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3 健康支援\008 実績報告（後期3月送付）\"/>
    </mc:Choice>
  </mc:AlternateContent>
  <bookViews>
    <workbookView xWindow="0" yWindow="0" windowWidth="28800" windowHeight="12210"/>
  </bookViews>
  <sheets>
    <sheet name="第５号ー１" sheetId="2" r:id="rId1"/>
    <sheet name="第５号ー２" sheetId="1" r:id="rId2"/>
    <sheet name="請求書" sheetId="3" r:id="rId3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2">請求書!$A$1:$BC$71</definedName>
    <definedName name="_xlnm.Print_Area" localSheetId="0">第５号ー１!$A$1:$X$37</definedName>
    <definedName name="_xlnm.Print_Area" localSheetId="1">第５号ー２!$A$1:$AB$22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5" i="1" l="1"/>
  <c r="F14" i="1"/>
  <c r="F13" i="1"/>
  <c r="R11" i="1"/>
  <c r="R12" i="1" s="1"/>
  <c r="I11" i="1"/>
  <c r="F9" i="1"/>
  <c r="F8" i="1"/>
  <c r="F11" i="1" l="1"/>
  <c r="I12" i="1"/>
  <c r="F12" i="1" s="1"/>
  <c r="R16" i="1"/>
  <c r="I16" i="1"/>
  <c r="I18" i="1" s="1"/>
  <c r="J33" i="2"/>
  <c r="R17" i="1" l="1"/>
  <c r="R20" i="1" s="1"/>
  <c r="R18" i="1"/>
  <c r="I17" i="1"/>
  <c r="F16" i="1"/>
  <c r="F18" i="1" s="1"/>
  <c r="J26" i="2"/>
  <c r="J36" i="2" l="1"/>
  <c r="J27" i="2" s="1"/>
  <c r="F17" i="1"/>
  <c r="I20" i="1"/>
  <c r="F7" i="1"/>
  <c r="L60" i="3"/>
  <c r="L58" i="3"/>
  <c r="L54" i="3"/>
  <c r="J37" i="2" l="1"/>
  <c r="F20" i="1"/>
  <c r="F5" i="1" s="1"/>
  <c r="F6" i="1" s="1"/>
  <c r="J34" i="2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J28" i="2" l="1"/>
  <c r="J29" i="2" s="1"/>
  <c r="BJ5" i="3" s="1"/>
  <c r="BU5" i="3" s="1"/>
  <c r="BS5" i="3" l="1"/>
  <c r="BN5" i="3"/>
  <c r="BQ5" i="3"/>
  <c r="AX8" i="3"/>
  <c r="BM5" i="3"/>
  <c r="BK5" i="3"/>
  <c r="BT5" i="3"/>
  <c r="AU8" i="3" s="1"/>
  <c r="BR5" i="3"/>
  <c r="BL5" i="3"/>
  <c r="BO5" i="3"/>
  <c r="BP5" i="3"/>
  <c r="AI8" i="3" l="1"/>
  <c r="AL8" i="3"/>
  <c r="AR8" i="3"/>
  <c r="Z8" i="3"/>
  <c r="AC8" i="3"/>
  <c r="AO8" i="3"/>
  <c r="T8" i="3"/>
  <c r="Q8" i="3" s="1"/>
  <c r="W8" i="3"/>
  <c r="AF8" i="3"/>
</calcChain>
</file>

<file path=xl/sharedStrings.xml><?xml version="1.0" encoding="utf-8"?>
<sst xmlns="http://schemas.openxmlformats.org/spreadsheetml/2006/main" count="246" uniqueCount="177">
  <si>
    <t>児童健康管理支援事業</t>
    <rPh sb="0" eb="10">
      <t>ジドウケンコウカンリシエンジギョウ</t>
    </rPh>
    <phoneticPr fontId="1"/>
  </si>
  <si>
    <t>嘱託医設置費用</t>
    <rPh sb="0" eb="7">
      <t>ショクタクイセッチヒヨウ</t>
    </rPh>
    <phoneticPr fontId="1"/>
  </si>
  <si>
    <t>尿検査費用</t>
    <rPh sb="0" eb="5">
      <t>ニョウケンサヒヨウ</t>
    </rPh>
    <phoneticPr fontId="1"/>
  </si>
  <si>
    <t>職員健康管理支援事業</t>
    <rPh sb="0" eb="2">
      <t>ショクイン</t>
    </rPh>
    <rPh sb="2" eb="10">
      <t>ケンコウカンリシエンジギョウ</t>
    </rPh>
    <phoneticPr fontId="1"/>
  </si>
  <si>
    <t>円</t>
    <rPh sb="0" eb="1">
      <t>エン</t>
    </rPh>
    <phoneticPr fontId="1"/>
  </si>
  <si>
    <t>×</t>
    <phoneticPr fontId="1"/>
  </si>
  <si>
    <t>調理員検便費用</t>
    <rPh sb="0" eb="3">
      <t>チョウリイン</t>
    </rPh>
    <rPh sb="3" eb="7">
      <t>ケンベンヒヨウ</t>
    </rPh>
    <phoneticPr fontId="1"/>
  </si>
  <si>
    <t>人</t>
    <rPh sb="0" eb="1">
      <t>ニン</t>
    </rPh>
    <phoneticPr fontId="1"/>
  </si>
  <si>
    <t>職員検便費用</t>
    <rPh sb="0" eb="2">
      <t>ショクイン</t>
    </rPh>
    <rPh sb="2" eb="4">
      <t>ケンベン</t>
    </rPh>
    <rPh sb="4" eb="6">
      <t>ヒヨウ</t>
    </rPh>
    <phoneticPr fontId="1"/>
  </si>
  <si>
    <t>（1,000円未満を
切り捨てた額）</t>
    <rPh sb="6" eb="7">
      <t>エン</t>
    </rPh>
    <rPh sb="7" eb="9">
      <t>ミマン</t>
    </rPh>
    <rPh sb="11" eb="12">
      <t>キ</t>
    </rPh>
    <rPh sb="13" eb="14">
      <t>ス</t>
    </rPh>
    <rPh sb="16" eb="17">
      <t>ガク</t>
    </rPh>
    <phoneticPr fontId="1"/>
  </si>
  <si>
    <t>×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</si>
  <si>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</si>
  <si>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</si>
  <si>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</si>
  <si>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</si>
  <si>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</si>
  <si>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</si>
  <si>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</si>
  <si>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</si>
  <si>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</si>
  <si>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</si>
  <si>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</si>
  <si>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</si>
  <si>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</si>
  <si>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</si>
  <si>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</si>
  <si>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</si>
  <si>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　（内訳）</t>
    <rPh sb="2" eb="4">
      <t>ウチワケ</t>
    </rPh>
    <phoneticPr fontId="1"/>
  </si>
  <si>
    <t>・・・①</t>
    <phoneticPr fontId="1"/>
  </si>
  <si>
    <t>・・・②</t>
    <phoneticPr fontId="1"/>
  </si>
  <si>
    <t>・・・③</t>
    <phoneticPr fontId="1"/>
  </si>
  <si>
    <t>・・・④</t>
    <phoneticPr fontId="1"/>
  </si>
  <si>
    <t>児童健康管理
支援事業</t>
    <rPh sb="0" eb="4">
      <t>ジドウケンコウ</t>
    </rPh>
    <rPh sb="4" eb="6">
      <t>カンリ</t>
    </rPh>
    <rPh sb="7" eb="11">
      <t>シエンジギョウ</t>
    </rPh>
    <phoneticPr fontId="1"/>
  </si>
  <si>
    <t>職員健康管理
支援事業</t>
    <rPh sb="0" eb="2">
      <t>ショクイン</t>
    </rPh>
    <rPh sb="2" eb="4">
      <t>ケンコウ</t>
    </rPh>
    <rPh sb="4" eb="6">
      <t>カンリ</t>
    </rPh>
    <rPh sb="7" eb="11">
      <t>シエンジギョウ</t>
    </rPh>
    <phoneticPr fontId="1"/>
  </si>
  <si>
    <t xml:space="preserve"> 交付決定額</t>
    <rPh sb="1" eb="6">
      <t>コウフケッテイガク</t>
    </rPh>
    <phoneticPr fontId="1"/>
  </si>
  <si>
    <t xml:space="preserve"> 請求額</t>
    <rPh sb="1" eb="4">
      <t>セイキュウガク</t>
    </rPh>
    <phoneticPr fontId="1"/>
  </si>
  <si>
    <t>金　額</t>
    <rPh sb="0" eb="1">
      <t>キン</t>
    </rPh>
    <rPh sb="2" eb="3">
      <t>ガク</t>
    </rPh>
    <phoneticPr fontId="1"/>
  </si>
  <si>
    <t>歯科健康診査費用</t>
    <rPh sb="0" eb="2">
      <t>シカ</t>
    </rPh>
    <rPh sb="2" eb="4">
      <t>ケンコウ</t>
    </rPh>
    <rPh sb="4" eb="6">
      <t>シンサ</t>
    </rPh>
    <rPh sb="6" eb="8">
      <t>ヒヨウ</t>
    </rPh>
    <phoneticPr fontId="1"/>
  </si>
  <si>
    <t>小　計</t>
    <rPh sb="0" eb="1">
      <t>ショウ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</si>
  <si>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</si>
  <si>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</si>
  <si>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</si>
  <si>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</si>
  <si>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</si>
  <si>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</si>
  <si>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</si>
  <si>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</si>
  <si>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</si>
  <si>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</si>
  <si>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</si>
  <si>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</si>
  <si>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</si>
  <si>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</si>
  <si>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</si>
  <si>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</si>
  <si>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</si>
  <si>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</si>
  <si>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</si>
  <si>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</si>
  <si>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</si>
  <si>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</si>
  <si>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</si>
  <si>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</si>
  <si>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</si>
  <si>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</si>
  <si>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</si>
  <si>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</si>
  <si>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</si>
  <si>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</si>
  <si>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</si>
  <si>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</si>
  <si>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</si>
  <si>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</si>
  <si>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</si>
  <si>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</si>
  <si>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</si>
  <si>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</si>
  <si>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</si>
  <si>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</si>
  <si>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</si>
  <si>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</si>
  <si>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</si>
  <si>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</si>
  <si>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</si>
  <si>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</si>
  <si>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</si>
  <si>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</si>
  <si>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</si>
  <si>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</si>
  <si>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</si>
  <si>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</si>
  <si>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</si>
  <si>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</si>
  <si>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</si>
  <si>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</si>
  <si>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</si>
  <si>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</si>
  <si>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</si>
  <si>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</si>
  <si>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</si>
  <si>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</si>
  <si>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</si>
  <si>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</si>
  <si>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</si>
  <si>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</si>
  <si>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</si>
  <si>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</si>
  <si>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</si>
  <si>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</si>
  <si>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</si>
  <si>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</si>
  <si>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</si>
  <si>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</si>
  <si>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</si>
  <si>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</si>
  <si>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</si>
  <si>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</si>
  <si>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</si>
  <si>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</si>
  <si>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</si>
  <si>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</si>
  <si>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認可外保育施設児童支援事業補助金
（児童健康管理支援事業、職員健康管理支援事業）</t>
    <rPh sb="0" eb="16">
      <t>ニンカガイホイクシセツジドウシエンジギョウホジョキン</t>
    </rPh>
    <rPh sb="18" eb="24">
      <t>ジドウケンコウカンリ</t>
    </rPh>
    <rPh sb="24" eb="26">
      <t>シエン</t>
    </rPh>
    <rPh sb="26" eb="28">
      <t>ジギョウ</t>
    </rPh>
    <rPh sb="29" eb="31">
      <t>ショクイン</t>
    </rPh>
    <rPh sb="31" eb="33">
      <t>ケンコウ</t>
    </rPh>
    <rPh sb="33" eb="35">
      <t>カンリ</t>
    </rPh>
    <rPh sb="35" eb="37">
      <t>シエン</t>
    </rPh>
    <rPh sb="37" eb="39">
      <t>ジギョウ</t>
    </rPh>
    <phoneticPr fontId="1"/>
  </si>
  <si>
    <t>認可外保育施設児童支援事業補助金実績報告書</t>
    <rPh sb="0" eb="7">
      <t>ニンカガイホイクシセツ</t>
    </rPh>
    <rPh sb="7" eb="13">
      <t>ジドウシエンジギョウ</t>
    </rPh>
    <rPh sb="13" eb="16">
      <t>ホジョキン</t>
    </rPh>
    <rPh sb="16" eb="18">
      <t>ジッセキ</t>
    </rPh>
    <rPh sb="18" eb="21">
      <t>ホウコクショ</t>
    </rPh>
    <phoneticPr fontId="1"/>
  </si>
  <si>
    <t>（様式第５号ー１）</t>
    <rPh sb="1" eb="3">
      <t>ヨウシキ</t>
    </rPh>
    <rPh sb="3" eb="4">
      <t>ダイ</t>
    </rPh>
    <rPh sb="5" eb="6">
      <t>ゴウ</t>
    </rPh>
    <phoneticPr fontId="1"/>
  </si>
  <si>
    <t>令和 ６ 年</t>
    <rPh sb="0" eb="2">
      <t>レイワ</t>
    </rPh>
    <rPh sb="5" eb="6">
      <t>ネン</t>
    </rPh>
    <phoneticPr fontId="1"/>
  </si>
  <si>
    <t>　先に交付決定を受けました令和５年度認可外保育施設児童支援事業の実施について、
下記のとおり報告します。</t>
    <rPh sb="1" eb="2">
      <t>サキ</t>
    </rPh>
    <rPh sb="3" eb="5">
      <t>コウフ</t>
    </rPh>
    <rPh sb="5" eb="7">
      <t>ケッテイ</t>
    </rPh>
    <rPh sb="8" eb="9">
      <t>ウ</t>
    </rPh>
    <rPh sb="13" eb="15">
      <t>レイワ</t>
    </rPh>
    <rPh sb="16" eb="18">
      <t>ネンド</t>
    </rPh>
    <rPh sb="18" eb="25">
      <t>ニンカガイホイクシセツ</t>
    </rPh>
    <rPh sb="25" eb="31">
      <t>ジドウシエンジギョウ</t>
    </rPh>
    <rPh sb="32" eb="34">
      <t>ジッシ</t>
    </rPh>
    <rPh sb="40" eb="42">
      <t>カキ</t>
    </rPh>
    <rPh sb="46" eb="48">
      <t>ホウコク</t>
    </rPh>
    <phoneticPr fontId="1"/>
  </si>
  <si>
    <t>交付決定額　　（①＋④）</t>
    <rPh sb="0" eb="5">
      <t>コウフケッテイガク</t>
    </rPh>
    <phoneticPr fontId="1"/>
  </si>
  <si>
    <t>既交付額　　　（②＋⑤）</t>
    <rPh sb="0" eb="1">
      <t>スデ</t>
    </rPh>
    <rPh sb="1" eb="4">
      <t>コウフガク</t>
    </rPh>
    <phoneticPr fontId="1"/>
  </si>
  <si>
    <t>請求額　　　　（③＋⑥）</t>
    <rPh sb="0" eb="3">
      <t>セイキュウガク</t>
    </rPh>
    <phoneticPr fontId="1"/>
  </si>
  <si>
    <t>差引支払額　　（ＢーＡ）</t>
    <rPh sb="0" eb="2">
      <t>サシヒキ</t>
    </rPh>
    <rPh sb="2" eb="4">
      <t>シハライ</t>
    </rPh>
    <rPh sb="4" eb="5">
      <t>ガク</t>
    </rPh>
    <phoneticPr fontId="1"/>
  </si>
  <si>
    <t>・・・Ａ</t>
    <phoneticPr fontId="1"/>
  </si>
  <si>
    <t>・・・Ｃ</t>
    <phoneticPr fontId="1"/>
  </si>
  <si>
    <t>・・・Ｂ</t>
    <phoneticPr fontId="1"/>
  </si>
  <si>
    <t>・・・⑤</t>
    <phoneticPr fontId="1"/>
  </si>
  <si>
    <t>・・・⑥</t>
    <phoneticPr fontId="1"/>
  </si>
  <si>
    <t xml:space="preserve"> 既交付額</t>
    <rPh sb="1" eb="2">
      <t>スデ</t>
    </rPh>
    <rPh sb="2" eb="5">
      <t>コウフガク</t>
    </rPh>
    <phoneticPr fontId="1"/>
  </si>
  <si>
    <t>（様式第５号ー２）</t>
    <phoneticPr fontId="1"/>
  </si>
  <si>
    <t>事業収支計算書</t>
    <rPh sb="0" eb="2">
      <t>ジギョウ</t>
    </rPh>
    <rPh sb="2" eb="4">
      <t>シュウシ</t>
    </rPh>
    <rPh sb="4" eb="7">
      <t>ケイサンショ</t>
    </rPh>
    <phoneticPr fontId="1"/>
  </si>
  <si>
    <t>10~3月の間に
要した費用</t>
    <rPh sb="4" eb="5">
      <t>ガツ</t>
    </rPh>
    <rPh sb="6" eb="7">
      <t>アイダ</t>
    </rPh>
    <rPh sb="9" eb="10">
      <t>ヨウ</t>
    </rPh>
    <rPh sb="12" eb="14">
      <t>ヒヨウ</t>
    </rPh>
    <phoneticPr fontId="1"/>
  </si>
  <si>
    <t>4~9月の間に
要した費用</t>
    <rPh sb="3" eb="4">
      <t>ガツ</t>
    </rPh>
    <rPh sb="5" eb="6">
      <t>アイダ</t>
    </rPh>
    <rPh sb="8" eb="9">
      <t>ヨウ</t>
    </rPh>
    <rPh sb="11" eb="13">
      <t>ヒヨウ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</si>
  <si>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</si>
  <si>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</si>
  <si>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</si>
  <si>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☆</t>
    <phoneticPr fontId="1"/>
  </si>
  <si>
    <t>★</t>
    <phoneticPr fontId="1"/>
  </si>
  <si>
    <t>円</t>
    <rPh sb="0" eb="1">
      <t>エン</t>
    </rPh>
    <phoneticPr fontId="1"/>
  </si>
  <si>
    <t>福岡市補助金収入</t>
    <rPh sb="0" eb="3">
      <t>フクオカシ</t>
    </rPh>
    <rPh sb="3" eb="6">
      <t>ホジョキン</t>
    </rPh>
    <rPh sb="6" eb="8">
      <t>シュウニュウ</t>
    </rPh>
    <phoneticPr fontId="1"/>
  </si>
  <si>
    <t>自己資金</t>
    <rPh sb="0" eb="4">
      <t>ジコシキン</t>
    </rPh>
    <phoneticPr fontId="1"/>
  </si>
  <si>
    <t>…c</t>
    <phoneticPr fontId="1"/>
  </si>
  <si>
    <t>…③</t>
    <phoneticPr fontId="1"/>
  </si>
  <si>
    <t>…d</t>
    <phoneticPr fontId="1"/>
  </si>
  <si>
    <t>…⑥</t>
    <phoneticPr fontId="1"/>
  </si>
  <si>
    <t>（ｃ＋ｄ）</t>
    <phoneticPr fontId="1"/>
  </si>
  <si>
    <t>（③＋⑥）</t>
    <phoneticPr fontId="1"/>
  </si>
  <si>
    <t>…Ｂ</t>
    <phoneticPr fontId="1"/>
  </si>
  <si>
    <t>…a</t>
    <phoneticPr fontId="1"/>
  </si>
  <si>
    <t>…②</t>
    <phoneticPr fontId="1"/>
  </si>
  <si>
    <t>…b</t>
    <phoneticPr fontId="1"/>
  </si>
  <si>
    <t>…⑤</t>
    <phoneticPr fontId="1"/>
  </si>
  <si>
    <t>…Ｃ</t>
    <phoneticPr fontId="1"/>
  </si>
  <si>
    <t>（a＋b）</t>
    <phoneticPr fontId="1"/>
  </si>
  <si>
    <t>…Ａ</t>
    <phoneticPr fontId="1"/>
  </si>
  <si>
    <t>（②＋⑤）</t>
    <phoneticPr fontId="1"/>
  </si>
  <si>
    <t>職員健康診断費用</t>
    <rPh sb="0" eb="2">
      <t>ショクイン</t>
    </rPh>
    <rPh sb="2" eb="4">
      <t>ケンコウ</t>
    </rPh>
    <rPh sb="4" eb="6">
      <t>シンダン</t>
    </rPh>
    <rPh sb="6" eb="8">
      <t>ヒヨウ</t>
    </rPh>
    <phoneticPr fontId="1"/>
  </si>
  <si>
    <t>ー</t>
    <phoneticPr fontId="1"/>
  </si>
  <si>
    <t>福岡市</t>
    <rPh sb="0" eb="3">
      <t>フクオカシ</t>
    </rPh>
    <phoneticPr fontId="1"/>
  </si>
  <si>
    <t>区</t>
    <rPh sb="0" eb="1">
      <t>ク</t>
    </rPh>
    <phoneticPr fontId="1"/>
  </si>
  <si>
    <t>　</t>
    <phoneticPr fontId="1"/>
  </si>
  <si>
    <t>福岡市中央区天神○○△ー△ー△</t>
    <rPh sb="0" eb="3">
      <t>フクオカシ</t>
    </rPh>
    <rPh sb="3" eb="5">
      <t>チュウオウ</t>
    </rPh>
    <rPh sb="5" eb="6">
      <t>ク</t>
    </rPh>
    <rPh sb="6" eb="8">
      <t>テンジン</t>
    </rPh>
    <phoneticPr fontId="1"/>
  </si>
  <si>
    <t>株式会社　○○</t>
    <rPh sb="0" eb="4">
      <t>カブシキカイシャ</t>
    </rPh>
    <phoneticPr fontId="1"/>
  </si>
  <si>
    <t>代表取締役　○○　○○</t>
    <rPh sb="0" eb="5">
      <t>ダイヒョウトリシマリヤク</t>
    </rPh>
    <phoneticPr fontId="1"/>
  </si>
  <si>
    <t>○○保育園</t>
    <rPh sb="2" eb="5">
      <t>ホイクエン</t>
    </rPh>
    <phoneticPr fontId="1"/>
  </si>
  <si>
    <t>○○△－△ー△</t>
    <phoneticPr fontId="1"/>
  </si>
  <si>
    <t>中央</t>
    <rPh sb="0" eb="2">
      <t>チュウオウ</t>
    </rPh>
    <phoneticPr fontId="1"/>
  </si>
  <si>
    <t>092</t>
    <phoneticPr fontId="1"/>
  </si>
  <si>
    <t>○○</t>
    <phoneticPr fontId="1"/>
  </si>
  <si>
    <t>（注）☆印および★印は、それぞれ符合します。</t>
    <rPh sb="1" eb="2">
      <t>チュウ</t>
    </rPh>
    <rPh sb="4" eb="5">
      <t>シルシ</t>
    </rPh>
    <rPh sb="9" eb="10">
      <t>シルシ</t>
    </rPh>
    <rPh sb="16" eb="18">
      <t>フゴウ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</si>
</sst>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  <numFmt numFmtId="179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 style="dotted">
        <color auto="1"/>
      </top>
      <bottom style="double">
        <color auto="1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81">
    <xf numFmtId="0" fontId="0" fillId="0" borderId="0" xfId="0">
      <alignment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38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39" xfId="0" applyFont="1" applyBorder="1" applyProtection="1">
      <alignment vertical="center"/>
    </xf>
    <xf numFmtId="0" fontId="39" fillId="0" borderId="0" xfId="0" applyFont="1" applyAlignment="1" applyProtection="1">
      <alignment vertical="center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44" xfId="1" applyNumberFormat="1" applyFont="1" applyBorder="1" applyProtection="1"/>
    <xf numFmtId="49" fontId="8" fillId="0" borderId="45" xfId="1" applyNumberFormat="1" applyFont="1" applyBorder="1" applyProtection="1"/>
    <xf numFmtId="178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46" xfId="1" applyNumberFormat="1" applyFont="1" applyBorder="1" applyProtection="1"/>
    <xf numFmtId="0" fontId="6" fillId="3" borderId="0" xfId="1" applyFont="1" applyFill="1" applyProtection="1"/>
    <xf numFmtId="179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31" xfId="1" applyNumberFormat="1" applyFont="1" applyBorder="1" applyProtection="1"/>
    <xf numFmtId="49" fontId="7" fillId="0" borderId="40" xfId="1" applyNumberFormat="1" applyFont="1" applyBorder="1" applyProtection="1"/>
    <xf numFmtId="49" fontId="7" fillId="0" borderId="32" xfId="1" applyNumberFormat="1" applyFont="1" applyBorder="1" applyProtection="1"/>
    <xf numFmtId="49" fontId="20" fillId="0" borderId="40" xfId="1" applyNumberFormat="1" applyFont="1" applyBorder="1" applyAlignment="1" applyProtection="1">
      <alignment horizontal="center"/>
    </xf>
    <xf numFmtId="49" fontId="7" fillId="0" borderId="16" xfId="1" applyNumberFormat="1" applyFont="1" applyBorder="1" applyProtection="1"/>
    <xf numFmtId="49" fontId="7" fillId="0" borderId="17" xfId="1" applyNumberFormat="1" applyFont="1" applyBorder="1" applyProtection="1"/>
    <xf numFmtId="49" fontId="7" fillId="0" borderId="28" xfId="1" applyNumberFormat="1" applyFont="1" applyBorder="1" applyProtection="1"/>
    <xf numFmtId="49" fontId="7" fillId="0" borderId="1" xfId="1" applyNumberFormat="1" applyFont="1" applyBorder="1" applyProtection="1"/>
    <xf numFmtId="49" fontId="7" fillId="0" borderId="29" xfId="1" applyNumberFormat="1" applyFont="1" applyBorder="1" applyProtection="1"/>
    <xf numFmtId="49" fontId="25" fillId="0" borderId="32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28" xfId="1" applyNumberFormat="1" applyFont="1" applyBorder="1" applyProtection="1"/>
    <xf numFmtId="49" fontId="20" fillId="0" borderId="29" xfId="1" applyNumberFormat="1" applyFont="1" applyBorder="1" applyProtection="1"/>
    <xf numFmtId="0" fontId="22" fillId="0" borderId="28" xfId="1" applyFont="1" applyBorder="1" applyAlignment="1" applyProtection="1">
      <alignment horizontal="center" vertical="center"/>
    </xf>
    <xf numFmtId="0" fontId="22" fillId="0" borderId="29" xfId="1" applyFont="1" applyBorder="1" applyAlignment="1" applyProtection="1">
      <alignment horizontal="center" vertical="center"/>
    </xf>
    <xf numFmtId="0" fontId="26" fillId="0" borderId="29" xfId="1" applyFont="1" applyBorder="1" applyAlignment="1" applyProtection="1">
      <alignment horizontal="right" vertical="center"/>
    </xf>
    <xf numFmtId="49" fontId="20" fillId="0" borderId="31" xfId="1" applyNumberFormat="1" applyFont="1" applyBorder="1" applyProtection="1"/>
    <xf numFmtId="49" fontId="20" fillId="0" borderId="40" xfId="1" applyNumberFormat="1" applyFont="1" applyBorder="1" applyAlignment="1" applyProtection="1">
      <alignment horizontal="center" vertical="center"/>
    </xf>
    <xf numFmtId="49" fontId="20" fillId="0" borderId="32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6" xfId="1" applyNumberFormat="1" applyFont="1" applyBorder="1" applyProtection="1"/>
    <xf numFmtId="49" fontId="20" fillId="0" borderId="17" xfId="1" applyNumberFormat="1" applyFont="1" applyBorder="1" applyProtection="1"/>
    <xf numFmtId="49" fontId="8" fillId="0" borderId="45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20" fillId="0" borderId="0" xfId="1" applyNumberFormat="1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9" fillId="0" borderId="10" xfId="0" applyFont="1" applyFill="1" applyBorder="1" applyAlignment="1" applyProtection="1">
      <alignment horizontal="center" vertical="center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5" fillId="0" borderId="0" xfId="1" applyProtection="1"/>
    <xf numFmtId="49" fontId="20" fillId="0" borderId="1" xfId="1" applyNumberFormat="1" applyFont="1" applyBorder="1" applyAlignment="1" applyProtection="1">
      <alignment horizontal="distributed" vertical="center"/>
    </xf>
    <xf numFmtId="0" fontId="39" fillId="0" borderId="3" xfId="0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177" fontId="39" fillId="0" borderId="22" xfId="0" applyNumberFormat="1" applyFont="1" applyFill="1" applyBorder="1" applyAlignment="1" applyProtection="1">
      <alignment horizontal="center" vertical="center"/>
    </xf>
    <xf numFmtId="177" fontId="39" fillId="0" borderId="24" xfId="0" applyNumberFormat="1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/>
    </xf>
    <xf numFmtId="0" fontId="39" fillId="0" borderId="30" xfId="0" applyFont="1" applyFill="1" applyBorder="1" applyAlignment="1" applyProtection="1">
      <alignment horizontal="center" vertical="center"/>
    </xf>
    <xf numFmtId="0" fontId="39" fillId="0" borderId="32" xfId="0" applyFont="1" applyFill="1" applyBorder="1" applyAlignment="1" applyProtection="1">
      <alignment horizontal="center" vertical="center"/>
    </xf>
    <xf numFmtId="0" fontId="39" fillId="0" borderId="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/>
    </xf>
    <xf numFmtId="177" fontId="39" fillId="0" borderId="16" xfId="0" applyNumberFormat="1" applyFont="1" applyFill="1" applyBorder="1" applyAlignment="1" applyProtection="1">
      <alignment horizontal="center" vertical="center"/>
    </xf>
    <xf numFmtId="177" fontId="39" fillId="0" borderId="0" xfId="0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177" fontId="39" fillId="0" borderId="18" xfId="0" applyNumberFormat="1" applyFont="1" applyFill="1" applyBorder="1" applyAlignment="1" applyProtection="1">
      <alignment horizontal="center" vertical="center"/>
    </xf>
    <xf numFmtId="177" fontId="39" fillId="0" borderId="19" xfId="0" applyNumberFormat="1" applyFont="1" applyFill="1" applyBorder="1" applyAlignment="1" applyProtection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177" fontId="39" fillId="0" borderId="94" xfId="0" applyNumberFormat="1" applyFont="1" applyFill="1" applyBorder="1" applyAlignment="1" applyProtection="1">
      <alignment horizontal="center" vertical="center"/>
    </xf>
    <xf numFmtId="177" fontId="39" fillId="0" borderId="95" xfId="0" applyNumberFormat="1" applyFont="1" applyFill="1" applyBorder="1" applyAlignment="1" applyProtection="1">
      <alignment horizontal="center" vertical="center"/>
    </xf>
    <xf numFmtId="0" fontId="39" fillId="0" borderId="96" xfId="0" applyFont="1" applyFill="1" applyBorder="1" applyAlignment="1" applyProtection="1">
      <alignment horizontal="center" vertical="center"/>
    </xf>
    <xf numFmtId="0" fontId="39" fillId="0" borderId="100" xfId="0" applyFont="1" applyFill="1" applyBorder="1" applyAlignment="1" applyProtection="1">
      <alignment horizontal="center" vertical="center"/>
    </xf>
    <xf numFmtId="0" fontId="39" fillId="0" borderId="105" xfId="0" applyFont="1" applyFill="1" applyBorder="1" applyAlignment="1" applyProtection="1">
      <alignment horizontal="center" vertical="center"/>
    </xf>
    <xf numFmtId="0" fontId="39" fillId="0" borderId="102" xfId="0" applyFont="1" applyFill="1" applyBorder="1" applyAlignment="1" applyProtection="1">
      <alignment horizontal="center" vertical="center"/>
    </xf>
    <xf numFmtId="0" fontId="39" fillId="0" borderId="106" xfId="0" applyFont="1" applyFill="1" applyBorder="1" applyAlignment="1" applyProtection="1">
      <alignment horizontal="center" vertical="center"/>
    </xf>
    <xf numFmtId="0" fontId="39" fillId="0" borderId="39" xfId="0" applyFont="1" applyFill="1" applyBorder="1" applyAlignment="1" applyProtection="1">
      <alignment horizontal="center" vertical="center"/>
    </xf>
    <xf numFmtId="0" fontId="39" fillId="0" borderId="109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9" xfId="0" applyFont="1" applyFill="1" applyBorder="1" applyAlignment="1" applyProtection="1">
      <alignment horizontal="center"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116" xfId="0" applyFont="1" applyFill="1" applyBorder="1" applyAlignment="1" applyProtection="1">
      <alignment horizontal="center" vertical="center" wrapText="1"/>
    </xf>
    <xf numFmtId="177" fontId="39" fillId="0" borderId="117" xfId="0" applyNumberFormat="1" applyFont="1" applyFill="1" applyBorder="1" applyAlignment="1" applyProtection="1">
      <alignment horizontal="center" vertical="center"/>
    </xf>
    <xf numFmtId="177" fontId="39" fillId="0" borderId="118" xfId="0" applyNumberFormat="1" applyFont="1" applyFill="1" applyBorder="1" applyAlignment="1" applyProtection="1">
      <alignment horizontal="center" vertical="center"/>
    </xf>
    <xf numFmtId="0" fontId="39" fillId="0" borderId="119" xfId="0" applyFont="1" applyFill="1" applyBorder="1" applyAlignment="1" applyProtection="1">
      <alignment horizontal="center" vertical="center"/>
    </xf>
    <xf numFmtId="0" fontId="39" fillId="0" borderId="118" xfId="0" applyFont="1" applyFill="1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177" fontId="39" fillId="0" borderId="102" xfId="0" applyNumberFormat="1" applyFont="1" applyFill="1" applyBorder="1" applyAlignment="1" applyProtection="1">
      <alignment horizontal="center" vertical="center"/>
    </xf>
    <xf numFmtId="177" fontId="39" fillId="0" borderId="101" xfId="0" applyNumberFormat="1" applyFont="1" applyFill="1" applyBorder="1" applyAlignment="1" applyProtection="1">
      <alignment horizontal="center" vertical="center"/>
    </xf>
    <xf numFmtId="177" fontId="39" fillId="0" borderId="14" xfId="0" applyNumberFormat="1" applyFont="1" applyFill="1" applyBorder="1" applyAlignment="1" applyProtection="1">
      <alignment horizontal="center" vertical="center"/>
    </xf>
    <xf numFmtId="177" fontId="39" fillId="0" borderId="10" xfId="0" applyNumberFormat="1" applyFont="1" applyFill="1" applyBorder="1" applyAlignment="1" applyProtection="1">
      <alignment horizontal="center" vertical="center"/>
    </xf>
    <xf numFmtId="177" fontId="39" fillId="0" borderId="37" xfId="0" applyNumberFormat="1" applyFont="1" applyFill="1" applyBorder="1" applyAlignment="1" applyProtection="1">
      <alignment horizontal="center" vertical="center"/>
    </xf>
    <xf numFmtId="177" fontId="39" fillId="0" borderId="38" xfId="0" applyNumberFormat="1" applyFont="1" applyFill="1" applyBorder="1" applyAlignment="1" applyProtection="1">
      <alignment horizontal="center" vertical="center"/>
    </xf>
    <xf numFmtId="177" fontId="39" fillId="0" borderId="26" xfId="0" applyNumberFormat="1" applyFont="1" applyFill="1" applyBorder="1" applyAlignment="1" applyProtection="1">
      <alignment horizontal="center" vertical="center"/>
    </xf>
    <xf numFmtId="177" fontId="39" fillId="0" borderId="3" xfId="0" applyNumberFormat="1" applyFont="1" applyFill="1" applyBorder="1" applyAlignment="1" applyProtection="1">
      <alignment horizontal="center" vertical="center"/>
    </xf>
    <xf numFmtId="177" fontId="39" fillId="0" borderId="31" xfId="0" applyNumberFormat="1" applyFont="1" applyFill="1" applyBorder="1" applyAlignment="1" applyProtection="1">
      <alignment horizontal="center" vertical="center"/>
    </xf>
    <xf numFmtId="177" fontId="39" fillId="0" borderId="40" xfId="0" applyNumberFormat="1" applyFont="1" applyFill="1" applyBorder="1" applyAlignment="1" applyProtection="1">
      <alignment horizontal="center" vertical="center"/>
    </xf>
    <xf numFmtId="0" fontId="39" fillId="0" borderId="38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 shrinkToFit="1"/>
      <protection locked="0"/>
    </xf>
    <xf numFmtId="0" fontId="39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76" fontId="3" fillId="0" borderId="122" xfId="0" applyNumberFormat="1" applyFont="1" applyBorder="1" applyAlignment="1" applyProtection="1">
      <alignment horizontal="center" vertical="center"/>
    </xf>
    <xf numFmtId="176" fontId="3" fillId="0" borderId="123" xfId="0" applyNumberFormat="1" applyFont="1" applyBorder="1" applyAlignment="1" applyProtection="1">
      <alignment horizontal="center" vertical="center"/>
    </xf>
    <xf numFmtId="176" fontId="3" fillId="0" borderId="124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right" vertical="center"/>
    </xf>
    <xf numFmtId="0" fontId="3" fillId="2" borderId="40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176" fontId="3" fillId="2" borderId="40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122" xfId="0" applyNumberFormat="1" applyFont="1" applyFill="1" applyBorder="1" applyAlignment="1" applyProtection="1">
      <alignment horizontal="center" vertical="center"/>
    </xf>
    <xf numFmtId="176" fontId="3" fillId="0" borderId="123" xfId="0" applyNumberFormat="1" applyFont="1" applyFill="1" applyBorder="1" applyAlignment="1" applyProtection="1">
      <alignment horizontal="center" vertical="center"/>
    </xf>
    <xf numFmtId="176" fontId="3" fillId="0" borderId="124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9" fillId="0" borderId="113" xfId="0" applyFont="1" applyFill="1" applyBorder="1" applyAlignment="1" applyProtection="1">
      <alignment horizontal="center" vertical="center"/>
    </xf>
    <xf numFmtId="0" fontId="0" fillId="0" borderId="11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9" fillId="0" borderId="111" xfId="0" applyFont="1" applyFill="1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center" vertical="center"/>
    </xf>
    <xf numFmtId="0" fontId="39" fillId="0" borderId="115" xfId="0" applyFont="1" applyFill="1" applyBorder="1" applyAlignment="1" applyProtection="1">
      <alignment horizontal="center" vertical="center" wrapText="1"/>
    </xf>
    <xf numFmtId="0" fontId="0" fillId="0" borderId="90" xfId="0" applyBorder="1" applyAlignment="1" applyProtection="1">
      <alignment horizontal="center" vertical="center"/>
    </xf>
    <xf numFmtId="176" fontId="39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39" fillId="0" borderId="38" xfId="0" applyFon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176" fontId="39" fillId="2" borderId="10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horizontal="center" vertical="center"/>
    </xf>
    <xf numFmtId="0" fontId="39" fillId="0" borderId="114" xfId="0" applyFont="1" applyFill="1" applyBorder="1" applyAlignment="1" applyProtection="1">
      <alignment horizontal="center" vertical="center"/>
    </xf>
    <xf numFmtId="176" fontId="39" fillId="0" borderId="16" xfId="0" applyNumberFormat="1" applyFont="1" applyFill="1" applyBorder="1" applyAlignment="1" applyProtection="1">
      <alignment horizontal="center" vertical="center" shrinkToFit="1"/>
    </xf>
    <xf numFmtId="176" fontId="39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6" fontId="39" fillId="0" borderId="58" xfId="0" applyNumberFormat="1" applyFont="1" applyFill="1" applyBorder="1" applyAlignment="1" applyProtection="1">
      <alignment horizontal="center" vertical="center" shrinkToFit="1"/>
    </xf>
    <xf numFmtId="176" fontId="39" fillId="0" borderId="120" xfId="0" applyNumberFormat="1" applyFont="1" applyFill="1" applyBorder="1" applyAlignment="1" applyProtection="1">
      <alignment horizontal="center" vertical="center" shrinkToFit="1"/>
    </xf>
    <xf numFmtId="176" fontId="39" fillId="0" borderId="118" xfId="0" applyNumberFormat="1" applyFont="1" applyFill="1" applyBorder="1" applyAlignment="1" applyProtection="1">
      <alignment horizontal="center" vertical="center" shrinkToFit="1"/>
    </xf>
    <xf numFmtId="0" fontId="0" fillId="0" borderId="118" xfId="0" applyBorder="1" applyAlignment="1" applyProtection="1">
      <alignment horizontal="center" vertical="center"/>
    </xf>
    <xf numFmtId="0" fontId="39" fillId="0" borderId="118" xfId="0" applyFont="1" applyFill="1" applyBorder="1" applyAlignment="1" applyProtection="1">
      <alignment horizontal="center" vertical="center"/>
    </xf>
    <xf numFmtId="0" fontId="0" fillId="0" borderId="121" xfId="0" applyBorder="1" applyAlignment="1" applyProtection="1">
      <alignment horizontal="center" vertical="center"/>
    </xf>
    <xf numFmtId="176" fontId="39" fillId="0" borderId="18" xfId="0" applyNumberFormat="1" applyFont="1" applyFill="1" applyBorder="1" applyAlignment="1" applyProtection="1">
      <alignment horizontal="center" vertical="center" shrinkToFit="1"/>
    </xf>
    <xf numFmtId="176" fontId="39" fillId="0" borderId="19" xfId="0" applyNumberFormat="1" applyFont="1" applyFill="1" applyBorder="1" applyAlignment="1" applyProtection="1">
      <alignment horizontal="center" vertical="center" shrinkToFit="1"/>
    </xf>
    <xf numFmtId="0" fontId="39" fillId="0" borderId="19" xfId="0" applyFont="1" applyFill="1" applyBorder="1" applyAlignment="1" applyProtection="1">
      <alignment horizontal="center" vertical="center"/>
    </xf>
    <xf numFmtId="176" fontId="39" fillId="0" borderId="88" xfId="0" applyNumberFormat="1" applyFont="1" applyFill="1" applyBorder="1" applyAlignment="1" applyProtection="1">
      <alignment horizontal="center" vertical="center" shrinkToFit="1"/>
    </xf>
    <xf numFmtId="0" fontId="39" fillId="0" borderId="20" xfId="0" applyFont="1" applyFill="1" applyBorder="1" applyAlignment="1" applyProtection="1">
      <alignment horizontal="center" vertical="center"/>
    </xf>
    <xf numFmtId="0" fontId="39" fillId="0" borderId="94" xfId="0" applyFont="1" applyFill="1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39" fillId="0" borderId="97" xfId="0" applyFont="1" applyFill="1" applyBorder="1" applyAlignment="1" applyProtection="1">
      <alignment horizontal="center" vertical="center"/>
    </xf>
    <xf numFmtId="0" fontId="0" fillId="0" borderId="98" xfId="0" applyBorder="1" applyAlignment="1" applyProtection="1">
      <alignment horizontal="center" vertical="center"/>
    </xf>
    <xf numFmtId="176" fontId="39" fillId="2" borderId="103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0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02" xfId="0" applyFill="1" applyBorder="1" applyAlignment="1" applyProtection="1">
      <alignment horizontal="center" vertical="center"/>
      <protection locked="0"/>
    </xf>
    <xf numFmtId="0" fontId="39" fillId="0" borderId="102" xfId="0" applyFont="1" applyFill="1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center"/>
    </xf>
    <xf numFmtId="176" fontId="39" fillId="0" borderId="26" xfId="0" applyNumberFormat="1" applyFont="1" applyFill="1" applyBorder="1" applyAlignment="1" applyProtection="1">
      <alignment horizontal="center" vertical="center" shrinkToFit="1"/>
    </xf>
    <xf numFmtId="176" fontId="39" fillId="0" borderId="3" xfId="0" applyNumberFormat="1" applyFont="1" applyFill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/>
    </xf>
    <xf numFmtId="0" fontId="39" fillId="0" borderId="3" xfId="0" applyFont="1" applyFill="1" applyBorder="1" applyAlignment="1" applyProtection="1">
      <alignment horizontal="center" vertical="center"/>
    </xf>
    <xf numFmtId="176" fontId="39" fillId="0" borderId="85" xfId="0" applyNumberFormat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/>
    </xf>
    <xf numFmtId="176" fontId="39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76" fontId="39" fillId="2" borderId="85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91" xfId="0" applyFont="1" applyBorder="1" applyAlignment="1" applyProtection="1">
      <alignment vertical="center" textRotation="255"/>
    </xf>
    <xf numFmtId="0" fontId="39" fillId="0" borderId="92" xfId="0" applyFont="1" applyBorder="1" applyAlignment="1" applyProtection="1">
      <alignment vertical="center" textRotation="255"/>
    </xf>
    <xf numFmtId="0" fontId="39" fillId="0" borderId="92" xfId="0" applyFont="1" applyBorder="1" applyAlignment="1" applyProtection="1">
      <alignment vertical="center"/>
    </xf>
    <xf numFmtId="0" fontId="0" fillId="0" borderId="93" xfId="0" applyBorder="1" applyAlignment="1" applyProtection="1">
      <alignment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0" fontId="0" fillId="0" borderId="110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center" vertical="center"/>
    </xf>
    <xf numFmtId="177" fontId="39" fillId="0" borderId="94" xfId="0" applyNumberFormat="1" applyFont="1" applyFill="1" applyBorder="1" applyAlignment="1" applyProtection="1">
      <alignment horizontal="center" vertical="center"/>
    </xf>
    <xf numFmtId="177" fontId="39" fillId="0" borderId="114" xfId="0" applyNumberFormat="1" applyFont="1" applyFill="1" applyBorder="1" applyAlignment="1" applyProtection="1">
      <alignment horizontal="center" vertical="center"/>
    </xf>
    <xf numFmtId="177" fontId="39" fillId="2" borderId="87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10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176" fontId="39" fillId="2" borderId="10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2" xfId="0" applyBorder="1" applyAlignment="1" applyProtection="1">
      <alignment horizontal="center" vertical="center"/>
    </xf>
    <xf numFmtId="176" fontId="39" fillId="0" borderId="117" xfId="0" applyNumberFormat="1" applyFont="1" applyFill="1" applyBorder="1" applyAlignment="1" applyProtection="1">
      <alignment horizontal="center" vertical="center" shrinkToFit="1"/>
    </xf>
    <xf numFmtId="0" fontId="39" fillId="2" borderId="10" xfId="0" applyFont="1" applyFill="1" applyBorder="1" applyAlignment="1" applyProtection="1">
      <alignment horizontal="center" vertical="center"/>
      <protection locked="0"/>
    </xf>
    <xf numFmtId="176" fontId="39" fillId="2" borderId="8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39" fillId="0" borderId="22" xfId="0" applyNumberFormat="1" applyFont="1" applyFill="1" applyBorder="1" applyAlignment="1" applyProtection="1">
      <alignment horizontal="center" vertical="center" shrinkToFit="1"/>
    </xf>
    <xf numFmtId="176" fontId="39" fillId="0" borderId="24" xfId="0" applyNumberFormat="1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176" fontId="39" fillId="0" borderId="86" xfId="0" applyNumberFormat="1" applyFont="1" applyFill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</xf>
    <xf numFmtId="0" fontId="39" fillId="0" borderId="99" xfId="0" applyFont="1" applyFill="1" applyBorder="1" applyAlignment="1" applyProtection="1">
      <alignment horizontal="center" vertical="center"/>
    </xf>
    <xf numFmtId="0" fontId="0" fillId="0" borderId="100" xfId="0" applyFill="1" applyBorder="1" applyAlignment="1" applyProtection="1">
      <alignment horizontal="center" vertical="center"/>
    </xf>
    <xf numFmtId="0" fontId="39" fillId="0" borderId="9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 textRotation="255"/>
    </xf>
    <xf numFmtId="0" fontId="39" fillId="0" borderId="7" xfId="0" applyFont="1" applyBorder="1" applyAlignment="1" applyProtection="1">
      <alignment horizontal="center" vertical="center"/>
    </xf>
    <xf numFmtId="0" fontId="39" fillId="0" borderId="12" xfId="0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89" xfId="0" applyFont="1" applyFill="1" applyBorder="1" applyAlignment="1" applyProtection="1">
      <alignment horizontal="center" vertical="center"/>
    </xf>
    <xf numFmtId="0" fontId="0" fillId="0" borderId="90" xfId="0" applyFill="1" applyBorder="1" applyAlignment="1" applyProtection="1">
      <alignment horizontal="center" vertical="center"/>
    </xf>
    <xf numFmtId="0" fontId="39" fillId="0" borderId="91" xfId="0" applyFont="1" applyBorder="1" applyAlignment="1" applyProtection="1">
      <alignment horizontal="center" vertical="center" textRotation="255"/>
    </xf>
    <xf numFmtId="0" fontId="0" fillId="0" borderId="92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center" vertical="center" textRotation="255"/>
    </xf>
    <xf numFmtId="176" fontId="39" fillId="0" borderId="14" xfId="0" applyNumberFormat="1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39" fillId="0" borderId="4" xfId="0" applyFont="1" applyFill="1" applyBorder="1" applyAlignment="1" applyProtection="1">
      <alignment horizontal="center" vertical="center" textRotation="255" shrinkToFit="1"/>
    </xf>
    <xf numFmtId="0" fontId="39" fillId="0" borderId="5" xfId="0" applyFont="1" applyFill="1" applyBorder="1" applyAlignment="1" applyProtection="1">
      <alignment horizontal="center" vertical="center" textRotation="255" shrinkToFit="1"/>
    </xf>
    <xf numFmtId="0" fontId="39" fillId="0" borderId="6" xfId="0" applyFont="1" applyFill="1" applyBorder="1" applyAlignment="1" applyProtection="1">
      <alignment horizontal="center" vertical="center" textRotation="255" shrinkToFit="1"/>
    </xf>
    <xf numFmtId="177" fontId="39" fillId="2" borderId="36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8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39" fillId="0" borderId="84" xfId="0" applyFont="1" applyFill="1" applyBorder="1" applyAlignment="1" applyProtection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176" fontId="39" fillId="0" borderId="101" xfId="0" applyNumberFormat="1" applyFont="1" applyFill="1" applyBorder="1" applyAlignment="1" applyProtection="1">
      <alignment horizontal="center" vertical="center"/>
    </xf>
    <xf numFmtId="176" fontId="39" fillId="0" borderId="103" xfId="0" applyNumberFormat="1" applyFont="1" applyFill="1" applyBorder="1" applyAlignment="1" applyProtection="1">
      <alignment horizontal="center" vertical="center"/>
    </xf>
    <xf numFmtId="0" fontId="39" fillId="0" borderId="104" xfId="0" applyFont="1" applyFill="1" applyBorder="1" applyAlignment="1" applyProtection="1">
      <alignment horizontal="center" vertical="center"/>
    </xf>
    <xf numFmtId="176" fontId="39" fillId="0" borderId="87" xfId="0" applyNumberFormat="1" applyFont="1" applyFill="1" applyBorder="1" applyAlignment="1" applyProtection="1">
      <alignment horizontal="center" vertical="center"/>
    </xf>
    <xf numFmtId="0" fontId="39" fillId="0" borderId="94" xfId="0" applyFont="1" applyFill="1" applyBorder="1" applyAlignment="1" applyProtection="1">
      <alignment horizontal="left" vertical="center"/>
    </xf>
    <xf numFmtId="0" fontId="39" fillId="0" borderId="95" xfId="0" applyFont="1" applyFill="1" applyBorder="1" applyAlignment="1" applyProtection="1">
      <alignment horizontal="left" vertical="center"/>
    </xf>
    <xf numFmtId="0" fontId="39" fillId="0" borderId="97" xfId="0" applyFont="1" applyFill="1" applyBorder="1" applyAlignment="1" applyProtection="1">
      <alignment horizontal="left" vertical="center"/>
    </xf>
    <xf numFmtId="0" fontId="39" fillId="0" borderId="98" xfId="0" applyFont="1" applyFill="1" applyBorder="1" applyAlignment="1" applyProtection="1">
      <alignment horizontal="left" vertical="center"/>
    </xf>
    <xf numFmtId="0" fontId="39" fillId="0" borderId="1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7" fontId="39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1" applyNumberFormat="1" applyFont="1" applyFill="1" applyAlignment="1" applyProtection="1">
      <alignment horizontal="left" shrinkToFit="1"/>
      <protection locked="0"/>
    </xf>
    <xf numFmtId="49" fontId="7" fillId="2" borderId="1" xfId="1" applyNumberFormat="1" applyFont="1" applyFill="1" applyBorder="1" applyAlignment="1" applyProtection="1">
      <alignment horizontal="left" shrinkToFit="1"/>
      <protection locked="0"/>
    </xf>
    <xf numFmtId="0" fontId="35" fillId="2" borderId="0" xfId="1" applyFont="1" applyFill="1" applyAlignment="1" applyProtection="1">
      <alignment horizontal="left" shrinkToFit="1"/>
      <protection locked="0"/>
    </xf>
    <xf numFmtId="0" fontId="35" fillId="2" borderId="1" xfId="1" applyFont="1" applyFill="1" applyBorder="1" applyAlignment="1" applyProtection="1">
      <alignment horizontal="left" shrinkToFit="1"/>
      <protection locked="0"/>
    </xf>
    <xf numFmtId="49" fontId="33" fillId="0" borderId="45" xfId="1" applyNumberFormat="1" applyFont="1" applyBorder="1" applyAlignment="1" applyProtection="1">
      <alignment horizontal="left" vertical="top" wrapText="1"/>
    </xf>
    <xf numFmtId="49" fontId="33" fillId="0" borderId="68" xfId="1" applyNumberFormat="1" applyFont="1" applyBorder="1" applyAlignment="1" applyProtection="1">
      <alignment horizontal="left" vertical="top" wrapText="1"/>
    </xf>
    <xf numFmtId="0" fontId="7" fillId="0" borderId="0" xfId="1" applyNumberFormat="1" applyFont="1" applyProtection="1"/>
    <xf numFmtId="179" fontId="7" fillId="0" borderId="0" xfId="1" applyNumberFormat="1" applyFont="1" applyProtection="1"/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0" fontId="29" fillId="0" borderId="79" xfId="1" applyNumberFormat="1" applyFont="1" applyBorder="1" applyAlignment="1" applyProtection="1">
      <alignment horizontal="center" vertical="center"/>
    </xf>
    <xf numFmtId="0" fontId="29" fillId="0" borderId="80" xfId="1" applyNumberFormat="1" applyFont="1" applyBorder="1" applyAlignment="1" applyProtection="1">
      <alignment horizontal="center" vertical="center"/>
    </xf>
    <xf numFmtId="0" fontId="29" fillId="0" borderId="82" xfId="1" applyNumberFormat="1" applyFont="1" applyBorder="1" applyAlignment="1" applyProtection="1">
      <alignment horizontal="center" vertical="center"/>
    </xf>
    <xf numFmtId="0" fontId="29" fillId="0" borderId="29" xfId="1" applyNumberFormat="1" applyFont="1" applyBorder="1" applyAlignment="1" applyProtection="1">
      <alignment horizontal="center" vertical="center"/>
    </xf>
    <xf numFmtId="0" fontId="29" fillId="0" borderId="78" xfId="1" applyNumberFormat="1" applyFont="1" applyBorder="1" applyAlignment="1" applyProtection="1">
      <alignment horizontal="center" vertical="center"/>
    </xf>
    <xf numFmtId="0" fontId="29" fillId="0" borderId="81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76" xfId="1" applyNumberFormat="1" applyFont="1" applyBorder="1" applyAlignment="1" applyProtection="1">
      <alignment horizontal="center" vertical="center"/>
    </xf>
    <xf numFmtId="0" fontId="29" fillId="0" borderId="77" xfId="1" applyNumberFormat="1" applyFont="1" applyBorder="1" applyAlignment="1" applyProtection="1">
      <alignment horizontal="center" vertical="center"/>
    </xf>
    <xf numFmtId="0" fontId="29" fillId="0" borderId="28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31" xfId="1" applyNumberFormat="1" applyFont="1" applyBorder="1" applyAlignment="1" applyProtection="1">
      <alignment horizontal="center" vertical="center"/>
    </xf>
    <xf numFmtId="0" fontId="27" fillId="0" borderId="40" xfId="1" applyNumberFormat="1" applyFont="1" applyBorder="1" applyAlignment="1" applyProtection="1">
      <alignment horizontal="center" vertical="center"/>
    </xf>
    <xf numFmtId="0" fontId="27" fillId="0" borderId="69" xfId="1" applyNumberFormat="1" applyFont="1" applyBorder="1" applyAlignment="1" applyProtection="1">
      <alignment horizontal="center" vertical="center"/>
    </xf>
    <xf numFmtId="0" fontId="27" fillId="0" borderId="71" xfId="1" applyNumberFormat="1" applyFont="1" applyBorder="1" applyAlignment="1" applyProtection="1">
      <alignment horizontal="center" vertical="center"/>
    </xf>
    <xf numFmtId="0" fontId="27" fillId="0" borderId="72" xfId="1" applyNumberFormat="1" applyFont="1" applyBorder="1" applyAlignment="1" applyProtection="1">
      <alignment horizontal="center" vertical="center"/>
    </xf>
    <xf numFmtId="0" fontId="27" fillId="0" borderId="73" xfId="1" applyNumberFormat="1" applyFont="1" applyBorder="1" applyAlignment="1" applyProtection="1">
      <alignment horizontal="center" vertical="center"/>
    </xf>
    <xf numFmtId="0" fontId="29" fillId="0" borderId="70" xfId="1" applyNumberFormat="1" applyFont="1" applyBorder="1" applyAlignment="1" applyProtection="1">
      <alignment horizontal="center" vertical="center"/>
    </xf>
    <xf numFmtId="0" fontId="29" fillId="0" borderId="69" xfId="1" applyNumberFormat="1" applyFont="1" applyBorder="1" applyAlignment="1" applyProtection="1">
      <alignment horizontal="center" vertical="center"/>
    </xf>
    <xf numFmtId="0" fontId="29" fillId="0" borderId="74" xfId="1" applyNumberFormat="1" applyFont="1" applyBorder="1" applyAlignment="1" applyProtection="1">
      <alignment horizontal="center" vertical="center"/>
    </xf>
    <xf numFmtId="0" fontId="29" fillId="0" borderId="73" xfId="1" applyNumberFormat="1" applyFont="1" applyBorder="1" applyAlignment="1" applyProtection="1">
      <alignment horizontal="center" vertical="center"/>
    </xf>
    <xf numFmtId="49" fontId="28" fillId="0" borderId="45" xfId="1" applyNumberFormat="1" applyFont="1" applyBorder="1" applyAlignment="1" applyProtection="1">
      <alignment horizontal="right" vertical="center"/>
    </xf>
    <xf numFmtId="49" fontId="28" fillId="0" borderId="68" xfId="1" applyNumberFormat="1" applyFont="1" applyBorder="1" applyAlignment="1" applyProtection="1">
      <alignment horizontal="right" vertical="center"/>
    </xf>
    <xf numFmtId="0" fontId="29" fillId="0" borderId="32" xfId="1" applyNumberFormat="1" applyFont="1" applyBorder="1" applyAlignment="1" applyProtection="1">
      <alignment horizontal="center" vertical="center"/>
    </xf>
    <xf numFmtId="0" fontId="29" fillId="0" borderId="75" xfId="1" applyNumberFormat="1" applyFont="1" applyBorder="1" applyAlignment="1" applyProtection="1">
      <alignment horizontal="center" vertical="center"/>
    </xf>
    <xf numFmtId="0" fontId="26" fillId="0" borderId="63" xfId="1" applyFont="1" applyBorder="1" applyAlignment="1" applyProtection="1">
      <alignment horizontal="center" vertical="center"/>
    </xf>
    <xf numFmtId="0" fontId="26" fillId="0" borderId="66" xfId="1" applyFont="1" applyBorder="1" applyAlignment="1" applyProtection="1">
      <alignment horizontal="center" vertical="center"/>
    </xf>
    <xf numFmtId="0" fontId="26" fillId="0" borderId="64" xfId="1" applyFont="1" applyBorder="1" applyAlignment="1" applyProtection="1">
      <alignment horizontal="center" vertical="center"/>
    </xf>
    <xf numFmtId="0" fontId="26" fillId="0" borderId="67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6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6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7" xfId="1" applyNumberFormat="1" applyFont="1" applyBorder="1" applyAlignment="1" applyProtection="1">
      <alignment horizontal="right" vertical="center"/>
    </xf>
    <xf numFmtId="0" fontId="22" fillId="0" borderId="17" xfId="1" applyFont="1" applyBorder="1" applyAlignment="1" applyProtection="1">
      <alignment horizontal="right" vertical="center"/>
    </xf>
    <xf numFmtId="0" fontId="21" fillId="0" borderId="16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7" xfId="1" applyBorder="1" applyProtection="1"/>
    <xf numFmtId="49" fontId="20" fillId="0" borderId="40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40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62" xfId="1" applyFont="1" applyBorder="1" applyAlignment="1" applyProtection="1">
      <alignment horizontal="center" vertical="center"/>
    </xf>
    <xf numFmtId="0" fontId="26" fillId="0" borderId="65" xfId="1" applyFont="1" applyBorder="1" applyAlignment="1" applyProtection="1">
      <alignment horizontal="center" vertical="center"/>
    </xf>
    <xf numFmtId="0" fontId="15" fillId="3" borderId="40" xfId="1" applyFont="1" applyFill="1" applyBorder="1" applyAlignment="1" applyProtection="1">
      <alignment horizontal="center" vertical="center"/>
    </xf>
    <xf numFmtId="0" fontId="15" fillId="3" borderId="32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center" vertical="center"/>
    </xf>
    <xf numFmtId="0" fontId="15" fillId="3" borderId="17" xfId="1" applyFont="1" applyFill="1" applyBorder="1" applyAlignment="1" applyProtection="1">
      <alignment horizontal="center" vertical="center"/>
    </xf>
    <xf numFmtId="0" fontId="15" fillId="3" borderId="1" xfId="1" applyFont="1" applyFill="1" applyBorder="1" applyAlignment="1" applyProtection="1">
      <alignment horizontal="center" vertical="center"/>
    </xf>
    <xf numFmtId="0" fontId="15" fillId="3" borderId="29" xfId="1" applyFont="1" applyFill="1" applyBorder="1" applyAlignment="1" applyProtection="1">
      <alignment horizontal="center" vertical="center"/>
    </xf>
    <xf numFmtId="0" fontId="15" fillId="3" borderId="31" xfId="1" applyFont="1" applyFill="1" applyBorder="1" applyAlignment="1" applyProtection="1">
      <alignment horizontal="center" vertical="center"/>
    </xf>
    <xf numFmtId="0" fontId="15" fillId="3" borderId="16" xfId="1" applyFont="1" applyFill="1" applyBorder="1" applyAlignment="1" applyProtection="1">
      <alignment horizontal="center" vertical="center"/>
    </xf>
    <xf numFmtId="0" fontId="15" fillId="3" borderId="28" xfId="1" applyFont="1" applyFill="1" applyBorder="1" applyAlignment="1" applyProtection="1">
      <alignment horizontal="center" vertical="center"/>
    </xf>
    <xf numFmtId="0" fontId="15" fillId="3" borderId="47" xfId="1" applyFont="1" applyFill="1" applyBorder="1" applyAlignment="1" applyProtection="1">
      <alignment horizontal="center" vertical="center"/>
    </xf>
    <xf numFmtId="0" fontId="15" fillId="3" borderId="48" xfId="1" applyFont="1" applyFill="1" applyBorder="1" applyAlignment="1" applyProtection="1">
      <alignment horizontal="center" vertical="center"/>
    </xf>
    <xf numFmtId="0" fontId="15" fillId="3" borderId="49" xfId="1" applyFont="1" applyFill="1" applyBorder="1" applyAlignment="1" applyProtection="1">
      <alignment horizontal="center" vertical="center"/>
    </xf>
    <xf numFmtId="0" fontId="15" fillId="3" borderId="53" xfId="1" applyFont="1" applyFill="1" applyBorder="1" applyAlignment="1" applyProtection="1">
      <alignment horizontal="center" vertical="center"/>
    </xf>
    <xf numFmtId="0" fontId="15" fillId="3" borderId="54" xfId="1" applyFont="1" applyFill="1" applyBorder="1" applyAlignment="1" applyProtection="1">
      <alignment horizontal="center" vertical="center"/>
    </xf>
    <xf numFmtId="0" fontId="15" fillId="3" borderId="55" xfId="1" applyFont="1" applyFill="1" applyBorder="1" applyAlignment="1" applyProtection="1">
      <alignment horizontal="center" vertical="center"/>
    </xf>
    <xf numFmtId="0" fontId="15" fillId="3" borderId="59" xfId="1" applyFont="1" applyFill="1" applyBorder="1" applyAlignment="1" applyProtection="1">
      <alignment horizontal="center" vertical="center"/>
    </xf>
    <xf numFmtId="0" fontId="15" fillId="3" borderId="34" xfId="1" applyFont="1" applyFill="1" applyBorder="1" applyAlignment="1" applyProtection="1">
      <alignment horizontal="center" vertical="center"/>
    </xf>
    <xf numFmtId="0" fontId="15" fillId="3" borderId="60" xfId="1" applyFont="1" applyFill="1" applyBorder="1" applyAlignment="1" applyProtection="1">
      <alignment horizontal="center" vertical="center"/>
    </xf>
    <xf numFmtId="0" fontId="15" fillId="3" borderId="50" xfId="1" applyFont="1" applyFill="1" applyBorder="1" applyAlignment="1" applyProtection="1">
      <alignment horizontal="center" vertical="center"/>
    </xf>
    <xf numFmtId="0" fontId="15" fillId="3" borderId="51" xfId="1" applyFont="1" applyFill="1" applyBorder="1" applyAlignment="1" applyProtection="1">
      <alignment horizontal="center" vertical="center"/>
    </xf>
    <xf numFmtId="0" fontId="15" fillId="3" borderId="56" xfId="1" applyFont="1" applyFill="1" applyBorder="1" applyAlignment="1" applyProtection="1">
      <alignment horizontal="center" vertical="center"/>
    </xf>
    <xf numFmtId="0" fontId="15" fillId="3" borderId="57" xfId="1" applyFont="1" applyFill="1" applyBorder="1" applyAlignment="1" applyProtection="1">
      <alignment horizontal="center" vertical="center"/>
    </xf>
    <xf numFmtId="0" fontId="15" fillId="3" borderId="61" xfId="1" applyFont="1" applyFill="1" applyBorder="1" applyAlignment="1" applyProtection="1">
      <alignment horizontal="center" vertical="center"/>
    </xf>
    <xf numFmtId="0" fontId="15" fillId="3" borderId="35" xfId="1" applyFont="1" applyFill="1" applyBorder="1" applyAlignment="1" applyProtection="1">
      <alignment horizontal="center" vertical="center"/>
    </xf>
    <xf numFmtId="0" fontId="15" fillId="3" borderId="52" xfId="1" applyFont="1" applyFill="1" applyBorder="1" applyAlignment="1" applyProtection="1">
      <alignment horizontal="center" vertical="center"/>
    </xf>
    <xf numFmtId="0" fontId="15" fillId="3" borderId="58" xfId="1" applyFont="1" applyFill="1" applyBorder="1" applyAlignment="1" applyProtection="1">
      <alignment horizontal="center" vertical="center"/>
    </xf>
    <xf numFmtId="0" fontId="15" fillId="3" borderId="36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0</xdr:row>
      <xdr:rowOff>133350</xdr:rowOff>
    </xdr:from>
    <xdr:to>
      <xdr:col>23</xdr:col>
      <xdr:colOff>457200</xdr:colOff>
      <xdr:row>1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6800850" y="133350"/>
          <a:ext cx="2676525" cy="419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0">
              <a:solidFill>
                <a:srgbClr val="FF0000"/>
              </a:solidFill>
            </a:rPr>
            <a:t>※</a:t>
          </a:r>
          <a:r>
            <a:rPr kumimoji="1" lang="ja-JP" altLang="en-US" sz="1200" b="0">
              <a:solidFill>
                <a:srgbClr val="FF0000"/>
              </a:solidFill>
            </a:rPr>
            <a:t>黄色のセルのみ入力してください。</a:t>
          </a:r>
          <a:endParaRPr kumimoji="1" lang="en-US" altLang="ja-JP" sz="1200" b="0">
            <a:solidFill>
              <a:srgbClr val="FF0000"/>
            </a:solidFill>
          </a:endParaRPr>
        </a:p>
        <a:p>
          <a:pPr algn="l"/>
          <a:endParaRPr kumimoji="1" lang="en-US" altLang="ja-JP" sz="1200" b="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247650</xdr:colOff>
      <xdr:row>1</xdr:row>
      <xdr:rowOff>390525</xdr:rowOff>
    </xdr:from>
    <xdr:to>
      <xdr:col>22</xdr:col>
      <xdr:colOff>9525</xdr:colOff>
      <xdr:row>3</xdr:row>
      <xdr:rowOff>38101</xdr:rowOff>
    </xdr:to>
    <xdr:sp macro="" textlink="">
      <xdr:nvSpPr>
        <xdr:cNvPr id="5" name="テキスト ボックス 4"/>
        <xdr:cNvSpPr txBox="1"/>
      </xdr:nvSpPr>
      <xdr:spPr>
        <a:xfrm>
          <a:off x="7229475" y="638175"/>
          <a:ext cx="1114425" cy="3143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50" b="0">
              <a:solidFill>
                <a:srgbClr val="FF0000"/>
              </a:solidFill>
            </a:rPr>
            <a:t>3</a:t>
          </a:r>
          <a:r>
            <a:rPr kumimoji="1" lang="ja-JP" altLang="en-US" sz="1050" b="0">
              <a:solidFill>
                <a:srgbClr val="FF0000"/>
              </a:solidFill>
            </a:rPr>
            <a:t>月</a:t>
          </a:r>
          <a:r>
            <a:rPr kumimoji="1" lang="en-US" altLang="ja-JP" sz="1050" b="0">
              <a:solidFill>
                <a:srgbClr val="FF0000"/>
              </a:solidFill>
            </a:rPr>
            <a:t>31</a:t>
          </a:r>
          <a:r>
            <a:rPr kumimoji="1" lang="ja-JP" altLang="en-US" sz="1050" b="0">
              <a:solidFill>
                <a:srgbClr val="FF0000"/>
              </a:solidFill>
            </a:rPr>
            <a:t>日と記入</a:t>
          </a:r>
          <a:endParaRPr kumimoji="1" lang="en-US" altLang="ja-JP" sz="1050" b="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304800</xdr:colOff>
      <xdr:row>2</xdr:row>
      <xdr:rowOff>123825</xdr:rowOff>
    </xdr:from>
    <xdr:to>
      <xdr:col>19</xdr:col>
      <xdr:colOff>247648</xdr:colOff>
      <xdr:row>2</xdr:row>
      <xdr:rowOff>128587</xdr:rowOff>
    </xdr:to>
    <xdr:cxnSp macro="">
      <xdr:nvCxnSpPr>
        <xdr:cNvPr id="6" name="直線矢印コネクタ 5"/>
        <xdr:cNvCxnSpPr/>
      </xdr:nvCxnSpPr>
      <xdr:spPr>
        <a:xfrm flipH="1" flipV="1">
          <a:off x="6619875" y="781050"/>
          <a:ext cx="609598" cy="476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152400</xdr:colOff>
      <xdr:row>5</xdr:row>
      <xdr:rowOff>9525</xdr:rowOff>
    </xdr:from>
    <xdr:to>
      <xdr:col>23</xdr:col>
      <xdr:colOff>523875</xdr:colOff>
      <xdr:row>10</xdr:row>
      <xdr:rowOff>123826</xdr:rowOff>
    </xdr:to>
    <xdr:sp macro="" textlink="">
      <xdr:nvSpPr>
        <xdr:cNvPr id="7" name="テキスト ボックス 6"/>
        <xdr:cNvSpPr txBox="1"/>
      </xdr:nvSpPr>
      <xdr:spPr>
        <a:xfrm>
          <a:off x="7134225" y="1219200"/>
          <a:ext cx="2409825" cy="13049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４月に提出された「交付申請書」と同じ内容で記入してください。</a:t>
          </a: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会社等の代表者の場合は、「代表取締役」などの職名の記入もお願いします。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142875</xdr:colOff>
      <xdr:row>8</xdr:row>
      <xdr:rowOff>0</xdr:rowOff>
    </xdr:from>
    <xdr:to>
      <xdr:col>19</xdr:col>
      <xdr:colOff>152399</xdr:colOff>
      <xdr:row>8</xdr:row>
      <xdr:rowOff>9525</xdr:rowOff>
    </xdr:to>
    <xdr:cxnSp macro="">
      <xdr:nvCxnSpPr>
        <xdr:cNvPr id="8" name="直線矢印コネクタ 7"/>
        <xdr:cNvCxnSpPr/>
      </xdr:nvCxnSpPr>
      <xdr:spPr>
        <a:xfrm flipH="1">
          <a:off x="6457950" y="1847850"/>
          <a:ext cx="676274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19</xdr:row>
      <xdr:rowOff>114300</xdr:rowOff>
    </xdr:from>
    <xdr:to>
      <xdr:col>22</xdr:col>
      <xdr:colOff>104775</xdr:colOff>
      <xdr:row>22</xdr:row>
      <xdr:rowOff>142876</xdr:rowOff>
    </xdr:to>
    <xdr:sp macro="" textlink="">
      <xdr:nvSpPr>
        <xdr:cNvPr id="9" name="テキスト ボックス 8"/>
        <xdr:cNvSpPr txBox="1"/>
      </xdr:nvSpPr>
      <xdr:spPr>
        <a:xfrm>
          <a:off x="7115175" y="4114800"/>
          <a:ext cx="1323975" cy="13049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・施設名</a:t>
          </a:r>
          <a:r>
            <a:rPr kumimoji="1" lang="en-US" altLang="ja-JP" sz="1050" b="0">
              <a:solidFill>
                <a:srgbClr val="FF0000"/>
              </a:solidFill>
            </a:rPr>
            <a:t/>
          </a:r>
          <a:br>
            <a:rPr kumimoji="1" lang="en-US" altLang="ja-JP" sz="1050" b="0">
              <a:solidFill>
                <a:srgbClr val="FF0000"/>
              </a:solidFill>
            </a:rPr>
          </a:br>
          <a:r>
            <a:rPr kumimoji="1" lang="ja-JP" altLang="en-US" sz="1050" b="0">
              <a:solidFill>
                <a:srgbClr val="FF0000"/>
              </a:solidFill>
            </a:rPr>
            <a:t>・施設所在地</a:t>
          </a:r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・施設電話番号</a:t>
          </a:r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を記入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38100</xdr:colOff>
      <xdr:row>20</xdr:row>
      <xdr:rowOff>133350</xdr:rowOff>
    </xdr:from>
    <xdr:to>
      <xdr:col>19</xdr:col>
      <xdr:colOff>133349</xdr:colOff>
      <xdr:row>20</xdr:row>
      <xdr:rowOff>142875</xdr:rowOff>
    </xdr:to>
    <xdr:cxnSp macro="">
      <xdr:nvCxnSpPr>
        <xdr:cNvPr id="10" name="直線矢印コネクタ 9"/>
        <xdr:cNvCxnSpPr/>
      </xdr:nvCxnSpPr>
      <xdr:spPr>
        <a:xfrm flipH="1">
          <a:off x="6353175" y="4752975"/>
          <a:ext cx="761999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257175</xdr:colOff>
      <xdr:row>32</xdr:row>
      <xdr:rowOff>0</xdr:rowOff>
    </xdr:from>
    <xdr:to>
      <xdr:col>22</xdr:col>
      <xdr:colOff>314325</xdr:colOff>
      <xdr:row>33</xdr:row>
      <xdr:rowOff>352425</xdr:rowOff>
    </xdr:to>
    <xdr:sp macro="" textlink="">
      <xdr:nvSpPr>
        <xdr:cNvPr id="13" name="テキスト ボックス 12"/>
        <xdr:cNvSpPr txBox="1"/>
      </xdr:nvSpPr>
      <xdr:spPr>
        <a:xfrm>
          <a:off x="7239000" y="8353425"/>
          <a:ext cx="1409700" cy="7334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「交付決定通知書」の額を記入</a:t>
          </a:r>
        </a:p>
      </xdr:txBody>
    </xdr:sp>
    <xdr:clientData/>
  </xdr:twoCellAnchor>
  <xdr:twoCellAnchor>
    <xdr:from>
      <xdr:col>13</xdr:col>
      <xdr:colOff>219075</xdr:colOff>
      <xdr:row>31</xdr:row>
      <xdr:rowOff>295275</xdr:rowOff>
    </xdr:from>
    <xdr:to>
      <xdr:col>19</xdr:col>
      <xdr:colOff>247652</xdr:colOff>
      <xdr:row>32</xdr:row>
      <xdr:rowOff>209551</xdr:rowOff>
    </xdr:to>
    <xdr:cxnSp macro="">
      <xdr:nvCxnSpPr>
        <xdr:cNvPr id="15" name="直線矢印コネクタ 14"/>
        <xdr:cNvCxnSpPr/>
      </xdr:nvCxnSpPr>
      <xdr:spPr>
        <a:xfrm flipH="1" flipV="1">
          <a:off x="5200650" y="8267700"/>
          <a:ext cx="2028827" cy="29527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33</xdr:row>
      <xdr:rowOff>180975</xdr:rowOff>
    </xdr:from>
    <xdr:to>
      <xdr:col>19</xdr:col>
      <xdr:colOff>276226</xdr:colOff>
      <xdr:row>34</xdr:row>
      <xdr:rowOff>142875</xdr:rowOff>
    </xdr:to>
    <xdr:cxnSp macro="">
      <xdr:nvCxnSpPr>
        <xdr:cNvPr id="16" name="直線矢印コネクタ 15"/>
        <xdr:cNvCxnSpPr/>
      </xdr:nvCxnSpPr>
      <xdr:spPr>
        <a:xfrm flipH="1">
          <a:off x="5191125" y="8915400"/>
          <a:ext cx="2066926" cy="3429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238125</xdr:colOff>
      <xdr:row>25</xdr:row>
      <xdr:rowOff>342900</xdr:rowOff>
    </xdr:from>
    <xdr:to>
      <xdr:col>22</xdr:col>
      <xdr:colOff>676275</xdr:colOff>
      <xdr:row>28</xdr:row>
      <xdr:rowOff>333376</xdr:rowOff>
    </xdr:to>
    <xdr:sp macro="" textlink="">
      <xdr:nvSpPr>
        <xdr:cNvPr id="19" name="テキスト ボックス 18"/>
        <xdr:cNvSpPr txBox="1"/>
      </xdr:nvSpPr>
      <xdr:spPr>
        <a:xfrm>
          <a:off x="7219950" y="6362700"/>
          <a:ext cx="1790700" cy="1076326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0070C0"/>
              </a:solidFill>
            </a:rPr>
            <a:t>入力不可。</a:t>
          </a:r>
          <a:endParaRPr kumimoji="1" lang="en-US" altLang="ja-JP" sz="1050" b="0">
            <a:solidFill>
              <a:srgbClr val="0070C0"/>
            </a:solidFill>
          </a:endParaRPr>
        </a:p>
        <a:p>
          <a:pPr algn="l"/>
          <a:r>
            <a:rPr kumimoji="1" lang="ja-JP" altLang="en-US" sz="1050" b="0">
              <a:solidFill>
                <a:srgbClr val="0070C0"/>
              </a:solidFill>
            </a:rPr>
            <a:t>「第５号ー２」のシートに入力すると、自動的に数字がはいります。</a:t>
          </a:r>
        </a:p>
      </xdr:txBody>
    </xdr:sp>
    <xdr:clientData/>
  </xdr:twoCellAnchor>
  <xdr:twoCellAnchor>
    <xdr:from>
      <xdr:col>14</xdr:col>
      <xdr:colOff>95251</xdr:colOff>
      <xdr:row>27</xdr:row>
      <xdr:rowOff>47625</xdr:rowOff>
    </xdr:from>
    <xdr:to>
      <xdr:col>19</xdr:col>
      <xdr:colOff>238125</xdr:colOff>
      <xdr:row>27</xdr:row>
      <xdr:rowOff>157163</xdr:rowOff>
    </xdr:to>
    <xdr:cxnSp macro="">
      <xdr:nvCxnSpPr>
        <xdr:cNvPr id="20" name="直線矢印コネクタ 19"/>
        <xdr:cNvCxnSpPr>
          <a:stCxn id="19" idx="1"/>
        </xdr:cNvCxnSpPr>
      </xdr:nvCxnSpPr>
      <xdr:spPr>
        <a:xfrm flipH="1" flipV="1">
          <a:off x="5410201" y="6791325"/>
          <a:ext cx="1809749" cy="109538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27</xdr:row>
      <xdr:rowOff>157163</xdr:rowOff>
    </xdr:from>
    <xdr:to>
      <xdr:col>19</xdr:col>
      <xdr:colOff>238125</xdr:colOff>
      <xdr:row>32</xdr:row>
      <xdr:rowOff>314325</xdr:rowOff>
    </xdr:to>
    <xdr:cxnSp macro="">
      <xdr:nvCxnSpPr>
        <xdr:cNvPr id="22" name="直線矢印コネクタ 21"/>
        <xdr:cNvCxnSpPr>
          <a:stCxn id="19" idx="1"/>
        </xdr:cNvCxnSpPr>
      </xdr:nvCxnSpPr>
      <xdr:spPr>
        <a:xfrm flipH="1">
          <a:off x="5124450" y="6900863"/>
          <a:ext cx="2095500" cy="1766887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27</xdr:row>
      <xdr:rowOff>157163</xdr:rowOff>
    </xdr:from>
    <xdr:to>
      <xdr:col>19</xdr:col>
      <xdr:colOff>238125</xdr:colOff>
      <xdr:row>35</xdr:row>
      <xdr:rowOff>257175</xdr:rowOff>
    </xdr:to>
    <xdr:cxnSp macro="">
      <xdr:nvCxnSpPr>
        <xdr:cNvPr id="24" name="直線矢印コネクタ 23"/>
        <xdr:cNvCxnSpPr>
          <a:stCxn id="19" idx="1"/>
        </xdr:cNvCxnSpPr>
      </xdr:nvCxnSpPr>
      <xdr:spPr>
        <a:xfrm flipH="1">
          <a:off x="5124450" y="6900863"/>
          <a:ext cx="2095500" cy="2852737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76201</xdr:colOff>
      <xdr:row>5</xdr:row>
      <xdr:rowOff>304800</xdr:rowOff>
    </xdr:from>
    <xdr:to>
      <xdr:col>25</xdr:col>
      <xdr:colOff>57151</xdr:colOff>
      <xdr:row>6</xdr:row>
      <xdr:rowOff>419100</xdr:rowOff>
    </xdr:to>
    <xdr:sp macro="" textlink="">
      <xdr:nvSpPr>
        <xdr:cNvPr id="5" name="テキスト ボックス 4"/>
        <xdr:cNvSpPr txBox="1"/>
      </xdr:nvSpPr>
      <xdr:spPr>
        <a:xfrm>
          <a:off x="6696076" y="3028950"/>
          <a:ext cx="2628900" cy="8763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黄色のセル以外は、入力不可。</a:t>
          </a:r>
          <a:endParaRPr kumimoji="1" lang="en-US" altLang="ja-JP" sz="1200" b="1">
            <a:solidFill>
              <a:srgbClr val="0070C0"/>
            </a:solidFill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</a:rPr>
            <a:t>自動的に数字がはいります。</a:t>
          </a:r>
        </a:p>
      </xdr:txBody>
    </xdr:sp>
    <xdr:clientData/>
  </xdr:twoCellAnchor>
  <xdr:twoCellAnchor>
    <xdr:from>
      <xdr:col>13</xdr:col>
      <xdr:colOff>57150</xdr:colOff>
      <xdr:row>3</xdr:row>
      <xdr:rowOff>666751</xdr:rowOff>
    </xdr:from>
    <xdr:to>
      <xdr:col>27</xdr:col>
      <xdr:colOff>514350</xdr:colOff>
      <xdr:row>5</xdr:row>
      <xdr:rowOff>114301</xdr:rowOff>
    </xdr:to>
    <xdr:sp macro="" textlink="">
      <xdr:nvSpPr>
        <xdr:cNvPr id="6" name="テキスト ボックス 5"/>
        <xdr:cNvSpPr txBox="1"/>
      </xdr:nvSpPr>
      <xdr:spPr>
        <a:xfrm>
          <a:off x="6677025" y="1866901"/>
          <a:ext cx="4124325" cy="9715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黄色のセルのみ入力してください。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２、３月に提出した費用報告書の内容（修正後）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及び経過報告書（前期）を参考に記入してください。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47625</xdr:colOff>
      <xdr:row>1</xdr:row>
      <xdr:rowOff>0</xdr:rowOff>
    </xdr:from>
    <xdr:to>
      <xdr:col>54</xdr:col>
      <xdr:colOff>38100</xdr:colOff>
      <xdr:row>6</xdr:row>
      <xdr:rowOff>123825</xdr:rowOff>
    </xdr:to>
    <xdr:sp macro="" textlink="">
      <xdr:nvSpPr>
        <xdr:cNvPr id="13" name="テキスト ボックス 12"/>
        <xdr:cNvSpPr txBox="1"/>
      </xdr:nvSpPr>
      <xdr:spPr>
        <a:xfrm>
          <a:off x="4314825" y="76200"/>
          <a:ext cx="2924175" cy="10668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0070C0"/>
              </a:solidFill>
            </a:rPr>
            <a:t>入力不可。</a:t>
          </a:r>
          <a:endParaRPr kumimoji="1" lang="en-US" altLang="ja-JP" sz="1100" b="1">
            <a:solidFill>
              <a:srgbClr val="0070C0"/>
            </a:solidFill>
          </a:endParaRPr>
        </a:p>
        <a:p>
          <a:pPr algn="l"/>
          <a:r>
            <a:rPr kumimoji="1" lang="ja-JP" altLang="en-US" sz="1100" b="1">
              <a:solidFill>
                <a:srgbClr val="0070C0"/>
              </a:solidFill>
            </a:rPr>
            <a:t>「第５号ー１」「</a:t>
          </a:r>
          <a:r>
            <a:rPr kumimoji="1" lang="ja-JP" altLang="ja-JP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号ー</a:t>
          </a:r>
          <a:r>
            <a:rPr kumimoji="1" lang="ja-JP" altLang="en-US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２」</a:t>
          </a:r>
          <a:r>
            <a:rPr kumimoji="1" lang="ja-JP" altLang="en-US" sz="1100" b="1">
              <a:solidFill>
                <a:srgbClr val="0070C0"/>
              </a:solidFill>
            </a:rPr>
            <a:t>のシートに入力すると、自動的に入力されます。</a:t>
          </a:r>
          <a:endParaRPr kumimoji="1" lang="en-US" altLang="ja-JP" sz="1100" b="1">
            <a:solidFill>
              <a:srgbClr val="0070C0"/>
            </a:solidFill>
          </a:endParaRPr>
        </a:p>
        <a:p>
          <a:pPr algn="l"/>
          <a:r>
            <a:rPr kumimoji="1" lang="ja-JP" altLang="en-US" sz="1100" b="1">
              <a:solidFill>
                <a:srgbClr val="0070C0"/>
              </a:solidFill>
            </a:rPr>
            <a:t>内容に誤りがないか、確認してください。</a:t>
          </a:r>
        </a:p>
      </xdr:txBody>
    </xdr:sp>
    <xdr:clientData/>
  </xdr:twoCellAnchor>
  <xdr:twoCellAnchor>
    <xdr:from>
      <xdr:col>26</xdr:col>
      <xdr:colOff>28575</xdr:colOff>
      <xdr:row>27</xdr:row>
      <xdr:rowOff>95250</xdr:rowOff>
    </xdr:from>
    <xdr:to>
      <xdr:col>34</xdr:col>
      <xdr:colOff>123825</xdr:colOff>
      <xdr:row>30</xdr:row>
      <xdr:rowOff>171451</xdr:rowOff>
    </xdr:to>
    <xdr:sp macro="" textlink="">
      <xdr:nvSpPr>
        <xdr:cNvPr id="14" name="テキスト ボックス 13"/>
        <xdr:cNvSpPr txBox="1"/>
      </xdr:nvSpPr>
      <xdr:spPr>
        <a:xfrm>
          <a:off x="3495675" y="4457700"/>
          <a:ext cx="1162050" cy="533401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口座入力不要。</a:t>
          </a:r>
        </a:p>
      </xdr:txBody>
    </xdr:sp>
    <xdr:clientData/>
  </xdr:twoCellAnchor>
  <xdr:twoCellAnchor>
    <xdr:from>
      <xdr:col>34</xdr:col>
      <xdr:colOff>76200</xdr:colOff>
      <xdr:row>49</xdr:row>
      <xdr:rowOff>142875</xdr:rowOff>
    </xdr:from>
    <xdr:to>
      <xdr:col>51</xdr:col>
      <xdr:colOff>19050</xdr:colOff>
      <xdr:row>53</xdr:row>
      <xdr:rowOff>47625</xdr:rowOff>
    </xdr:to>
    <xdr:sp macro="" textlink="">
      <xdr:nvSpPr>
        <xdr:cNvPr id="15" name="楕円 14"/>
        <xdr:cNvSpPr/>
      </xdr:nvSpPr>
      <xdr:spPr>
        <a:xfrm>
          <a:off x="4610100" y="8162925"/>
          <a:ext cx="2209800" cy="51435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44</xdr:row>
      <xdr:rowOff>0</xdr:rowOff>
    </xdr:from>
    <xdr:to>
      <xdr:col>48</xdr:col>
      <xdr:colOff>95250</xdr:colOff>
      <xdr:row>47</xdr:row>
      <xdr:rowOff>76201</xdr:rowOff>
    </xdr:to>
    <xdr:sp macro="" textlink="">
      <xdr:nvSpPr>
        <xdr:cNvPr id="16" name="テキスト ボックス 15"/>
        <xdr:cNvSpPr txBox="1"/>
      </xdr:nvSpPr>
      <xdr:spPr>
        <a:xfrm>
          <a:off x="5334000" y="7258050"/>
          <a:ext cx="1162050" cy="533401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日付入力不要。</a:t>
          </a:r>
        </a:p>
      </xdr:txBody>
    </xdr:sp>
    <xdr:clientData/>
  </xdr:twoCellAnchor>
  <xdr:twoCellAnchor>
    <xdr:from>
      <xdr:col>43</xdr:col>
      <xdr:colOff>0</xdr:colOff>
      <xdr:row>47</xdr:row>
      <xdr:rowOff>85725</xdr:rowOff>
    </xdr:from>
    <xdr:to>
      <xdr:col>44</xdr:col>
      <xdr:colOff>9525</xdr:colOff>
      <xdr:row>49</xdr:row>
      <xdr:rowOff>114299</xdr:rowOff>
    </xdr:to>
    <xdr:cxnSp macro="">
      <xdr:nvCxnSpPr>
        <xdr:cNvPr id="17" name="直線矢印コネクタ 16"/>
        <xdr:cNvCxnSpPr/>
      </xdr:nvCxnSpPr>
      <xdr:spPr>
        <a:xfrm flipH="1">
          <a:off x="5734050" y="7800975"/>
          <a:ext cx="142875" cy="333374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view="pageBreakPreview" zoomScaleNormal="100" zoomScaleSheetLayoutView="100" workbookViewId="0">
      <selection activeCell="V31" sqref="V31"/>
    </sheetView>
  </sheetViews>
  <sheetFormatPr defaultRowHeight="19.5" x14ac:dyDescent="0.4"/>
  <cols>
    <col min="1" max="2" width="4.375" style="2" customWidth="1"/>
    <col min="3" max="3" width="11.5" style="2" customWidth="1"/>
    <col min="4" max="6" width="4.375" style="2" customWidth="1"/>
    <col min="7" max="7" width="5.75" style="2" customWidth="1"/>
    <col min="8" max="21" width="4.375" style="2" customWidth="1"/>
    <col min="22" max="16384" width="9" style="2"/>
  </cols>
  <sheetData>
    <row r="1" spans="1:18" x14ac:dyDescent="0.4">
      <c r="A1" s="150" t="s">
        <v>123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18" ht="32.25" customHeight="1" x14ac:dyDescent="0.4">
      <c r="A2" s="151" t="s">
        <v>122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ht="20.25" customHeight="1" x14ac:dyDescent="0.4">
      <c r="N3" s="3" t="s">
        <v>124</v>
      </c>
      <c r="O3" s="88">
        <v>3</v>
      </c>
      <c r="P3" s="89" t="s">
        <v>14</v>
      </c>
      <c r="Q3" s="88">
        <v>31</v>
      </c>
      <c r="R3" s="89" t="s">
        <v>13</v>
      </c>
    </row>
    <row r="4" spans="1:18" ht="6.75" customHeight="1" x14ac:dyDescent="0.4"/>
    <row r="5" spans="1:18" ht="16.5" customHeight="1" x14ac:dyDescent="0.4">
      <c r="A5" s="152" t="s">
        <v>15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6.75" customHeight="1" x14ac:dyDescent="0.4"/>
    <row r="7" spans="1:18" ht="21.75" customHeight="1" x14ac:dyDescent="0.4">
      <c r="J7" s="3" t="s">
        <v>16</v>
      </c>
      <c r="K7" s="146" t="s">
        <v>168</v>
      </c>
      <c r="L7" s="146"/>
      <c r="M7" s="146"/>
      <c r="N7" s="146"/>
      <c r="O7" s="146"/>
      <c r="P7" s="146"/>
      <c r="Q7" s="146"/>
      <c r="R7" s="146"/>
    </row>
    <row r="8" spans="1:18" ht="21.75" customHeight="1" x14ac:dyDescent="0.4">
      <c r="K8" s="146"/>
      <c r="L8" s="146"/>
      <c r="M8" s="146"/>
      <c r="N8" s="146"/>
      <c r="O8" s="146"/>
      <c r="P8" s="146"/>
      <c r="Q8" s="146"/>
      <c r="R8" s="146"/>
    </row>
    <row r="9" spans="1:18" ht="21.75" customHeight="1" x14ac:dyDescent="0.4">
      <c r="J9" s="3" t="s">
        <v>17</v>
      </c>
      <c r="K9" s="146" t="s">
        <v>169</v>
      </c>
      <c r="L9" s="146"/>
      <c r="M9" s="146"/>
      <c r="N9" s="146"/>
      <c r="O9" s="146"/>
      <c r="P9" s="146"/>
      <c r="Q9" s="146"/>
      <c r="R9" s="146"/>
    </row>
    <row r="10" spans="1:18" ht="21.75" customHeight="1" x14ac:dyDescent="0.4">
      <c r="J10" s="3" t="s">
        <v>18</v>
      </c>
      <c r="K10" s="156" t="s">
        <v>170</v>
      </c>
      <c r="L10" s="156"/>
      <c r="M10" s="156"/>
      <c r="N10" s="156"/>
      <c r="O10" s="156"/>
      <c r="P10" s="156"/>
      <c r="Q10" s="156"/>
      <c r="R10" s="156"/>
    </row>
    <row r="11" spans="1:18" ht="11.25" customHeight="1" x14ac:dyDescent="0.4"/>
    <row r="12" spans="1:18" ht="11.25" customHeight="1" x14ac:dyDescent="0.4"/>
    <row r="13" spans="1:18" ht="16.5" customHeight="1" x14ac:dyDescent="0.4">
      <c r="B13" s="147" t="s">
        <v>125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9"/>
    </row>
    <row r="14" spans="1:18" ht="16.5" customHeight="1" x14ac:dyDescent="0.4"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9"/>
    </row>
    <row r="15" spans="1:18" ht="9.75" customHeight="1" x14ac:dyDescent="0.4"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9"/>
    </row>
    <row r="16" spans="1:18" ht="10.5" customHeight="1" x14ac:dyDescent="0.4"/>
    <row r="17" spans="1:18" ht="15.75" customHeight="1" x14ac:dyDescent="0.4">
      <c r="A17" s="157" t="s">
        <v>19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</row>
    <row r="18" spans="1:18" ht="12" customHeight="1" x14ac:dyDescent="0.4"/>
    <row r="19" spans="1:18" ht="22.5" customHeight="1" x14ac:dyDescent="0.4">
      <c r="B19" s="89">
        <v>1</v>
      </c>
      <c r="C19" s="2" t="s">
        <v>20</v>
      </c>
    </row>
    <row r="20" spans="1:18" ht="48.75" customHeight="1" x14ac:dyDescent="0.4">
      <c r="C20" s="158" t="s">
        <v>21</v>
      </c>
      <c r="D20" s="159"/>
      <c r="E20" s="160" t="s">
        <v>171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</row>
    <row r="21" spans="1:18" ht="30.75" customHeight="1" x14ac:dyDescent="0.4">
      <c r="C21" s="158" t="s">
        <v>22</v>
      </c>
      <c r="D21" s="159"/>
      <c r="E21" s="165" t="s">
        <v>165</v>
      </c>
      <c r="F21" s="165"/>
      <c r="G21" s="1" t="s">
        <v>173</v>
      </c>
      <c r="H21" s="4" t="s">
        <v>166</v>
      </c>
      <c r="I21" s="166" t="s">
        <v>172</v>
      </c>
      <c r="J21" s="166"/>
      <c r="K21" s="166"/>
      <c r="L21" s="166"/>
      <c r="M21" s="166"/>
      <c r="N21" s="166"/>
      <c r="O21" s="166"/>
      <c r="P21" s="166"/>
      <c r="Q21" s="167"/>
    </row>
    <row r="22" spans="1:18" ht="21" customHeight="1" x14ac:dyDescent="0.4">
      <c r="C22" s="158"/>
      <c r="D22" s="159"/>
      <c r="E22" s="162" t="s">
        <v>167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4"/>
    </row>
    <row r="23" spans="1:18" ht="21.75" customHeight="1" x14ac:dyDescent="0.4">
      <c r="C23" s="158"/>
      <c r="D23" s="159"/>
      <c r="E23" s="5"/>
      <c r="F23" s="6"/>
      <c r="G23" s="6"/>
      <c r="H23" s="7" t="s">
        <v>24</v>
      </c>
      <c r="I23" s="168" t="s">
        <v>174</v>
      </c>
      <c r="J23" s="168"/>
      <c r="K23" s="8" t="s">
        <v>164</v>
      </c>
      <c r="L23" s="168" t="s">
        <v>175</v>
      </c>
      <c r="M23" s="168"/>
      <c r="N23" s="8" t="s">
        <v>164</v>
      </c>
      <c r="O23" s="168" t="s">
        <v>175</v>
      </c>
      <c r="P23" s="168"/>
      <c r="Q23" s="9" t="s">
        <v>23</v>
      </c>
    </row>
    <row r="24" spans="1:18" ht="14.25" customHeight="1" x14ac:dyDescent="0.4"/>
    <row r="25" spans="1:18" ht="22.5" customHeight="1" thickBot="1" x14ac:dyDescent="0.45">
      <c r="B25" s="89">
        <v>2</v>
      </c>
      <c r="C25" s="2" t="s">
        <v>25</v>
      </c>
    </row>
    <row r="26" spans="1:18" ht="28.5" customHeight="1" thickTop="1" thickBot="1" x14ac:dyDescent="0.45">
      <c r="D26" s="2" t="s">
        <v>126</v>
      </c>
      <c r="J26" s="153">
        <f>J32+J35</f>
        <v>216000</v>
      </c>
      <c r="K26" s="154"/>
      <c r="L26" s="154"/>
      <c r="M26" s="154"/>
      <c r="N26" s="155"/>
      <c r="O26" s="10" t="s">
        <v>26</v>
      </c>
    </row>
    <row r="27" spans="1:18" ht="28.5" customHeight="1" thickTop="1" thickBot="1" x14ac:dyDescent="0.45">
      <c r="D27" s="2" t="s">
        <v>127</v>
      </c>
      <c r="J27" s="153">
        <f>J33+J36</f>
        <v>138000</v>
      </c>
      <c r="K27" s="154"/>
      <c r="L27" s="154"/>
      <c r="M27" s="154"/>
      <c r="N27" s="155"/>
      <c r="O27" s="10" t="s">
        <v>26</v>
      </c>
      <c r="P27" s="11" t="s">
        <v>130</v>
      </c>
    </row>
    <row r="28" spans="1:18" ht="28.5" customHeight="1" thickTop="1" thickBot="1" x14ac:dyDescent="0.45">
      <c r="D28" s="2" t="s">
        <v>128</v>
      </c>
      <c r="J28" s="153">
        <f>J34+J37</f>
        <v>213000</v>
      </c>
      <c r="K28" s="154"/>
      <c r="L28" s="154"/>
      <c r="M28" s="154"/>
      <c r="N28" s="155"/>
      <c r="O28" s="10" t="s">
        <v>4</v>
      </c>
      <c r="P28" s="11" t="s">
        <v>132</v>
      </c>
    </row>
    <row r="29" spans="1:18" ht="28.5" customHeight="1" thickTop="1" thickBot="1" x14ac:dyDescent="0.45">
      <c r="D29" s="2" t="s">
        <v>129</v>
      </c>
      <c r="J29" s="153">
        <f>J28-J27</f>
        <v>75000</v>
      </c>
      <c r="K29" s="154"/>
      <c r="L29" s="154"/>
      <c r="M29" s="154"/>
      <c r="N29" s="155"/>
      <c r="O29" s="10" t="s">
        <v>4</v>
      </c>
      <c r="P29" s="11" t="s">
        <v>131</v>
      </c>
    </row>
    <row r="30" spans="1:18" ht="20.25" thickTop="1" x14ac:dyDescent="0.4"/>
    <row r="31" spans="1:18" x14ac:dyDescent="0.4">
      <c r="C31" s="2" t="s">
        <v>27</v>
      </c>
    </row>
    <row r="32" spans="1:18" ht="30" customHeight="1" thickBot="1" x14ac:dyDescent="0.45">
      <c r="C32" s="169" t="s">
        <v>32</v>
      </c>
      <c r="D32" s="170"/>
      <c r="E32" s="171" t="s">
        <v>34</v>
      </c>
      <c r="F32" s="171"/>
      <c r="G32" s="171"/>
      <c r="H32" s="171"/>
      <c r="I32" s="171"/>
      <c r="J32" s="173">
        <v>151000</v>
      </c>
      <c r="K32" s="173"/>
      <c r="L32" s="173"/>
      <c r="M32" s="173"/>
      <c r="N32" s="173"/>
      <c r="O32" s="12" t="s">
        <v>26</v>
      </c>
      <c r="P32" s="13" t="s">
        <v>28</v>
      </c>
      <c r="Q32" s="14"/>
    </row>
    <row r="33" spans="3:17" ht="30" customHeight="1" thickTop="1" thickBot="1" x14ac:dyDescent="0.45">
      <c r="C33" s="169"/>
      <c r="D33" s="170"/>
      <c r="E33" s="171" t="s">
        <v>135</v>
      </c>
      <c r="F33" s="171"/>
      <c r="G33" s="171"/>
      <c r="H33" s="171"/>
      <c r="I33" s="172"/>
      <c r="J33" s="175">
        <f>第５号ー２!R12</f>
        <v>90000</v>
      </c>
      <c r="K33" s="176"/>
      <c r="L33" s="176"/>
      <c r="M33" s="176"/>
      <c r="N33" s="177"/>
      <c r="O33" s="12" t="s">
        <v>4</v>
      </c>
      <c r="P33" s="13" t="s">
        <v>29</v>
      </c>
      <c r="Q33" s="14"/>
    </row>
    <row r="34" spans="3:17" ht="30" customHeight="1" thickTop="1" thickBot="1" x14ac:dyDescent="0.45">
      <c r="C34" s="170"/>
      <c r="D34" s="170"/>
      <c r="E34" s="171" t="s">
        <v>35</v>
      </c>
      <c r="F34" s="171"/>
      <c r="G34" s="171"/>
      <c r="H34" s="171"/>
      <c r="I34" s="172"/>
      <c r="J34" s="153">
        <f>第５号ー２!F12</f>
        <v>150000</v>
      </c>
      <c r="K34" s="154"/>
      <c r="L34" s="154"/>
      <c r="M34" s="154"/>
      <c r="N34" s="155"/>
      <c r="O34" s="12" t="s">
        <v>26</v>
      </c>
      <c r="P34" s="13" t="s">
        <v>30</v>
      </c>
      <c r="Q34" s="14"/>
    </row>
    <row r="35" spans="3:17" ht="30" customHeight="1" thickTop="1" thickBot="1" x14ac:dyDescent="0.45">
      <c r="C35" s="169" t="s">
        <v>33</v>
      </c>
      <c r="D35" s="170"/>
      <c r="E35" s="171" t="s">
        <v>34</v>
      </c>
      <c r="F35" s="171"/>
      <c r="G35" s="171"/>
      <c r="H35" s="171"/>
      <c r="I35" s="171"/>
      <c r="J35" s="174">
        <v>65000</v>
      </c>
      <c r="K35" s="174"/>
      <c r="L35" s="174"/>
      <c r="M35" s="174"/>
      <c r="N35" s="174"/>
      <c r="O35" s="12" t="s">
        <v>26</v>
      </c>
      <c r="P35" s="13" t="s">
        <v>31</v>
      </c>
      <c r="Q35" s="14"/>
    </row>
    <row r="36" spans="3:17" ht="30" customHeight="1" thickTop="1" thickBot="1" x14ac:dyDescent="0.45">
      <c r="C36" s="169"/>
      <c r="D36" s="170"/>
      <c r="E36" s="171" t="s">
        <v>135</v>
      </c>
      <c r="F36" s="171"/>
      <c r="G36" s="171"/>
      <c r="H36" s="171"/>
      <c r="I36" s="172"/>
      <c r="J36" s="175">
        <f>第５号ー２!R17</f>
        <v>48000</v>
      </c>
      <c r="K36" s="176"/>
      <c r="L36" s="176"/>
      <c r="M36" s="176"/>
      <c r="N36" s="177"/>
      <c r="O36" s="12" t="s">
        <v>4</v>
      </c>
      <c r="P36" s="13" t="s">
        <v>133</v>
      </c>
      <c r="Q36" s="14"/>
    </row>
    <row r="37" spans="3:17" ht="30" customHeight="1" thickTop="1" thickBot="1" x14ac:dyDescent="0.45">
      <c r="C37" s="170"/>
      <c r="D37" s="170"/>
      <c r="E37" s="171" t="s">
        <v>35</v>
      </c>
      <c r="F37" s="171"/>
      <c r="G37" s="171"/>
      <c r="H37" s="171"/>
      <c r="I37" s="172"/>
      <c r="J37" s="153">
        <f>第５号ー２!F17</f>
        <v>63000</v>
      </c>
      <c r="K37" s="154"/>
      <c r="L37" s="154"/>
      <c r="M37" s="154"/>
      <c r="N37" s="155"/>
      <c r="O37" s="12" t="s">
        <v>26</v>
      </c>
      <c r="P37" s="13" t="s">
        <v>134</v>
      </c>
      <c r="Q37" s="14"/>
    </row>
    <row r="38" spans="3:17" ht="20.25" thickTop="1" x14ac:dyDescent="0.4"/>
  </sheetData>
  <mergeCells count="36">
    <mergeCell ref="J27:N27"/>
    <mergeCell ref="J32:N32"/>
    <mergeCell ref="J34:N34"/>
    <mergeCell ref="J35:N35"/>
    <mergeCell ref="J37:N37"/>
    <mergeCell ref="J28:N28"/>
    <mergeCell ref="J29:N29"/>
    <mergeCell ref="J33:N33"/>
    <mergeCell ref="J36:N36"/>
    <mergeCell ref="C32:D34"/>
    <mergeCell ref="C35:D37"/>
    <mergeCell ref="E32:I32"/>
    <mergeCell ref="E34:I34"/>
    <mergeCell ref="E35:I35"/>
    <mergeCell ref="E37:I37"/>
    <mergeCell ref="E33:I33"/>
    <mergeCell ref="E36:I36"/>
    <mergeCell ref="J26:N26"/>
    <mergeCell ref="K10:R10"/>
    <mergeCell ref="A17:R17"/>
    <mergeCell ref="C20:D20"/>
    <mergeCell ref="C21:D23"/>
    <mergeCell ref="E20:Q20"/>
    <mergeCell ref="E22:Q22"/>
    <mergeCell ref="E21:F21"/>
    <mergeCell ref="I21:Q21"/>
    <mergeCell ref="I23:J23"/>
    <mergeCell ref="L23:M23"/>
    <mergeCell ref="O23:P23"/>
    <mergeCell ref="K9:R9"/>
    <mergeCell ref="B13:R15"/>
    <mergeCell ref="A1:R1"/>
    <mergeCell ref="A2:R2"/>
    <mergeCell ref="A5:R5"/>
    <mergeCell ref="K7:R7"/>
    <mergeCell ref="K8:R8"/>
  </mergeCells>
  <phoneticPr fontId="1"/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showGridLines="0" view="pageBreakPreview" zoomScaleNormal="100" zoomScaleSheetLayoutView="100" workbookViewId="0">
      <selection activeCell="F27" sqref="F27"/>
    </sheetView>
  </sheetViews>
  <sheetFormatPr defaultRowHeight="24" x14ac:dyDescent="0.4"/>
  <cols>
    <col min="1" max="1" width="4.625" style="16" customWidth="1"/>
    <col min="2" max="2" width="5.375" style="16" customWidth="1"/>
    <col min="3" max="3" width="8.375" style="16" customWidth="1"/>
    <col min="4" max="4" width="22.875" style="16" customWidth="1"/>
    <col min="5" max="5" width="4.75" style="16" customWidth="1"/>
    <col min="6" max="6" width="16.75" style="16" customWidth="1"/>
    <col min="7" max="7" width="4.75" style="16" customWidth="1"/>
    <col min="8" max="8" width="5.625" style="17" customWidth="1"/>
    <col min="9" max="9" width="2.625" style="16" customWidth="1"/>
    <col min="10" max="10" width="3" style="17" customWidth="1"/>
    <col min="11" max="11" width="2.625" style="17" customWidth="1"/>
    <col min="12" max="12" width="2.5" style="17" customWidth="1"/>
    <col min="13" max="13" width="3" style="17" customWidth="1"/>
    <col min="14" max="15" width="2.625" style="16" customWidth="1"/>
    <col min="16" max="16" width="3" style="16" customWidth="1"/>
    <col min="17" max="17" width="4.375" style="16" customWidth="1"/>
    <col min="18" max="18" width="2.625" style="16" customWidth="1"/>
    <col min="19" max="19" width="3" style="17" customWidth="1"/>
    <col min="20" max="21" width="2.625" style="17" customWidth="1"/>
    <col min="22" max="22" width="3" style="17" customWidth="1"/>
    <col min="23" max="24" width="2.625" style="16" customWidth="1"/>
    <col min="25" max="25" width="3" style="16" customWidth="1"/>
    <col min="26" max="26" width="4.375" style="16" customWidth="1"/>
    <col min="27" max="16384" width="9" style="16"/>
  </cols>
  <sheetData>
    <row r="1" spans="1:27" ht="23.25" customHeight="1" x14ac:dyDescent="0.4">
      <c r="A1" s="271" t="s">
        <v>136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15"/>
    </row>
    <row r="2" spans="1:27" ht="47.25" customHeight="1" thickBot="1" x14ac:dyDescent="0.45">
      <c r="A2" s="17">
        <v>3</v>
      </c>
      <c r="B2" s="16" t="s">
        <v>137</v>
      </c>
    </row>
    <row r="3" spans="1:27" ht="24" customHeight="1" thickBot="1" x14ac:dyDescent="0.45">
      <c r="B3" s="18"/>
      <c r="C3" s="261" t="s">
        <v>39</v>
      </c>
      <c r="D3" s="261"/>
      <c r="E3" s="262" t="s">
        <v>36</v>
      </c>
      <c r="F3" s="263"/>
      <c r="G3" s="263"/>
      <c r="H3" s="264"/>
      <c r="I3" s="292" t="s">
        <v>40</v>
      </c>
      <c r="J3" s="261"/>
      <c r="K3" s="261"/>
      <c r="L3" s="261"/>
      <c r="M3" s="261"/>
      <c r="N3" s="261"/>
      <c r="O3" s="261"/>
      <c r="P3" s="261"/>
      <c r="Q3" s="261"/>
      <c r="R3" s="293"/>
      <c r="S3" s="293"/>
      <c r="T3" s="293"/>
      <c r="U3" s="293"/>
      <c r="V3" s="293"/>
      <c r="W3" s="293"/>
      <c r="X3" s="293"/>
      <c r="Y3" s="293"/>
      <c r="Z3" s="294"/>
    </row>
    <row r="4" spans="1:27" ht="60" customHeight="1" thickBot="1" x14ac:dyDescent="0.45">
      <c r="B4" s="18"/>
      <c r="C4" s="277"/>
      <c r="D4" s="278"/>
      <c r="E4" s="279"/>
      <c r="F4" s="280"/>
      <c r="G4" s="280"/>
      <c r="H4" s="281"/>
      <c r="I4" s="279" t="s">
        <v>138</v>
      </c>
      <c r="J4" s="280"/>
      <c r="K4" s="280"/>
      <c r="L4" s="280"/>
      <c r="M4" s="280"/>
      <c r="N4" s="280"/>
      <c r="O4" s="280"/>
      <c r="P4" s="280"/>
      <c r="Q4" s="280"/>
      <c r="R4" s="282" t="s">
        <v>139</v>
      </c>
      <c r="S4" s="280"/>
      <c r="T4" s="280"/>
      <c r="U4" s="280"/>
      <c r="V4" s="280"/>
      <c r="W4" s="280"/>
      <c r="X4" s="280"/>
      <c r="Y4" s="280"/>
      <c r="Z4" s="283"/>
    </row>
    <row r="5" spans="1:27" ht="60" customHeight="1" x14ac:dyDescent="0.4">
      <c r="B5" s="267" t="s">
        <v>140</v>
      </c>
      <c r="C5" s="256" t="s">
        <v>146</v>
      </c>
      <c r="D5" s="257"/>
      <c r="E5" s="134" t="s">
        <v>144</v>
      </c>
      <c r="F5" s="133">
        <f>F20</f>
        <v>213000</v>
      </c>
      <c r="G5" s="133" t="s">
        <v>145</v>
      </c>
      <c r="H5" s="118"/>
      <c r="I5" s="284"/>
      <c r="J5" s="216"/>
      <c r="K5" s="216"/>
      <c r="L5" s="216"/>
      <c r="M5" s="216"/>
      <c r="N5" s="216"/>
      <c r="O5" s="216"/>
      <c r="P5" s="216"/>
      <c r="Q5" s="216"/>
      <c r="R5" s="285"/>
      <c r="S5" s="216"/>
      <c r="T5" s="216"/>
      <c r="U5" s="216"/>
      <c r="V5" s="216"/>
      <c r="W5" s="216"/>
      <c r="X5" s="216"/>
      <c r="Y5" s="216"/>
      <c r="Z5" s="286"/>
    </row>
    <row r="6" spans="1:27" ht="60" customHeight="1" thickBot="1" x14ac:dyDescent="0.45">
      <c r="B6" s="268"/>
      <c r="C6" s="258" t="s">
        <v>147</v>
      </c>
      <c r="D6" s="259"/>
      <c r="E6" s="135"/>
      <c r="F6" s="136">
        <f>F7-F5</f>
        <v>1230</v>
      </c>
      <c r="G6" s="136" t="s">
        <v>145</v>
      </c>
      <c r="H6" s="108"/>
      <c r="I6" s="270"/>
      <c r="J6" s="240"/>
      <c r="K6" s="240"/>
      <c r="L6" s="240"/>
      <c r="M6" s="240"/>
      <c r="N6" s="240"/>
      <c r="O6" s="240"/>
      <c r="P6" s="240"/>
      <c r="Q6" s="240"/>
      <c r="R6" s="287"/>
      <c r="S6" s="240"/>
      <c r="T6" s="240"/>
      <c r="U6" s="240"/>
      <c r="V6" s="240"/>
      <c r="W6" s="240"/>
      <c r="X6" s="240"/>
      <c r="Y6" s="240"/>
      <c r="Z6" s="241"/>
    </row>
    <row r="7" spans="1:27" ht="60" customHeight="1" thickTop="1" thickBot="1" x14ac:dyDescent="0.45">
      <c r="B7" s="269"/>
      <c r="C7" s="265" t="s">
        <v>142</v>
      </c>
      <c r="D7" s="266"/>
      <c r="E7" s="115" t="s">
        <v>143</v>
      </c>
      <c r="F7" s="116">
        <f>F18</f>
        <v>214230</v>
      </c>
      <c r="G7" s="116" t="s">
        <v>4</v>
      </c>
      <c r="H7" s="117"/>
      <c r="I7" s="288"/>
      <c r="J7" s="289"/>
      <c r="K7" s="289"/>
      <c r="L7" s="289"/>
      <c r="M7" s="289"/>
      <c r="N7" s="289"/>
      <c r="O7" s="289"/>
      <c r="P7" s="289"/>
      <c r="Q7" s="289"/>
      <c r="R7" s="290"/>
      <c r="S7" s="289"/>
      <c r="T7" s="289"/>
      <c r="U7" s="289"/>
      <c r="V7" s="289"/>
      <c r="W7" s="289"/>
      <c r="X7" s="289"/>
      <c r="Y7" s="289"/>
      <c r="Z7" s="291"/>
    </row>
    <row r="8" spans="1:27" ht="60" customHeight="1" x14ac:dyDescent="0.4">
      <c r="B8" s="228" t="s">
        <v>141</v>
      </c>
      <c r="C8" s="272" t="s">
        <v>0</v>
      </c>
      <c r="D8" s="119" t="s">
        <v>1</v>
      </c>
      <c r="E8" s="139"/>
      <c r="F8" s="140">
        <f>I8+R8</f>
        <v>120000</v>
      </c>
      <c r="G8" s="140" t="s">
        <v>4</v>
      </c>
      <c r="H8" s="104"/>
      <c r="I8" s="224">
        <v>60000</v>
      </c>
      <c r="J8" s="225"/>
      <c r="K8" s="225"/>
      <c r="L8" s="225"/>
      <c r="M8" s="226"/>
      <c r="N8" s="226"/>
      <c r="O8" s="98" t="s">
        <v>145</v>
      </c>
      <c r="P8" s="221"/>
      <c r="Q8" s="220"/>
      <c r="R8" s="227">
        <v>60000</v>
      </c>
      <c r="S8" s="225"/>
      <c r="T8" s="225"/>
      <c r="U8" s="225"/>
      <c r="V8" s="226"/>
      <c r="W8" s="226"/>
      <c r="X8" s="98" t="s">
        <v>145</v>
      </c>
      <c r="Y8" s="221"/>
      <c r="Z8" s="223"/>
    </row>
    <row r="9" spans="1:27" ht="60" customHeight="1" x14ac:dyDescent="0.4">
      <c r="B9" s="229"/>
      <c r="C9" s="273"/>
      <c r="D9" s="121" t="s">
        <v>37</v>
      </c>
      <c r="E9" s="137"/>
      <c r="F9" s="138">
        <f>I9+R9</f>
        <v>18080</v>
      </c>
      <c r="G9" s="138" t="s">
        <v>4</v>
      </c>
      <c r="H9" s="122"/>
      <c r="I9" s="187">
        <v>0</v>
      </c>
      <c r="J9" s="188"/>
      <c r="K9" s="188"/>
      <c r="L9" s="188"/>
      <c r="M9" s="189"/>
      <c r="N9" s="189"/>
      <c r="O9" s="143" t="s">
        <v>145</v>
      </c>
      <c r="P9" s="190"/>
      <c r="Q9" s="191"/>
      <c r="R9" s="192">
        <v>18080</v>
      </c>
      <c r="S9" s="188"/>
      <c r="T9" s="188"/>
      <c r="U9" s="188"/>
      <c r="V9" s="189"/>
      <c r="W9" s="189"/>
      <c r="X9" s="143" t="s">
        <v>145</v>
      </c>
      <c r="Y9" s="190"/>
      <c r="Z9" s="193"/>
    </row>
    <row r="10" spans="1:27" ht="60" customHeight="1" thickBot="1" x14ac:dyDescent="0.45">
      <c r="B10" s="229"/>
      <c r="C10" s="273"/>
      <c r="D10" s="123" t="s">
        <v>2</v>
      </c>
      <c r="E10" s="135"/>
      <c r="F10" s="136">
        <f>I10*O10+R10*X10</f>
        <v>12650</v>
      </c>
      <c r="G10" s="136" t="s">
        <v>4</v>
      </c>
      <c r="H10" s="108"/>
      <c r="I10" s="248">
        <v>0</v>
      </c>
      <c r="J10" s="247"/>
      <c r="K10" s="247"/>
      <c r="L10" s="247"/>
      <c r="M10" s="90" t="s">
        <v>4</v>
      </c>
      <c r="N10" s="90" t="s">
        <v>5</v>
      </c>
      <c r="O10" s="245">
        <v>0</v>
      </c>
      <c r="P10" s="245"/>
      <c r="Q10" s="90" t="s">
        <v>7</v>
      </c>
      <c r="R10" s="246">
        <v>575</v>
      </c>
      <c r="S10" s="247"/>
      <c r="T10" s="247"/>
      <c r="U10" s="247"/>
      <c r="V10" s="90" t="s">
        <v>4</v>
      </c>
      <c r="W10" s="90" t="s">
        <v>5</v>
      </c>
      <c r="X10" s="245">
        <v>22</v>
      </c>
      <c r="Y10" s="245"/>
      <c r="Z10" s="124" t="s">
        <v>7</v>
      </c>
    </row>
    <row r="11" spans="1:27" ht="60" customHeight="1" thickTop="1" x14ac:dyDescent="0.4">
      <c r="B11" s="229"/>
      <c r="C11" s="273"/>
      <c r="D11" s="126" t="s">
        <v>38</v>
      </c>
      <c r="E11" s="112"/>
      <c r="F11" s="113">
        <f>I11+R11</f>
        <v>150730</v>
      </c>
      <c r="G11" s="113" t="s">
        <v>4</v>
      </c>
      <c r="H11" s="114" t="s">
        <v>148</v>
      </c>
      <c r="I11" s="218">
        <f>I8+I9+I10*O10</f>
        <v>60000</v>
      </c>
      <c r="J11" s="219"/>
      <c r="K11" s="219"/>
      <c r="L11" s="219"/>
      <c r="M11" s="220"/>
      <c r="N11" s="220"/>
      <c r="O11" s="98" t="s">
        <v>145</v>
      </c>
      <c r="P11" s="221"/>
      <c r="Q11" s="220"/>
      <c r="R11" s="222">
        <f>R8+R9+R10*X10</f>
        <v>90730</v>
      </c>
      <c r="S11" s="219"/>
      <c r="T11" s="219"/>
      <c r="U11" s="219"/>
      <c r="V11" s="220"/>
      <c r="W11" s="220"/>
      <c r="X11" s="98" t="s">
        <v>145</v>
      </c>
      <c r="Y11" s="221"/>
      <c r="Z11" s="223"/>
    </row>
    <row r="12" spans="1:27" ht="60" customHeight="1" thickBot="1" x14ac:dyDescent="0.45">
      <c r="B12" s="229"/>
      <c r="C12" s="274"/>
      <c r="D12" s="99" t="s">
        <v>9</v>
      </c>
      <c r="E12" s="100"/>
      <c r="F12" s="101">
        <f>I12+R12</f>
        <v>150000</v>
      </c>
      <c r="G12" s="101" t="s">
        <v>4</v>
      </c>
      <c r="H12" s="102" t="s">
        <v>149</v>
      </c>
      <c r="I12" s="250">
        <f>ROUNDDOWN(I11,-3)</f>
        <v>60000</v>
      </c>
      <c r="J12" s="251"/>
      <c r="K12" s="251"/>
      <c r="L12" s="251"/>
      <c r="M12" s="252"/>
      <c r="N12" s="252"/>
      <c r="O12" s="132" t="s">
        <v>145</v>
      </c>
      <c r="P12" s="253" t="s">
        <v>155</v>
      </c>
      <c r="Q12" s="252"/>
      <c r="R12" s="254">
        <f>ROUNDDOWN(R11,-3)</f>
        <v>90000</v>
      </c>
      <c r="S12" s="251"/>
      <c r="T12" s="251"/>
      <c r="U12" s="251"/>
      <c r="V12" s="252"/>
      <c r="W12" s="252"/>
      <c r="X12" s="132" t="s">
        <v>145</v>
      </c>
      <c r="Y12" s="253" t="s">
        <v>156</v>
      </c>
      <c r="Z12" s="255"/>
    </row>
    <row r="13" spans="1:27" ht="60" customHeight="1" x14ac:dyDescent="0.4">
      <c r="B13" s="229"/>
      <c r="C13" s="260" t="s">
        <v>3</v>
      </c>
      <c r="D13" s="103" t="s">
        <v>163</v>
      </c>
      <c r="E13" s="139"/>
      <c r="F13" s="140">
        <f>I13+R13</f>
        <v>33500</v>
      </c>
      <c r="G13" s="140" t="s">
        <v>4</v>
      </c>
      <c r="H13" s="104"/>
      <c r="I13" s="242">
        <v>0</v>
      </c>
      <c r="J13" s="214"/>
      <c r="K13" s="214"/>
      <c r="L13" s="214"/>
      <c r="M13" s="215"/>
      <c r="N13" s="215"/>
      <c r="O13" s="120" t="s">
        <v>145</v>
      </c>
      <c r="P13" s="216"/>
      <c r="Q13" s="243"/>
      <c r="R13" s="213">
        <v>33500</v>
      </c>
      <c r="S13" s="214"/>
      <c r="T13" s="214"/>
      <c r="U13" s="214"/>
      <c r="V13" s="215"/>
      <c r="W13" s="215"/>
      <c r="X13" s="120" t="s">
        <v>145</v>
      </c>
      <c r="Y13" s="216"/>
      <c r="Z13" s="217"/>
    </row>
    <row r="14" spans="1:27" ht="60" customHeight="1" x14ac:dyDescent="0.4">
      <c r="B14" s="229"/>
      <c r="C14" s="260"/>
      <c r="D14" s="105" t="s">
        <v>6</v>
      </c>
      <c r="E14" s="141"/>
      <c r="F14" s="142">
        <f>I14*M14*P14+R14*V14*Y14</f>
        <v>18000</v>
      </c>
      <c r="G14" s="142" t="s">
        <v>4</v>
      </c>
      <c r="H14" s="106"/>
      <c r="I14" s="295">
        <v>1500</v>
      </c>
      <c r="J14" s="276"/>
      <c r="K14" s="19" t="s">
        <v>4</v>
      </c>
      <c r="L14" s="19" t="s">
        <v>5</v>
      </c>
      <c r="M14" s="144">
        <v>1</v>
      </c>
      <c r="N14" s="19" t="s">
        <v>7</v>
      </c>
      <c r="O14" s="19" t="s">
        <v>5</v>
      </c>
      <c r="P14" s="144">
        <v>6</v>
      </c>
      <c r="Q14" s="19" t="s">
        <v>12</v>
      </c>
      <c r="R14" s="275">
        <v>1500</v>
      </c>
      <c r="S14" s="276"/>
      <c r="T14" s="19" t="s">
        <v>4</v>
      </c>
      <c r="U14" s="19" t="s">
        <v>10</v>
      </c>
      <c r="V14" s="144">
        <v>1</v>
      </c>
      <c r="W14" s="19" t="s">
        <v>11</v>
      </c>
      <c r="X14" s="19" t="s">
        <v>10</v>
      </c>
      <c r="Y14" s="144">
        <v>6</v>
      </c>
      <c r="Z14" s="20" t="s">
        <v>12</v>
      </c>
    </row>
    <row r="15" spans="1:27" ht="60" customHeight="1" thickBot="1" x14ac:dyDescent="0.45">
      <c r="B15" s="229"/>
      <c r="C15" s="260"/>
      <c r="D15" s="107" t="s">
        <v>8</v>
      </c>
      <c r="E15" s="135"/>
      <c r="F15" s="136">
        <f>I15*M15+R15*V15</f>
        <v>12000</v>
      </c>
      <c r="G15" s="136" t="s">
        <v>4</v>
      </c>
      <c r="H15" s="108"/>
      <c r="I15" s="249">
        <v>1500</v>
      </c>
      <c r="J15" s="239"/>
      <c r="K15" s="90" t="s">
        <v>4</v>
      </c>
      <c r="L15" s="90" t="s">
        <v>5</v>
      </c>
      <c r="M15" s="145">
        <v>4</v>
      </c>
      <c r="N15" s="90" t="s">
        <v>7</v>
      </c>
      <c r="O15" s="240"/>
      <c r="P15" s="240"/>
      <c r="Q15" s="240"/>
      <c r="R15" s="238">
        <v>1500</v>
      </c>
      <c r="S15" s="239"/>
      <c r="T15" s="90" t="s">
        <v>4</v>
      </c>
      <c r="U15" s="90" t="s">
        <v>10</v>
      </c>
      <c r="V15" s="145">
        <v>4</v>
      </c>
      <c r="W15" s="90" t="s">
        <v>11</v>
      </c>
      <c r="X15" s="240"/>
      <c r="Y15" s="240"/>
      <c r="Z15" s="241"/>
    </row>
    <row r="16" spans="1:27" ht="60" customHeight="1" thickTop="1" x14ac:dyDescent="0.4">
      <c r="B16" s="229"/>
      <c r="C16" s="260"/>
      <c r="D16" s="126" t="s">
        <v>38</v>
      </c>
      <c r="E16" s="112"/>
      <c r="F16" s="113">
        <f>I16+R16</f>
        <v>63500</v>
      </c>
      <c r="G16" s="113" t="s">
        <v>4</v>
      </c>
      <c r="H16" s="114" t="s">
        <v>150</v>
      </c>
      <c r="I16" s="218">
        <f>I13+I14*M14*P14+I15*M15</f>
        <v>15000</v>
      </c>
      <c r="J16" s="219"/>
      <c r="K16" s="219"/>
      <c r="L16" s="219"/>
      <c r="M16" s="220"/>
      <c r="N16" s="220"/>
      <c r="O16" s="98" t="s">
        <v>145</v>
      </c>
      <c r="P16" s="221"/>
      <c r="Q16" s="220"/>
      <c r="R16" s="222">
        <f>R13+R14*V14*Y14+R15*V15</f>
        <v>48500</v>
      </c>
      <c r="S16" s="219"/>
      <c r="T16" s="219"/>
      <c r="U16" s="219"/>
      <c r="V16" s="220"/>
      <c r="W16" s="220"/>
      <c r="X16" s="98" t="s">
        <v>145</v>
      </c>
      <c r="Y16" s="221"/>
      <c r="Z16" s="223"/>
    </row>
    <row r="17" spans="2:26" ht="60" customHeight="1" thickBot="1" x14ac:dyDescent="0.45">
      <c r="B17" s="229"/>
      <c r="C17" s="260"/>
      <c r="D17" s="127" t="s">
        <v>9</v>
      </c>
      <c r="E17" s="128"/>
      <c r="F17" s="129">
        <f>I17+R17</f>
        <v>63000</v>
      </c>
      <c r="G17" s="129" t="s">
        <v>4</v>
      </c>
      <c r="H17" s="130" t="s">
        <v>151</v>
      </c>
      <c r="I17" s="244">
        <f>ROUNDDOWN(I16,-3)</f>
        <v>15000</v>
      </c>
      <c r="J17" s="200"/>
      <c r="K17" s="200"/>
      <c r="L17" s="200"/>
      <c r="M17" s="201"/>
      <c r="N17" s="201"/>
      <c r="O17" s="131" t="s">
        <v>145</v>
      </c>
      <c r="P17" s="202" t="s">
        <v>157</v>
      </c>
      <c r="Q17" s="201"/>
      <c r="R17" s="199">
        <f>ROUNDDOWN(R16,-3)</f>
        <v>48000</v>
      </c>
      <c r="S17" s="200"/>
      <c r="T17" s="200"/>
      <c r="U17" s="200"/>
      <c r="V17" s="201"/>
      <c r="W17" s="201"/>
      <c r="X17" s="131" t="s">
        <v>145</v>
      </c>
      <c r="Y17" s="202" t="s">
        <v>158</v>
      </c>
      <c r="Z17" s="203"/>
    </row>
    <row r="18" spans="2:26" ht="45" customHeight="1" thickTop="1" x14ac:dyDescent="0.4">
      <c r="B18" s="230"/>
      <c r="C18" s="232" t="s">
        <v>142</v>
      </c>
      <c r="D18" s="233"/>
      <c r="E18" s="112" t="s">
        <v>143</v>
      </c>
      <c r="F18" s="113">
        <f>F11+F16</f>
        <v>214230</v>
      </c>
      <c r="G18" s="113" t="s">
        <v>4</v>
      </c>
      <c r="H18" s="114"/>
      <c r="I18" s="204">
        <f>I11+I16</f>
        <v>75000</v>
      </c>
      <c r="J18" s="205"/>
      <c r="K18" s="205"/>
      <c r="L18" s="205"/>
      <c r="M18" s="205"/>
      <c r="N18" s="205"/>
      <c r="O18" s="125" t="s">
        <v>145</v>
      </c>
      <c r="P18" s="206"/>
      <c r="Q18" s="206"/>
      <c r="R18" s="207">
        <f>R11+R16</f>
        <v>139230</v>
      </c>
      <c r="S18" s="205"/>
      <c r="T18" s="205"/>
      <c r="U18" s="205"/>
      <c r="V18" s="205"/>
      <c r="W18" s="205"/>
      <c r="X18" s="125" t="s">
        <v>145</v>
      </c>
      <c r="Y18" s="206"/>
      <c r="Z18" s="208"/>
    </row>
    <row r="19" spans="2:26" ht="22.5" customHeight="1" x14ac:dyDescent="0.4">
      <c r="B19" s="230"/>
      <c r="C19" s="234"/>
      <c r="D19" s="235"/>
      <c r="E19" s="236" t="s">
        <v>152</v>
      </c>
      <c r="F19" s="210"/>
      <c r="G19" s="210"/>
      <c r="H19" s="235"/>
      <c r="I19" s="209"/>
      <c r="J19" s="210"/>
      <c r="K19" s="210"/>
      <c r="L19" s="210"/>
      <c r="M19" s="210"/>
      <c r="N19" s="210"/>
      <c r="O19" s="210"/>
      <c r="P19" s="210"/>
      <c r="Q19" s="210"/>
      <c r="R19" s="211"/>
      <c r="S19" s="210"/>
      <c r="T19" s="210"/>
      <c r="U19" s="210"/>
      <c r="V19" s="210"/>
      <c r="W19" s="210"/>
      <c r="X19" s="210"/>
      <c r="Y19" s="210"/>
      <c r="Z19" s="212"/>
    </row>
    <row r="20" spans="2:26" ht="45" customHeight="1" x14ac:dyDescent="0.4">
      <c r="B20" s="230"/>
      <c r="C20" s="183" t="s">
        <v>142</v>
      </c>
      <c r="D20" s="185" t="s">
        <v>9</v>
      </c>
      <c r="E20" s="109" t="s">
        <v>144</v>
      </c>
      <c r="F20" s="110">
        <f>F12+F17</f>
        <v>213000</v>
      </c>
      <c r="G20" s="110" t="s">
        <v>4</v>
      </c>
      <c r="H20" s="111" t="s">
        <v>154</v>
      </c>
      <c r="I20" s="195">
        <f>I12+I17</f>
        <v>75000</v>
      </c>
      <c r="J20" s="196"/>
      <c r="K20" s="196"/>
      <c r="L20" s="196"/>
      <c r="M20" s="197"/>
      <c r="N20" s="197"/>
      <c r="O20" s="19" t="s">
        <v>145</v>
      </c>
      <c r="P20" s="178" t="s">
        <v>159</v>
      </c>
      <c r="Q20" s="197"/>
      <c r="R20" s="198">
        <f>R12+R17</f>
        <v>138000</v>
      </c>
      <c r="S20" s="196"/>
      <c r="T20" s="196"/>
      <c r="U20" s="196"/>
      <c r="V20" s="197"/>
      <c r="W20" s="197"/>
      <c r="X20" s="19" t="s">
        <v>145</v>
      </c>
      <c r="Y20" s="178" t="s">
        <v>161</v>
      </c>
      <c r="Z20" s="179"/>
    </row>
    <row r="21" spans="2:26" ht="22.5" customHeight="1" thickBot="1" x14ac:dyDescent="0.45">
      <c r="B21" s="231"/>
      <c r="C21" s="184"/>
      <c r="D21" s="186"/>
      <c r="E21" s="237" t="s">
        <v>153</v>
      </c>
      <c r="F21" s="181"/>
      <c r="G21" s="181"/>
      <c r="H21" s="186"/>
      <c r="I21" s="194" t="s">
        <v>160</v>
      </c>
      <c r="J21" s="181"/>
      <c r="K21" s="181"/>
      <c r="L21" s="181"/>
      <c r="M21" s="181"/>
      <c r="N21" s="181"/>
      <c r="O21" s="181"/>
      <c r="P21" s="181"/>
      <c r="Q21" s="181"/>
      <c r="R21" s="180" t="s">
        <v>162</v>
      </c>
      <c r="S21" s="181"/>
      <c r="T21" s="181"/>
      <c r="U21" s="181"/>
      <c r="V21" s="181"/>
      <c r="W21" s="181"/>
      <c r="X21" s="181"/>
      <c r="Y21" s="181"/>
      <c r="Z21" s="182"/>
    </row>
    <row r="22" spans="2:26" ht="30.75" customHeight="1" x14ac:dyDescent="0.4">
      <c r="B22" s="16" t="s">
        <v>176</v>
      </c>
    </row>
  </sheetData>
  <mergeCells count="76">
    <mergeCell ref="B5:B7"/>
    <mergeCell ref="I6:Q6"/>
    <mergeCell ref="A1:Z1"/>
    <mergeCell ref="C8:C12"/>
    <mergeCell ref="R14:S14"/>
    <mergeCell ref="C4:D4"/>
    <mergeCell ref="E4:H4"/>
    <mergeCell ref="I4:Q4"/>
    <mergeCell ref="R4:Z4"/>
    <mergeCell ref="I5:Q5"/>
    <mergeCell ref="R5:Z5"/>
    <mergeCell ref="R6:Z6"/>
    <mergeCell ref="I7:Q7"/>
    <mergeCell ref="R7:Z7"/>
    <mergeCell ref="I3:Z3"/>
    <mergeCell ref="I14:J14"/>
    <mergeCell ref="C5:D5"/>
    <mergeCell ref="C6:D6"/>
    <mergeCell ref="C13:C17"/>
    <mergeCell ref="C3:D3"/>
    <mergeCell ref="E3:H3"/>
    <mergeCell ref="C7:D7"/>
    <mergeCell ref="X10:Y10"/>
    <mergeCell ref="R10:U10"/>
    <mergeCell ref="I10:L10"/>
    <mergeCell ref="O10:P10"/>
    <mergeCell ref="I15:J15"/>
    <mergeCell ref="O15:Q15"/>
    <mergeCell ref="Y11:Z11"/>
    <mergeCell ref="I12:N12"/>
    <mergeCell ref="P12:Q12"/>
    <mergeCell ref="R12:W12"/>
    <mergeCell ref="Y12:Z12"/>
    <mergeCell ref="I8:N8"/>
    <mergeCell ref="P8:Q8"/>
    <mergeCell ref="R8:W8"/>
    <mergeCell ref="Y8:Z8"/>
    <mergeCell ref="B8:B21"/>
    <mergeCell ref="C18:D19"/>
    <mergeCell ref="E19:H19"/>
    <mergeCell ref="E21:H21"/>
    <mergeCell ref="I11:N11"/>
    <mergeCell ref="R15:S15"/>
    <mergeCell ref="X15:Z15"/>
    <mergeCell ref="P11:Q11"/>
    <mergeCell ref="R11:W11"/>
    <mergeCell ref="I13:N13"/>
    <mergeCell ref="P13:Q13"/>
    <mergeCell ref="I17:N17"/>
    <mergeCell ref="R18:W18"/>
    <mergeCell ref="Y18:Z18"/>
    <mergeCell ref="I19:Q19"/>
    <mergeCell ref="R19:Z19"/>
    <mergeCell ref="R13:W13"/>
    <mergeCell ref="Y13:Z13"/>
    <mergeCell ref="I16:N16"/>
    <mergeCell ref="P16:Q16"/>
    <mergeCell ref="R16:W16"/>
    <mergeCell ref="Y16:Z16"/>
    <mergeCell ref="P17:Q17"/>
    <mergeCell ref="Y20:Z20"/>
    <mergeCell ref="R21:Z21"/>
    <mergeCell ref="C20:C21"/>
    <mergeCell ref="D20:D21"/>
    <mergeCell ref="I9:N9"/>
    <mergeCell ref="P9:Q9"/>
    <mergeCell ref="R9:W9"/>
    <mergeCell ref="Y9:Z9"/>
    <mergeCell ref="I21:Q21"/>
    <mergeCell ref="I20:N20"/>
    <mergeCell ref="P20:Q20"/>
    <mergeCell ref="R20:W20"/>
    <mergeCell ref="R17:W17"/>
    <mergeCell ref="Y17:Z17"/>
    <mergeCell ref="I18:N18"/>
    <mergeCell ref="P18:Q18"/>
  </mergeCells>
  <phoneticPr fontId="1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AF49" sqref="AF49"/>
    </sheetView>
  </sheetViews>
  <sheetFormatPr defaultColWidth="1.75" defaultRowHeight="12" x14ac:dyDescent="0.15"/>
  <cols>
    <col min="1" max="61" width="1.75" style="91"/>
    <col min="62" max="62" width="47.75" style="91" customWidth="1"/>
    <col min="63" max="63" width="9.75" style="91" hidden="1" customWidth="1"/>
    <col min="64" max="64" width="9" style="91" hidden="1" customWidth="1"/>
    <col min="65" max="65" width="8.25" style="91" hidden="1" customWidth="1"/>
    <col min="66" max="66" width="7.5" style="91" hidden="1" customWidth="1"/>
    <col min="67" max="67" width="6.75" style="91" hidden="1" customWidth="1"/>
    <col min="68" max="68" width="6" style="91" hidden="1" customWidth="1"/>
    <col min="69" max="69" width="6.75" style="91" hidden="1" customWidth="1"/>
    <col min="70" max="70" width="7.5" style="91" hidden="1" customWidth="1"/>
    <col min="71" max="71" width="8.25" style="91" hidden="1" customWidth="1"/>
    <col min="72" max="72" width="9" style="91" hidden="1" customWidth="1"/>
    <col min="73" max="73" width="10.5" style="91" hidden="1" customWidth="1"/>
    <col min="74" max="96" width="1.75" style="91" hidden="1" customWidth="1"/>
    <col min="97" max="16384" width="1.75" style="91"/>
  </cols>
  <sheetData>
    <row r="1" spans="2:80" ht="6" customHeight="1" x14ac:dyDescent="0.15">
      <c r="B1" s="21"/>
      <c r="C1" s="21"/>
      <c r="D1" s="21"/>
      <c r="E1" s="2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3"/>
      <c r="AB1" s="23"/>
      <c r="AC1" s="23"/>
      <c r="AD1" s="23"/>
      <c r="AE1" s="23"/>
      <c r="AF1" s="23"/>
      <c r="AG1" s="22"/>
      <c r="AH1" s="22"/>
      <c r="AI1" s="22"/>
      <c r="AJ1" s="22"/>
      <c r="AK1" s="22"/>
      <c r="AL1" s="22"/>
      <c r="AM1" s="22"/>
      <c r="AN1" s="22"/>
      <c r="AO1" s="22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K1" s="22"/>
      <c r="BL1" s="22"/>
      <c r="BM1" s="22"/>
      <c r="BN1" s="22"/>
      <c r="BO1" s="22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2:80" ht="12.75" customHeight="1" x14ac:dyDescent="0.15">
      <c r="B2" s="22"/>
      <c r="C2" s="22"/>
      <c r="D2" s="22"/>
      <c r="E2" s="22"/>
      <c r="F2" s="22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  <c r="Z2" s="22"/>
      <c r="AA2" s="23"/>
      <c r="AB2" s="23"/>
      <c r="AC2" s="23"/>
      <c r="AD2" s="23"/>
      <c r="AE2" s="23"/>
      <c r="AF2" s="23"/>
      <c r="AG2" s="23"/>
      <c r="AH2" s="23"/>
      <c r="AI2" s="22"/>
      <c r="AJ2" s="21"/>
      <c r="AK2" s="21"/>
      <c r="AL2" s="21"/>
      <c r="AM2" s="21"/>
      <c r="AN2" s="22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2"/>
      <c r="BK2" s="22"/>
      <c r="BL2" s="22"/>
      <c r="BM2" s="22"/>
      <c r="BN2" s="22"/>
      <c r="BO2" s="22"/>
      <c r="BP2" s="22"/>
      <c r="BU2" s="22"/>
      <c r="BV2" s="22"/>
    </row>
    <row r="3" spans="2:80" x14ac:dyDescent="0.15">
      <c r="B3" s="22"/>
      <c r="C3" s="22"/>
      <c r="D3" s="22"/>
      <c r="E3" s="22"/>
      <c r="F3" s="2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2"/>
      <c r="Z3" s="22"/>
      <c r="AA3" s="23"/>
      <c r="AB3" s="23"/>
      <c r="AC3" s="23"/>
      <c r="AD3" s="23"/>
      <c r="AE3" s="23"/>
      <c r="AF3" s="23"/>
      <c r="AG3" s="23"/>
      <c r="AH3" s="23"/>
      <c r="AI3" s="22"/>
      <c r="AJ3" s="21"/>
      <c r="AK3" s="21"/>
      <c r="AL3" s="21"/>
      <c r="AM3" s="21"/>
      <c r="AN3" s="22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2"/>
      <c r="BJ3" s="25" t="s">
        <v>41</v>
      </c>
      <c r="BK3" s="22"/>
      <c r="BL3" s="22"/>
      <c r="BM3" s="22"/>
      <c r="BN3" s="22"/>
      <c r="BO3" s="22"/>
      <c r="BP3" s="22"/>
      <c r="BU3" s="22"/>
      <c r="BV3" s="22"/>
    </row>
    <row r="4" spans="2:80" s="22" customFormat="1" ht="12" customHeight="1" x14ac:dyDescent="0.15">
      <c r="BJ4" s="26" t="s">
        <v>42</v>
      </c>
      <c r="BK4" s="27" t="s">
        <v>43</v>
      </c>
      <c r="BL4" s="27" t="s">
        <v>44</v>
      </c>
      <c r="BM4" s="27" t="s">
        <v>45</v>
      </c>
      <c r="BN4" s="27" t="s">
        <v>46</v>
      </c>
      <c r="BO4" s="27" t="s">
        <v>47</v>
      </c>
      <c r="BP4" s="27" t="s">
        <v>48</v>
      </c>
      <c r="BQ4" s="27" t="s">
        <v>49</v>
      </c>
      <c r="BR4" s="27" t="s">
        <v>50</v>
      </c>
      <c r="BS4" s="27" t="s">
        <v>51</v>
      </c>
      <c r="BT4" s="27" t="s">
        <v>52</v>
      </c>
      <c r="BU4" s="27" t="s">
        <v>53</v>
      </c>
    </row>
    <row r="5" spans="2:80" ht="25.5" x14ac:dyDescent="0.25">
      <c r="B5" s="28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9" t="s">
        <v>54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F5" s="22"/>
      <c r="BG5" s="22"/>
      <c r="BH5" s="22"/>
      <c r="BI5" s="22"/>
      <c r="BJ5" s="30">
        <f>第５号ー１!J29</f>
        <v>75000</v>
      </c>
      <c r="BK5" s="31">
        <f>ROUNDDOWN($BJ$5/BK4,0)</f>
        <v>0</v>
      </c>
      <c r="BL5" s="31">
        <f>ROUNDDOWN($BJ$5/BL4,0)</f>
        <v>0</v>
      </c>
      <c r="BM5" s="31">
        <f t="shared" ref="BM5:BT5" si="0">ROUNDDOWN($BJ$5/BM4,0)</f>
        <v>0</v>
      </c>
      <c r="BN5" s="31">
        <f t="shared" si="0"/>
        <v>0</v>
      </c>
      <c r="BO5" s="31">
        <f t="shared" si="0"/>
        <v>0</v>
      </c>
      <c r="BP5" s="31">
        <f t="shared" si="0"/>
        <v>0</v>
      </c>
      <c r="BQ5" s="31">
        <f t="shared" si="0"/>
        <v>7</v>
      </c>
      <c r="BR5" s="31">
        <f t="shared" si="0"/>
        <v>75</v>
      </c>
      <c r="BS5" s="31">
        <f t="shared" si="0"/>
        <v>750</v>
      </c>
      <c r="BT5" s="31">
        <f t="shared" si="0"/>
        <v>7500</v>
      </c>
      <c r="BU5" s="32">
        <f>$BJ$5/BU4</f>
        <v>75000</v>
      </c>
      <c r="BV5" s="22"/>
    </row>
    <row r="6" spans="2:80" x14ac:dyDescent="0.1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C6" s="22"/>
      <c r="AE6" s="22"/>
      <c r="AF6" s="22"/>
      <c r="AG6" s="22"/>
      <c r="AH6" s="22"/>
      <c r="AJ6" s="22"/>
      <c r="AK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F6" s="22"/>
      <c r="BG6" s="22"/>
      <c r="BH6" s="22"/>
      <c r="BI6" s="22"/>
      <c r="BK6" s="22"/>
      <c r="BL6" s="22"/>
      <c r="BM6" s="22"/>
      <c r="BN6" s="22"/>
      <c r="BO6" s="22"/>
      <c r="BP6" s="22"/>
      <c r="BU6" s="22"/>
      <c r="BV6" s="22"/>
    </row>
    <row r="7" spans="2:80" s="33" customFormat="1" ht="12" customHeight="1" x14ac:dyDescent="0.15">
      <c r="BJ7" s="22"/>
    </row>
    <row r="8" spans="2:80" ht="12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360" t="str">
        <f>IF(T8="","",IF(T8="\","","\"))</f>
        <v/>
      </c>
      <c r="R8" s="354"/>
      <c r="S8" s="354"/>
      <c r="T8" s="363" t="str">
        <f>IF(BK5&gt;0,RIGHT(BK5),IF(BL5&gt;0,"\",""))</f>
        <v/>
      </c>
      <c r="U8" s="364"/>
      <c r="V8" s="365"/>
      <c r="W8" s="372" t="str">
        <f>IF(BL5&gt;0,RIGHT(BL5),IF(BM5&gt;0,"\",""))</f>
        <v/>
      </c>
      <c r="X8" s="364"/>
      <c r="Y8" s="373"/>
      <c r="Z8" s="372" t="str">
        <f>IF(BM5&gt;0,RIGHT(BM5),IF(BN5&gt;0,"\",""))</f>
        <v/>
      </c>
      <c r="AA8" s="364"/>
      <c r="AB8" s="378"/>
      <c r="AC8" s="363" t="str">
        <f>IF(BN5&gt;0,RIGHT(BN5),IF(BO5&gt;0,"\",""))</f>
        <v/>
      </c>
      <c r="AD8" s="364"/>
      <c r="AE8" s="365"/>
      <c r="AF8" s="372" t="str">
        <f>IF(BO5&gt;0,RIGHT(BO5),IF(BP5&gt;0,"\",""))</f>
        <v/>
      </c>
      <c r="AG8" s="364"/>
      <c r="AH8" s="373"/>
      <c r="AI8" s="372" t="str">
        <f>IF(BP5&gt;0,RIGHT(BP5),IF(BQ5&gt;0,"\",""))</f>
        <v>\</v>
      </c>
      <c r="AJ8" s="364"/>
      <c r="AK8" s="378"/>
      <c r="AL8" s="363" t="str">
        <f>IF(BQ5&gt;0,RIGHT(BQ5),IF(BR5&gt;0,"\",""))</f>
        <v>7</v>
      </c>
      <c r="AM8" s="364"/>
      <c r="AN8" s="365"/>
      <c r="AO8" s="372" t="str">
        <f>IF(BR5&gt;0,RIGHT(BR5),IF(BS5&gt;0,"\",""))</f>
        <v>5</v>
      </c>
      <c r="AP8" s="364"/>
      <c r="AQ8" s="373"/>
      <c r="AR8" s="372" t="str">
        <f>IF(BS5&gt;0,RIGHT(BS5),IF(BT5&gt;0,"\",""))</f>
        <v>0</v>
      </c>
      <c r="AS8" s="364"/>
      <c r="AT8" s="378"/>
      <c r="AU8" s="363" t="str">
        <f>IF(BT5&gt;0,RIGHT(BT5),IF(BU5&gt;0,"\",""))</f>
        <v>0</v>
      </c>
      <c r="AV8" s="364"/>
      <c r="AW8" s="365"/>
      <c r="AX8" s="354" t="str">
        <f>RIGHT($BJ$5,1)</f>
        <v>0</v>
      </c>
      <c r="AY8" s="354"/>
      <c r="AZ8" s="355"/>
      <c r="BB8" s="22"/>
      <c r="BC8" s="22"/>
      <c r="BD8" s="22"/>
      <c r="BE8" s="22"/>
      <c r="BF8" s="22"/>
      <c r="BG8" s="22"/>
      <c r="BH8" s="22"/>
      <c r="BI8" s="22"/>
      <c r="BO8" s="22"/>
      <c r="BP8" s="22"/>
    </row>
    <row r="9" spans="2:80" s="34" customFormat="1" ht="14.25" customHeight="1" x14ac:dyDescent="0.15">
      <c r="J9" s="35" t="s">
        <v>55</v>
      </c>
      <c r="Q9" s="361"/>
      <c r="R9" s="356"/>
      <c r="S9" s="356"/>
      <c r="T9" s="366"/>
      <c r="U9" s="367"/>
      <c r="V9" s="368"/>
      <c r="W9" s="374"/>
      <c r="X9" s="367"/>
      <c r="Y9" s="375"/>
      <c r="Z9" s="374"/>
      <c r="AA9" s="367"/>
      <c r="AB9" s="379"/>
      <c r="AC9" s="366"/>
      <c r="AD9" s="367"/>
      <c r="AE9" s="368"/>
      <c r="AF9" s="374"/>
      <c r="AG9" s="367"/>
      <c r="AH9" s="375"/>
      <c r="AI9" s="374"/>
      <c r="AJ9" s="367"/>
      <c r="AK9" s="379"/>
      <c r="AL9" s="366"/>
      <c r="AM9" s="367"/>
      <c r="AN9" s="368"/>
      <c r="AO9" s="374"/>
      <c r="AP9" s="367"/>
      <c r="AQ9" s="375"/>
      <c r="AR9" s="374"/>
      <c r="AS9" s="367"/>
      <c r="AT9" s="379"/>
      <c r="AU9" s="366"/>
      <c r="AV9" s="367"/>
      <c r="AW9" s="368"/>
      <c r="AX9" s="356"/>
      <c r="AY9" s="356"/>
      <c r="AZ9" s="357"/>
    </row>
    <row r="10" spans="2:80" ht="12" customHeight="1" x14ac:dyDescent="0.1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362"/>
      <c r="R10" s="358"/>
      <c r="S10" s="358"/>
      <c r="T10" s="369"/>
      <c r="U10" s="370"/>
      <c r="V10" s="371"/>
      <c r="W10" s="376"/>
      <c r="X10" s="370"/>
      <c r="Y10" s="377"/>
      <c r="Z10" s="376"/>
      <c r="AA10" s="370"/>
      <c r="AB10" s="380"/>
      <c r="AC10" s="369"/>
      <c r="AD10" s="370"/>
      <c r="AE10" s="371"/>
      <c r="AF10" s="376"/>
      <c r="AG10" s="370"/>
      <c r="AH10" s="377"/>
      <c r="AI10" s="376"/>
      <c r="AJ10" s="370"/>
      <c r="AK10" s="380"/>
      <c r="AL10" s="369"/>
      <c r="AM10" s="370"/>
      <c r="AN10" s="371"/>
      <c r="AO10" s="376"/>
      <c r="AP10" s="370"/>
      <c r="AQ10" s="377"/>
      <c r="AR10" s="376"/>
      <c r="AS10" s="370"/>
      <c r="AT10" s="380"/>
      <c r="AU10" s="369"/>
      <c r="AV10" s="370"/>
      <c r="AW10" s="371"/>
      <c r="AX10" s="358"/>
      <c r="AY10" s="358"/>
      <c r="AZ10" s="359"/>
      <c r="BB10" s="22"/>
      <c r="BC10" s="22"/>
      <c r="BD10" s="22"/>
      <c r="BE10" s="22"/>
      <c r="BF10" s="22"/>
      <c r="BG10" s="22"/>
      <c r="BH10" s="22"/>
      <c r="BI10" s="22"/>
      <c r="BO10" s="22"/>
      <c r="BP10" s="22"/>
    </row>
    <row r="11" spans="2:80" ht="12" customHeight="1" x14ac:dyDescent="0.15"/>
    <row r="12" spans="2:80" x14ac:dyDescent="0.15">
      <c r="C12" s="22"/>
      <c r="D12" s="22"/>
      <c r="E12" s="22"/>
      <c r="F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Y12" s="22"/>
      <c r="Z12" s="22"/>
      <c r="AA12" s="22"/>
      <c r="AB12" s="22"/>
      <c r="AC12" s="22"/>
      <c r="AD12" s="36"/>
      <c r="AE12" s="22"/>
      <c r="AF12" s="22"/>
      <c r="AG12" s="22"/>
      <c r="AH12" s="22"/>
      <c r="AI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Z12" s="37"/>
      <c r="BA12" s="37" t="s">
        <v>56</v>
      </c>
      <c r="BB12" s="22"/>
      <c r="BC12" s="22"/>
      <c r="BD12" s="22"/>
      <c r="BE12" s="22"/>
      <c r="BF12" s="22"/>
      <c r="BG12" s="22"/>
      <c r="BH12" s="22"/>
      <c r="BI12" s="22"/>
      <c r="BJ12" s="22"/>
      <c r="BO12" s="22"/>
      <c r="BP12" s="22"/>
    </row>
    <row r="13" spans="2:80" x14ac:dyDescent="0.15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C13" s="22"/>
      <c r="AE13" s="22"/>
      <c r="AF13" s="22"/>
      <c r="AG13" s="22"/>
      <c r="AH13" s="22"/>
      <c r="AJ13" s="22"/>
      <c r="AK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F13" s="22"/>
      <c r="BG13" s="22"/>
      <c r="BH13" s="22"/>
      <c r="BI13" s="22"/>
      <c r="BK13" s="22"/>
      <c r="BL13" s="22"/>
      <c r="BM13" s="22"/>
      <c r="BN13" s="22"/>
      <c r="BO13" s="22"/>
      <c r="BP13" s="22"/>
      <c r="BU13" s="22"/>
      <c r="BV13" s="22"/>
    </row>
    <row r="14" spans="2:80" ht="13.5" x14ac:dyDescent="0.15">
      <c r="G14" s="35" t="s">
        <v>57</v>
      </c>
      <c r="H14" s="35"/>
      <c r="I14" s="35"/>
      <c r="J14" s="35"/>
    </row>
    <row r="15" spans="2:80" x14ac:dyDescent="0.15">
      <c r="B15" s="38"/>
      <c r="G15" s="336" t="s">
        <v>121</v>
      </c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</row>
    <row r="16" spans="2:80" x14ac:dyDescent="0.15"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</row>
    <row r="17" spans="7:69" x14ac:dyDescent="0.15"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J17" s="39"/>
    </row>
    <row r="18" spans="7:69" x14ac:dyDescent="0.15"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J18" s="39"/>
    </row>
    <row r="19" spans="7:69" x14ac:dyDescent="0.15"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A19" s="336"/>
      <c r="BB19" s="336"/>
    </row>
    <row r="20" spans="7:69" x14ac:dyDescent="0.15"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</row>
    <row r="22" spans="7:69" ht="13.5" x14ac:dyDescent="0.15">
      <c r="G22" s="35"/>
      <c r="AJ22" s="40"/>
    </row>
    <row r="24" spans="7:69" ht="13.5" x14ac:dyDescent="0.15">
      <c r="G24" s="41"/>
      <c r="I24" s="35" t="s">
        <v>58</v>
      </c>
    </row>
    <row r="25" spans="7:69" ht="14.25" x14ac:dyDescent="0.15">
      <c r="G25" s="42"/>
      <c r="H25" s="35"/>
    </row>
    <row r="26" spans="7:69" x14ac:dyDescent="0.15">
      <c r="I26" s="91" t="s">
        <v>59</v>
      </c>
    </row>
    <row r="27" spans="7:69" ht="14.25" x14ac:dyDescent="0.15">
      <c r="I27" s="43"/>
      <c r="J27" s="44"/>
      <c r="K27" s="44"/>
      <c r="L27" s="44"/>
      <c r="M27" s="44"/>
      <c r="N27" s="44"/>
      <c r="O27" s="44"/>
      <c r="P27" s="45"/>
      <c r="Q27" s="43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6"/>
      <c r="AE27" s="44"/>
      <c r="AF27" s="44"/>
      <c r="AG27" s="45"/>
      <c r="AH27" s="43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5"/>
    </row>
    <row r="28" spans="7:69" ht="12" customHeight="1" x14ac:dyDescent="0.15">
      <c r="I28" s="47"/>
      <c r="J28" s="337" t="s">
        <v>60</v>
      </c>
      <c r="K28" s="337"/>
      <c r="L28" s="337"/>
      <c r="M28" s="337"/>
      <c r="N28" s="337"/>
      <c r="O28" s="337"/>
      <c r="P28" s="48"/>
      <c r="Q28" s="338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41" t="s">
        <v>61</v>
      </c>
      <c r="AF28" s="341"/>
      <c r="AG28" s="342"/>
      <c r="AH28" s="344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45" t="s">
        <v>62</v>
      </c>
      <c r="AX28" s="346"/>
      <c r="AY28" s="347"/>
    </row>
    <row r="29" spans="7:69" ht="12" customHeight="1" x14ac:dyDescent="0.15">
      <c r="I29" s="47"/>
      <c r="J29" s="337"/>
      <c r="K29" s="337"/>
      <c r="L29" s="337"/>
      <c r="M29" s="337"/>
      <c r="N29" s="337"/>
      <c r="O29" s="337"/>
      <c r="P29" s="48"/>
      <c r="Q29" s="340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41"/>
      <c r="AF29" s="341"/>
      <c r="AG29" s="343"/>
      <c r="AH29" s="340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46"/>
      <c r="AX29" s="346"/>
      <c r="AY29" s="347"/>
      <c r="BJ29" s="25"/>
    </row>
    <row r="30" spans="7:69" x14ac:dyDescent="0.15">
      <c r="I30" s="49"/>
      <c r="J30" s="50"/>
      <c r="K30" s="50"/>
      <c r="L30" s="50"/>
      <c r="M30" s="50"/>
      <c r="N30" s="50"/>
      <c r="O30" s="50"/>
      <c r="P30" s="51"/>
      <c r="Q30" s="4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  <c r="AH30" s="49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1"/>
      <c r="BJ30" s="26"/>
      <c r="BK30" s="27">
        <v>1000000</v>
      </c>
      <c r="BL30" s="27">
        <v>100000</v>
      </c>
      <c r="BM30" s="27">
        <v>10000</v>
      </c>
      <c r="BN30" s="27">
        <v>1000</v>
      </c>
      <c r="BO30" s="27">
        <v>100</v>
      </c>
      <c r="BP30" s="27">
        <v>10</v>
      </c>
      <c r="BQ30" s="27">
        <v>1</v>
      </c>
    </row>
    <row r="31" spans="7:69" ht="18" customHeight="1" x14ac:dyDescent="0.15">
      <c r="I31" s="43"/>
      <c r="J31" s="348" t="s">
        <v>63</v>
      </c>
      <c r="K31" s="348"/>
      <c r="L31" s="348"/>
      <c r="M31" s="348"/>
      <c r="N31" s="348"/>
      <c r="O31" s="348"/>
      <c r="P31" s="45"/>
      <c r="Q31" s="43"/>
      <c r="R31" s="350" t="s">
        <v>64</v>
      </c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45"/>
      <c r="AD31" s="43"/>
      <c r="AE31" s="348" t="s">
        <v>65</v>
      </c>
      <c r="AF31" s="348"/>
      <c r="AG31" s="348"/>
      <c r="AH31" s="348"/>
      <c r="AI31" s="348"/>
      <c r="AJ31" s="348"/>
      <c r="AK31" s="52"/>
      <c r="AL31" s="35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4"/>
      <c r="AZ31" s="53"/>
      <c r="BJ31" s="328"/>
      <c r="BK31" s="31" t="str">
        <f>IF(BJ31&lt;&gt;"",ROUNDDOWN($BJ$31/BK30,0),"")</f>
        <v/>
      </c>
      <c r="BL31" s="31" t="str">
        <f>IF(BJ31&lt;&gt;"",ROUNDDOWN($BJ$31/BL30,0),"")</f>
        <v/>
      </c>
      <c r="BM31" s="31" t="str">
        <f>IF(BJ31&lt;&gt;"",ROUNDDOWN($BJ$31/BM30,0),"")</f>
        <v/>
      </c>
      <c r="BN31" s="31" t="str">
        <f>IF(BJ31&lt;&gt;"",ROUNDDOWN($BJ$31/BN30,0),"")</f>
        <v/>
      </c>
      <c r="BO31" s="31" t="str">
        <f>IF(BJ31&lt;&gt;"",ROUNDDOWN($BJ$31/BO30,0),"")</f>
        <v/>
      </c>
      <c r="BP31" s="31" t="str">
        <f>IF(BJ31&lt;&gt;"",ROUNDDOWN($BJ$31/BP30,0),"")</f>
        <v/>
      </c>
      <c r="BQ31" s="31" t="str">
        <f>IF(BJ31&lt;&gt;"",ROUNDDOWN($BJ$31/BQ30,0),"")</f>
        <v/>
      </c>
    </row>
    <row r="32" spans="7:69" ht="12" customHeight="1" x14ac:dyDescent="0.15">
      <c r="H32" s="42"/>
      <c r="I32" s="54"/>
      <c r="J32" s="349"/>
      <c r="K32" s="349"/>
      <c r="L32" s="349"/>
      <c r="M32" s="349"/>
      <c r="N32" s="349"/>
      <c r="O32" s="349"/>
      <c r="P32" s="55"/>
      <c r="Q32" s="56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57"/>
      <c r="AD32" s="56"/>
      <c r="AE32" s="349"/>
      <c r="AF32" s="349"/>
      <c r="AG32" s="349"/>
      <c r="AH32" s="349"/>
      <c r="AI32" s="349"/>
      <c r="AJ32" s="349"/>
      <c r="AK32" s="58"/>
      <c r="AL32" s="35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5"/>
      <c r="AZ32" s="53"/>
      <c r="BJ32" s="329"/>
    </row>
    <row r="33" spans="7:97" ht="12.6" customHeight="1" x14ac:dyDescent="0.15">
      <c r="H33" s="42"/>
      <c r="I33" s="59"/>
      <c r="J33" s="60"/>
      <c r="K33" s="60"/>
      <c r="L33" s="60"/>
      <c r="M33" s="60"/>
      <c r="N33" s="60"/>
      <c r="O33" s="60"/>
      <c r="P33" s="61"/>
      <c r="Q33" s="318"/>
      <c r="R33" s="319"/>
      <c r="S33" s="320"/>
      <c r="T33" s="324"/>
      <c r="U33" s="325"/>
      <c r="V33" s="324"/>
      <c r="W33" s="325"/>
      <c r="X33" s="324"/>
      <c r="Y33" s="325"/>
      <c r="Z33" s="324"/>
      <c r="AA33" s="325"/>
      <c r="AB33" s="324"/>
      <c r="AC33" s="325"/>
      <c r="AD33" s="324"/>
      <c r="AE33" s="325"/>
      <c r="AF33" s="324"/>
      <c r="AG33" s="325"/>
      <c r="AH33" s="324"/>
      <c r="AI33" s="325"/>
      <c r="AJ33" s="324"/>
      <c r="AK33" s="325"/>
      <c r="AL33" s="324"/>
      <c r="AM33" s="325"/>
      <c r="AN33" s="324"/>
      <c r="AO33" s="325"/>
      <c r="AP33" s="324"/>
      <c r="AQ33" s="325"/>
      <c r="AR33" s="324"/>
      <c r="AS33" s="325"/>
      <c r="AT33" s="324"/>
      <c r="AU33" s="325"/>
      <c r="AV33" s="324"/>
      <c r="AW33" s="325"/>
      <c r="AX33" s="324"/>
      <c r="AY33" s="330"/>
      <c r="AZ33" s="62"/>
    </row>
    <row r="34" spans="7:97" ht="12.75" customHeight="1" x14ac:dyDescent="0.15">
      <c r="H34" s="42"/>
      <c r="I34" s="63"/>
      <c r="J34" s="312" t="s">
        <v>66</v>
      </c>
      <c r="K34" s="313"/>
      <c r="L34" s="313"/>
      <c r="M34" s="313"/>
      <c r="N34" s="313"/>
      <c r="O34" s="313"/>
      <c r="P34" s="64"/>
      <c r="Q34" s="321"/>
      <c r="R34" s="322"/>
      <c r="S34" s="323"/>
      <c r="T34" s="326"/>
      <c r="U34" s="327"/>
      <c r="V34" s="326"/>
      <c r="W34" s="327"/>
      <c r="X34" s="326"/>
      <c r="Y34" s="327"/>
      <c r="Z34" s="326"/>
      <c r="AA34" s="327"/>
      <c r="AB34" s="326"/>
      <c r="AC34" s="327"/>
      <c r="AD34" s="326"/>
      <c r="AE34" s="327"/>
      <c r="AF34" s="326"/>
      <c r="AG34" s="327"/>
      <c r="AH34" s="326"/>
      <c r="AI34" s="327"/>
      <c r="AJ34" s="326"/>
      <c r="AK34" s="327"/>
      <c r="AL34" s="326"/>
      <c r="AM34" s="327"/>
      <c r="AN34" s="326"/>
      <c r="AO34" s="327"/>
      <c r="AP34" s="326"/>
      <c r="AQ34" s="327"/>
      <c r="AR34" s="326"/>
      <c r="AS34" s="327"/>
      <c r="AT34" s="326"/>
      <c r="AU34" s="327"/>
      <c r="AV34" s="326"/>
      <c r="AW34" s="327"/>
      <c r="AX34" s="326"/>
      <c r="AY34" s="331"/>
      <c r="AZ34" s="42"/>
      <c r="BJ34" s="25"/>
    </row>
    <row r="35" spans="7:97" ht="12.75" customHeight="1" x14ac:dyDescent="0.15">
      <c r="H35" s="42"/>
      <c r="I35" s="63"/>
      <c r="J35" s="313"/>
      <c r="K35" s="313"/>
      <c r="L35" s="313"/>
      <c r="M35" s="313"/>
      <c r="N35" s="313"/>
      <c r="O35" s="313"/>
      <c r="P35" s="64"/>
      <c r="Q35" s="314"/>
      <c r="R35" s="315"/>
      <c r="S35" s="310"/>
      <c r="T35" s="306"/>
      <c r="U35" s="310"/>
      <c r="V35" s="306"/>
      <c r="W35" s="310"/>
      <c r="X35" s="306"/>
      <c r="Y35" s="310"/>
      <c r="Z35" s="306"/>
      <c r="AA35" s="310"/>
      <c r="AB35" s="306"/>
      <c r="AC35" s="310"/>
      <c r="AD35" s="306"/>
      <c r="AE35" s="310"/>
      <c r="AF35" s="306"/>
      <c r="AG35" s="310"/>
      <c r="AH35" s="306"/>
      <c r="AI35" s="310"/>
      <c r="AJ35" s="306"/>
      <c r="AK35" s="310"/>
      <c r="AL35" s="306"/>
      <c r="AM35" s="310"/>
      <c r="AN35" s="306"/>
      <c r="AO35" s="310"/>
      <c r="AP35" s="306"/>
      <c r="AQ35" s="310"/>
      <c r="AR35" s="306"/>
      <c r="AS35" s="310"/>
      <c r="AT35" s="306"/>
      <c r="AU35" s="310"/>
      <c r="AV35" s="306"/>
      <c r="AW35" s="310"/>
      <c r="AX35" s="306"/>
      <c r="AY35" s="307"/>
      <c r="AZ35" s="42"/>
      <c r="BJ35" s="26"/>
    </row>
    <row r="36" spans="7:97" ht="13.5" customHeight="1" x14ac:dyDescent="0.15">
      <c r="H36" s="42"/>
      <c r="I36" s="54"/>
      <c r="J36" s="97"/>
      <c r="K36" s="97"/>
      <c r="L36" s="97"/>
      <c r="M36" s="97"/>
      <c r="N36" s="97"/>
      <c r="O36" s="97"/>
      <c r="P36" s="55"/>
      <c r="Q36" s="316"/>
      <c r="R36" s="317"/>
      <c r="S36" s="311"/>
      <c r="T36" s="308"/>
      <c r="U36" s="311"/>
      <c r="V36" s="308"/>
      <c r="W36" s="311"/>
      <c r="X36" s="308"/>
      <c r="Y36" s="311"/>
      <c r="Z36" s="308"/>
      <c r="AA36" s="311"/>
      <c r="AB36" s="308"/>
      <c r="AC36" s="311"/>
      <c r="AD36" s="308"/>
      <c r="AE36" s="311"/>
      <c r="AF36" s="308"/>
      <c r="AG36" s="311"/>
      <c r="AH36" s="308"/>
      <c r="AI36" s="311"/>
      <c r="AJ36" s="308"/>
      <c r="AK36" s="311"/>
      <c r="AL36" s="308"/>
      <c r="AM36" s="311"/>
      <c r="AN36" s="308"/>
      <c r="AO36" s="311"/>
      <c r="AP36" s="308"/>
      <c r="AQ36" s="311"/>
      <c r="AR36" s="308"/>
      <c r="AS36" s="311"/>
      <c r="AT36" s="308"/>
      <c r="AU36" s="311"/>
      <c r="AV36" s="308"/>
      <c r="AW36" s="311"/>
      <c r="AX36" s="308"/>
      <c r="AY36" s="309"/>
      <c r="AZ36" s="42"/>
      <c r="BJ36" s="65"/>
    </row>
    <row r="37" spans="7:97" ht="13.5" customHeight="1" x14ac:dyDescent="0.15">
      <c r="I37" s="66" t="s">
        <v>67</v>
      </c>
      <c r="L37" s="67"/>
      <c r="AO37" s="22"/>
      <c r="BH37" s="42"/>
      <c r="BJ37" s="300"/>
      <c r="BK37" s="68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</row>
    <row r="38" spans="7:97" ht="14.25" x14ac:dyDescent="0.15">
      <c r="I38" s="66" t="s">
        <v>68</v>
      </c>
      <c r="J38" s="93"/>
      <c r="K38" s="94"/>
      <c r="L38" s="94"/>
      <c r="M38" s="94"/>
      <c r="N38" s="94"/>
      <c r="O38" s="94"/>
      <c r="P38" s="42"/>
      <c r="Q38" s="42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BJ38" s="300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9"/>
    </row>
    <row r="39" spans="7:97" ht="14.25" x14ac:dyDescent="0.15">
      <c r="I39" s="66"/>
      <c r="J39" s="93"/>
      <c r="K39" s="94"/>
      <c r="L39" s="94"/>
      <c r="M39" s="94"/>
      <c r="N39" s="94"/>
      <c r="O39" s="94"/>
      <c r="P39" s="42"/>
      <c r="Q39" s="42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BJ39" s="300"/>
    </row>
    <row r="40" spans="7:97" ht="14.25" x14ac:dyDescent="0.15">
      <c r="G40" s="41"/>
      <c r="I40" s="35" t="s">
        <v>69</v>
      </c>
      <c r="J40" s="94"/>
      <c r="K40" s="94"/>
      <c r="L40" s="35"/>
      <c r="M40" s="94"/>
      <c r="N40" s="94"/>
      <c r="O40" s="94"/>
      <c r="P40" s="42"/>
      <c r="Q40" s="42"/>
      <c r="BJ40" s="301"/>
    </row>
    <row r="41" spans="7:97" ht="14.25" x14ac:dyDescent="0.15">
      <c r="G41" s="35"/>
      <c r="I41" s="66"/>
      <c r="J41" s="94"/>
      <c r="K41" s="94"/>
      <c r="L41" s="35"/>
      <c r="M41" s="94"/>
      <c r="N41" s="94"/>
      <c r="O41" s="94"/>
      <c r="P41" s="42"/>
      <c r="Q41" s="42"/>
      <c r="BK41" s="70" t="str">
        <f>MID($BJ37,1,1)</f>
        <v/>
      </c>
      <c r="BL41" s="70" t="str">
        <f>MID($BJ37,2,1)</f>
        <v/>
      </c>
      <c r="BM41" s="70" t="str">
        <f>MID($BJ37,3,1)</f>
        <v/>
      </c>
      <c r="BN41" s="70" t="str">
        <f>MID($BJ37,4,1)</f>
        <v/>
      </c>
      <c r="BO41" s="70" t="str">
        <f>MID($BJ37,5,1)</f>
        <v/>
      </c>
      <c r="BP41" s="70" t="str">
        <f>MID($BJ37,6,1)</f>
        <v/>
      </c>
      <c r="BQ41" s="70" t="str">
        <f>MID($BJ37,7,1)</f>
        <v/>
      </c>
      <c r="BR41" s="70" t="str">
        <f>MID($BJ37,8,1)</f>
        <v/>
      </c>
      <c r="BS41" s="70" t="str">
        <f>MID($BJ37,9,1)</f>
        <v/>
      </c>
      <c r="BT41" s="70" t="str">
        <f>MID($BJ37,10,1)</f>
        <v/>
      </c>
      <c r="BU41" s="70" t="str">
        <f>MID($BJ37,11,1)</f>
        <v/>
      </c>
      <c r="BV41" s="70" t="str">
        <f>MID($BJ37,12,1)</f>
        <v/>
      </c>
      <c r="BW41" s="70" t="str">
        <f>MID($BJ37,13,1)</f>
        <v/>
      </c>
      <c r="BX41" s="70" t="str">
        <f>MID($BJ37,14,1)</f>
        <v/>
      </c>
      <c r="BY41" s="70" t="str">
        <f>MID($BJ37,15,1)</f>
        <v/>
      </c>
      <c r="BZ41" s="70" t="str">
        <f>MID($BJ37,16,1)</f>
        <v/>
      </c>
      <c r="CA41" s="70" t="str">
        <f>MID($BJ37,17,1)</f>
        <v/>
      </c>
      <c r="CB41" s="70" t="str">
        <f>MID($BJ37,18,1)</f>
        <v/>
      </c>
      <c r="CC41" s="70" t="str">
        <f>MID($BJ37,19,1)</f>
        <v/>
      </c>
      <c r="CD41" s="70" t="str">
        <f>MID($BJ37,20,1)</f>
        <v/>
      </c>
      <c r="CE41" s="70" t="str">
        <f>MID($BJ37,21,1)</f>
        <v/>
      </c>
      <c r="CF41" s="70" t="str">
        <f>MID($BJ37,22,1)</f>
        <v/>
      </c>
      <c r="CG41" s="70" t="str">
        <f>MID($BJ37,23,1)</f>
        <v/>
      </c>
      <c r="CH41" s="70" t="str">
        <f>MID($BJ37,24,1)</f>
        <v/>
      </c>
      <c r="CI41" s="70" t="str">
        <f>MID($BJ37,25,1)</f>
        <v/>
      </c>
      <c r="CJ41" s="70" t="str">
        <f>MID($BJ37,26,1)</f>
        <v/>
      </c>
      <c r="CK41" s="70" t="str">
        <f>MID($BJ37,27,1)</f>
        <v/>
      </c>
      <c r="CL41" s="70" t="str">
        <f>MID($BJ37,28,1)</f>
        <v/>
      </c>
      <c r="CM41" s="70" t="str">
        <f>MID($BJ37,29,1)</f>
        <v/>
      </c>
      <c r="CN41" s="70" t="str">
        <f>MID($BJ37,30,1)</f>
        <v/>
      </c>
      <c r="CO41" s="70" t="str">
        <f>MID($BJ37,31,1)</f>
        <v/>
      </c>
      <c r="CP41" s="70" t="str">
        <f>MID($BJ37,32,1)</f>
        <v/>
      </c>
      <c r="CQ41" s="70" t="str">
        <f>MID($BJ37,33,1)</f>
        <v/>
      </c>
      <c r="CR41" s="70" t="str">
        <f>MID($BJ37,34,1)</f>
        <v/>
      </c>
    </row>
    <row r="42" spans="7:97" ht="14.25" x14ac:dyDescent="0.15">
      <c r="J42" s="94"/>
      <c r="K42" s="94"/>
      <c r="L42" s="94"/>
      <c r="M42" s="94"/>
      <c r="N42" s="94"/>
      <c r="O42" s="94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E42" s="94"/>
      <c r="AF42" s="94"/>
      <c r="AG42" s="94"/>
      <c r="AH42" s="94"/>
      <c r="AI42" s="94"/>
      <c r="AJ42" s="94"/>
      <c r="AM42" s="72"/>
      <c r="AN42" s="72"/>
      <c r="AO42" s="72"/>
      <c r="AP42" s="72"/>
      <c r="AQ42" s="72"/>
      <c r="AR42" s="72"/>
      <c r="AS42" s="72"/>
      <c r="AT42" s="72"/>
      <c r="BK42" s="70" t="s">
        <v>70</v>
      </c>
      <c r="BL42" s="70" t="s">
        <v>71</v>
      </c>
      <c r="BM42" s="70" t="s">
        <v>72</v>
      </c>
      <c r="BN42" s="70" t="s">
        <v>73</v>
      </c>
      <c r="BO42" s="70" t="s">
        <v>74</v>
      </c>
      <c r="BP42" s="70" t="s">
        <v>75</v>
      </c>
      <c r="BQ42" s="70" t="s">
        <v>76</v>
      </c>
      <c r="BR42" s="70" t="s">
        <v>77</v>
      </c>
      <c r="BS42" s="70" t="s">
        <v>78</v>
      </c>
      <c r="BT42" s="70" t="s">
        <v>79</v>
      </c>
      <c r="BU42" s="70" t="s">
        <v>80</v>
      </c>
      <c r="BV42" s="70" t="s">
        <v>81</v>
      </c>
      <c r="BW42" s="70" t="s">
        <v>82</v>
      </c>
      <c r="BX42" s="70" t="s">
        <v>83</v>
      </c>
      <c r="BY42" s="70" t="s">
        <v>84</v>
      </c>
      <c r="BZ42" s="70" t="s">
        <v>85</v>
      </c>
      <c r="CA42" s="70" t="s">
        <v>86</v>
      </c>
      <c r="CB42" s="70" t="s">
        <v>87</v>
      </c>
      <c r="CC42" s="70" t="s">
        <v>88</v>
      </c>
      <c r="CD42" s="70" t="s">
        <v>89</v>
      </c>
      <c r="CE42" s="70" t="s">
        <v>90</v>
      </c>
      <c r="CF42" s="70" t="s">
        <v>91</v>
      </c>
      <c r="CG42" s="70" t="s">
        <v>92</v>
      </c>
      <c r="CH42" s="70" t="s">
        <v>93</v>
      </c>
      <c r="CI42" s="70" t="s">
        <v>94</v>
      </c>
      <c r="CJ42" s="70" t="s">
        <v>95</v>
      </c>
      <c r="CK42" s="70" t="s">
        <v>96</v>
      </c>
      <c r="CL42" s="70" t="s">
        <v>97</v>
      </c>
      <c r="CM42" s="70" t="s">
        <v>98</v>
      </c>
      <c r="CN42" s="70" t="s">
        <v>99</v>
      </c>
      <c r="CO42" s="70" t="s">
        <v>100</v>
      </c>
      <c r="CP42" s="70" t="s">
        <v>101</v>
      </c>
      <c r="CQ42" s="70" t="s">
        <v>102</v>
      </c>
      <c r="CR42" s="70" t="s">
        <v>103</v>
      </c>
    </row>
    <row r="43" spans="7:97" s="42" customFormat="1" ht="14.25" x14ac:dyDescent="0.15">
      <c r="G43" s="41"/>
      <c r="I43" s="35" t="s">
        <v>104</v>
      </c>
      <c r="J43" s="73"/>
      <c r="K43" s="73"/>
      <c r="L43" s="73"/>
      <c r="M43" s="73"/>
      <c r="N43" s="73"/>
      <c r="O43" s="73"/>
      <c r="P43" s="91"/>
      <c r="Q43" s="91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91"/>
      <c r="AD43" s="91"/>
      <c r="AE43" s="73"/>
      <c r="AF43" s="73"/>
      <c r="AG43" s="73"/>
      <c r="AH43" s="73"/>
      <c r="AI43" s="73"/>
      <c r="AJ43" s="73"/>
      <c r="AK43" s="91"/>
      <c r="AL43" s="91"/>
      <c r="AM43" s="75"/>
      <c r="AN43" s="75"/>
      <c r="AO43" s="75"/>
      <c r="AP43" s="75"/>
      <c r="AQ43" s="75"/>
      <c r="AR43" s="75"/>
      <c r="AS43" s="75"/>
      <c r="AT43" s="75"/>
      <c r="AU43" s="91"/>
      <c r="AV43" s="91"/>
      <c r="AW43" s="91"/>
      <c r="AX43" s="91"/>
    </row>
    <row r="44" spans="7:97" s="42" customFormat="1" ht="12" customHeight="1" x14ac:dyDescent="0.15">
      <c r="G44" s="91"/>
      <c r="H44" s="22"/>
      <c r="I44" s="22"/>
      <c r="J44" s="76"/>
      <c r="K44" s="77"/>
      <c r="L44" s="77"/>
      <c r="M44" s="77"/>
      <c r="N44" s="78"/>
      <c r="O44" s="77"/>
      <c r="P44" s="22"/>
      <c r="Q44" s="22"/>
      <c r="R44" s="22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8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80"/>
      <c r="AW44" s="80"/>
      <c r="AX44" s="80"/>
      <c r="AY44" s="91"/>
      <c r="AZ44" s="91"/>
      <c r="BA44" s="91"/>
      <c r="BB44" s="91"/>
    </row>
    <row r="45" spans="7:97" s="42" customFormat="1" ht="12" customHeight="1" x14ac:dyDescent="0.15">
      <c r="G45" s="91"/>
      <c r="H45" s="22"/>
      <c r="I45" s="22"/>
      <c r="J45" s="76"/>
      <c r="K45" s="77"/>
      <c r="L45" s="77"/>
      <c r="M45" s="78"/>
      <c r="N45" s="78"/>
      <c r="O45" s="77"/>
      <c r="P45" s="22"/>
      <c r="Q45" s="22"/>
      <c r="R45" s="22"/>
      <c r="S45" s="79"/>
      <c r="T45" s="79"/>
      <c r="U45" s="79"/>
      <c r="V45" s="79"/>
      <c r="W45" s="79"/>
      <c r="X45" s="79"/>
      <c r="Y45" s="81"/>
      <c r="Z45" s="79"/>
      <c r="AA45" s="79"/>
      <c r="AB45" s="79"/>
      <c r="AC45" s="79"/>
      <c r="AD45" s="79"/>
      <c r="AE45" s="82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80"/>
      <c r="AW45" s="80"/>
      <c r="AX45" s="80"/>
      <c r="AY45" s="91"/>
      <c r="AZ45" s="91"/>
      <c r="BA45" s="91"/>
      <c r="BB45" s="91"/>
    </row>
    <row r="46" spans="7:97" s="42" customFormat="1" ht="12" customHeight="1" x14ac:dyDescent="0.15">
      <c r="G46" s="91"/>
      <c r="H46" s="22"/>
      <c r="I46" s="22"/>
      <c r="J46" s="76"/>
      <c r="K46" s="77"/>
      <c r="L46" s="77"/>
      <c r="M46" s="78"/>
      <c r="N46" s="78"/>
      <c r="O46" s="77"/>
      <c r="P46" s="22"/>
      <c r="Q46" s="22"/>
      <c r="R46" s="22"/>
      <c r="S46" s="79"/>
      <c r="T46" s="79"/>
      <c r="U46" s="79"/>
      <c r="V46" s="79"/>
      <c r="W46" s="79"/>
      <c r="X46" s="79"/>
      <c r="Y46" s="81"/>
      <c r="Z46" s="79"/>
      <c r="AA46" s="79"/>
      <c r="AB46" s="79"/>
      <c r="AC46" s="79"/>
      <c r="AD46" s="79"/>
      <c r="AE46" s="82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80"/>
      <c r="AW46" s="80"/>
      <c r="AX46" s="80"/>
      <c r="AY46" s="91"/>
      <c r="AZ46" s="91"/>
      <c r="BA46" s="91"/>
      <c r="BB46" s="91"/>
    </row>
    <row r="47" spans="7:97" s="42" customFormat="1" ht="12" customHeight="1" x14ac:dyDescent="0.15">
      <c r="G47" s="91"/>
      <c r="H47" s="22"/>
      <c r="I47" s="22"/>
      <c r="J47" s="76"/>
      <c r="K47" s="77"/>
      <c r="L47" s="77"/>
      <c r="M47" s="78"/>
      <c r="N47" s="78"/>
      <c r="O47" s="77"/>
      <c r="P47" s="22"/>
      <c r="Q47" s="22"/>
      <c r="R47" s="22"/>
      <c r="S47" s="79"/>
      <c r="T47" s="79"/>
      <c r="U47" s="79"/>
      <c r="V47" s="79"/>
      <c r="W47" s="79"/>
      <c r="X47" s="79"/>
      <c r="Y47" s="81"/>
      <c r="Z47" s="79"/>
      <c r="AA47" s="79"/>
      <c r="AB47" s="79"/>
      <c r="AC47" s="79"/>
      <c r="AD47" s="79"/>
      <c r="AE47" s="82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80"/>
      <c r="AW47" s="80"/>
      <c r="AX47" s="80"/>
      <c r="AY47" s="91"/>
      <c r="AZ47" s="91"/>
      <c r="BA47" s="91"/>
      <c r="BB47" s="91"/>
    </row>
    <row r="48" spans="7:97" s="42" customFormat="1" ht="12" customHeight="1" x14ac:dyDescent="0.15">
      <c r="G48" s="91"/>
      <c r="H48" s="22"/>
      <c r="I48" s="22"/>
      <c r="J48" s="76"/>
      <c r="K48" s="77"/>
      <c r="L48" s="77"/>
      <c r="M48" s="78"/>
      <c r="N48" s="78"/>
      <c r="O48" s="77"/>
      <c r="P48" s="22"/>
      <c r="Q48" s="22"/>
      <c r="R48" s="22"/>
      <c r="S48" s="79"/>
      <c r="T48" s="79"/>
      <c r="U48" s="79"/>
      <c r="V48" s="79"/>
      <c r="W48" s="79"/>
      <c r="X48" s="79"/>
      <c r="Y48" s="81"/>
      <c r="Z48" s="79"/>
      <c r="AA48" s="79"/>
      <c r="AB48" s="79"/>
      <c r="AC48" s="79"/>
      <c r="AD48" s="79"/>
      <c r="AE48" s="82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80"/>
      <c r="AW48" s="80"/>
      <c r="AX48" s="80"/>
      <c r="AY48" s="91"/>
      <c r="AZ48" s="91"/>
      <c r="BA48" s="91"/>
      <c r="BB48" s="91"/>
    </row>
    <row r="49" spans="7:54" s="42" customFormat="1" ht="12" customHeight="1" x14ac:dyDescent="0.15">
      <c r="G49" s="91"/>
      <c r="H49" s="83"/>
      <c r="I49" s="83"/>
      <c r="J49" s="77"/>
      <c r="K49" s="77"/>
      <c r="L49" s="77"/>
      <c r="M49" s="77"/>
      <c r="N49" s="77"/>
      <c r="O49" s="77"/>
      <c r="P49" s="22"/>
      <c r="Q49" s="22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80"/>
      <c r="AW49" s="80"/>
      <c r="AX49" s="80"/>
      <c r="AY49" s="91"/>
      <c r="AZ49" s="91"/>
      <c r="BA49" s="91"/>
      <c r="BB49" s="91"/>
    </row>
    <row r="50" spans="7:54" x14ac:dyDescent="0.15">
      <c r="X50" s="37"/>
    </row>
    <row r="51" spans="7:54" x14ac:dyDescent="0.15">
      <c r="G51" s="91" t="s">
        <v>105</v>
      </c>
      <c r="AN51" s="302">
        <v>6</v>
      </c>
      <c r="AO51" s="303"/>
      <c r="AR51" s="304"/>
      <c r="AS51" s="304"/>
      <c r="AV51" s="304"/>
      <c r="AW51" s="304"/>
    </row>
    <row r="52" spans="7:54" x14ac:dyDescent="0.15">
      <c r="AK52" s="91" t="s">
        <v>106</v>
      </c>
      <c r="AN52" s="303"/>
      <c r="AO52" s="303"/>
      <c r="AP52" s="91" t="s">
        <v>107</v>
      </c>
      <c r="AR52" s="304"/>
      <c r="AS52" s="304"/>
      <c r="AT52" s="91" t="s">
        <v>108</v>
      </c>
      <c r="AV52" s="304"/>
      <c r="AW52" s="304"/>
      <c r="AX52" s="91" t="s">
        <v>109</v>
      </c>
    </row>
    <row r="54" spans="7:54" ht="12.95" customHeight="1" x14ac:dyDescent="0.15">
      <c r="J54" s="87"/>
      <c r="K54" s="92"/>
      <c r="L54" s="305" t="str">
        <f>第５号ー１!K7</f>
        <v>福岡市中央区天神○○△ー△ー△</v>
      </c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96"/>
      <c r="AZ54" s="96"/>
      <c r="BA54" s="96"/>
    </row>
    <row r="55" spans="7:54" ht="12" customHeight="1" x14ac:dyDescent="0.15">
      <c r="G55" s="91" t="s">
        <v>110</v>
      </c>
      <c r="J55" s="92"/>
      <c r="K55" s="92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</row>
    <row r="56" spans="7:54" ht="12" customHeight="1" x14ac:dyDescent="0.15">
      <c r="J56" s="87"/>
      <c r="K56" s="92"/>
      <c r="L56" s="305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</row>
    <row r="57" spans="7:54" ht="12" customHeight="1" x14ac:dyDescent="0.15">
      <c r="J57" s="92"/>
      <c r="K57" s="92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</row>
    <row r="58" spans="7:54" ht="12" customHeight="1" x14ac:dyDescent="0.15">
      <c r="G58" s="91" t="s">
        <v>111</v>
      </c>
      <c r="J58" s="87"/>
      <c r="K58" s="92"/>
      <c r="L58" s="305" t="str">
        <f>第５号ー１!K9</f>
        <v>株式会社　○○</v>
      </c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</row>
    <row r="59" spans="7:54" ht="12" customHeight="1" x14ac:dyDescent="0.15">
      <c r="J59" s="92"/>
      <c r="K59" s="92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</row>
    <row r="60" spans="7:54" ht="12" customHeight="1" x14ac:dyDescent="0.15">
      <c r="J60" s="87"/>
      <c r="K60" s="92"/>
      <c r="L60" s="305" t="str">
        <f>第５号ー１!K10</f>
        <v>代表取締役　○○　○○</v>
      </c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</row>
    <row r="61" spans="7:54" ht="12" customHeight="1" x14ac:dyDescent="0.15">
      <c r="J61" s="92"/>
      <c r="K61" s="92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</row>
    <row r="62" spans="7:54" x14ac:dyDescent="0.15">
      <c r="G62" s="91" t="s">
        <v>112</v>
      </c>
    </row>
    <row r="64" spans="7:54" ht="9" customHeight="1" x14ac:dyDescent="0.15"/>
    <row r="65" spans="5:54" x14ac:dyDescent="0.15">
      <c r="BB65" s="37" t="s">
        <v>113</v>
      </c>
    </row>
    <row r="66" spans="5:54" s="42" customFormat="1" ht="12" customHeight="1" x14ac:dyDescent="0.15"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B66" s="84" t="s">
        <v>114</v>
      </c>
      <c r="AC66" s="79"/>
      <c r="AD66" s="79"/>
      <c r="AE66" s="82"/>
      <c r="AF66" s="79"/>
      <c r="AG66" s="79"/>
      <c r="AH66" s="79"/>
      <c r="AI66" s="79"/>
      <c r="AJ66" s="79"/>
      <c r="AK66" s="79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  <c r="AW66" s="298"/>
      <c r="AX66" s="298"/>
      <c r="AY66" s="298"/>
      <c r="AZ66" s="298"/>
      <c r="BA66" s="298"/>
      <c r="BB66" s="298"/>
    </row>
    <row r="67" spans="5:54" s="42" customFormat="1" ht="12" customHeight="1" x14ac:dyDescent="0.15">
      <c r="F67" s="50" t="s">
        <v>115</v>
      </c>
      <c r="G67" s="85"/>
      <c r="H67" s="85"/>
      <c r="I67" s="85"/>
      <c r="J67" s="86"/>
      <c r="K67" s="86"/>
      <c r="L67" s="86"/>
      <c r="M67" s="86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86"/>
      <c r="AB67" s="50" t="s">
        <v>116</v>
      </c>
      <c r="AC67" s="85"/>
      <c r="AD67" s="85"/>
      <c r="AE67" s="85"/>
      <c r="AF67" s="86"/>
      <c r="AG67" s="86"/>
      <c r="AH67" s="86"/>
      <c r="AI67" s="86"/>
      <c r="AJ67" s="86"/>
      <c r="AK67" s="86"/>
      <c r="AL67" s="299"/>
      <c r="AM67" s="299"/>
      <c r="AN67" s="299"/>
      <c r="AO67" s="299"/>
      <c r="AP67" s="299"/>
      <c r="AQ67" s="299"/>
      <c r="AR67" s="299"/>
      <c r="AS67" s="299"/>
      <c r="AT67" s="299"/>
      <c r="AU67" s="299"/>
      <c r="AV67" s="299"/>
      <c r="AW67" s="299"/>
      <c r="AX67" s="299"/>
      <c r="AY67" s="299"/>
      <c r="AZ67" s="299"/>
      <c r="BA67" s="299"/>
      <c r="BB67" s="299"/>
    </row>
    <row r="68" spans="5:54" s="42" customFormat="1" ht="12" customHeight="1" x14ac:dyDescent="0.15">
      <c r="G68" s="91"/>
      <c r="H68" s="22"/>
      <c r="I68" s="22"/>
      <c r="J68" s="76"/>
      <c r="K68" s="77"/>
      <c r="L68" s="77"/>
      <c r="M68" s="78"/>
      <c r="N68" s="78"/>
      <c r="O68" s="77"/>
      <c r="P68" s="22"/>
      <c r="Q68" s="22"/>
      <c r="R68" s="22"/>
      <c r="S68" s="79"/>
      <c r="T68" s="79"/>
      <c r="U68" s="79"/>
      <c r="V68" s="79"/>
      <c r="W68" s="79"/>
      <c r="X68" s="79"/>
      <c r="Y68" s="81"/>
      <c r="Z68" s="79"/>
      <c r="AA68" s="79"/>
      <c r="AB68" s="79"/>
      <c r="AC68" s="79"/>
      <c r="AD68" s="79"/>
      <c r="AE68" s="82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80"/>
      <c r="AW68" s="80"/>
      <c r="AX68" s="80"/>
      <c r="AY68" s="91"/>
      <c r="AZ68" s="91"/>
      <c r="BA68" s="91"/>
      <c r="BB68" s="91"/>
    </row>
    <row r="69" spans="5:54" x14ac:dyDescent="0.15">
      <c r="E69" s="91" t="s">
        <v>117</v>
      </c>
    </row>
    <row r="70" spans="5:54" x14ac:dyDescent="0.15">
      <c r="E70" s="91" t="s">
        <v>118</v>
      </c>
    </row>
    <row r="71" spans="5:54" x14ac:dyDescent="0.15">
      <c r="E71" s="91" t="s">
        <v>119</v>
      </c>
      <c r="AX71" s="91" t="s">
        <v>120</v>
      </c>
    </row>
    <row r="73" spans="5:54" x14ac:dyDescent="0.15">
      <c r="BB73" s="37"/>
    </row>
    <row r="74" spans="5:54" x14ac:dyDescent="0.15">
      <c r="AD74" s="36"/>
    </row>
  </sheetData>
  <mergeCells count="74"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  <mergeCell ref="J31:O32"/>
    <mergeCell ref="R31:AB32"/>
    <mergeCell ref="AE31:AJ32"/>
    <mergeCell ref="AL31:AM32"/>
    <mergeCell ref="AN31:AO32"/>
    <mergeCell ref="G15:BB20"/>
    <mergeCell ref="J28:O29"/>
    <mergeCell ref="Q28:AD29"/>
    <mergeCell ref="AE28:AG29"/>
    <mergeCell ref="AH28:AV29"/>
    <mergeCell ref="AW28:AY29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Z35:AA36"/>
    <mergeCell ref="AN33:AO34"/>
    <mergeCell ref="AP33:AQ34"/>
    <mergeCell ref="AR33:AS34"/>
    <mergeCell ref="AT33:AU34"/>
    <mergeCell ref="Z33:AA34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第５号ー１</vt:lpstr>
      <vt:lpstr>第５号ー２</vt:lpstr>
      <vt:lpstr>請求書</vt:lpstr>
      <vt:lpstr>請求書!Print_Area</vt:lpstr>
      <vt:lpstr>第５号ー１!Print_Area</vt:lpstr>
      <vt:lpstr>第５号ー２!Print_Area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2024-02-28T02:08:54Z</cp:lastPrinted>
  <dcterms:created xsi:type="dcterms:W3CDTF">2023-08-24T10:35:25Z</dcterms:created>
  <dcterms:modified xsi:type="dcterms:W3CDTF">2024-02-28T02:08:58Z</dcterms:modified>
</cp:coreProperties>
</file>