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K:\建築共有フォルダー（R2年9月～）\●設備\◎ＣＡＳＢＥＥ\★CASBEEソフト(＋改定情報)\"/>
    </mc:Choice>
  </mc:AlternateContent>
  <bookViews>
    <workbookView xWindow="3840" yWindow="1845" windowWidth="12390" windowHeight="6870" tabRatio="789"/>
  </bookViews>
  <sheets>
    <sheet name="重点項目" sheetId="2" r:id="rId1"/>
    <sheet name="環境性能表示" sheetId="4" r:id="rId2"/>
  </sheets>
  <definedNames>
    <definedName name="_xlnm.Print_Area" localSheetId="1">環境性能表示!$A$1:$I$27</definedName>
    <definedName name="_xlnm.Print_Area" localSheetId="0">重点項目!$A$1:$N$67</definedName>
    <definedName name="広域">OFFSET(重点項目!$S$54,0,0,(0+重点項目!$R$55),1)</definedName>
    <definedName name="広域個別">OFFSET(重点項目!$S$54,0,0,(0+重点項目!$R$55),1)</definedName>
    <definedName name="再生水利用">OFFSET(重点項目!$S$59,0,0,(0+重点項目!$R$60),1)</definedName>
    <definedName name="耐震性向上">OFFSET(重点項目!$S$64,0,0,(0+重点項目!$R$65),1)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" l="1"/>
  <c r="AC2" i="2"/>
  <c r="AC3" i="2" s="1"/>
  <c r="S15" i="2"/>
  <c r="C33" i="2"/>
  <c r="M4" i="4"/>
  <c r="S33" i="2"/>
  <c r="K34" i="2"/>
  <c r="S27" i="2" s="1"/>
  <c r="T27" i="2" s="1"/>
  <c r="Z36" i="2"/>
  <c r="C37" i="2"/>
  <c r="M5" i="4" s="1"/>
  <c r="I37" i="2"/>
  <c r="J37" i="2"/>
  <c r="K38" i="2" s="1"/>
  <c r="S28" i="2" s="1"/>
  <c r="T28" i="2" s="1"/>
  <c r="S37" i="2"/>
  <c r="Z37" i="2"/>
  <c r="C39" i="2"/>
  <c r="C40" i="2"/>
  <c r="C41" i="2"/>
  <c r="M6" i="4" s="1"/>
  <c r="S41" i="2"/>
  <c r="T41" i="2" s="1"/>
  <c r="X41" i="2"/>
  <c r="M11" i="4" s="1"/>
  <c r="X42" i="2"/>
  <c r="M14" i="4" s="1"/>
  <c r="C43" i="2"/>
  <c r="I43" i="2"/>
  <c r="S43" i="2"/>
  <c r="X43" i="2"/>
  <c r="M15" i="4" s="1"/>
  <c r="B44" i="2"/>
  <c r="C44" i="2"/>
  <c r="G44" i="2"/>
  <c r="H44" i="2"/>
  <c r="C45" i="2"/>
  <c r="G45" i="2"/>
  <c r="S45" i="2"/>
  <c r="T45" i="2" s="1"/>
  <c r="E46" i="2"/>
  <c r="F46" i="2"/>
  <c r="J44" i="2" s="1"/>
  <c r="J41" i="2" s="1"/>
  <c r="K43" i="2" s="1"/>
  <c r="S29" i="2" s="1"/>
  <c r="T29" i="2" s="1"/>
  <c r="S47" i="2"/>
  <c r="L51" i="2"/>
  <c r="X33" i="2" s="1"/>
  <c r="K11" i="4" s="1"/>
  <c r="R55" i="2"/>
  <c r="S54" i="2" s="1"/>
  <c r="L59" i="2"/>
  <c r="S59" i="2"/>
  <c r="L60" i="2"/>
  <c r="R60" i="2"/>
  <c r="S60" i="2"/>
  <c r="L61" i="2"/>
  <c r="S61" i="2"/>
  <c r="S64" i="2"/>
  <c r="R65" i="2"/>
  <c r="S65" i="2"/>
  <c r="S66" i="2"/>
  <c r="K4" i="4"/>
  <c r="X45" i="2"/>
  <c r="N11" i="4" s="1"/>
  <c r="X37" i="2" l="1"/>
  <c r="L11" i="4" s="1"/>
  <c r="S56" i="2"/>
  <c r="S55" i="2"/>
</calcChain>
</file>

<file path=xl/sharedStrings.xml><?xml version="1.0" encoding="utf-8"?>
<sst xmlns="http://schemas.openxmlformats.org/spreadsheetml/2006/main" count="166" uniqueCount="139">
  <si>
    <t>■使用評価マニュアル：</t>
    <rPh sb="1" eb="3">
      <t>シヨウ</t>
    </rPh>
    <rPh sb="3" eb="5">
      <t>ヒョウカ</t>
    </rPh>
    <phoneticPr fontId="1"/>
  </si>
  <si>
    <t>■使用評価ソフト：</t>
    <rPh sb="1" eb="3">
      <t>シヨウ</t>
    </rPh>
    <rPh sb="3" eb="5">
      <t>ヒョウカ</t>
    </rPh>
    <phoneticPr fontId="1"/>
  </si>
  <si>
    <r>
      <t>2</t>
    </r>
    <r>
      <rPr>
        <b/>
        <sz val="12"/>
        <color indexed="9"/>
        <rFont val="ＭＳ Ｐゴシック"/>
        <family val="3"/>
        <charset val="128"/>
      </rPr>
      <t>　重点項目への取組み度</t>
    </r>
    <rPh sb="2" eb="4">
      <t>じゅうてん</t>
    </rPh>
    <rPh sb="4" eb="6">
      <t>こうもく</t>
    </rPh>
    <rPh sb="8" eb="10">
      <t>とりく</t>
    </rPh>
    <rPh sb="11" eb="12">
      <t>ど</t>
    </rPh>
    <phoneticPr fontId="6" type="noConversion"/>
  </si>
  <si>
    <r>
      <t>1</t>
    </r>
    <r>
      <rPr>
        <b/>
        <sz val="12"/>
        <color indexed="9"/>
        <rFont val="ＭＳ Ｐゴシック"/>
        <family val="3"/>
        <charset val="128"/>
      </rPr>
      <t>　建物概要</t>
    </r>
    <rPh sb="2" eb="3">
      <t>ｹﾝ</t>
    </rPh>
    <rPh sb="3" eb="4">
      <t>ﾓﾉ</t>
    </rPh>
    <rPh sb="4" eb="6">
      <t>がいよう</t>
    </rPh>
    <phoneticPr fontId="6" type="noConversion"/>
  </si>
  <si>
    <t>建物名称</t>
    <rPh sb="0" eb="2">
      <t>タテモノ</t>
    </rPh>
    <rPh sb="2" eb="4">
      <t>メイショウ</t>
    </rPh>
    <phoneticPr fontId="1"/>
  </si>
  <si>
    <t>BEE</t>
    <phoneticPr fontId="1"/>
  </si>
  <si>
    <t>BEEランク</t>
    <phoneticPr fontId="1"/>
  </si>
  <si>
    <t>使用CASBEE評価マニュアル：</t>
    <rPh sb="0" eb="2">
      <t>シヨウ</t>
    </rPh>
    <rPh sb="8" eb="10">
      <t>ヒョウカ</t>
    </rPh>
    <phoneticPr fontId="1"/>
  </si>
  <si>
    <t>：入力欄</t>
    <rPh sb="1" eb="3">
      <t>ニュウリョク</t>
    </rPh>
    <rPh sb="3" eb="4">
      <t>ラン</t>
    </rPh>
    <phoneticPr fontId="1"/>
  </si>
  <si>
    <t>C</t>
    <phoneticPr fontId="1"/>
  </si>
  <si>
    <t>B-</t>
    <phoneticPr fontId="1"/>
  </si>
  <si>
    <t>B+</t>
    <phoneticPr fontId="1"/>
  </si>
  <si>
    <t>A</t>
    <phoneticPr fontId="1"/>
  </si>
  <si>
    <t>S</t>
    <phoneticPr fontId="1"/>
  </si>
  <si>
    <t>スコア</t>
    <phoneticPr fontId="1"/>
  </si>
  <si>
    <t>スコア</t>
    <phoneticPr fontId="1"/>
  </si>
  <si>
    <t>CASBEE福岡評価マニュアル2012年版</t>
    <rPh sb="6" eb="8">
      <t>フクオカ</t>
    </rPh>
    <rPh sb="8" eb="10">
      <t>ヒョウカ</t>
    </rPh>
    <rPh sb="19" eb="21">
      <t>ネンバン</t>
    </rPh>
    <phoneticPr fontId="1"/>
  </si>
  <si>
    <t>×</t>
  </si>
  <si>
    <t>取組の有無</t>
    <rPh sb="0" eb="2">
      <t>トリクミ</t>
    </rPh>
    <rPh sb="3" eb="5">
      <t>ウム</t>
    </rPh>
    <phoneticPr fontId="1"/>
  </si>
  <si>
    <t>耐震性向上</t>
    <phoneticPr fontId="1"/>
  </si>
  <si>
    <t>その他自然エネルギー設備を設置している。</t>
    <rPh sb="2" eb="3">
      <t>タ</t>
    </rPh>
    <rPh sb="3" eb="5">
      <t>シゼン</t>
    </rPh>
    <rPh sb="10" eb="12">
      <t>セツビ</t>
    </rPh>
    <rPh sb="13" eb="15">
      <t>セッチ</t>
    </rPh>
    <phoneticPr fontId="1"/>
  </si>
  <si>
    <t>地表面緑化</t>
    <phoneticPr fontId="1"/>
  </si>
  <si>
    <t>水資源保護</t>
    <rPh sb="0" eb="1">
      <t>ミズ</t>
    </rPh>
    <rPh sb="1" eb="3">
      <t>シゲン</t>
    </rPh>
    <rPh sb="3" eb="5">
      <t>ホゴ</t>
    </rPh>
    <phoneticPr fontId="1"/>
  </si>
  <si>
    <t>屋上や外壁を緑化している。</t>
    <phoneticPr fontId="1"/>
  </si>
  <si>
    <t>中高木(植栽時点で1m以上)を植栽している。</t>
    <phoneticPr fontId="1"/>
  </si>
  <si>
    <t>地表面を緑化している。</t>
    <phoneticPr fontId="1"/>
  </si>
  <si>
    <t>建物用途</t>
    <rPh sb="0" eb="2">
      <t>タテモノ</t>
    </rPh>
    <rPh sb="2" eb="4">
      <t>ヨウト</t>
    </rPh>
    <phoneticPr fontId="1"/>
  </si>
  <si>
    <t>立地</t>
    <rPh sb="0" eb="2">
      <t>リッチ</t>
    </rPh>
    <phoneticPr fontId="1"/>
  </si>
  <si>
    <t>非住宅</t>
    <rPh sb="0" eb="1">
      <t>ヒ</t>
    </rPh>
    <rPh sb="1" eb="3">
      <t>ジュウタク</t>
    </rPh>
    <phoneticPr fontId="1"/>
  </si>
  <si>
    <t>都心部</t>
    <rPh sb="0" eb="3">
      <t>トシンブ</t>
    </rPh>
    <phoneticPr fontId="1"/>
  </si>
  <si>
    <t>住宅</t>
    <rPh sb="0" eb="2">
      <t>ジュウタク</t>
    </rPh>
    <phoneticPr fontId="1"/>
  </si>
  <si>
    <t>スコア</t>
    <phoneticPr fontId="1"/>
  </si>
  <si>
    <t>○</t>
    <phoneticPr fontId="1"/>
  </si>
  <si>
    <t>×</t>
    <phoneticPr fontId="1"/>
  </si>
  <si>
    <t>取組の有無○の数</t>
    <rPh sb="0" eb="2">
      <t>トリクミ</t>
    </rPh>
    <rPh sb="3" eb="5">
      <t>ウム</t>
    </rPh>
    <rPh sb="7" eb="8">
      <t>スウ</t>
    </rPh>
    <phoneticPr fontId="1"/>
  </si>
  <si>
    <t>評価ポイントの合計が0ポイント</t>
    <rPh sb="7" eb="9">
      <t>ゴウケイ</t>
    </rPh>
    <phoneticPr fontId="1"/>
  </si>
  <si>
    <t>リスト-立地</t>
    <rPh sb="4" eb="6">
      <t>リッチ</t>
    </rPh>
    <phoneticPr fontId="1"/>
  </si>
  <si>
    <t>リスト-取組の有無</t>
    <rPh sb="4" eb="6">
      <t>トリクミ</t>
    </rPh>
    <rPh sb="7" eb="9">
      <t>ウム</t>
    </rPh>
    <phoneticPr fontId="1"/>
  </si>
  <si>
    <t>リスト-BEEランク</t>
    <phoneticPr fontId="1"/>
  </si>
  <si>
    <t>ラベル用</t>
    <rPh sb="3" eb="4">
      <t>ヨウ</t>
    </rPh>
    <phoneticPr fontId="1"/>
  </si>
  <si>
    <t>★の数</t>
    <rPh sb="2" eb="3">
      <t>カズ</t>
    </rPh>
    <phoneticPr fontId="1"/>
  </si>
  <si>
    <t>☆の数</t>
    <rPh sb="2" eb="3">
      <t>カズ</t>
    </rPh>
    <phoneticPr fontId="1"/>
  </si>
  <si>
    <t>残り</t>
    <rPh sb="0" eb="1">
      <t>ノコ</t>
    </rPh>
    <phoneticPr fontId="1"/>
  </si>
  <si>
    <t>都心</t>
    <rPh sb="0" eb="2">
      <t>トシン</t>
    </rPh>
    <phoneticPr fontId="1"/>
  </si>
  <si>
    <t>省資源</t>
    <rPh sb="0" eb="3">
      <t>ショウシゲン</t>
    </rPh>
    <phoneticPr fontId="1"/>
  </si>
  <si>
    <t>断熱性能</t>
    <rPh sb="0" eb="2">
      <t>ダンネツ</t>
    </rPh>
    <rPh sb="2" eb="4">
      <t>セイノウ</t>
    </rPh>
    <phoneticPr fontId="1"/>
  </si>
  <si>
    <t>Q3/1.　生物環境の保全と創造</t>
    <rPh sb="6" eb="8">
      <t>セイブツ</t>
    </rPh>
    <rPh sb="8" eb="10">
      <t>カンキョウ</t>
    </rPh>
    <rPh sb="11" eb="13">
      <t>ホゼン</t>
    </rPh>
    <rPh sb="14" eb="16">
      <t>ソウゾウ</t>
    </rPh>
    <phoneticPr fontId="1"/>
  </si>
  <si>
    <t>LR2/2.2　既存建築躯体等の継続使用</t>
    <rPh sb="8" eb="10">
      <t>キゾン</t>
    </rPh>
    <rPh sb="10" eb="12">
      <t>ケンチク</t>
    </rPh>
    <rPh sb="12" eb="14">
      <t>クタイ</t>
    </rPh>
    <rPh sb="14" eb="15">
      <t>ナド</t>
    </rPh>
    <rPh sb="16" eb="18">
      <t>ケイゾク</t>
    </rPh>
    <rPh sb="18" eb="20">
      <t>シヨウ</t>
    </rPh>
    <phoneticPr fontId="1"/>
  </si>
  <si>
    <t>Q2/2.2.1 躯体材料の耐用年数</t>
    <rPh sb="9" eb="11">
      <t>クタイ</t>
    </rPh>
    <rPh sb="11" eb="13">
      <t>ザイリョウ</t>
    </rPh>
    <rPh sb="14" eb="16">
      <t>タイヨウ</t>
    </rPh>
    <rPh sb="16" eb="18">
      <t>ネンスウ</t>
    </rPh>
    <phoneticPr fontId="1"/>
  </si>
  <si>
    <t>省エネルギー</t>
    <rPh sb="0" eb="1">
      <t>ショウ</t>
    </rPh>
    <phoneticPr fontId="1"/>
  </si>
  <si>
    <t>1.タイトル</t>
    <phoneticPr fontId="1"/>
  </si>
  <si>
    <t>1.項目</t>
    <rPh sb="2" eb="4">
      <t>コウモク</t>
    </rPh>
    <phoneticPr fontId="1"/>
  </si>
  <si>
    <t>2.タイトル</t>
  </si>
  <si>
    <t>3.タイトル</t>
  </si>
  <si>
    <t>3.項目1</t>
    <rPh sb="2" eb="4">
      <t>コウモク</t>
    </rPh>
    <phoneticPr fontId="1"/>
  </si>
  <si>
    <t>3.項目2</t>
    <rPh sb="2" eb="4">
      <t>コウモク</t>
    </rPh>
    <phoneticPr fontId="1"/>
  </si>
  <si>
    <t>1.項目2</t>
    <rPh sb="2" eb="4">
      <t>コウモク</t>
    </rPh>
    <phoneticPr fontId="1"/>
  </si>
  <si>
    <t>一般部</t>
    <rPh sb="0" eb="2">
      <t>イッパン</t>
    </rPh>
    <rPh sb="2" eb="3">
      <t>ブ</t>
    </rPh>
    <phoneticPr fontId="1"/>
  </si>
  <si>
    <t>一般</t>
    <phoneticPr fontId="1"/>
  </si>
  <si>
    <t>太陽</t>
    <rPh sb="0" eb="2">
      <t>タイヨウ</t>
    </rPh>
    <phoneticPr fontId="1"/>
  </si>
  <si>
    <t>水</t>
    <rPh sb="0" eb="1">
      <t>ミズ</t>
    </rPh>
    <phoneticPr fontId="1"/>
  </si>
  <si>
    <t>木</t>
    <rPh sb="0" eb="1">
      <t>キ</t>
    </rPh>
    <phoneticPr fontId="1"/>
  </si>
  <si>
    <t>耐震</t>
    <rPh sb="0" eb="2">
      <t>タイシン</t>
    </rPh>
    <phoneticPr fontId="1"/>
  </si>
  <si>
    <t>Q3/3.2　敷地内温熱環境の向上、LR3/2.2　温熱環境悪化の改善</t>
    <phoneticPr fontId="1"/>
  </si>
  <si>
    <t>/5.0</t>
    <phoneticPr fontId="1"/>
  </si>
  <si>
    <r>
      <t>3</t>
    </r>
    <r>
      <rPr>
        <b/>
        <sz val="12"/>
        <color indexed="9"/>
        <rFont val="ＭＳ Ｐゴシック"/>
        <family val="3"/>
        <charset val="128"/>
      </rPr>
      <t>　福岡市独自項目への取組状況</t>
    </r>
    <rPh sb="2" eb="5">
      <t>フクオカシ</t>
    </rPh>
    <rPh sb="5" eb="7">
      <t>ドクジ</t>
    </rPh>
    <rPh sb="7" eb="9">
      <t>コウモク</t>
    </rPh>
    <rPh sb="11" eb="13">
      <t>トリクミ</t>
    </rPh>
    <rPh sb="13" eb="15">
      <t>ジョウキョウ</t>
    </rPh>
    <phoneticPr fontId="1"/>
  </si>
  <si>
    <t>重点項目</t>
    <rPh sb="0" eb="2">
      <t>ジュウテン</t>
    </rPh>
    <rPh sb="2" eb="4">
      <t>コウモク</t>
    </rPh>
    <phoneticPr fontId="1"/>
  </si>
  <si>
    <t>タイプ</t>
    <phoneticPr fontId="1"/>
  </si>
  <si>
    <t>ﾋｰﾄｱｲﾗﾝﾄﾞ対策</t>
    <rPh sb="9" eb="11">
      <t>タイサク</t>
    </rPh>
    <phoneticPr fontId="1"/>
  </si>
  <si>
    <t>　１．</t>
    <phoneticPr fontId="1"/>
  </si>
  <si>
    <t>　２．</t>
    <phoneticPr fontId="1"/>
  </si>
  <si>
    <t>　３．</t>
    <phoneticPr fontId="1"/>
  </si>
  <si>
    <t>★★★★</t>
    <phoneticPr fontId="1"/>
  </si>
  <si>
    <t>★★</t>
    <phoneticPr fontId="1"/>
  </si>
  <si>
    <t>★★★</t>
    <phoneticPr fontId="1"/>
  </si>
  <si>
    <t>★</t>
    <phoneticPr fontId="1"/>
  </si>
  <si>
    <t>★★★★★</t>
    <phoneticPr fontId="1"/>
  </si>
  <si>
    <t>得点</t>
    <rPh sb="0" eb="2">
      <t>トクテン</t>
    </rPh>
    <phoneticPr fontId="1"/>
  </si>
  <si>
    <t>LR3/2.2　温熱環境悪化の改善</t>
    <phoneticPr fontId="1"/>
  </si>
  <si>
    <t>Q3/3.2　敷地内温熱環境の向上</t>
    <phoneticPr fontId="1"/>
  </si>
  <si>
    <t>評価ポイントの合計が1～9ポイント</t>
  </si>
  <si>
    <t>評価ポイントの合計が10～19ポイント</t>
  </si>
  <si>
    <t>評価ポイントの合計が20～29ポイント</t>
  </si>
  <si>
    <t>評価ポイントの合計が30ポイント以上</t>
  </si>
  <si>
    <t>合計ポイント</t>
    <rPh sb="0" eb="2">
      <t>ゴウケイ</t>
    </rPh>
    <phoneticPr fontId="1"/>
  </si>
  <si>
    <t>　※　ヒートアイランド対策（Q-3　3.2　敷地内温熱環境の向上　+　LR-3　2.2　温熱環境悪化の改善）</t>
    <phoneticPr fontId="1"/>
  </si>
  <si>
    <t>リスト-耐震</t>
    <rPh sb="4" eb="6">
      <t>タイシン</t>
    </rPh>
    <phoneticPr fontId="1"/>
  </si>
  <si>
    <t>制振</t>
  </si>
  <si>
    <t>免震</t>
  </si>
  <si>
    <t>なし</t>
    <phoneticPr fontId="1"/>
  </si>
  <si>
    <t>○</t>
  </si>
  <si>
    <t>自然共生</t>
    <rPh sb="0" eb="2">
      <t>シゼン</t>
    </rPh>
    <rPh sb="2" eb="4">
      <t>キョウセイ</t>
    </rPh>
    <phoneticPr fontId="1"/>
  </si>
  <si>
    <t>長寿命化</t>
    <rPh sb="0" eb="2">
      <t>チョウジュ</t>
    </rPh>
    <rPh sb="1" eb="3">
      <t>ジュミョウ</t>
    </rPh>
    <rPh sb="3" eb="4">
      <t>カ</t>
    </rPh>
    <phoneticPr fontId="1"/>
  </si>
  <si>
    <t>ラベリング表示用リスト-「再生水利用」</t>
    <rPh sb="5" eb="7">
      <t>ヒョウジ</t>
    </rPh>
    <rPh sb="7" eb="8">
      <t>ヨウ</t>
    </rPh>
    <phoneticPr fontId="1"/>
  </si>
  <si>
    <t>リストの数</t>
    <rPh sb="4" eb="5">
      <t>カズ</t>
    </rPh>
    <phoneticPr fontId="1"/>
  </si>
  <si>
    <t>リスト-建物用途</t>
    <rPh sb="4" eb="6">
      <t>タテモノ</t>
    </rPh>
    <rPh sb="6" eb="8">
      <t>ヨウト</t>
    </rPh>
    <phoneticPr fontId="1"/>
  </si>
  <si>
    <t>タイプ-建物用途+立地</t>
    <rPh sb="4" eb="6">
      <t>タテモノ</t>
    </rPh>
    <rPh sb="6" eb="8">
      <t>ヨウト</t>
    </rPh>
    <rPh sb="9" eb="11">
      <t>リッチ</t>
    </rPh>
    <phoneticPr fontId="1"/>
  </si>
  <si>
    <t>使用CASBEE評価ｿﾌﾄ：</t>
    <rPh sb="0" eb="2">
      <t>シヨウ</t>
    </rPh>
    <rPh sb="8" eb="10">
      <t>ヒョウカ</t>
    </rPh>
    <phoneticPr fontId="1"/>
  </si>
  <si>
    <t>②　すべての建物の重点項目</t>
    <rPh sb="6" eb="8">
      <t>タテモノ</t>
    </rPh>
    <rPh sb="9" eb="11">
      <t>ジュウテン</t>
    </rPh>
    <rPh sb="11" eb="13">
      <t>コウモク</t>
    </rPh>
    <phoneticPr fontId="1"/>
  </si>
  <si>
    <t>得点/満点</t>
    <rPh sb="0" eb="2">
      <t>トクテン</t>
    </rPh>
    <rPh sb="3" eb="5">
      <t>マンテン</t>
    </rPh>
    <phoneticPr fontId="1"/>
  </si>
  <si>
    <t>①　建物用途と立地による重点項目</t>
    <rPh sb="2" eb="4">
      <t>タテモノ</t>
    </rPh>
    <rPh sb="4" eb="6">
      <t>ヨウト</t>
    </rPh>
    <rPh sb="7" eb="9">
      <t>リッチ</t>
    </rPh>
    <rPh sb="12" eb="14">
      <t>ジュウテン</t>
    </rPh>
    <rPh sb="14" eb="16">
      <t>コウモク</t>
    </rPh>
    <phoneticPr fontId="1"/>
  </si>
  <si>
    <t>スコア</t>
    <phoneticPr fontId="1"/>
  </si>
  <si>
    <t>住　宅</t>
    <rPh sb="0" eb="1">
      <t>ジュウ</t>
    </rPh>
    <rPh sb="2" eb="3">
      <t>タク</t>
    </rPh>
    <phoneticPr fontId="1"/>
  </si>
  <si>
    <t>2.項目1</t>
    <rPh sb="2" eb="4">
      <t>コウモク</t>
    </rPh>
    <phoneticPr fontId="1"/>
  </si>
  <si>
    <t>LR1 エネルギー</t>
    <phoneticPr fontId="1"/>
  </si>
  <si>
    <t>制振装置を導入している。</t>
    <rPh sb="2" eb="4">
      <t>ソウチ</t>
    </rPh>
    <rPh sb="5" eb="7">
      <t>ドウニュウ</t>
    </rPh>
    <phoneticPr fontId="1"/>
  </si>
  <si>
    <t>節水機器を使用している。</t>
    <phoneticPr fontId="1"/>
  </si>
  <si>
    <t>雨水等を利用している。</t>
    <rPh sb="2" eb="3">
      <t>ナド</t>
    </rPh>
    <phoneticPr fontId="1"/>
  </si>
  <si>
    <t>建築基準法に定められた２５％増以上の耐震性を有する。</t>
    <rPh sb="0" eb="2">
      <t>ケンチク</t>
    </rPh>
    <rPh sb="2" eb="5">
      <t>キジュンホウ</t>
    </rPh>
    <rPh sb="6" eb="7">
      <t>サダ</t>
    </rPh>
    <rPh sb="14" eb="15">
      <t>ゾウ</t>
    </rPh>
    <rPh sb="15" eb="17">
      <t>イジョウ</t>
    </rPh>
    <rPh sb="22" eb="23">
      <t>ユウ</t>
    </rPh>
    <phoneticPr fontId="1"/>
  </si>
  <si>
    <t>免震装置を導入している。</t>
    <rPh sb="2" eb="4">
      <t>ソウチ</t>
    </rPh>
    <rPh sb="5" eb="7">
      <t>ドウニュウ</t>
    </rPh>
    <phoneticPr fontId="1"/>
  </si>
  <si>
    <t>再生水（広域・個別を含む雑用水）を利用している。</t>
    <rPh sb="4" eb="6">
      <t>コウイキ</t>
    </rPh>
    <rPh sb="7" eb="9">
      <t>コベツ</t>
    </rPh>
    <rPh sb="10" eb="11">
      <t>フク</t>
    </rPh>
    <rPh sb="12" eb="15">
      <t>ザツヨウスイ</t>
    </rPh>
    <phoneticPr fontId="1"/>
  </si>
  <si>
    <t>ラベリング表示用リスト-「耐震性向上」</t>
    <rPh sb="5" eb="7">
      <t>ヒョウジ</t>
    </rPh>
    <rPh sb="7" eb="8">
      <t>ヨウ</t>
    </rPh>
    <phoneticPr fontId="1"/>
  </si>
  <si>
    <t>耐震性向上</t>
  </si>
  <si>
    <t>取組リスト-(再生水利用)-「広域個別)」</t>
    <rPh sb="0" eb="2">
      <t>トリクミ</t>
    </rPh>
    <rPh sb="15" eb="17">
      <t>コウイキ</t>
    </rPh>
    <rPh sb="17" eb="19">
      <t>コベツ</t>
    </rPh>
    <phoneticPr fontId="1"/>
  </si>
  <si>
    <t>節水
機器</t>
    <phoneticPr fontId="1"/>
  </si>
  <si>
    <t>ラベル表示の文字</t>
    <rPh sb="3" eb="5">
      <t>ヒョウジ</t>
    </rPh>
    <rPh sb="6" eb="8">
      <t>モジ</t>
    </rPh>
    <phoneticPr fontId="1"/>
  </si>
  <si>
    <t>取組度★の数</t>
    <rPh sb="0" eb="2">
      <t>トリクミ</t>
    </rPh>
    <rPh sb="2" eb="3">
      <t>ド</t>
    </rPh>
    <rPh sb="5" eb="6">
      <t>スウ</t>
    </rPh>
    <phoneticPr fontId="1"/>
  </si>
  <si>
    <t>無星数</t>
    <rPh sb="0" eb="1">
      <t>ム</t>
    </rPh>
    <rPh sb="1" eb="2">
      <t>ボシ</t>
    </rPh>
    <rPh sb="2" eb="3">
      <t>スウ</t>
    </rPh>
    <phoneticPr fontId="1"/>
  </si>
  <si>
    <t>№</t>
    <phoneticPr fontId="1"/>
  </si>
  <si>
    <t>水資源保護</t>
    <phoneticPr fontId="1"/>
  </si>
  <si>
    <t>建物緑化の状況</t>
    <phoneticPr fontId="1"/>
  </si>
  <si>
    <t>耐震性向上</t>
    <phoneticPr fontId="1"/>
  </si>
  <si>
    <t>中高木
植栽</t>
    <phoneticPr fontId="1"/>
  </si>
  <si>
    <t>評価結果表示内容</t>
    <rPh sb="0" eb="2">
      <t>ヒョウカ</t>
    </rPh>
    <rPh sb="2" eb="4">
      <t>ケッカ</t>
    </rPh>
    <rPh sb="4" eb="6">
      <t>ヒョウジ</t>
    </rPh>
    <rPh sb="6" eb="8">
      <t>ナイヨウ</t>
    </rPh>
    <phoneticPr fontId="1"/>
  </si>
  <si>
    <t>緑化の状況</t>
    <rPh sb="0" eb="2">
      <t>リョクカ</t>
    </rPh>
    <rPh sb="3" eb="5">
      <t>ジョウキョウ</t>
    </rPh>
    <phoneticPr fontId="1"/>
  </si>
  <si>
    <t>耐震・免震</t>
    <phoneticPr fontId="1"/>
  </si>
  <si>
    <t>２０１２－０００</t>
    <phoneticPr fontId="1"/>
  </si>
  <si>
    <t>自然エネルギー利用</t>
    <phoneticPr fontId="1"/>
  </si>
  <si>
    <t>LR2/2.3　躯体材料におけるﾘｻｲｸﾙ材の使用</t>
    <rPh sb="8" eb="10">
      <t>クタイ</t>
    </rPh>
    <rPh sb="10" eb="12">
      <t>ザイリョウ</t>
    </rPh>
    <rPh sb="21" eb="22">
      <t>ザイ</t>
    </rPh>
    <rPh sb="23" eb="25">
      <t>シヨウ</t>
    </rPh>
    <phoneticPr fontId="1"/>
  </si>
  <si>
    <t>Q2/3      対応性・更新性</t>
    <rPh sb="10" eb="13">
      <t>タイオウセイ</t>
    </rPh>
    <rPh sb="14" eb="16">
      <t>コウシン</t>
    </rPh>
    <rPh sb="16" eb="17">
      <t>セイ</t>
    </rPh>
    <phoneticPr fontId="1"/>
  </si>
  <si>
    <t>太陽光発電設備を設置している。</t>
  </si>
  <si>
    <t>太陽熱給湯設備を設置している。</t>
  </si>
  <si>
    <r>
      <t>CASBEE-</t>
    </r>
    <r>
      <rPr>
        <b/>
        <sz val="9"/>
        <rFont val="ＭＳ Ｐゴシック"/>
        <family val="3"/>
        <charset val="128"/>
      </rPr>
      <t>建築</t>
    </r>
    <r>
      <rPr>
        <b/>
        <sz val="10"/>
        <rFont val="ＭＳ Ｐゴシック"/>
        <family val="3"/>
        <charset val="128"/>
      </rPr>
      <t>（新築）　</t>
    </r>
    <r>
      <rPr>
        <b/>
        <sz val="10"/>
        <rFont val="Arial"/>
        <family val="2"/>
      </rPr>
      <t>2016</t>
    </r>
    <r>
      <rPr>
        <b/>
        <sz val="10"/>
        <rFont val="ＭＳ Ｐゴシック"/>
        <family val="3"/>
        <charset val="128"/>
      </rPr>
      <t>年版</t>
    </r>
    <rPh sb="7" eb="9">
      <t>ケンチク</t>
    </rPh>
    <rPh sb="10" eb="12">
      <t>シンチク</t>
    </rPh>
    <phoneticPr fontId="1"/>
  </si>
  <si>
    <t>CASBEE-BD_NC_2016(v2.1)</t>
    <phoneticPr fontId="1"/>
  </si>
  <si>
    <t>LR1/1.建物外皮の熱負荷抑制</t>
    <rPh sb="6" eb="8">
      <t>タテモノ</t>
    </rPh>
    <rPh sb="8" eb="10">
      <t>ガイヒ</t>
    </rPh>
    <rPh sb="11" eb="12">
      <t>ネツ</t>
    </rPh>
    <rPh sb="12" eb="14">
      <t>フカ</t>
    </rPh>
    <rPh sb="14" eb="16">
      <t>ヨクセイ</t>
    </rPh>
    <phoneticPr fontId="1"/>
  </si>
  <si>
    <t>：CASBEE－建築（新築）の採点結果から転記してください。</t>
    <rPh sb="8" eb="10">
      <t>ケンチク</t>
    </rPh>
    <rPh sb="11" eb="13">
      <t>シンチク</t>
    </rPh>
    <rPh sb="15" eb="17">
      <t>サイテン</t>
    </rPh>
    <rPh sb="17" eb="19">
      <t>ケッカ</t>
    </rPh>
    <rPh sb="21" eb="23">
      <t>テンキ</t>
    </rPh>
    <phoneticPr fontId="1"/>
  </si>
  <si>
    <t>○○ビル</t>
    <phoneticPr fontId="1"/>
  </si>
  <si>
    <t>CASBEE-Fukuoka_2012(v.1.3)</t>
    <phoneticPr fontId="1"/>
  </si>
  <si>
    <t>節水機器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</si>
</sst>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;[Red]\-#,##0.0"/>
  </numFmts>
  <fonts count="5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color indexed="17"/>
      <name val="Arial"/>
      <family val="2"/>
    </font>
    <font>
      <sz val="9"/>
      <name val="ＭＳ Ｐゴシック"/>
      <family val="3"/>
      <charset val="128"/>
    </font>
    <font>
      <sz val="9"/>
      <name val="Arial"/>
      <family val="2"/>
    </font>
    <font>
      <sz val="8"/>
      <color indexed="9"/>
      <name val="Arial"/>
      <family val="2"/>
    </font>
    <font>
      <sz val="10"/>
      <name val="Arial"/>
      <family val="2"/>
    </font>
    <font>
      <b/>
      <sz val="12"/>
      <color indexed="9"/>
      <name val="ＭＳ Ｐゴシック"/>
      <family val="3"/>
      <charset val="128"/>
    </font>
    <font>
      <b/>
      <sz val="12"/>
      <color indexed="9"/>
      <name val="Arial"/>
      <family val="2"/>
    </font>
    <font>
      <sz val="10"/>
      <name val="ＭＳ Ｐゴシック"/>
      <family val="3"/>
      <charset val="128"/>
    </font>
    <font>
      <sz val="10"/>
      <color indexed="9"/>
      <name val="Arial"/>
      <family val="2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Arial"/>
      <family val="2"/>
    </font>
    <font>
      <sz val="12"/>
      <color indexed="9"/>
      <name val="Arial"/>
      <family val="2"/>
    </font>
    <font>
      <sz val="14"/>
      <color indexed="9"/>
      <name val="Arial"/>
      <family val="2"/>
    </font>
    <font>
      <sz val="11"/>
      <color indexed="9"/>
      <name val="Arial"/>
      <family val="2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name val="HG丸ｺﾞｼｯｸM-PRO"/>
      <family val="3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sz val="10.5"/>
      <color indexed="10"/>
      <name val="ＭＳ 明朝"/>
      <family val="1"/>
      <charset val="128"/>
    </font>
    <font>
      <b/>
      <sz val="10"/>
      <name val="HG丸ｺﾞｼｯｸM-PRO"/>
      <family val="3"/>
      <charset val="128"/>
    </font>
    <font>
      <b/>
      <sz val="10"/>
      <color indexed="63"/>
      <name val="HG丸ｺﾞｼｯｸM-PRO"/>
      <family val="3"/>
      <charset val="128"/>
    </font>
    <font>
      <sz val="9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Arial"/>
      <family val="2"/>
    </font>
    <font>
      <sz val="16"/>
      <name val="HG丸ｺﾞｼｯｸM-PRO"/>
      <family val="3"/>
      <charset val="128"/>
    </font>
    <font>
      <sz val="12"/>
      <name val="ＭＳ Ｐゴシック"/>
      <family val="3"/>
      <charset val="128"/>
    </font>
    <font>
      <b/>
      <sz val="14"/>
      <name val="HGPｺﾞｼｯｸE"/>
      <family val="3"/>
      <charset val="128"/>
    </font>
    <font>
      <b/>
      <sz val="10"/>
      <color indexed="9"/>
      <name val="HG丸ｺﾞｼｯｸM-PRO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1"/>
      <color indexed="9"/>
      <name val="Arial"/>
      <family val="2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0"/>
        <bgColor indexed="64"/>
      </patternFill>
    </fill>
  </fills>
  <borders count="7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1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1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1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10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9" fillId="0" borderId="0">
      <alignment vertical="center"/>
    </xf>
    <xf numFmtId="0" fontId="39" fillId="4" borderId="0" applyNumberFormat="0" applyBorder="0" applyAlignment="0" applyProtection="0">
      <alignment vertical="center"/>
    </xf>
  </cellStyleXfs>
  <cellXfs count="289">
    <xf numFmtId="0" fontId="0" fillId="0" borderId="0" xfId="0" applyAlignment="1">
      <alignment vertical="center"/>
    </xf>
    <xf numFmtId="0" fontId="9" fillId="0" borderId="0" xfId="42" applyProtection="1">
      <alignment vertical="center"/>
    </xf>
    <xf numFmtId="0" fontId="9" fillId="0" borderId="0" xfId="42" applyAlignment="1" applyProtection="1">
      <alignment vertical="center"/>
    </xf>
    <xf numFmtId="0" fontId="9" fillId="0" borderId="0" xfId="42" applyAlignment="1" applyProtection="1">
      <alignment horizontal="center" vertical="center"/>
    </xf>
    <xf numFmtId="0" fontId="9" fillId="0" borderId="0" xfId="42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24" borderId="0" xfId="0" applyFont="1" applyFill="1" applyBorder="1" applyAlignment="1" applyProtection="1">
      <alignment horizontal="right" vertical="center"/>
    </xf>
    <xf numFmtId="0" fontId="13" fillId="24" borderId="0" xfId="0" applyFont="1" applyFill="1" applyBorder="1" applyAlignment="1" applyProtection="1">
      <alignment horizontal="left" vertical="top"/>
    </xf>
    <xf numFmtId="0" fontId="8" fillId="25" borderId="10" xfId="0" applyFont="1" applyFill="1" applyBorder="1" applyAlignment="1" applyProtection="1">
      <alignment vertical="center"/>
    </xf>
    <xf numFmtId="0" fontId="8" fillId="25" borderId="11" xfId="0" applyFont="1" applyFill="1" applyBorder="1" applyAlignment="1" applyProtection="1">
      <alignment vertical="center"/>
    </xf>
    <xf numFmtId="0" fontId="14" fillId="25" borderId="11" xfId="0" applyFont="1" applyFill="1" applyBorder="1" applyAlignment="1" applyProtection="1">
      <alignment vertical="center"/>
    </xf>
    <xf numFmtId="0" fontId="15" fillId="25" borderId="11" xfId="0" applyFont="1" applyFill="1" applyBorder="1" applyAlignment="1" applyProtection="1">
      <alignment vertical="center"/>
    </xf>
    <xf numFmtId="0" fontId="16" fillId="25" borderId="11" xfId="0" applyFont="1" applyFill="1" applyBorder="1" applyAlignment="1" applyProtection="1">
      <alignment horizontal="right" vertical="center"/>
    </xf>
    <xf numFmtId="0" fontId="16" fillId="25" borderId="12" xfId="0" applyFont="1" applyFill="1" applyBorder="1" applyAlignment="1" applyProtection="1">
      <alignment horizontal="right" vertical="center"/>
    </xf>
    <xf numFmtId="0" fontId="9" fillId="0" borderId="0" xfId="42" applyBorder="1" applyAlignment="1" applyProtection="1">
      <alignment vertical="center"/>
    </xf>
    <xf numFmtId="0" fontId="9" fillId="0" borderId="0" xfId="42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vertical="center"/>
    </xf>
    <xf numFmtId="0" fontId="23" fillId="5" borderId="0" xfId="0" applyFont="1" applyFill="1" applyBorder="1" applyAlignment="1" applyProtection="1">
      <alignment horizontal="center" vertical="center"/>
    </xf>
    <xf numFmtId="0" fontId="8" fillId="25" borderId="10" xfId="0" applyFont="1" applyFill="1" applyBorder="1" applyAlignment="1" applyProtection="1">
      <alignment horizontal="left" vertical="center"/>
    </xf>
    <xf numFmtId="0" fontId="8" fillId="25" borderId="11" xfId="0" applyFont="1" applyFill="1" applyBorder="1" applyAlignment="1" applyProtection="1">
      <alignment horizontal="left" vertical="center"/>
    </xf>
    <xf numFmtId="0" fontId="8" fillId="25" borderId="12" xfId="0" applyFont="1" applyFill="1" applyBorder="1" applyAlignment="1" applyProtection="1">
      <alignment horizontal="left" vertical="center"/>
    </xf>
    <xf numFmtId="0" fontId="20" fillId="5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vertical="top"/>
    </xf>
    <xf numFmtId="0" fontId="12" fillId="0" borderId="14" xfId="0" applyFont="1" applyFill="1" applyBorder="1" applyAlignment="1" applyProtection="1">
      <alignment vertical="top"/>
    </xf>
    <xf numFmtId="0" fontId="4" fillId="0" borderId="14" xfId="0" applyFont="1" applyFill="1" applyBorder="1" applyAlignment="1" applyProtection="1">
      <alignment vertical="top"/>
    </xf>
    <xf numFmtId="0" fontId="3" fillId="0" borderId="15" xfId="0" applyFont="1" applyFill="1" applyBorder="1" applyAlignment="1" applyProtection="1">
      <alignment vertical="top"/>
    </xf>
    <xf numFmtId="0" fontId="9" fillId="0" borderId="15" xfId="42" applyFont="1" applyFill="1" applyBorder="1" applyProtection="1">
      <alignment vertical="center"/>
    </xf>
    <xf numFmtId="0" fontId="4" fillId="0" borderId="15" xfId="0" applyFont="1" applyFill="1" applyBorder="1" applyAlignment="1" applyProtection="1">
      <alignment vertical="top"/>
    </xf>
    <xf numFmtId="0" fontId="4" fillId="0" borderId="16" xfId="0" applyFont="1" applyFill="1" applyBorder="1" applyAlignment="1" applyProtection="1">
      <alignment vertical="top"/>
    </xf>
    <xf numFmtId="0" fontId="3" fillId="0" borderId="15" xfId="42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4" fillId="0" borderId="17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3" fillId="0" borderId="0" xfId="42" applyFont="1" applyFill="1" applyBorder="1" applyAlignment="1" applyProtection="1">
      <alignment vertical="center"/>
    </xf>
    <xf numFmtId="0" fontId="9" fillId="0" borderId="0" xfId="42" applyFont="1" applyFill="1" applyBorder="1" applyProtection="1">
      <alignment vertical="center"/>
    </xf>
    <xf numFmtId="0" fontId="4" fillId="0" borderId="18" xfId="0" applyFont="1" applyFill="1" applyBorder="1" applyAlignment="1" applyProtection="1">
      <alignment vertical="top"/>
    </xf>
    <xf numFmtId="0" fontId="9" fillId="0" borderId="18" xfId="42" applyFont="1" applyFill="1" applyBorder="1" applyProtection="1">
      <alignment vertical="center"/>
    </xf>
    <xf numFmtId="0" fontId="9" fillId="0" borderId="0" xfId="42" applyFont="1" applyProtection="1">
      <alignment vertical="center"/>
    </xf>
    <xf numFmtId="0" fontId="3" fillId="0" borderId="19" xfId="0" applyFont="1" applyFill="1" applyBorder="1" applyAlignment="1" applyProtection="1">
      <alignment horizontal="right" vertical="top"/>
    </xf>
    <xf numFmtId="0" fontId="0" fillId="0" borderId="0" xfId="0" applyAlignment="1" applyProtection="1">
      <alignment vertical="center"/>
    </xf>
    <xf numFmtId="0" fontId="10" fillId="25" borderId="11" xfId="0" applyFont="1" applyFill="1" applyBorder="1" applyAlignment="1" applyProtection="1">
      <alignment vertical="center"/>
    </xf>
    <xf numFmtId="0" fontId="10" fillId="25" borderId="12" xfId="0" applyFont="1" applyFill="1" applyBorder="1" applyAlignment="1" applyProtection="1">
      <alignment vertical="center"/>
    </xf>
    <xf numFmtId="0" fontId="10" fillId="25" borderId="11" xfId="0" applyFont="1" applyFill="1" applyBorder="1" applyAlignment="1" applyProtection="1">
      <alignment horizontal="right" vertical="center"/>
    </xf>
    <xf numFmtId="0" fontId="5" fillId="25" borderId="11" xfId="0" applyFont="1" applyFill="1" applyBorder="1" applyAlignment="1" applyProtection="1">
      <alignment horizontal="right" vertical="top"/>
    </xf>
    <xf numFmtId="0" fontId="4" fillId="0" borderId="20" xfId="0" applyFont="1" applyFill="1" applyBorder="1" applyAlignment="1" applyProtection="1">
      <alignment vertical="top"/>
    </xf>
    <xf numFmtId="0" fontId="2" fillId="25" borderId="11" xfId="0" applyFont="1" applyFill="1" applyBorder="1" applyAlignment="1" applyProtection="1">
      <alignment horizontal="center" vertical="center"/>
    </xf>
    <xf numFmtId="0" fontId="9" fillId="0" borderId="0" xfId="42" applyFill="1" applyBorder="1" applyAlignment="1" applyProtection="1">
      <alignment horizontal="left" vertical="center"/>
    </xf>
    <xf numFmtId="0" fontId="9" fillId="0" borderId="0" xfId="42" applyAlignment="1" applyProtection="1">
      <alignment horizontal="left" vertical="center"/>
    </xf>
    <xf numFmtId="0" fontId="9" fillId="0" borderId="0" xfId="42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vertical="center"/>
    </xf>
    <xf numFmtId="0" fontId="3" fillId="0" borderId="0" xfId="0" applyFont="1" applyFill="1" applyBorder="1" applyAlignment="1" applyProtection="1">
      <alignment horizontal="left" vertical="top"/>
    </xf>
    <xf numFmtId="176" fontId="23" fillId="5" borderId="0" xfId="0" applyNumberFormat="1" applyFont="1" applyFill="1" applyBorder="1" applyAlignment="1" applyProtection="1">
      <alignment horizontal="center" vertical="center"/>
      <protection hidden="1"/>
    </xf>
    <xf numFmtId="0" fontId="0" fillId="5" borderId="21" xfId="0" applyFill="1" applyBorder="1" applyAlignment="1">
      <alignment vertical="center"/>
    </xf>
    <xf numFmtId="0" fontId="9" fillId="0" borderId="22" xfId="42" applyFont="1" applyFill="1" applyBorder="1" applyProtection="1">
      <alignment vertical="center"/>
    </xf>
    <xf numFmtId="0" fontId="0" fillId="0" borderId="2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5" borderId="27" xfId="0" applyFill="1" applyBorder="1" applyAlignment="1">
      <alignment vertical="center"/>
    </xf>
    <xf numFmtId="0" fontId="3" fillId="0" borderId="18" xfId="0" applyFont="1" applyFill="1" applyBorder="1" applyAlignment="1" applyProtection="1">
      <alignment horizontal="left" vertical="top"/>
    </xf>
    <xf numFmtId="0" fontId="3" fillId="0" borderId="18" xfId="0" applyFont="1" applyFill="1" applyBorder="1" applyAlignment="1" applyProtection="1">
      <alignment horizontal="right" vertical="top"/>
    </xf>
    <xf numFmtId="0" fontId="0" fillId="0" borderId="28" xfId="0" applyBorder="1" applyAlignment="1">
      <alignment vertical="center"/>
    </xf>
    <xf numFmtId="0" fontId="9" fillId="0" borderId="29" xfId="42" applyFont="1" applyBorder="1" applyAlignment="1" applyProtection="1">
      <alignment horizontal="left" vertical="center"/>
    </xf>
    <xf numFmtId="0" fontId="0" fillId="0" borderId="29" xfId="0" applyBorder="1" applyAlignment="1">
      <alignment horizontal="left" vertical="center"/>
    </xf>
    <xf numFmtId="0" fontId="9" fillId="0" borderId="29" xfId="42" applyBorder="1" applyAlignment="1" applyProtection="1">
      <alignment horizontal="right" vertical="center"/>
    </xf>
    <xf numFmtId="38" fontId="0" fillId="0" borderId="29" xfId="0" applyNumberFormat="1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8" borderId="29" xfId="0" applyFill="1" applyBorder="1" applyAlignment="1">
      <alignment horizontal="left" vertical="center"/>
    </xf>
    <xf numFmtId="0" fontId="9" fillId="8" borderId="29" xfId="42" applyFont="1" applyFill="1" applyBorder="1" applyAlignment="1" applyProtection="1">
      <alignment horizontal="left" vertical="center"/>
    </xf>
    <xf numFmtId="0" fontId="0" fillId="8" borderId="29" xfId="0" applyFill="1" applyBorder="1" applyAlignment="1" applyProtection="1">
      <alignment vertical="center"/>
    </xf>
    <xf numFmtId="0" fontId="9" fillId="8" borderId="29" xfId="42" applyFill="1" applyBorder="1" applyAlignment="1" applyProtection="1">
      <alignment horizontal="left" vertical="center"/>
    </xf>
    <xf numFmtId="0" fontId="9" fillId="0" borderId="29" xfId="42" applyBorder="1" applyProtection="1">
      <alignment vertical="center"/>
    </xf>
    <xf numFmtId="0" fontId="0" fillId="23" borderId="30" xfId="0" applyFill="1" applyBorder="1" applyAlignment="1">
      <alignment vertical="center"/>
    </xf>
    <xf numFmtId="0" fontId="0" fillId="23" borderId="30" xfId="0" applyFill="1" applyBorder="1" applyAlignment="1">
      <alignment horizontal="left" vertical="center"/>
    </xf>
    <xf numFmtId="0" fontId="0" fillId="3" borderId="29" xfId="0" applyFill="1" applyBorder="1" applyAlignment="1">
      <alignment vertical="center"/>
    </xf>
    <xf numFmtId="38" fontId="0" fillId="0" borderId="29" xfId="0" applyNumberFormat="1" applyBorder="1" applyAlignment="1">
      <alignment vertical="center"/>
    </xf>
    <xf numFmtId="0" fontId="9" fillId="0" borderId="29" xfId="42" applyFont="1" applyFill="1" applyBorder="1" applyAlignment="1" applyProtection="1">
      <alignment horizontal="left" vertical="center" shrinkToFit="1"/>
    </xf>
    <xf numFmtId="0" fontId="0" fillId="0" borderId="29" xfId="0" applyBorder="1" applyAlignment="1">
      <alignment vertical="center" shrinkToFit="1"/>
    </xf>
    <xf numFmtId="0" fontId="0" fillId="8" borderId="29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2" fillId="6" borderId="31" xfId="0" applyFont="1" applyFill="1" applyBorder="1" applyAlignment="1" applyProtection="1">
      <alignment horizontal="center" vertical="top"/>
      <protection locked="0"/>
    </xf>
    <xf numFmtId="0" fontId="0" fillId="0" borderId="0" xfId="0" quotePrefix="1" applyAlignment="1">
      <alignment vertical="center"/>
    </xf>
    <xf numFmtId="0" fontId="3" fillId="0" borderId="0" xfId="0" applyFont="1" applyFill="1" applyBorder="1" applyAlignment="1" applyProtection="1">
      <alignment horizontal="right" vertical="top"/>
    </xf>
    <xf numFmtId="0" fontId="44" fillId="0" borderId="32" xfId="0" applyFont="1" applyBorder="1" applyAlignment="1">
      <alignment horizontal="left" vertical="center"/>
    </xf>
    <xf numFmtId="0" fontId="45" fillId="0" borderId="33" xfId="0" applyFont="1" applyBorder="1" applyAlignment="1">
      <alignment horizontal="left" vertical="center"/>
    </xf>
    <xf numFmtId="0" fontId="20" fillId="5" borderId="17" xfId="0" quotePrefix="1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20" fillId="14" borderId="34" xfId="0" quotePrefix="1" applyFont="1" applyFill="1" applyBorder="1" applyAlignment="1" applyProtection="1">
      <alignment vertical="center"/>
    </xf>
    <xf numFmtId="0" fontId="20" fillId="14" borderId="21" xfId="0" applyFont="1" applyFill="1" applyBorder="1" applyAlignment="1" applyProtection="1">
      <alignment vertical="center"/>
    </xf>
    <xf numFmtId="0" fontId="23" fillId="14" borderId="21" xfId="0" applyFont="1" applyFill="1" applyBorder="1" applyAlignment="1" applyProtection="1">
      <alignment horizontal="center" vertical="center"/>
    </xf>
    <xf numFmtId="0" fontId="20" fillId="14" borderId="21" xfId="0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0" fontId="3" fillId="0" borderId="0" xfId="42" applyFont="1" applyFill="1" applyBorder="1" applyAlignment="1" applyProtection="1">
      <alignment horizontal="left" vertical="center"/>
    </xf>
    <xf numFmtId="0" fontId="22" fillId="0" borderId="35" xfId="42" applyFont="1" applyFill="1" applyBorder="1" applyAlignment="1" applyProtection="1">
      <alignment horizontal="center" vertical="center"/>
    </xf>
    <xf numFmtId="0" fontId="0" fillId="0" borderId="21" xfId="0" applyBorder="1" applyAlignment="1">
      <alignment vertical="center"/>
    </xf>
    <xf numFmtId="0" fontId="0" fillId="0" borderId="36" xfId="0" applyBorder="1" applyAlignment="1">
      <alignment vertical="center"/>
    </xf>
    <xf numFmtId="0" fontId="13" fillId="0" borderId="17" xfId="0" applyFont="1" applyFill="1" applyBorder="1" applyAlignment="1" applyProtection="1">
      <alignment horizontal="right" vertical="top"/>
    </xf>
    <xf numFmtId="0" fontId="9" fillId="0" borderId="0" xfId="0" applyFont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7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8" xfId="0" applyFill="1" applyBorder="1" applyAlignment="1" applyProtection="1">
      <alignment vertical="center"/>
      <protection locked="0"/>
    </xf>
    <xf numFmtId="0" fontId="0" fillId="0" borderId="39" xfId="0" applyFill="1" applyBorder="1" applyAlignment="1" applyProtection="1">
      <alignment vertical="center"/>
      <protection locked="0"/>
    </xf>
    <xf numFmtId="0" fontId="0" fillId="26" borderId="40" xfId="0" applyFill="1" applyBorder="1" applyAlignment="1" applyProtection="1">
      <alignment horizontal="center" vertical="center"/>
      <protection locked="0"/>
    </xf>
    <xf numFmtId="0" fontId="0" fillId="26" borderId="41" xfId="0" applyFill="1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left" vertical="center" wrapText="1"/>
    </xf>
    <xf numFmtId="0" fontId="49" fillId="0" borderId="0" xfId="42" applyFont="1" applyProtection="1">
      <alignment vertical="center"/>
    </xf>
    <xf numFmtId="0" fontId="0" fillId="26" borderId="29" xfId="0" applyFill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23" fillId="5" borderId="21" xfId="0" applyFont="1" applyFill="1" applyBorder="1" applyAlignment="1" applyProtection="1">
      <alignment horizontal="center" vertical="center"/>
    </xf>
    <xf numFmtId="0" fontId="3" fillId="0" borderId="42" xfId="0" applyFont="1" applyBorder="1" applyAlignment="1">
      <alignment vertical="center"/>
    </xf>
    <xf numFmtId="0" fontId="10" fillId="25" borderId="4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9" fillId="0" borderId="0" xfId="42" applyFont="1" applyAlignment="1" applyProtection="1">
      <alignment vertical="center"/>
    </xf>
    <xf numFmtId="0" fontId="9" fillId="24" borderId="0" xfId="0" applyFont="1" applyFill="1" applyBorder="1" applyAlignment="1" applyProtection="1">
      <alignment horizontal="right" vertical="center"/>
    </xf>
    <xf numFmtId="0" fontId="22" fillId="24" borderId="0" xfId="0" applyFont="1" applyFill="1" applyBorder="1" applyAlignment="1" applyProtection="1">
      <alignment horizontal="left" vertical="center"/>
    </xf>
    <xf numFmtId="0" fontId="9" fillId="0" borderId="44" xfId="42" applyFont="1" applyBorder="1" applyAlignment="1" applyProtection="1">
      <alignment horizontal="center" vertical="center"/>
    </xf>
    <xf numFmtId="0" fontId="8" fillId="25" borderId="45" xfId="0" applyFont="1" applyFill="1" applyBorder="1" applyAlignment="1" applyProtection="1">
      <alignment vertical="center"/>
    </xf>
    <xf numFmtId="0" fontId="8" fillId="25" borderId="46" xfId="0" applyFont="1" applyFill="1" applyBorder="1" applyAlignment="1" applyProtection="1">
      <alignment vertical="center"/>
    </xf>
    <xf numFmtId="0" fontId="14" fillId="25" borderId="46" xfId="0" applyFont="1" applyFill="1" applyBorder="1" applyAlignment="1" applyProtection="1">
      <alignment horizontal="right" vertical="center"/>
    </xf>
    <xf numFmtId="0" fontId="15" fillId="25" borderId="46" xfId="0" applyFont="1" applyFill="1" applyBorder="1" applyAlignment="1" applyProtection="1">
      <alignment vertical="center"/>
    </xf>
    <xf numFmtId="0" fontId="44" fillId="0" borderId="47" xfId="0" applyFont="1" applyBorder="1" applyAlignment="1">
      <alignment horizontal="left" vertical="center"/>
    </xf>
    <xf numFmtId="0" fontId="21" fillId="0" borderId="17" xfId="0" applyFont="1" applyFill="1" applyBorder="1" applyAlignment="1" applyProtection="1">
      <alignment vertical="center"/>
    </xf>
    <xf numFmtId="0" fontId="9" fillId="0" borderId="0" xfId="42" applyFill="1" applyBorder="1" applyProtection="1">
      <alignment vertical="center"/>
    </xf>
    <xf numFmtId="0" fontId="3" fillId="0" borderId="19" xfId="0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42" applyFont="1" applyAlignment="1" applyProtection="1">
      <alignment horizontal="center" vertical="center"/>
    </xf>
    <xf numFmtId="0" fontId="51" fillId="0" borderId="0" xfId="42" applyFont="1" applyAlignment="1" applyProtection="1">
      <alignment horizontal="center" vertical="center"/>
    </xf>
    <xf numFmtId="0" fontId="47" fillId="0" borderId="18" xfId="0" quotePrefix="1" applyFont="1" applyBorder="1" applyAlignment="1">
      <alignment horizontal="left" vertical="center"/>
    </xf>
    <xf numFmtId="0" fontId="44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44" fillId="0" borderId="33" xfId="0" applyFont="1" applyBorder="1" applyAlignment="1">
      <alignment horizontal="left" vertical="center"/>
    </xf>
    <xf numFmtId="0" fontId="0" fillId="3" borderId="26" xfId="0" applyFill="1" applyBorder="1" applyAlignment="1">
      <alignment vertical="center"/>
    </xf>
    <xf numFmtId="0" fontId="0" fillId="14" borderId="14" xfId="0" applyFill="1" applyBorder="1" applyAlignment="1">
      <alignment vertical="center"/>
    </xf>
    <xf numFmtId="0" fontId="0" fillId="14" borderId="24" xfId="0" applyFill="1" applyBorder="1" applyAlignment="1">
      <alignment vertical="center"/>
    </xf>
    <xf numFmtId="0" fontId="20" fillId="3" borderId="16" xfId="0" quotePrefix="1" applyFont="1" applyFill="1" applyBorder="1" applyAlignment="1" applyProtection="1">
      <alignment vertical="center"/>
    </xf>
    <xf numFmtId="0" fontId="20" fillId="3" borderId="15" xfId="0" applyFont="1" applyFill="1" applyBorder="1" applyAlignment="1" applyProtection="1">
      <alignment vertical="center"/>
    </xf>
    <xf numFmtId="0" fontId="23" fillId="3" borderId="15" xfId="0" applyFont="1" applyFill="1" applyBorder="1" applyAlignment="1" applyProtection="1">
      <alignment horizontal="center" vertical="center"/>
    </xf>
    <xf numFmtId="0" fontId="20" fillId="3" borderId="15" xfId="0" applyFont="1" applyFill="1" applyBorder="1" applyAlignment="1" applyProtection="1">
      <alignment horizontal="right" vertical="center"/>
    </xf>
    <xf numFmtId="176" fontId="23" fillId="3" borderId="15" xfId="0" applyNumberFormat="1" applyFont="1" applyFill="1" applyBorder="1" applyAlignment="1" applyProtection="1">
      <alignment horizontal="center" vertical="center"/>
      <protection hidden="1"/>
    </xf>
    <xf numFmtId="0" fontId="0" fillId="3" borderId="15" xfId="0" applyFill="1" applyBorder="1" applyAlignment="1">
      <alignment vertical="center"/>
    </xf>
    <xf numFmtId="0" fontId="0" fillId="26" borderId="50" xfId="0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0" fillId="23" borderId="49" xfId="0" applyFill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8" xfId="0" applyBorder="1" applyAlignment="1">
      <alignment vertical="center"/>
    </xf>
    <xf numFmtId="0" fontId="3" fillId="0" borderId="39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40" fillId="0" borderId="32" xfId="0" applyFont="1" applyBorder="1" applyAlignment="1">
      <alignment horizontal="left" vertical="center"/>
    </xf>
    <xf numFmtId="0" fontId="3" fillId="0" borderId="42" xfId="0" applyFont="1" applyFill="1" applyBorder="1" applyAlignment="1" applyProtection="1">
      <alignment vertical="center"/>
    </xf>
    <xf numFmtId="0" fontId="40" fillId="0" borderId="47" xfId="0" applyFont="1" applyBorder="1" applyAlignment="1">
      <alignment horizontal="left" vertical="center"/>
    </xf>
    <xf numFmtId="0" fontId="3" fillId="0" borderId="38" xfId="0" applyFont="1" applyFill="1" applyBorder="1" applyAlignment="1" applyProtection="1">
      <alignment vertical="center"/>
    </xf>
    <xf numFmtId="0" fontId="3" fillId="0" borderId="39" xfId="0" applyFont="1" applyFill="1" applyBorder="1" applyAlignment="1" applyProtection="1">
      <alignment vertical="center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5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55" xfId="0" applyBorder="1" applyAlignment="1">
      <alignment vertical="center"/>
    </xf>
    <xf numFmtId="0" fontId="3" fillId="0" borderId="25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20" xfId="0" applyBorder="1" applyAlignment="1">
      <alignment vertical="center"/>
    </xf>
    <xf numFmtId="0" fontId="3" fillId="0" borderId="18" xfId="0" applyFont="1" applyFill="1" applyBorder="1" applyAlignment="1" applyProtection="1">
      <alignment vertical="center"/>
    </xf>
    <xf numFmtId="0" fontId="0" fillId="26" borderId="56" xfId="0" applyFill="1" applyBorder="1" applyAlignment="1" applyProtection="1">
      <alignment horizontal="center" vertical="center"/>
      <protection locked="0"/>
    </xf>
    <xf numFmtId="0" fontId="17" fillId="27" borderId="57" xfId="0" applyFont="1" applyFill="1" applyBorder="1" applyAlignment="1">
      <alignment vertical="center"/>
    </xf>
    <xf numFmtId="0" fontId="25" fillId="27" borderId="58" xfId="0" applyFont="1" applyFill="1" applyBorder="1" applyAlignment="1">
      <alignment vertical="center"/>
    </xf>
    <xf numFmtId="0" fontId="17" fillId="27" borderId="58" xfId="0" applyFont="1" applyFill="1" applyBorder="1" applyAlignment="1" applyProtection="1">
      <alignment horizontal="center" vertical="center"/>
    </xf>
    <xf numFmtId="0" fontId="17" fillId="27" borderId="58" xfId="0" applyFont="1" applyFill="1" applyBorder="1" applyAlignment="1">
      <alignment vertical="center"/>
    </xf>
    <xf numFmtId="0" fontId="17" fillId="27" borderId="59" xfId="0" applyFont="1" applyFill="1" applyBorder="1" applyAlignment="1">
      <alignment vertical="center"/>
    </xf>
    <xf numFmtId="0" fontId="17" fillId="27" borderId="60" xfId="0" applyFont="1" applyFill="1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0" fontId="48" fillId="0" borderId="18" xfId="0" applyFont="1" applyBorder="1" applyAlignment="1">
      <alignment horizontal="center" vertical="center"/>
    </xf>
    <xf numFmtId="0" fontId="3" fillId="0" borderId="18" xfId="42" applyFont="1" applyFill="1" applyBorder="1" applyAlignment="1" applyProtection="1">
      <alignment horizontal="left" vertical="center"/>
    </xf>
    <xf numFmtId="177" fontId="47" fillId="0" borderId="61" xfId="0" applyNumberFormat="1" applyFont="1" applyBorder="1" applyAlignment="1">
      <alignment horizontal="right" vertical="center"/>
    </xf>
    <xf numFmtId="0" fontId="56" fillId="0" borderId="62" xfId="0" applyFont="1" applyFill="1" applyBorder="1" applyAlignment="1" applyProtection="1">
      <alignment horizontal="left" vertical="center"/>
    </xf>
    <xf numFmtId="0" fontId="56" fillId="0" borderId="0" xfId="0" applyFont="1" applyFill="1" applyBorder="1" applyAlignment="1" applyProtection="1">
      <alignment horizontal="right" vertical="center"/>
    </xf>
    <xf numFmtId="0" fontId="0" fillId="0" borderId="0" xfId="0" applyAlignment="1">
      <alignment vertical="center" wrapText="1"/>
    </xf>
    <xf numFmtId="0" fontId="9" fillId="3" borderId="29" xfId="0" applyFont="1" applyFill="1" applyBorder="1" applyAlignment="1">
      <alignment vertical="center"/>
    </xf>
    <xf numFmtId="0" fontId="0" fillId="0" borderId="4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25" fillId="27" borderId="15" xfId="0" applyFont="1" applyFill="1" applyBorder="1" applyAlignment="1">
      <alignment vertical="center"/>
    </xf>
    <xf numFmtId="0" fontId="55" fillId="27" borderId="26" xfId="0" applyFont="1" applyFill="1" applyBorder="1" applyAlignment="1" applyProtection="1">
      <alignment horizontal="left" vertical="center"/>
    </xf>
    <xf numFmtId="177" fontId="23" fillId="14" borderId="15" xfId="33" applyNumberFormat="1" applyFont="1" applyFill="1" applyBorder="1" applyAlignment="1" applyProtection="1">
      <alignment horizontal="center" vertical="center"/>
      <protection hidden="1"/>
    </xf>
    <xf numFmtId="0" fontId="57" fillId="0" borderId="38" xfId="0" applyFont="1" applyBorder="1" applyAlignment="1">
      <alignment vertical="center"/>
    </xf>
    <xf numFmtId="0" fontId="0" fillId="8" borderId="29" xfId="0" applyFill="1" applyBorder="1" applyAlignment="1">
      <alignment horizontal="center" vertical="center"/>
    </xf>
    <xf numFmtId="0" fontId="9" fillId="0" borderId="34" xfId="42" applyFont="1" applyBorder="1" applyAlignment="1" applyProtection="1">
      <alignment horizontal="center" vertical="center"/>
    </xf>
    <xf numFmtId="0" fontId="9" fillId="0" borderId="36" xfId="42" applyFont="1" applyBorder="1" applyAlignment="1" applyProtection="1">
      <alignment horizontal="center" vertical="center"/>
    </xf>
    <xf numFmtId="0" fontId="9" fillId="0" borderId="75" xfId="42" applyFont="1" applyBorder="1" applyAlignment="1" applyProtection="1">
      <alignment horizontal="center" vertical="center"/>
    </xf>
    <xf numFmtId="0" fontId="9" fillId="0" borderId="76" xfId="42" applyFont="1" applyBorder="1" applyAlignment="1" applyProtection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19" fillId="0" borderId="0" xfId="42" applyFont="1" applyFill="1" applyAlignment="1" applyProtection="1">
      <alignment horizontal="center" vertical="center"/>
    </xf>
    <xf numFmtId="0" fontId="50" fillId="0" borderId="0" xfId="42" applyFont="1" applyFill="1" applyAlignment="1" applyProtection="1">
      <alignment horizontal="center" vertical="center"/>
    </xf>
    <xf numFmtId="0" fontId="19" fillId="26" borderId="68" xfId="42" applyFont="1" applyFill="1" applyBorder="1" applyAlignment="1" applyProtection="1">
      <alignment horizontal="center" vertical="center"/>
      <protection locked="0"/>
    </xf>
    <xf numFmtId="0" fontId="19" fillId="26" borderId="69" xfId="42" applyFont="1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>
      <alignment horizontal="left" vertical="center"/>
    </xf>
    <xf numFmtId="0" fontId="0" fillId="3" borderId="36" xfId="0" applyFill="1" applyBorder="1" applyAlignment="1">
      <alignment horizontal="left" vertical="center"/>
    </xf>
    <xf numFmtId="0" fontId="13" fillId="26" borderId="68" xfId="0" applyFont="1" applyFill="1" applyBorder="1" applyAlignment="1" applyProtection="1">
      <alignment horizontal="left" vertical="center"/>
      <protection locked="0"/>
    </xf>
    <xf numFmtId="0" fontId="13" fillId="26" borderId="70" xfId="0" applyFont="1" applyFill="1" applyBorder="1" applyAlignment="1" applyProtection="1">
      <alignment horizontal="left" vertical="center"/>
      <protection locked="0"/>
    </xf>
    <xf numFmtId="0" fontId="13" fillId="26" borderId="69" xfId="0" applyFont="1" applyFill="1" applyBorder="1" applyAlignment="1" applyProtection="1">
      <alignment horizontal="left" vertical="center"/>
      <protection locked="0"/>
    </xf>
    <xf numFmtId="0" fontId="13" fillId="26" borderId="68" xfId="0" applyFont="1" applyFill="1" applyBorder="1" applyAlignment="1" applyProtection="1">
      <alignment vertical="center"/>
      <protection locked="0"/>
    </xf>
    <xf numFmtId="0" fontId="0" fillId="0" borderId="70" xfId="0" applyBorder="1" applyAlignment="1" applyProtection="1">
      <alignment vertical="center"/>
      <protection locked="0"/>
    </xf>
    <xf numFmtId="0" fontId="0" fillId="0" borderId="69" xfId="0" applyBorder="1" applyAlignment="1" applyProtection="1">
      <alignment vertical="center"/>
      <protection locked="0"/>
    </xf>
    <xf numFmtId="0" fontId="20" fillId="26" borderId="29" xfId="42" applyFont="1" applyFill="1" applyBorder="1" applyAlignment="1" applyProtection="1">
      <alignment horizontal="center" vertical="center"/>
      <protection locked="0"/>
    </xf>
    <xf numFmtId="0" fontId="20" fillId="26" borderId="71" xfId="42" applyFont="1" applyFill="1" applyBorder="1" applyAlignment="1" applyProtection="1">
      <alignment horizontal="center" vertical="center"/>
      <protection locked="0"/>
    </xf>
    <xf numFmtId="0" fontId="20" fillId="26" borderId="72" xfId="42" applyFont="1" applyFill="1" applyBorder="1" applyAlignment="1" applyProtection="1">
      <alignment horizontal="center" vertical="center"/>
      <protection locked="0"/>
    </xf>
    <xf numFmtId="0" fontId="20" fillId="26" borderId="73" xfId="42" applyFont="1" applyFill="1" applyBorder="1" applyAlignment="1" applyProtection="1">
      <alignment horizontal="center" vertical="center"/>
      <protection locked="0"/>
    </xf>
    <xf numFmtId="0" fontId="9" fillId="0" borderId="29" xfId="42" applyFont="1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20" fillId="26" borderId="48" xfId="42" applyFont="1" applyFill="1" applyBorder="1" applyAlignment="1" applyProtection="1">
      <alignment horizontal="left" vertical="center"/>
      <protection locked="0"/>
    </xf>
    <xf numFmtId="0" fontId="20" fillId="26" borderId="29" xfId="42" applyFont="1" applyFill="1" applyBorder="1" applyAlignment="1" applyProtection="1">
      <alignment horizontal="left" vertical="center"/>
      <protection locked="0"/>
    </xf>
    <xf numFmtId="0" fontId="0" fillId="0" borderId="55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54" fillId="27" borderId="63" xfId="0" applyFont="1" applyFill="1" applyBorder="1" applyAlignment="1" applyProtection="1">
      <alignment horizontal="center" vertical="center"/>
    </xf>
    <xf numFmtId="0" fontId="54" fillId="27" borderId="15" xfId="0" applyFont="1" applyFill="1" applyBorder="1" applyAlignment="1" applyProtection="1">
      <alignment horizontal="center" vertical="center"/>
    </xf>
    <xf numFmtId="0" fontId="53" fillId="27" borderId="58" xfId="0" applyFont="1" applyFill="1" applyBorder="1" applyAlignment="1" applyProtection="1">
      <alignment horizontal="center" vertical="center"/>
    </xf>
    <xf numFmtId="0" fontId="53" fillId="27" borderId="67" xfId="0" applyFont="1" applyFill="1" applyBorder="1" applyAlignment="1" applyProtection="1">
      <alignment horizontal="center" vertical="center"/>
    </xf>
    <xf numFmtId="0" fontId="47" fillId="0" borderId="14" xfId="0" quotePrefix="1" applyFont="1" applyBorder="1" applyAlignment="1">
      <alignment horizontal="left" vertical="center"/>
    </xf>
    <xf numFmtId="0" fontId="47" fillId="0" borderId="0" xfId="0" quotePrefix="1" applyFont="1" applyBorder="1" applyAlignment="1">
      <alignment horizontal="left" vertical="center"/>
    </xf>
    <xf numFmtId="0" fontId="47" fillId="0" borderId="15" xfId="0" quotePrefix="1" applyFont="1" applyBorder="1" applyAlignment="1">
      <alignment horizontal="left" vertical="center"/>
    </xf>
    <xf numFmtId="0" fontId="47" fillId="0" borderId="18" xfId="0" quotePrefix="1" applyFont="1" applyBorder="1" applyAlignment="1">
      <alignment horizontal="left" vertical="center"/>
    </xf>
    <xf numFmtId="177" fontId="47" fillId="0" borderId="55" xfId="0" applyNumberFormat="1" applyFont="1" applyBorder="1" applyAlignment="1">
      <alignment horizontal="right" vertical="center"/>
    </xf>
    <xf numFmtId="176" fontId="47" fillId="0" borderId="23" xfId="0" applyNumberFormat="1" applyFont="1" applyBorder="1" applyAlignment="1">
      <alignment horizontal="right" vertical="center"/>
    </xf>
    <xf numFmtId="176" fontId="47" fillId="0" borderId="0" xfId="0" applyNumberFormat="1" applyFont="1" applyBorder="1" applyAlignment="1">
      <alignment horizontal="right" vertical="center"/>
    </xf>
    <xf numFmtId="176" fontId="47" fillId="0" borderId="18" xfId="0" applyNumberFormat="1" applyFont="1" applyBorder="1" applyAlignment="1">
      <alignment horizontal="right" vertical="center"/>
    </xf>
    <xf numFmtId="0" fontId="52" fillId="16" borderId="34" xfId="0" applyFont="1" applyFill="1" applyBorder="1" applyAlignment="1">
      <alignment horizontal="left" vertical="center"/>
    </xf>
    <xf numFmtId="0" fontId="52" fillId="16" borderId="21" xfId="0" applyFont="1" applyFill="1" applyBorder="1" applyAlignment="1">
      <alignment horizontal="left" vertical="center"/>
    </xf>
    <xf numFmtId="0" fontId="52" fillId="16" borderId="27" xfId="0" applyFont="1" applyFill="1" applyBorder="1" applyAlignment="1">
      <alignment horizontal="left" vertical="center"/>
    </xf>
    <xf numFmtId="0" fontId="3" fillId="26" borderId="23" xfId="0" applyFont="1" applyFill="1" applyBorder="1" applyAlignment="1" applyProtection="1">
      <alignment horizontal="left" vertical="center"/>
      <protection locked="0"/>
    </xf>
    <xf numFmtId="0" fontId="3" fillId="26" borderId="24" xfId="0" applyFont="1" applyFill="1" applyBorder="1" applyAlignment="1" applyProtection="1">
      <alignment horizontal="left" vertical="center"/>
      <protection locked="0"/>
    </xf>
    <xf numFmtId="0" fontId="3" fillId="26" borderId="55" xfId="0" applyFont="1" applyFill="1" applyBorder="1" applyAlignment="1" applyProtection="1">
      <alignment horizontal="left" vertical="center"/>
      <protection locked="0"/>
    </xf>
    <xf numFmtId="0" fontId="3" fillId="26" borderId="25" xfId="0" applyFont="1" applyFill="1" applyBorder="1" applyAlignment="1" applyProtection="1">
      <alignment horizontal="left" vertical="center"/>
      <protection locked="0"/>
    </xf>
    <xf numFmtId="0" fontId="3" fillId="26" borderId="61" xfId="0" applyFont="1" applyFill="1" applyBorder="1" applyAlignment="1" applyProtection="1">
      <alignment horizontal="left" vertical="center"/>
      <protection locked="0"/>
    </xf>
    <xf numFmtId="0" fontId="3" fillId="26" borderId="28" xfId="0" applyFont="1" applyFill="1" applyBorder="1" applyAlignment="1" applyProtection="1">
      <alignment horizontal="left" vertical="center"/>
      <protection locked="0"/>
    </xf>
    <xf numFmtId="176" fontId="47" fillId="0" borderId="63" xfId="0" applyNumberFormat="1" applyFont="1" applyBorder="1" applyAlignment="1">
      <alignment horizontal="right" vertical="center"/>
    </xf>
    <xf numFmtId="0" fontId="44" fillId="11" borderId="16" xfId="0" applyFont="1" applyFill="1" applyBorder="1" applyAlignment="1">
      <alignment horizontal="left" vertical="center"/>
    </xf>
    <xf numFmtId="0" fontId="44" fillId="11" borderId="15" xfId="0" applyFont="1" applyFill="1" applyBorder="1" applyAlignment="1">
      <alignment horizontal="left" vertical="center"/>
    </xf>
    <xf numFmtId="0" fontId="44" fillId="11" borderId="26" xfId="0" applyFont="1" applyFill="1" applyBorder="1" applyAlignment="1">
      <alignment horizontal="left" vertical="center"/>
    </xf>
    <xf numFmtId="0" fontId="44" fillId="8" borderId="34" xfId="0" applyFont="1" applyFill="1" applyBorder="1" applyAlignment="1">
      <alignment horizontal="left" vertical="center"/>
    </xf>
    <xf numFmtId="0" fontId="44" fillId="8" borderId="21" xfId="0" applyFont="1" applyFill="1" applyBorder="1" applyAlignment="1">
      <alignment horizontal="left" vertical="center"/>
    </xf>
    <xf numFmtId="0" fontId="44" fillId="8" borderId="27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44" fillId="28" borderId="34" xfId="0" applyFont="1" applyFill="1" applyBorder="1" applyAlignment="1">
      <alignment horizontal="left" vertical="center"/>
    </xf>
    <xf numFmtId="0" fontId="44" fillId="28" borderId="21" xfId="0" applyFont="1" applyFill="1" applyBorder="1" applyAlignment="1">
      <alignment horizontal="left" vertical="center"/>
    </xf>
    <xf numFmtId="0" fontId="44" fillId="28" borderId="27" xfId="0" applyFont="1" applyFill="1" applyBorder="1" applyAlignment="1">
      <alignment horizontal="left" vertical="center"/>
    </xf>
    <xf numFmtId="0" fontId="0" fillId="0" borderId="24" xfId="0" applyBorder="1" applyAlignment="1" applyProtection="1">
      <alignment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63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46" fillId="0" borderId="64" xfId="0" applyFont="1" applyFill="1" applyBorder="1" applyAlignment="1" applyProtection="1">
      <alignment horizontal="center" vertical="center"/>
      <protection locked="0"/>
    </xf>
    <xf numFmtId="0" fontId="46" fillId="0" borderId="38" xfId="0" applyFont="1" applyFill="1" applyBorder="1" applyAlignment="1" applyProtection="1">
      <alignment horizontal="center" vertical="center"/>
      <protection locked="0"/>
    </xf>
    <xf numFmtId="0" fontId="46" fillId="0" borderId="65" xfId="0" applyFont="1" applyFill="1" applyBorder="1" applyAlignment="1" applyProtection="1">
      <alignment horizontal="center" vertical="center"/>
      <protection locked="0"/>
    </xf>
    <xf numFmtId="0" fontId="46" fillId="0" borderId="66" xfId="0" applyFont="1" applyFill="1" applyBorder="1" applyAlignment="1" applyProtection="1">
      <alignment horizontal="left" vertical="center"/>
      <protection locked="0"/>
    </xf>
    <xf numFmtId="0" fontId="46" fillId="0" borderId="39" xfId="0" applyFont="1" applyFill="1" applyBorder="1" applyAlignment="1" applyProtection="1">
      <alignment horizontal="left" vertical="center"/>
      <protection locked="0"/>
    </xf>
    <xf numFmtId="0" fontId="0" fillId="23" borderId="0" xfId="0" applyFill="1" applyAlignment="1">
      <alignment horizontal="center" vertical="center" wrapText="1"/>
    </xf>
    <xf numFmtId="0" fontId="0" fillId="23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Book1" xfId="42"/>
    <cellStyle name="良い" xfId="43" builtinId="26" customBuiltin="1"/>
  </cellStyles>
  <dxfs count="4">
    <dxf>
      <fill>
        <patternFill>
          <bgColor indexed="9"/>
        </patternFill>
      </fill>
      <border>
        <left/>
        <right/>
        <top/>
        <bottom/>
      </border>
    </dxf>
    <dxf>
      <fill>
        <patternFill>
          <bgColor indexed="9"/>
        </patternFill>
      </fill>
      <border>
        <left/>
        <right style="thin">
          <color indexed="8"/>
        </right>
        <top/>
        <bottom/>
      </border>
    </dxf>
    <dxf>
      <fill>
        <patternFill patternType="none">
          <bgColor indexed="65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ill>
        <patternFill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8.png"/><Relationship Id="rId1" Type="http://schemas.openxmlformats.org/officeDocument/2006/relationships/image" Target="../media/image19.png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png"/><Relationship Id="rId1" Type="http://schemas.openxmlformats.org/officeDocument/2006/relationships/image" Target="../media/image6.png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8.png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764005418403669E-2"/>
          <c:y val="0.17204481733889174"/>
          <c:w val="0.60215686068612106"/>
          <c:h val="0.6989320704392477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8-424F-932B-68C05169B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1647423"/>
        <c:axId val="1"/>
      </c:barChart>
      <c:catAx>
        <c:axId val="431647423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1647423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30202945819486"/>
          <c:y val="0.1983479078476395"/>
          <c:w val="0.72815879171150499"/>
          <c:h val="0.694217677466738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4-4049-863D-287D9E485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1654079"/>
        <c:axId val="1"/>
      </c:barChart>
      <c:catAx>
        <c:axId val="431654079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1654079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962326728933387E-2"/>
          <c:y val="9.8041093004997804E-2"/>
          <c:w val="0.80377506591809023"/>
          <c:h val="0.78432874403998243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dPt>
            <c:idx val="0"/>
            <c:invertIfNegative val="0"/>
            <c:bubble3D val="0"/>
            <c:spPr>
              <a:blipFill dpi="0" rotWithShape="0">
                <a:blip xmlns:r="http://schemas.openxmlformats.org/officeDocument/2006/relationships" r:embed="rId2"/>
                <a:srcRect/>
                <a:stretch>
                  <a:fillRect/>
                </a:stretch>
              </a:blipFill>
              <a:ln w="25400">
                <a:noFill/>
              </a:ln>
            </c:spPr>
            <c:pictureOptions>
              <c:pictureFormat val="stackScale"/>
              <c:pictureStackUnit val="1"/>
            </c:pictureOptions>
            <c:extLst>
              <c:ext xmlns:c16="http://schemas.microsoft.com/office/drawing/2014/chart" uri="{C3380CC4-5D6E-409C-BE32-E72D297353CC}">
                <c16:uniqueId val="{00000000-E645-424A-8A9E-C0E2C9098D92}"/>
              </c:ext>
            </c:extLst>
          </c:dPt>
          <c:val>
            <c:numRef>
              <c:f>重点項目!$AC$2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45-424A-8A9E-C0E2C9098D92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重点項目!$AC$3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45-424A-8A9E-C0E2C9098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28795423"/>
        <c:axId val="1"/>
      </c:barChart>
      <c:catAx>
        <c:axId val="428795423"/>
        <c:scaling>
          <c:orientation val="maxMin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28795423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00035937570192"/>
          <c:y val="0.23529411764705882"/>
          <c:w val="0.77600151562796016"/>
          <c:h val="0.571428571428571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D4-4BB8-847E-C996F69ED186}"/>
            </c:ext>
          </c:extLst>
        </c:ser>
        <c:ser>
          <c:idx val="1"/>
          <c:order val="1"/>
          <c:tx>
            <c:strRef>
              <c:f>重点項目!$T$32</c:f>
              <c:strCache>
                <c:ptCount val="1"/>
                <c:pt idx="0">
                  <c:v>残り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重点項目!$T$45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D4-4BB8-847E-C996F69ED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644511"/>
        <c:axId val="1"/>
      </c:barChart>
      <c:catAx>
        <c:axId val="431644511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1644511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62874251497005"/>
          <c:y val="0.12727348054853543"/>
          <c:w val="0.62874251497005984"/>
          <c:h val="0.800004734876508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重点項目!$S$41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84-434C-AA80-0D39AA0B71B5}"/>
            </c:ext>
          </c:extLst>
        </c:ser>
        <c:ser>
          <c:idx val="1"/>
          <c:order val="1"/>
          <c:tx>
            <c:strRef>
              <c:f>重点項目!$T$32</c:f>
              <c:strCache>
                <c:ptCount val="1"/>
                <c:pt idx="0">
                  <c:v>残り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重点項目!$T$41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84-434C-AA80-0D39AA0B7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646175"/>
        <c:axId val="1"/>
      </c:barChart>
      <c:catAx>
        <c:axId val="431646175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431646175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80526540988144"/>
          <c:y val="0.1839101103415762"/>
          <c:w val="0.48453852155747401"/>
          <c:h val="0.632191004299168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A1-4C0A-91DA-E8035E0B7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1642015"/>
        <c:axId val="1"/>
      </c:barChart>
      <c:catAx>
        <c:axId val="431642015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1642015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80325916068833"/>
          <c:y val="0.19565217391304349"/>
          <c:w val="0.68132233710903756"/>
          <c:h val="0.663043478260869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重点項目!$S$33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E-45E5-927B-DCEB512C2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657407"/>
        <c:axId val="1"/>
      </c:barChart>
      <c:catAx>
        <c:axId val="431657407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1657407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296714922552468E-2"/>
          <c:y val="0.14285714285714285"/>
          <c:w val="0.91667495546653888"/>
          <c:h val="0.9428571428571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E-4FDF-B3F5-A78EB7C6D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1651583"/>
        <c:axId val="1"/>
      </c:barChart>
      <c:catAx>
        <c:axId val="431651583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1651583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230769230769232E-2"/>
          <c:y val="0.1005586592178771"/>
          <c:w val="0.84615384615384615"/>
          <c:h val="0.87709497206703912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重点項目!$S$27:$S$29</c:f>
              <c:numCache>
                <c:formatCode>#,##0_);[Red]\(#,##0\)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5-4C7D-8DBD-23180771AC18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重点項目!$T$27:$T$29</c:f>
              <c:numCache>
                <c:formatCode>#,##0_);[Red]\(#,##0\)</c:formatCode>
                <c:ptCount val="3"/>
                <c:pt idx="0">
                  <c:v>5</c:v>
                </c:pt>
                <c:pt idx="1">
                  <c:v>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E5-4C7D-8DBD-23180771A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431653247"/>
        <c:axId val="1"/>
      </c:barChart>
      <c:catAx>
        <c:axId val="431653247"/>
        <c:scaling>
          <c:orientation val="maxMin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1"/>
        <c:axPos val="t"/>
        <c:numFmt formatCode="#,##0_);[Red]\(#,##0\)" sourceLinked="1"/>
        <c:majorTickMark val="out"/>
        <c:minorTickMark val="none"/>
        <c:tickLblPos val="nextTo"/>
        <c:crossAx val="431653247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698213158779658"/>
          <c:y val="0.1983479078476395"/>
          <c:w val="0.72641844053305815"/>
          <c:h val="0.694217677466738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重点項目!$S$43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8-4AEB-9A81-4B7F90F6A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1662399"/>
        <c:axId val="1"/>
      </c:barChart>
      <c:catAx>
        <c:axId val="431662399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1662399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290565541874348E-2"/>
          <c:y val="0.36585583707982255"/>
          <c:w val="0.74312148533509337"/>
          <c:h val="0.53658856105040642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重点項目!$S$28</c:f>
              <c:numCache>
                <c:formatCode>#,##0_);[Red]\(#,##0\)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B-4044-A9CC-07FC8D18D23A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重点項目!$T$28</c:f>
              <c:numCache>
                <c:formatCode>#,##0_);[Red]\(#,##0\)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B-4044-A9CC-07FC8D18D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649919"/>
        <c:axId val="1"/>
      </c:barChart>
      <c:catAx>
        <c:axId val="431649919"/>
        <c:scaling>
          <c:orientation val="maxMin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1"/>
        <c:axPos val="t"/>
        <c:numFmt formatCode="#,##0_);[Red]\(#,##0\)" sourceLinked="1"/>
        <c:majorTickMark val="out"/>
        <c:minorTickMark val="none"/>
        <c:tickLblPos val="nextTo"/>
        <c:crossAx val="431649919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479876160990712E-2"/>
          <c:y val="0.22058823529411764"/>
          <c:w val="0.7554179566563467"/>
          <c:h val="0.61764705882352944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重点項目!$S$27</c:f>
              <c:numCache>
                <c:formatCode>#,##0_);[Red]\(#,##0\)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4-4822-B696-D1763B8D61D2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重点項目!$T$27</c:f>
              <c:numCache>
                <c:formatCode>#,##0_);[Red]\(#,##0\)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4-4822-B696-D1763B8D6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638271"/>
        <c:axId val="1"/>
      </c:barChart>
      <c:catAx>
        <c:axId val="431638271"/>
        <c:scaling>
          <c:orientation val="maxMin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1"/>
        <c:axPos val="t"/>
        <c:numFmt formatCode="#,##0_);[Red]\(#,##0\)" sourceLinked="1"/>
        <c:majorTickMark val="out"/>
        <c:minorTickMark val="none"/>
        <c:tickLblPos val="nextTo"/>
        <c:crossAx val="431638271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772870662460567E-2"/>
          <c:y val="0.33750000000000002"/>
          <c:w val="0.77602523659305989"/>
          <c:h val="0.55000000000000004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重点項目!$S$29</c:f>
              <c:numCache>
                <c:formatCode>#,##0_);[Red]\(#,##0\)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6-42B9-AFE3-0867ACB1C8F9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重点項目!$T$29</c:f>
              <c:numCache>
                <c:formatCode>#,##0_);[Red]\(#,##0\)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6-42B9-AFE3-0867ACB1C8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639103"/>
        <c:axId val="1"/>
      </c:barChart>
      <c:catAx>
        <c:axId val="431639103"/>
        <c:scaling>
          <c:orientation val="maxMin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1"/>
        <c:axPos val="t"/>
        <c:numFmt formatCode="#,##0_);[Red]\(#,##0\)" sourceLinked="1"/>
        <c:majorTickMark val="out"/>
        <c:minorTickMark val="none"/>
        <c:tickLblPos val="nextTo"/>
        <c:crossAx val="431639103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8391167192429023E-2"/>
          <c:y val="8.4745762711864403E-2"/>
          <c:w val="0.81072555205047314"/>
          <c:h val="0.71186440677966101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重点項目!$AC$2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1C-4974-A125-11692BD67BA3}"/>
            </c:ext>
          </c:extLst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重点項目!$AC$3</c:f>
              <c:numCache>
                <c:formatCode>General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1C-4974-A125-11692BD67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652831"/>
        <c:axId val="1"/>
      </c:barChart>
      <c:catAx>
        <c:axId val="431652831"/>
        <c:scaling>
          <c:orientation val="maxMin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431652831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585498356113"/>
          <c:y val="7.4074743876083954E-2"/>
          <c:w val="0.78518802513029917"/>
          <c:h val="0.648154008915734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重点項目!$S$45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4A56-BC52-E86D293863D3}"/>
            </c:ext>
          </c:extLst>
        </c:ser>
        <c:ser>
          <c:idx val="1"/>
          <c:order val="1"/>
          <c:tx>
            <c:strRef>
              <c:f>重点項目!$T$32</c:f>
              <c:strCache>
                <c:ptCount val="1"/>
                <c:pt idx="0">
                  <c:v>残り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重点項目!$T$45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3-4A56-BC52-E86D29386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657823"/>
        <c:axId val="1"/>
      </c:barChart>
      <c:catAx>
        <c:axId val="431657823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1657823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64466798273336"/>
          <c:y val="0.12727348054853543"/>
          <c:w val="0.63190373341561246"/>
          <c:h val="0.793944092945625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重点項目!$S$41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9-4FB4-8DDE-CB7E44D01CFC}"/>
            </c:ext>
          </c:extLst>
        </c:ser>
        <c:ser>
          <c:idx val="1"/>
          <c:order val="1"/>
          <c:tx>
            <c:strRef>
              <c:f>重点項目!$T$32</c:f>
              <c:strCache>
                <c:ptCount val="1"/>
                <c:pt idx="0">
                  <c:v>残り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重点項目!$T$41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9-4FB4-8DDE-CB7E44D01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645343"/>
        <c:axId val="1"/>
      </c:barChart>
      <c:catAx>
        <c:axId val="431645343"/>
        <c:scaling>
          <c:orientation val="minMax"/>
        </c:scaling>
        <c:delete val="1"/>
        <c:axPos val="b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l"/>
        <c:numFmt formatCode="General" sourceLinked="1"/>
        <c:majorTickMark val="out"/>
        <c:minorTickMark val="none"/>
        <c:tickLblPos val="nextTo"/>
        <c:crossAx val="431645343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77970681105482"/>
          <c:y val="0.17894736842105263"/>
          <c:w val="0.73334129059560105"/>
          <c:h val="0.684210526315789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重点項目!$S$33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A-444C-89FB-2B9987209E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1644095"/>
        <c:axId val="1"/>
      </c:barChart>
      <c:catAx>
        <c:axId val="431644095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1644095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71765122227647E-2"/>
          <c:y val="0.11905038714627851"/>
          <c:w val="0.91743530244455296"/>
          <c:h val="0.78573255516543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重点項目!$S$32</c:f>
              <c:strCache>
                <c:ptCount val="1"/>
                <c:pt idx="0">
                  <c:v>取組の有無○の数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retch"/>
          </c:pictureOptions>
          <c:val>
            <c:numRef>
              <c:f>重点項目!$S$47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A3-4C56-A4D3-9D4D7305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31636607"/>
        <c:axId val="1"/>
      </c:barChart>
      <c:catAx>
        <c:axId val="431636607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431636607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13" Type="http://schemas.openxmlformats.org/officeDocument/2006/relationships/chart" Target="../charts/chart7.xml"/><Relationship Id="rId3" Type="http://schemas.openxmlformats.org/officeDocument/2006/relationships/image" Target="../media/image3.png"/><Relationship Id="rId7" Type="http://schemas.openxmlformats.org/officeDocument/2006/relationships/chart" Target="../charts/chart3.xml"/><Relationship Id="rId12" Type="http://schemas.openxmlformats.org/officeDocument/2006/relationships/chart" Target="../charts/chart6.xml"/><Relationship Id="rId17" Type="http://schemas.openxmlformats.org/officeDocument/2006/relationships/chart" Target="../charts/chart10.xml"/><Relationship Id="rId2" Type="http://schemas.openxmlformats.org/officeDocument/2006/relationships/image" Target="../media/image2.png"/><Relationship Id="rId16" Type="http://schemas.openxmlformats.org/officeDocument/2006/relationships/image" Target="../media/image17.png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11" Type="http://schemas.openxmlformats.org/officeDocument/2006/relationships/image" Target="../media/image10.png"/><Relationship Id="rId5" Type="http://schemas.openxmlformats.org/officeDocument/2006/relationships/image" Target="../media/image5.png"/><Relationship Id="rId15" Type="http://schemas.openxmlformats.org/officeDocument/2006/relationships/chart" Target="../charts/chart9.xml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chart" Target="../charts/chart5.xml"/><Relationship Id="rId14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3.xml"/><Relationship Id="rId7" Type="http://schemas.openxmlformats.org/officeDocument/2006/relationships/image" Target="../media/image20.png"/><Relationship Id="rId12" Type="http://schemas.openxmlformats.org/officeDocument/2006/relationships/chart" Target="../charts/chart18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11" Type="http://schemas.openxmlformats.org/officeDocument/2006/relationships/image" Target="../media/image24.png"/><Relationship Id="rId5" Type="http://schemas.openxmlformats.org/officeDocument/2006/relationships/chart" Target="../charts/chart15.xml"/><Relationship Id="rId10" Type="http://schemas.openxmlformats.org/officeDocument/2006/relationships/image" Target="../media/image23.png"/><Relationship Id="rId4" Type="http://schemas.openxmlformats.org/officeDocument/2006/relationships/chart" Target="../charts/chart14.xml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1066800</xdr:colOff>
      <xdr:row>12</xdr:row>
      <xdr:rowOff>66675</xdr:rowOff>
    </xdr:from>
    <xdr:to>
      <xdr:col>11</xdr:col>
      <xdr:colOff>733425</xdr:colOff>
      <xdr:row>17</xdr:row>
      <xdr:rowOff>95250</xdr:rowOff>
    </xdr:to>
    <xdr:graphicFrame macro="">
      <xdr:nvGraphicFramePr>
        <xdr:cNvPr id="916566" name="グラフ 477">
          <a:extLst>
            <a:ext uri="{FF2B5EF4-FFF2-40B4-BE49-F238E27FC236}">
              <a16:creationId xmlns:a16="http://schemas.microsoft.com/office/drawing/2014/main" id="{B12190B0-08AF-43AC-8FFE-E346F31BC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9525</xdr:rowOff>
    </xdr:from>
    <xdr:to>
      <xdr:col>11</xdr:col>
      <xdr:colOff>0</xdr:colOff>
      <xdr:row>4</xdr:row>
      <xdr:rowOff>9525</xdr:rowOff>
    </xdr:to>
    <xdr:sp macro="" textlink="">
      <xdr:nvSpPr>
        <xdr:cNvPr id="11720" name="Rectangle 456">
          <a:extLst>
            <a:ext uri="{FF2B5EF4-FFF2-40B4-BE49-F238E27FC236}">
              <a16:creationId xmlns:a16="http://schemas.microsoft.com/office/drawing/2014/main" id="{8EFF151A-6691-4EED-A438-0323E2B8ADDD}"/>
            </a:ext>
          </a:extLst>
        </xdr:cNvPr>
        <xdr:cNvSpPr>
          <a:spLocks noChangeArrowheads="1"/>
        </xdr:cNvSpPr>
      </xdr:nvSpPr>
      <xdr:spPr bwMode="auto">
        <a:xfrm>
          <a:off x="4638675" y="180975"/>
          <a:ext cx="2400300" cy="5619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82296" tIns="41148" rIns="0" bIns="0" anchor="t" upright="1"/>
        <a:lstStyle/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8000"/>
              </a:solidFill>
              <a:latin typeface="HGPｺﾞｼｯｸM"/>
              <a:ea typeface="HGPｺﾞｼｯｸM"/>
            </a:rPr>
            <a:t>評価結果</a:t>
          </a:r>
        </a:p>
      </xdr:txBody>
    </xdr:sp>
    <xdr:clientData/>
  </xdr:twoCellAnchor>
  <xdr:twoCellAnchor editAs="oneCell">
    <xdr:from>
      <xdr:col>6</xdr:col>
      <xdr:colOff>533400</xdr:colOff>
      <xdr:row>0</xdr:row>
      <xdr:rowOff>152400</xdr:rowOff>
    </xdr:from>
    <xdr:to>
      <xdr:col>8</xdr:col>
      <xdr:colOff>66675</xdr:colOff>
      <xdr:row>4</xdr:row>
      <xdr:rowOff>9525</xdr:rowOff>
    </xdr:to>
    <xdr:pic>
      <xdr:nvPicPr>
        <xdr:cNvPr id="916568" name="Picture 532">
          <a:extLst>
            <a:ext uri="{FF2B5EF4-FFF2-40B4-BE49-F238E27FC236}">
              <a16:creationId xmlns:a16="http://schemas.microsoft.com/office/drawing/2014/main" id="{588F7A1A-80C0-4D7A-97EE-26A1AAFFB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152400"/>
          <a:ext cx="933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1</xdr:row>
      <xdr:rowOff>28575</xdr:rowOff>
    </xdr:from>
    <xdr:to>
      <xdr:col>6</xdr:col>
      <xdr:colOff>571500</xdr:colOff>
      <xdr:row>3</xdr:row>
      <xdr:rowOff>200025</xdr:rowOff>
    </xdr:to>
    <xdr:pic>
      <xdr:nvPicPr>
        <xdr:cNvPr id="916569" name="Picture 531">
          <a:extLst>
            <a:ext uri="{FF2B5EF4-FFF2-40B4-BE49-F238E27FC236}">
              <a16:creationId xmlns:a16="http://schemas.microsoft.com/office/drawing/2014/main" id="{ADEA008D-783A-466D-ABCA-5CD7C189D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200025"/>
          <a:ext cx="28860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361950</xdr:colOff>
      <xdr:row>7</xdr:row>
      <xdr:rowOff>66675</xdr:rowOff>
    </xdr:from>
    <xdr:to>
      <xdr:col>3</xdr:col>
      <xdr:colOff>695325</xdr:colOff>
      <xdr:row>8</xdr:row>
      <xdr:rowOff>133350</xdr:rowOff>
    </xdr:to>
    <xdr:pic>
      <xdr:nvPicPr>
        <xdr:cNvPr id="916570" name="Picture 530">
          <a:extLst>
            <a:ext uri="{FF2B5EF4-FFF2-40B4-BE49-F238E27FC236}">
              <a16:creationId xmlns:a16="http://schemas.microsoft.com/office/drawing/2014/main" id="{925C1A6C-6481-4D83-B266-49A40F842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1390650"/>
          <a:ext cx="1343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695325</xdr:colOff>
      <xdr:row>7</xdr:row>
      <xdr:rowOff>38100</xdr:rowOff>
    </xdr:from>
    <xdr:to>
      <xdr:col>4</xdr:col>
      <xdr:colOff>409575</xdr:colOff>
      <xdr:row>8</xdr:row>
      <xdr:rowOff>152400</xdr:rowOff>
    </xdr:to>
    <xdr:pic>
      <xdr:nvPicPr>
        <xdr:cNvPr id="916571" name="Picture 529">
          <a:extLst>
            <a:ext uri="{FF2B5EF4-FFF2-40B4-BE49-F238E27FC236}">
              <a16:creationId xmlns:a16="http://schemas.microsoft.com/office/drawing/2014/main" id="{8B5AD095-A323-4FC9-BCEF-7E1DB97C6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1362075"/>
          <a:ext cx="4476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14</xdr:row>
      <xdr:rowOff>38100</xdr:rowOff>
    </xdr:from>
    <xdr:to>
      <xdr:col>8</xdr:col>
      <xdr:colOff>495300</xdr:colOff>
      <xdr:row>18</xdr:row>
      <xdr:rowOff>133350</xdr:rowOff>
    </xdr:to>
    <xdr:graphicFrame macro="">
      <xdr:nvGraphicFramePr>
        <xdr:cNvPr id="916572" name="グラフ 219">
          <a:extLst>
            <a:ext uri="{FF2B5EF4-FFF2-40B4-BE49-F238E27FC236}">
              <a16:creationId xmlns:a16="http://schemas.microsoft.com/office/drawing/2014/main" id="{7C631164-5FD2-47CE-A973-28091CC3AC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57150</xdr:colOff>
      <xdr:row>12</xdr:row>
      <xdr:rowOff>47625</xdr:rowOff>
    </xdr:from>
    <xdr:to>
      <xdr:col>8</xdr:col>
      <xdr:colOff>457200</xdr:colOff>
      <xdr:row>16</xdr:row>
      <xdr:rowOff>9525</xdr:rowOff>
    </xdr:to>
    <xdr:graphicFrame macro="">
      <xdr:nvGraphicFramePr>
        <xdr:cNvPr id="916573" name="グラフ 218">
          <a:extLst>
            <a:ext uri="{FF2B5EF4-FFF2-40B4-BE49-F238E27FC236}">
              <a16:creationId xmlns:a16="http://schemas.microsoft.com/office/drawing/2014/main" id="{06E3A42D-9E6B-469E-9E0F-A4521D3EEE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57150</xdr:colOff>
      <xdr:row>17</xdr:row>
      <xdr:rowOff>66675</xdr:rowOff>
    </xdr:from>
    <xdr:to>
      <xdr:col>8</xdr:col>
      <xdr:colOff>400050</xdr:colOff>
      <xdr:row>22</xdr:row>
      <xdr:rowOff>0</xdr:rowOff>
    </xdr:to>
    <xdr:graphicFrame macro="">
      <xdr:nvGraphicFramePr>
        <xdr:cNvPr id="916574" name="グラフ 220">
          <a:extLst>
            <a:ext uri="{FF2B5EF4-FFF2-40B4-BE49-F238E27FC236}">
              <a16:creationId xmlns:a16="http://schemas.microsoft.com/office/drawing/2014/main" id="{ED780BEF-3D8C-40B2-88C0-8723F7A22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95250</xdr:colOff>
      <xdr:row>6</xdr:row>
      <xdr:rowOff>85725</xdr:rowOff>
    </xdr:from>
    <xdr:to>
      <xdr:col>12</xdr:col>
      <xdr:colOff>209550</xdr:colOff>
      <xdr:row>9</xdr:row>
      <xdr:rowOff>133350</xdr:rowOff>
    </xdr:to>
    <xdr:graphicFrame macro="">
      <xdr:nvGraphicFramePr>
        <xdr:cNvPr id="916575" name="グラフ 415">
          <a:extLst>
            <a:ext uri="{FF2B5EF4-FFF2-40B4-BE49-F238E27FC236}">
              <a16:creationId xmlns:a16="http://schemas.microsoft.com/office/drawing/2014/main" id="{4E4233D5-2908-4187-AFC8-CA761325C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104775</xdr:colOff>
      <xdr:row>13</xdr:row>
      <xdr:rowOff>114300</xdr:rowOff>
    </xdr:from>
    <xdr:to>
      <xdr:col>4</xdr:col>
      <xdr:colOff>85725</xdr:colOff>
      <xdr:row>15</xdr:row>
      <xdr:rowOff>85725</xdr:rowOff>
    </xdr:to>
    <xdr:sp macro="" textlink="$C$33" fLocksText="0">
      <xdr:nvSpPr>
        <xdr:cNvPr id="11680" name="Rectangle 416">
          <a:extLst>
            <a:ext uri="{FF2B5EF4-FFF2-40B4-BE49-F238E27FC236}">
              <a16:creationId xmlns:a16="http://schemas.microsoft.com/office/drawing/2014/main" id="{FBA42D5E-BF1B-487A-B697-E46C4C3F8545}"/>
            </a:ext>
          </a:extLst>
        </xdr:cNvPr>
        <xdr:cNvSpPr>
          <a:spLocks noChangeArrowheads="1" noTextEdit="1"/>
        </xdr:cNvSpPr>
      </xdr:nvSpPr>
      <xdr:spPr bwMode="auto">
        <a:xfrm>
          <a:off x="323850" y="2533650"/>
          <a:ext cx="1724025" cy="3143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fld id="{42251525-5B84-4B25-A504-068F37BCBF5E}" type="TxLink"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断熱性能</a:t>
          </a:fld>
          <a:endParaRPr lang="ja-JP" altLang="en-US" sz="16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104775</xdr:colOff>
      <xdr:row>16</xdr:row>
      <xdr:rowOff>95250</xdr:rowOff>
    </xdr:from>
    <xdr:to>
      <xdr:col>4</xdr:col>
      <xdr:colOff>85725</xdr:colOff>
      <xdr:row>18</xdr:row>
      <xdr:rowOff>66675</xdr:rowOff>
    </xdr:to>
    <xdr:sp macro="" textlink="$C$37" fLocksText="0">
      <xdr:nvSpPr>
        <xdr:cNvPr id="11681" name="Rectangle 417">
          <a:extLst>
            <a:ext uri="{FF2B5EF4-FFF2-40B4-BE49-F238E27FC236}">
              <a16:creationId xmlns:a16="http://schemas.microsoft.com/office/drawing/2014/main" id="{6AEFDC1E-1BB9-4934-AC66-8B974B6FBA12}"/>
            </a:ext>
          </a:extLst>
        </xdr:cNvPr>
        <xdr:cNvSpPr>
          <a:spLocks noChangeArrowheads="1" noTextEdit="1"/>
        </xdr:cNvSpPr>
      </xdr:nvSpPr>
      <xdr:spPr bwMode="auto">
        <a:xfrm>
          <a:off x="323850" y="3028950"/>
          <a:ext cx="1724025" cy="3143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fld id="{3DDAC9EB-474D-4392-B0F0-C869A0ED2E32}" type="TxLink"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長寿命化</a:t>
          </a:fld>
          <a:endParaRPr lang="ja-JP" altLang="en-US" sz="16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104775</xdr:colOff>
      <xdr:row>19</xdr:row>
      <xdr:rowOff>76200</xdr:rowOff>
    </xdr:from>
    <xdr:to>
      <xdr:col>4</xdr:col>
      <xdr:colOff>85725</xdr:colOff>
      <xdr:row>21</xdr:row>
      <xdr:rowOff>47625</xdr:rowOff>
    </xdr:to>
    <xdr:sp macro="" textlink="$C$41" fLocksText="0">
      <xdr:nvSpPr>
        <xdr:cNvPr id="11682" name="Rectangle 418">
          <a:extLst>
            <a:ext uri="{FF2B5EF4-FFF2-40B4-BE49-F238E27FC236}">
              <a16:creationId xmlns:a16="http://schemas.microsoft.com/office/drawing/2014/main" id="{A17EA9B3-3081-471A-A503-5E66F9094E72}"/>
            </a:ext>
          </a:extLst>
        </xdr:cNvPr>
        <xdr:cNvSpPr>
          <a:spLocks noChangeArrowheads="1" noTextEdit="1"/>
        </xdr:cNvSpPr>
      </xdr:nvSpPr>
      <xdr:spPr bwMode="auto">
        <a:xfrm>
          <a:off x="323850" y="3524250"/>
          <a:ext cx="1724025" cy="3143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54864" tIns="22860" rIns="0" bIns="0" anchor="t" upright="1"/>
        <a:lstStyle/>
        <a:p>
          <a:pPr algn="l" rtl="0">
            <a:defRPr sz="1000"/>
          </a:pPr>
          <a:fld id="{F9D520A9-1BE4-4D89-BD23-AE25BD6C59DF}" type="TxLink"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自然共生</a:t>
          </a:fld>
          <a:endParaRPr lang="ja-JP" altLang="en-US" sz="16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219075</xdr:colOff>
      <xdr:row>6</xdr:row>
      <xdr:rowOff>38100</xdr:rowOff>
    </xdr:from>
    <xdr:to>
      <xdr:col>12</xdr:col>
      <xdr:colOff>238125</xdr:colOff>
      <xdr:row>22</xdr:row>
      <xdr:rowOff>9525</xdr:rowOff>
    </xdr:to>
    <xdr:sp macro="" textlink="">
      <xdr:nvSpPr>
        <xdr:cNvPr id="916579" name="AutoShape 444">
          <a:extLst>
            <a:ext uri="{FF2B5EF4-FFF2-40B4-BE49-F238E27FC236}">
              <a16:creationId xmlns:a16="http://schemas.microsoft.com/office/drawing/2014/main" id="{1A208124-4021-4E9F-A6AA-E1B999CACC6D}"/>
            </a:ext>
          </a:extLst>
        </xdr:cNvPr>
        <xdr:cNvSpPr>
          <a:spLocks noChangeArrowheads="1"/>
        </xdr:cNvSpPr>
      </xdr:nvSpPr>
      <xdr:spPr bwMode="auto">
        <a:xfrm>
          <a:off x="219075" y="1190625"/>
          <a:ext cx="8105775" cy="2752725"/>
        </a:xfrm>
        <a:prstGeom prst="roundRect">
          <a:avLst>
            <a:gd name="adj" fmla="val 3398"/>
          </a:avLst>
        </a:prstGeom>
        <a:noFill/>
        <a:ln w="28575" algn="ctr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2</xdr:col>
      <xdr:colOff>342900</xdr:colOff>
      <xdr:row>10</xdr:row>
      <xdr:rowOff>161925</xdr:rowOff>
    </xdr:from>
    <xdr:to>
      <xdr:col>3</xdr:col>
      <xdr:colOff>180975</xdr:colOff>
      <xdr:row>12</xdr:row>
      <xdr:rowOff>104775</xdr:rowOff>
    </xdr:to>
    <xdr:sp macro="" textlink="">
      <xdr:nvSpPr>
        <xdr:cNvPr id="11712" name="WordArt 448">
          <a:extLst>
            <a:ext uri="{FF2B5EF4-FFF2-40B4-BE49-F238E27FC236}">
              <a16:creationId xmlns:a16="http://schemas.microsoft.com/office/drawing/2014/main" id="{9343E1D7-7942-413E-89A9-C3BCD5A969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62025" y="2000250"/>
          <a:ext cx="447675" cy="352425"/>
        </a:xfrm>
        <a:prstGeom prst="rect">
          <a:avLst/>
        </a:prstGeom>
      </xdr:spPr>
      <xdr:txBody>
        <a:bodyPr vertOverflow="clip" wrap="none" lIns="74295" tIns="8890" rIns="74295" bIns="889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fld id="{294D88DF-B42F-4BF0-9BE2-E584168A93A0}" type="TxLink">
            <a:rPr lang="ja-JP" altLang="en-US" sz="2400" kern="10" spc="0">
              <a:ln w="9525">
                <a:solidFill>
                  <a:srgbClr xmlns:mc="http://schemas.openxmlformats.org/markup-compatibility/2006" xmlns:a14="http://schemas.microsoft.com/office/drawing/2010/main" val="333399" mc:Ignorable="a14" a14:legacySpreadsheetColorIndex="62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333399" mc:Ignorable="a14" a14:legacySpreadsheetColorIndex="62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ctr" rtl="0">
              <a:buNone/>
            </a:pPr>
            <a:t>一般部
+
住　宅</a:t>
          </a:fld>
          <a:endParaRPr lang="ja-JP" altLang="en-US" sz="2400" kern="10" spc="0">
            <a:ln w="9525">
              <a:solidFill>
                <a:srgbClr xmlns:mc="http://schemas.openxmlformats.org/markup-compatibility/2006" xmlns:a14="http://schemas.microsoft.com/office/drawing/2010/main" val="333399" mc:Ignorable="a14" a14:legacySpreadsheetColorIndex="62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333399" mc:Ignorable="a14" a14:legacySpreadsheetColorIndex="62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1</xdr:col>
      <xdr:colOff>0</xdr:colOff>
      <xdr:row>0</xdr:row>
      <xdr:rowOff>57150</xdr:rowOff>
    </xdr:from>
    <xdr:to>
      <xdr:col>2</xdr:col>
      <xdr:colOff>352425</xdr:colOff>
      <xdr:row>4</xdr:row>
      <xdr:rowOff>104775</xdr:rowOff>
    </xdr:to>
    <xdr:pic>
      <xdr:nvPicPr>
        <xdr:cNvPr id="916581" name="Picture 458">
          <a:extLst>
            <a:ext uri="{FF2B5EF4-FFF2-40B4-BE49-F238E27FC236}">
              <a16:creationId xmlns:a16="http://schemas.microsoft.com/office/drawing/2014/main" id="{33BAF53B-AE7A-4EE6-828E-56AA1D549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57150"/>
          <a:ext cx="7524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10</xdr:row>
      <xdr:rowOff>104775</xdr:rowOff>
    </xdr:from>
    <xdr:to>
      <xdr:col>2</xdr:col>
      <xdr:colOff>190500</xdr:colOff>
      <xdr:row>13</xdr:row>
      <xdr:rowOff>19050</xdr:rowOff>
    </xdr:to>
    <xdr:pic>
      <xdr:nvPicPr>
        <xdr:cNvPr id="916582" name="Picture 489">
          <a:extLst>
            <a:ext uri="{FF2B5EF4-FFF2-40B4-BE49-F238E27FC236}">
              <a16:creationId xmlns:a16="http://schemas.microsoft.com/office/drawing/2014/main" id="{2F5B38EF-7A51-4B1A-B6DA-5E6464B60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943100"/>
          <a:ext cx="4476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7</xdr:row>
      <xdr:rowOff>38100</xdr:rowOff>
    </xdr:from>
    <xdr:to>
      <xdr:col>5</xdr:col>
      <xdr:colOff>609600</xdr:colOff>
      <xdr:row>8</xdr:row>
      <xdr:rowOff>142875</xdr:rowOff>
    </xdr:to>
    <xdr:sp macro="" textlink="">
      <xdr:nvSpPr>
        <xdr:cNvPr id="11757" name="Text Box 493">
          <a:extLst>
            <a:ext uri="{FF2B5EF4-FFF2-40B4-BE49-F238E27FC236}">
              <a16:creationId xmlns:a16="http://schemas.microsoft.com/office/drawing/2014/main" id="{7EDCD966-1B2C-4A01-900E-FD2FC53300EE}"/>
            </a:ext>
          </a:extLst>
        </xdr:cNvPr>
        <xdr:cNvSpPr txBox="1">
          <a:spLocks noChangeArrowheads="1"/>
        </xdr:cNvSpPr>
      </xdr:nvSpPr>
      <xdr:spPr bwMode="auto">
        <a:xfrm>
          <a:off x="2419350" y="1362075"/>
          <a:ext cx="790575" cy="276225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2000"/>
            </a:lnSpc>
            <a:defRPr sz="1000"/>
          </a:pPr>
          <a:r>
            <a:rPr lang="ja-JP" altLang="en-US" sz="1800" b="1" i="0" u="none" strike="noStrike" baseline="0">
              <a:solidFill>
                <a:srgbClr val="008080"/>
              </a:solidFill>
              <a:latin typeface="HGPｺﾞｼｯｸE"/>
              <a:ea typeface="HGPｺﾞｼｯｸE"/>
            </a:rPr>
            <a:t>2012</a:t>
          </a:r>
          <a:endParaRPr lang="ja-JP" altLang="en-US" sz="1800" b="1" i="0" u="none" strike="noStrike" baseline="0">
            <a:solidFill>
              <a:srgbClr val="000000"/>
            </a:solidFill>
            <a:latin typeface="HGPｺﾞｼｯｸE"/>
            <a:ea typeface="HGPｺﾞｼｯｸE"/>
          </a:endParaRPr>
        </a:p>
        <a:p>
          <a:pPr algn="l" rtl="0">
            <a:lnSpc>
              <a:spcPts val="1900"/>
            </a:lnSpc>
            <a:defRPr sz="1000"/>
          </a:pPr>
          <a:endParaRPr lang="ja-JP" altLang="en-US" sz="1800" b="1" i="0" u="none" strike="noStrike" baseline="0">
            <a:solidFill>
              <a:srgbClr val="000000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6</xdr:col>
      <xdr:colOff>657225</xdr:colOff>
      <xdr:row>7</xdr:row>
      <xdr:rowOff>38100</xdr:rowOff>
    </xdr:from>
    <xdr:to>
      <xdr:col>8</xdr:col>
      <xdr:colOff>523875</xdr:colOff>
      <xdr:row>8</xdr:row>
      <xdr:rowOff>152400</xdr:rowOff>
    </xdr:to>
    <xdr:sp macro="" textlink="">
      <xdr:nvSpPr>
        <xdr:cNvPr id="11760" name="WordArt 496">
          <a:extLst>
            <a:ext uri="{FF2B5EF4-FFF2-40B4-BE49-F238E27FC236}">
              <a16:creationId xmlns:a16="http://schemas.microsoft.com/office/drawing/2014/main" id="{6F8697E1-9836-412D-8B46-DE5802AA6F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895725" y="1362075"/>
          <a:ext cx="1266825" cy="285750"/>
        </a:xfrm>
        <a:prstGeom prst="rect">
          <a:avLst/>
        </a:prstGeom>
      </xdr:spPr>
      <xdr:txBody>
        <a:bodyPr vertOverflow="clip" wrap="none" lIns="74295" tIns="8890" rIns="74295" bIns="889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総 合 評 価</a:t>
          </a:r>
        </a:p>
      </xdr:txBody>
    </xdr:sp>
    <xdr:clientData/>
  </xdr:twoCellAnchor>
  <xdr:twoCellAnchor>
    <xdr:from>
      <xdr:col>3</xdr:col>
      <xdr:colOff>571500</xdr:colOff>
      <xdr:row>11</xdr:row>
      <xdr:rowOff>19050</xdr:rowOff>
    </xdr:from>
    <xdr:to>
      <xdr:col>7</xdr:col>
      <xdr:colOff>333375</xdr:colOff>
      <xdr:row>12</xdr:row>
      <xdr:rowOff>47625</xdr:rowOff>
    </xdr:to>
    <xdr:sp macro="" textlink="">
      <xdr:nvSpPr>
        <xdr:cNvPr id="11761" name="WordArt 497">
          <a:extLst>
            <a:ext uri="{FF2B5EF4-FFF2-40B4-BE49-F238E27FC236}">
              <a16:creationId xmlns:a16="http://schemas.microsoft.com/office/drawing/2014/main" id="{609BA9D9-B946-4A0F-9F04-62A0BBAFCA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00225" y="2028825"/>
          <a:ext cx="2505075" cy="266700"/>
        </a:xfrm>
        <a:prstGeom prst="rect">
          <a:avLst/>
        </a:prstGeom>
      </xdr:spPr>
      <xdr:txBody>
        <a:bodyPr vertOverflow="clip" wrap="none" lIns="74295" tIns="8890" rIns="74295" bIns="889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重 点 項 目 評 価</a:t>
          </a:r>
        </a:p>
      </xdr:txBody>
    </xdr:sp>
    <xdr:clientData/>
  </xdr:twoCellAnchor>
  <xdr:twoCellAnchor>
    <xdr:from>
      <xdr:col>1</xdr:col>
      <xdr:colOff>95250</xdr:colOff>
      <xdr:row>10</xdr:row>
      <xdr:rowOff>0</xdr:rowOff>
    </xdr:from>
    <xdr:to>
      <xdr:col>12</xdr:col>
      <xdr:colOff>95250</xdr:colOff>
      <xdr:row>10</xdr:row>
      <xdr:rowOff>0</xdr:rowOff>
    </xdr:to>
    <xdr:sp macro="" textlink="">
      <xdr:nvSpPr>
        <xdr:cNvPr id="916586" name="Line 499">
          <a:extLst>
            <a:ext uri="{FF2B5EF4-FFF2-40B4-BE49-F238E27FC236}">
              <a16:creationId xmlns:a16="http://schemas.microsoft.com/office/drawing/2014/main" id="{9E0B89B8-3182-4E57-9E26-6B403599B4C7}"/>
            </a:ext>
          </a:extLst>
        </xdr:cNvPr>
        <xdr:cNvSpPr>
          <a:spLocks noChangeShapeType="1"/>
        </xdr:cNvSpPr>
      </xdr:nvSpPr>
      <xdr:spPr bwMode="auto">
        <a:xfrm>
          <a:off x="314325" y="1838325"/>
          <a:ext cx="786765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590550</xdr:colOff>
      <xdr:row>23</xdr:row>
      <xdr:rowOff>0</xdr:rowOff>
    </xdr:from>
    <xdr:to>
      <xdr:col>4</xdr:col>
      <xdr:colOff>619125</xdr:colOff>
      <xdr:row>24</xdr:row>
      <xdr:rowOff>19050</xdr:rowOff>
    </xdr:to>
    <xdr:sp macro="" textlink="">
      <xdr:nvSpPr>
        <xdr:cNvPr id="916587" name="Rectangle 516">
          <a:extLst>
            <a:ext uri="{FF2B5EF4-FFF2-40B4-BE49-F238E27FC236}">
              <a16:creationId xmlns:a16="http://schemas.microsoft.com/office/drawing/2014/main" id="{346D2598-CD8A-4A8F-806E-DA064DF68D9D}"/>
            </a:ext>
          </a:extLst>
        </xdr:cNvPr>
        <xdr:cNvSpPr>
          <a:spLocks noChangeArrowheads="1"/>
        </xdr:cNvSpPr>
      </xdr:nvSpPr>
      <xdr:spPr bwMode="auto">
        <a:xfrm>
          <a:off x="1819275" y="4057650"/>
          <a:ext cx="7620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28575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</xdr:col>
      <xdr:colOff>9525</xdr:colOff>
      <xdr:row>22</xdr:row>
      <xdr:rowOff>114300</xdr:rowOff>
    </xdr:from>
    <xdr:to>
      <xdr:col>2</xdr:col>
      <xdr:colOff>28575</xdr:colOff>
      <xdr:row>24</xdr:row>
      <xdr:rowOff>9525</xdr:rowOff>
    </xdr:to>
    <xdr:sp macro="" textlink="">
      <xdr:nvSpPr>
        <xdr:cNvPr id="916588" name="Rectangle 517">
          <a:extLst>
            <a:ext uri="{FF2B5EF4-FFF2-40B4-BE49-F238E27FC236}">
              <a16:creationId xmlns:a16="http://schemas.microsoft.com/office/drawing/2014/main" id="{3F243D50-5783-4A4F-9C01-5630EF350E03}"/>
            </a:ext>
          </a:extLst>
        </xdr:cNvPr>
        <xdr:cNvSpPr>
          <a:spLocks noChangeArrowheads="1"/>
        </xdr:cNvSpPr>
      </xdr:nvSpPr>
      <xdr:spPr bwMode="auto">
        <a:xfrm>
          <a:off x="228600" y="4048125"/>
          <a:ext cx="4191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1270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10</xdr:col>
      <xdr:colOff>952500</xdr:colOff>
      <xdr:row>0</xdr:row>
      <xdr:rowOff>123825</xdr:rowOff>
    </xdr:from>
    <xdr:to>
      <xdr:col>12</xdr:col>
      <xdr:colOff>219075</xdr:colOff>
      <xdr:row>4</xdr:row>
      <xdr:rowOff>142875</xdr:rowOff>
    </xdr:to>
    <xdr:grpSp>
      <xdr:nvGrpSpPr>
        <xdr:cNvPr id="916589" name="Group 538">
          <a:extLst>
            <a:ext uri="{FF2B5EF4-FFF2-40B4-BE49-F238E27FC236}">
              <a16:creationId xmlns:a16="http://schemas.microsoft.com/office/drawing/2014/main" id="{04F58272-E806-4F62-86B5-9272E5C79FB0}"/>
            </a:ext>
          </a:extLst>
        </xdr:cNvPr>
        <xdr:cNvGrpSpPr>
          <a:grpSpLocks/>
        </xdr:cNvGrpSpPr>
      </xdr:nvGrpSpPr>
      <xdr:grpSpPr bwMode="auto">
        <a:xfrm>
          <a:off x="6772275" y="123825"/>
          <a:ext cx="1533525" cy="752475"/>
          <a:chOff x="712" y="12"/>
          <a:chExt cx="143" cy="79"/>
        </a:xfrm>
      </xdr:grpSpPr>
      <xdr:sp macro="" textlink="">
        <xdr:nvSpPr>
          <xdr:cNvPr id="916604" name="Rectangle 534">
            <a:extLst>
              <a:ext uri="{FF2B5EF4-FFF2-40B4-BE49-F238E27FC236}">
                <a16:creationId xmlns:a16="http://schemas.microsoft.com/office/drawing/2014/main" id="{FDC1AFB8-9075-4712-8F80-0949C511CAC3}"/>
              </a:ext>
            </a:extLst>
          </xdr:cNvPr>
          <xdr:cNvSpPr>
            <a:spLocks noChangeArrowheads="1"/>
          </xdr:cNvSpPr>
        </xdr:nvSpPr>
        <xdr:spPr bwMode="auto">
          <a:xfrm>
            <a:off x="712" y="12"/>
            <a:ext cx="143" cy="79"/>
          </a:xfrm>
          <a:prstGeom prst="rect">
            <a:avLst/>
          </a:prstGeom>
          <a:noFill/>
          <a:ln w="28575" algn="ctr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8000" mc:Ignorable="a14" a14:legacySpreadsheetColorIndex="17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  <xdr:sp macro="" textlink="">
        <xdr:nvSpPr>
          <xdr:cNvPr id="916605" name="Rectangle 535">
            <a:extLst>
              <a:ext uri="{FF2B5EF4-FFF2-40B4-BE49-F238E27FC236}">
                <a16:creationId xmlns:a16="http://schemas.microsoft.com/office/drawing/2014/main" id="{608348FC-A315-42DF-B2B0-8A6C7BDD3E98}"/>
              </a:ext>
            </a:extLst>
          </xdr:cNvPr>
          <xdr:cNvSpPr>
            <a:spLocks noChangeArrowheads="1"/>
          </xdr:cNvSpPr>
        </xdr:nvSpPr>
        <xdr:spPr bwMode="auto">
          <a:xfrm>
            <a:off x="712" y="12"/>
            <a:ext cx="143" cy="3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ln w="28575" algn="ctr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  <a:ext uri="{53640926-AAD7-44D8-BBD7-CCE9431645EC}">
              <a14:shadowObscured xmlns:a14="http://schemas.microsoft.com/office/drawing/2010/main" val="1"/>
            </a:ext>
          </a:extLst>
        </xdr:spPr>
      </xdr:sp>
    </xdr:grpSp>
    <xdr:clientData/>
  </xdr:twoCellAnchor>
  <xdr:twoCellAnchor>
    <xdr:from>
      <xdr:col>11</xdr:col>
      <xdr:colOff>76200</xdr:colOff>
      <xdr:row>1</xdr:row>
      <xdr:rowOff>19050</xdr:rowOff>
    </xdr:from>
    <xdr:to>
      <xdr:col>11</xdr:col>
      <xdr:colOff>923925</xdr:colOff>
      <xdr:row>2</xdr:row>
      <xdr:rowOff>28575</xdr:rowOff>
    </xdr:to>
    <xdr:sp macro="" textlink="">
      <xdr:nvSpPr>
        <xdr:cNvPr id="11800" name="WordArt 536">
          <a:extLst>
            <a:ext uri="{FF2B5EF4-FFF2-40B4-BE49-F238E27FC236}">
              <a16:creationId xmlns:a16="http://schemas.microsoft.com/office/drawing/2014/main" id="{62E06B4E-263E-4427-80DA-A597C9AFB9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115175" y="190500"/>
          <a:ext cx="847725" cy="180975"/>
        </a:xfrm>
        <a:prstGeom prst="rect">
          <a:avLst/>
        </a:prstGeom>
      </xdr:spPr>
      <xdr:txBody>
        <a:bodyPr vertOverflow="clip" wrap="none" lIns="74295" tIns="8890" rIns="74295" bIns="889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-60">
              <a:ln w="9525">
                <a:solidFill>
                  <a:srgbClr xmlns:mc="http://schemas.openxmlformats.org/markup-compatibility/2006" xmlns:a14="http://schemas.microsoft.com/office/drawing/2010/main" val="FFFFFF" mc:Ignorable="a14" a14:legacySpreadsheetColorIndex="9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 付 番 号</a:t>
          </a:r>
        </a:p>
      </xdr:txBody>
    </xdr:sp>
    <xdr:clientData/>
  </xdr:twoCellAnchor>
  <xdr:twoCellAnchor>
    <xdr:from>
      <xdr:col>8</xdr:col>
      <xdr:colOff>180975</xdr:colOff>
      <xdr:row>17</xdr:row>
      <xdr:rowOff>47625</xdr:rowOff>
    </xdr:from>
    <xdr:to>
      <xdr:col>11</xdr:col>
      <xdr:colOff>352425</xdr:colOff>
      <xdr:row>23</xdr:row>
      <xdr:rowOff>123825</xdr:rowOff>
    </xdr:to>
    <xdr:graphicFrame macro="">
      <xdr:nvGraphicFramePr>
        <xdr:cNvPr id="916591" name="グラフ 470">
          <a:extLst>
            <a:ext uri="{FF2B5EF4-FFF2-40B4-BE49-F238E27FC236}">
              <a16:creationId xmlns:a16="http://schemas.microsoft.com/office/drawing/2014/main" id="{CA28CE52-56D6-45E4-9226-EBE029FD2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</xdr:col>
      <xdr:colOff>419100</xdr:colOff>
      <xdr:row>11</xdr:row>
      <xdr:rowOff>57150</xdr:rowOff>
    </xdr:from>
    <xdr:to>
      <xdr:col>11</xdr:col>
      <xdr:colOff>114300</xdr:colOff>
      <xdr:row>20</xdr:row>
      <xdr:rowOff>19050</xdr:rowOff>
    </xdr:to>
    <xdr:graphicFrame macro="">
      <xdr:nvGraphicFramePr>
        <xdr:cNvPr id="916592" name="グラフ 471">
          <a:extLst>
            <a:ext uri="{FF2B5EF4-FFF2-40B4-BE49-F238E27FC236}">
              <a16:creationId xmlns:a16="http://schemas.microsoft.com/office/drawing/2014/main" id="{4589AD17-8F1C-4F93-BA45-F571EF22CD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885825</xdr:colOff>
      <xdr:row>12</xdr:row>
      <xdr:rowOff>9525</xdr:rowOff>
    </xdr:from>
    <xdr:to>
      <xdr:col>11</xdr:col>
      <xdr:colOff>476250</xdr:colOff>
      <xdr:row>13</xdr:row>
      <xdr:rowOff>66675</xdr:rowOff>
    </xdr:to>
    <xdr:sp macro="" textlink="$L$11" fLocksText="0">
      <xdr:nvSpPr>
        <xdr:cNvPr id="11743" name="Text Box 479">
          <a:extLst>
            <a:ext uri="{FF2B5EF4-FFF2-40B4-BE49-F238E27FC236}">
              <a16:creationId xmlns:a16="http://schemas.microsoft.com/office/drawing/2014/main" id="{C4D09500-C8D7-480A-9201-DD4ECB3BDD33}"/>
            </a:ext>
          </a:extLst>
        </xdr:cNvPr>
        <xdr:cNvSpPr txBox="1">
          <a:spLocks noChangeArrowheads="1" noTextEdit="1"/>
        </xdr:cNvSpPr>
      </xdr:nvSpPr>
      <xdr:spPr bwMode="auto">
        <a:xfrm>
          <a:off x="6705600" y="2257425"/>
          <a:ext cx="809625" cy="228600"/>
        </a:xfrm>
        <a:prstGeom prst="rect">
          <a:avLst/>
        </a:prstGeom>
        <a:noFill/>
        <a:ln>
          <a:noFill/>
        </a:ln>
        <a:effectLst/>
      </xdr:spPr>
      <xdr:txBody>
        <a:bodyPr/>
        <a:lstStyle/>
        <a:p>
          <a:fld id="{64E1E423-511D-4FDF-BAD5-39905E76FB3B}" type="TxLink">
            <a:rPr lang="ja-JP" altLang="en-US"/>
            <a:pPr/>
            <a:t> </a:t>
          </a:fld>
          <a:endParaRPr lang="ja-JP" altLang="en-US"/>
        </a:p>
      </xdr:txBody>
    </xdr:sp>
    <xdr:clientData/>
  </xdr:twoCellAnchor>
  <xdr:twoCellAnchor>
    <xdr:from>
      <xdr:col>8</xdr:col>
      <xdr:colOff>323850</xdr:colOff>
      <xdr:row>9</xdr:row>
      <xdr:rowOff>57150</xdr:rowOff>
    </xdr:from>
    <xdr:to>
      <xdr:col>10</xdr:col>
      <xdr:colOff>0</xdr:colOff>
      <xdr:row>14</xdr:row>
      <xdr:rowOff>38100</xdr:rowOff>
    </xdr:to>
    <xdr:graphicFrame macro="">
      <xdr:nvGraphicFramePr>
        <xdr:cNvPr id="916594" name="グラフ 483">
          <a:extLst>
            <a:ext uri="{FF2B5EF4-FFF2-40B4-BE49-F238E27FC236}">
              <a16:creationId xmlns:a16="http://schemas.microsoft.com/office/drawing/2014/main" id="{A49F4DB5-4F28-44FE-9AE2-7B75E915E8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571500</xdr:colOff>
      <xdr:row>10</xdr:row>
      <xdr:rowOff>114300</xdr:rowOff>
    </xdr:from>
    <xdr:to>
      <xdr:col>11</xdr:col>
      <xdr:colOff>552450</xdr:colOff>
      <xdr:row>12</xdr:row>
      <xdr:rowOff>0</xdr:rowOff>
    </xdr:to>
    <xdr:sp macro="" textlink="$X$33" fLocksText="0">
      <xdr:nvSpPr>
        <xdr:cNvPr id="11690" name="Rectangle 426">
          <a:extLst>
            <a:ext uri="{FF2B5EF4-FFF2-40B4-BE49-F238E27FC236}">
              <a16:creationId xmlns:a16="http://schemas.microsoft.com/office/drawing/2014/main" id="{6A8DA3DE-B331-4974-A93F-6687AD7475F2}"/>
            </a:ext>
          </a:extLst>
        </xdr:cNvPr>
        <xdr:cNvSpPr>
          <a:spLocks noChangeArrowheads="1" noTextEdit="1"/>
        </xdr:cNvSpPr>
      </xdr:nvSpPr>
      <xdr:spPr bwMode="auto">
        <a:xfrm>
          <a:off x="5753100" y="1952625"/>
          <a:ext cx="1838325" cy="2952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45720" tIns="18288" rIns="0" bIns="0" anchor="t" upright="1"/>
        <a:lstStyle/>
        <a:p>
          <a:pPr algn="l" rtl="0">
            <a:defRPr sz="1000"/>
          </a:pPr>
          <a:fld id="{75CA6CC0-BBE5-4424-B12E-3DC1E9402C08}" type="TxLink"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自然エネルギー利用</a:t>
          </a:fld>
          <a:endParaRPr lang="ja-JP" altLang="en-US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10</xdr:col>
      <xdr:colOff>1095375</xdr:colOff>
      <xdr:row>12</xdr:row>
      <xdr:rowOff>76200</xdr:rowOff>
    </xdr:from>
    <xdr:to>
      <xdr:col>11</xdr:col>
      <xdr:colOff>714375</xdr:colOff>
      <xdr:row>13</xdr:row>
      <xdr:rowOff>142875</xdr:rowOff>
    </xdr:to>
    <xdr:sp macro="" textlink="$X$37" fLocksText="0">
      <xdr:nvSpPr>
        <xdr:cNvPr id="11693" name="Rectangle 429">
          <a:extLst>
            <a:ext uri="{FF2B5EF4-FFF2-40B4-BE49-F238E27FC236}">
              <a16:creationId xmlns:a16="http://schemas.microsoft.com/office/drawing/2014/main" id="{C31D0941-AB64-4E4C-A4FF-F215A0BDED54}"/>
            </a:ext>
          </a:extLst>
        </xdr:cNvPr>
        <xdr:cNvSpPr>
          <a:spLocks noChangeArrowheads="1" noTextEdit="1"/>
        </xdr:cNvSpPr>
      </xdr:nvSpPr>
      <xdr:spPr bwMode="auto">
        <a:xfrm>
          <a:off x="6915150" y="2324100"/>
          <a:ext cx="838200" cy="2381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45720" tIns="18288" rIns="0" bIns="0" anchor="t" upright="1"/>
        <a:lstStyle/>
        <a:p>
          <a:pPr algn="l" rtl="0">
            <a:defRPr sz="1000"/>
          </a:pPr>
          <a:fld id="{CB93550F-97D6-4ACB-88FA-D8D495898EDA}" type="TxLink"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節水機器</a:t>
          </a:fld>
          <a:endParaRPr lang="ja-JP" altLang="en-US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10</xdr:col>
      <xdr:colOff>542925</xdr:colOff>
      <xdr:row>16</xdr:row>
      <xdr:rowOff>114300</xdr:rowOff>
    </xdr:from>
    <xdr:to>
      <xdr:col>11</xdr:col>
      <xdr:colOff>361950</xdr:colOff>
      <xdr:row>19</xdr:row>
      <xdr:rowOff>0</xdr:rowOff>
    </xdr:to>
    <xdr:graphicFrame macro="">
      <xdr:nvGraphicFramePr>
        <xdr:cNvPr id="916597" name="グラフ 521">
          <a:extLst>
            <a:ext uri="{FF2B5EF4-FFF2-40B4-BE49-F238E27FC236}">
              <a16:creationId xmlns:a16="http://schemas.microsoft.com/office/drawing/2014/main" id="{9A641540-7EE4-4C7C-85A0-8C72E4EDC6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581025</xdr:colOff>
      <xdr:row>16</xdr:row>
      <xdr:rowOff>66675</xdr:rowOff>
    </xdr:from>
    <xdr:to>
      <xdr:col>11</xdr:col>
      <xdr:colOff>371475</xdr:colOff>
      <xdr:row>19</xdr:row>
      <xdr:rowOff>57150</xdr:rowOff>
    </xdr:to>
    <xdr:sp macro="" textlink="$X$45" fLocksText="0">
      <xdr:nvSpPr>
        <xdr:cNvPr id="11697" name="Rectangle 433">
          <a:extLst>
            <a:ext uri="{FF2B5EF4-FFF2-40B4-BE49-F238E27FC236}">
              <a16:creationId xmlns:a16="http://schemas.microsoft.com/office/drawing/2014/main" id="{806460D4-735B-436D-A85E-FC8CE2257155}"/>
            </a:ext>
          </a:extLst>
        </xdr:cNvPr>
        <xdr:cNvSpPr>
          <a:spLocks noChangeArrowheads="1" noTextEdit="1"/>
        </xdr:cNvSpPr>
      </xdr:nvSpPr>
      <xdr:spPr bwMode="auto">
        <a:xfrm>
          <a:off x="6400800" y="3000375"/>
          <a:ext cx="1009650" cy="5048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45720" tIns="18288" rIns="45720" bIns="18288" anchor="ctr" upright="1"/>
        <a:lstStyle/>
        <a:p>
          <a:pPr algn="ctr" rtl="0">
            <a:defRPr sz="1000"/>
          </a:pPr>
          <a:fld id="{C92AF562-16EE-42BF-89EA-E4B3D2281152}" type="TxLink">
            <a:rPr lang="ja-JP" altLang="en-US" sz="12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pPr algn="ctr" rtl="0">
              <a:defRPr sz="1000"/>
            </a:pPr>
            <a:t>耐震性向上</a:t>
          </a:fld>
          <a:endParaRPr lang="ja-JP" altLang="en-US" sz="1200" b="1" i="0" u="none" strike="noStrike" baseline="0">
            <a:solidFill>
              <a:srgbClr val="FFFFFF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10</xdr:col>
      <xdr:colOff>152400</xdr:colOff>
      <xdr:row>19</xdr:row>
      <xdr:rowOff>133350</xdr:rowOff>
    </xdr:from>
    <xdr:to>
      <xdr:col>11</xdr:col>
      <xdr:colOff>28575</xdr:colOff>
      <xdr:row>21</xdr:row>
      <xdr:rowOff>66675</xdr:rowOff>
    </xdr:to>
    <xdr:sp macro="" textlink="$X$43" fLocksText="0">
      <xdr:nvSpPr>
        <xdr:cNvPr id="11696" name="Rectangle 432">
          <a:extLst>
            <a:ext uri="{FF2B5EF4-FFF2-40B4-BE49-F238E27FC236}">
              <a16:creationId xmlns:a16="http://schemas.microsoft.com/office/drawing/2014/main" id="{975BC027-1B52-4A54-8713-F1BDD93A0F54}"/>
            </a:ext>
          </a:extLst>
        </xdr:cNvPr>
        <xdr:cNvSpPr>
          <a:spLocks noChangeArrowheads="1" noTextEdit="1"/>
        </xdr:cNvSpPr>
      </xdr:nvSpPr>
      <xdr:spPr bwMode="auto">
        <a:xfrm>
          <a:off x="5972175" y="3581400"/>
          <a:ext cx="1095375" cy="2762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45720" tIns="18288" rIns="0" bIns="0" anchor="t" upright="1"/>
        <a:lstStyle/>
        <a:p>
          <a:pPr algn="l" rtl="0">
            <a:defRPr sz="1000"/>
          </a:pPr>
          <a:fld id="{29F9E59B-AE39-4495-8040-C2F1EB5B225C}" type="TxLink"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 </a:t>
          </a:fld>
          <a:endParaRPr lang="ja-JP" altLang="en-US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 editAs="oneCell">
    <xdr:from>
      <xdr:col>9</xdr:col>
      <xdr:colOff>438150</xdr:colOff>
      <xdr:row>18</xdr:row>
      <xdr:rowOff>19050</xdr:rowOff>
    </xdr:from>
    <xdr:to>
      <xdr:col>10</xdr:col>
      <xdr:colOff>333375</xdr:colOff>
      <xdr:row>19</xdr:row>
      <xdr:rowOff>152400</xdr:rowOff>
    </xdr:to>
    <xdr:pic>
      <xdr:nvPicPr>
        <xdr:cNvPr id="916600" name="Picture 579">
          <a:extLst>
            <a:ext uri="{FF2B5EF4-FFF2-40B4-BE49-F238E27FC236}">
              <a16:creationId xmlns:a16="http://schemas.microsoft.com/office/drawing/2014/main" id="{65F6D5C5-A428-4B7F-852C-E0810566E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3295650"/>
          <a:ext cx="533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523875</xdr:colOff>
      <xdr:row>13</xdr:row>
      <xdr:rowOff>76200</xdr:rowOff>
    </xdr:from>
    <xdr:to>
      <xdr:col>10</xdr:col>
      <xdr:colOff>323850</xdr:colOff>
      <xdr:row>20</xdr:row>
      <xdr:rowOff>28575</xdr:rowOff>
    </xdr:to>
    <xdr:graphicFrame macro="">
      <xdr:nvGraphicFramePr>
        <xdr:cNvPr id="916601" name="グラフ 484">
          <a:extLst>
            <a:ext uri="{FF2B5EF4-FFF2-40B4-BE49-F238E27FC236}">
              <a16:creationId xmlns:a16="http://schemas.microsoft.com/office/drawing/2014/main" id="{017C7336-A355-4159-9131-856CACCE7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133350</xdr:colOff>
      <xdr:row>14</xdr:row>
      <xdr:rowOff>95250</xdr:rowOff>
    </xdr:from>
    <xdr:to>
      <xdr:col>9</xdr:col>
      <xdr:colOff>600075</xdr:colOff>
      <xdr:row>16</xdr:row>
      <xdr:rowOff>19050</xdr:rowOff>
    </xdr:to>
    <xdr:sp macro="" textlink="$X$42" fLocksText="0">
      <xdr:nvSpPr>
        <xdr:cNvPr id="11695" name="Rectangle 431">
          <a:extLst>
            <a:ext uri="{FF2B5EF4-FFF2-40B4-BE49-F238E27FC236}">
              <a16:creationId xmlns:a16="http://schemas.microsoft.com/office/drawing/2014/main" id="{E5DAD00C-8F13-402C-A65D-76B719378889}"/>
            </a:ext>
          </a:extLst>
        </xdr:cNvPr>
        <xdr:cNvSpPr>
          <a:spLocks noChangeArrowheads="1" noTextEdit="1"/>
        </xdr:cNvSpPr>
      </xdr:nvSpPr>
      <xdr:spPr bwMode="auto">
        <a:xfrm>
          <a:off x="4772025" y="2686050"/>
          <a:ext cx="1009650" cy="2667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45720" tIns="18288" rIns="0" bIns="0" anchor="t" upright="1"/>
        <a:lstStyle/>
        <a:p>
          <a:pPr algn="l" rtl="0">
            <a:defRPr sz="1000"/>
          </a:pPr>
          <a:fld id="{7994FC56-2C92-444A-B9DE-83175B805693}" type="TxLink"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 </a:t>
          </a:fld>
          <a:endParaRPr lang="ja-JP" altLang="en-US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10</xdr:col>
      <xdr:colOff>161925</xdr:colOff>
      <xdr:row>14</xdr:row>
      <xdr:rowOff>85725</xdr:rowOff>
    </xdr:from>
    <xdr:to>
      <xdr:col>10</xdr:col>
      <xdr:colOff>962025</xdr:colOff>
      <xdr:row>16</xdr:row>
      <xdr:rowOff>19050</xdr:rowOff>
    </xdr:to>
    <xdr:sp macro="" textlink="$X$41" fLocksText="0">
      <xdr:nvSpPr>
        <xdr:cNvPr id="11694" name="Rectangle 430">
          <a:extLst>
            <a:ext uri="{FF2B5EF4-FFF2-40B4-BE49-F238E27FC236}">
              <a16:creationId xmlns:a16="http://schemas.microsoft.com/office/drawing/2014/main" id="{EDAD27EB-5D01-47BB-9E66-601E3DC751DD}"/>
            </a:ext>
          </a:extLst>
        </xdr:cNvPr>
        <xdr:cNvSpPr>
          <a:spLocks noChangeArrowheads="1" noTextEdit="1"/>
        </xdr:cNvSpPr>
      </xdr:nvSpPr>
      <xdr:spPr bwMode="auto">
        <a:xfrm>
          <a:off x="5981700" y="2676525"/>
          <a:ext cx="800100" cy="2762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45720" tIns="18288" rIns="45720" bIns="0" anchor="t" upright="1"/>
        <a:lstStyle/>
        <a:p>
          <a:pPr algn="ctr" rtl="0">
            <a:defRPr sz="1000"/>
          </a:pPr>
          <a:fld id="{B5FC8DF7-43AB-44FF-8513-76C125F45099}" type="TxLink"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ctr" rtl="0">
              <a:defRPr sz="1000"/>
            </a:pPr>
            <a:t>建物緑化</a:t>
          </a:fld>
          <a:endParaRPr lang="ja-JP" altLang="en-US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619125</xdr:colOff>
      <xdr:row>5</xdr:row>
      <xdr:rowOff>142875</xdr:rowOff>
    </xdr:from>
    <xdr:to>
      <xdr:col>9</xdr:col>
      <xdr:colOff>0</xdr:colOff>
      <xdr:row>8</xdr:row>
      <xdr:rowOff>114300</xdr:rowOff>
    </xdr:to>
    <xdr:graphicFrame macro="">
      <xdr:nvGraphicFramePr>
        <xdr:cNvPr id="588696" name="グラフ 1243">
          <a:extLst>
            <a:ext uri="{FF2B5EF4-FFF2-40B4-BE49-F238E27FC236}">
              <a16:creationId xmlns:a16="http://schemas.microsoft.com/office/drawing/2014/main" id="{CEB60C5B-3F5D-4CC8-89BC-88AA1C331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428625</xdr:colOff>
      <xdr:row>16</xdr:row>
      <xdr:rowOff>133350</xdr:rowOff>
    </xdr:from>
    <xdr:to>
      <xdr:col>8</xdr:col>
      <xdr:colOff>66675</xdr:colOff>
      <xdr:row>23</xdr:row>
      <xdr:rowOff>66675</xdr:rowOff>
    </xdr:to>
    <xdr:graphicFrame macro="">
      <xdr:nvGraphicFramePr>
        <xdr:cNvPr id="588697" name="グラフ 1232">
          <a:extLst>
            <a:ext uri="{FF2B5EF4-FFF2-40B4-BE49-F238E27FC236}">
              <a16:creationId xmlns:a16="http://schemas.microsoft.com/office/drawing/2014/main" id="{DD026503-2F77-4AA7-95D6-47517BF8D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352425</xdr:colOff>
      <xdr:row>11</xdr:row>
      <xdr:rowOff>114300</xdr:rowOff>
    </xdr:from>
    <xdr:to>
      <xdr:col>7</xdr:col>
      <xdr:colOff>571500</xdr:colOff>
      <xdr:row>20</xdr:row>
      <xdr:rowOff>142875</xdr:rowOff>
    </xdr:to>
    <xdr:graphicFrame macro="">
      <xdr:nvGraphicFramePr>
        <xdr:cNvPr id="588698" name="グラフ 1233">
          <a:extLst>
            <a:ext uri="{FF2B5EF4-FFF2-40B4-BE49-F238E27FC236}">
              <a16:creationId xmlns:a16="http://schemas.microsoft.com/office/drawing/2014/main" id="{8E70B9C6-2554-48C1-BA4F-23C8476B4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76200</xdr:colOff>
      <xdr:row>13</xdr:row>
      <xdr:rowOff>76200</xdr:rowOff>
    </xdr:from>
    <xdr:to>
      <xdr:col>8</xdr:col>
      <xdr:colOff>314325</xdr:colOff>
      <xdr:row>18</xdr:row>
      <xdr:rowOff>47625</xdr:rowOff>
    </xdr:to>
    <xdr:graphicFrame macro="">
      <xdr:nvGraphicFramePr>
        <xdr:cNvPr id="588699" name="グラフ 1234">
          <a:extLst>
            <a:ext uri="{FF2B5EF4-FFF2-40B4-BE49-F238E27FC236}">
              <a16:creationId xmlns:a16="http://schemas.microsoft.com/office/drawing/2014/main" id="{075761D6-ABDE-43D8-898D-D9AF895830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</xdr:colOff>
      <xdr:row>9</xdr:row>
      <xdr:rowOff>66675</xdr:rowOff>
    </xdr:from>
    <xdr:to>
      <xdr:col>6</xdr:col>
      <xdr:colOff>209550</xdr:colOff>
      <xdr:row>14</xdr:row>
      <xdr:rowOff>85725</xdr:rowOff>
    </xdr:to>
    <xdr:graphicFrame macro="">
      <xdr:nvGraphicFramePr>
        <xdr:cNvPr id="588700" name="グラフ 1235">
          <a:extLst>
            <a:ext uri="{FF2B5EF4-FFF2-40B4-BE49-F238E27FC236}">
              <a16:creationId xmlns:a16="http://schemas.microsoft.com/office/drawing/2014/main" id="{47733F3A-8926-406B-A4A6-9CA33516A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409575</xdr:colOff>
      <xdr:row>17</xdr:row>
      <xdr:rowOff>85725</xdr:rowOff>
    </xdr:from>
    <xdr:to>
      <xdr:col>8</xdr:col>
      <xdr:colOff>66675</xdr:colOff>
      <xdr:row>19</xdr:row>
      <xdr:rowOff>76200</xdr:rowOff>
    </xdr:to>
    <xdr:graphicFrame macro="">
      <xdr:nvGraphicFramePr>
        <xdr:cNvPr id="588701" name="グラフ 1236">
          <a:extLst>
            <a:ext uri="{FF2B5EF4-FFF2-40B4-BE49-F238E27FC236}">
              <a16:creationId xmlns:a16="http://schemas.microsoft.com/office/drawing/2014/main" id="{6D046BD4-351E-457B-8399-3F18EFF5A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1</xdr:row>
      <xdr:rowOff>47625</xdr:rowOff>
    </xdr:from>
    <xdr:to>
      <xdr:col>8</xdr:col>
      <xdr:colOff>123825</xdr:colOff>
      <xdr:row>5</xdr:row>
      <xdr:rowOff>95250</xdr:rowOff>
    </xdr:to>
    <xdr:sp macro="" textlink="" fLocksText="0">
      <xdr:nvSpPr>
        <xdr:cNvPr id="62635" name="Rectangle 1195">
          <a:extLst>
            <a:ext uri="{FF2B5EF4-FFF2-40B4-BE49-F238E27FC236}">
              <a16:creationId xmlns:a16="http://schemas.microsoft.com/office/drawing/2014/main" id="{4748979B-5B73-4042-8056-EE809E0E9204}"/>
            </a:ext>
          </a:extLst>
        </xdr:cNvPr>
        <xdr:cNvSpPr>
          <a:spLocks noChangeArrowheads="1"/>
        </xdr:cNvSpPr>
      </xdr:nvSpPr>
      <xdr:spPr bwMode="auto">
        <a:xfrm>
          <a:off x="247650" y="219075"/>
          <a:ext cx="5362575" cy="714375"/>
        </a:xfrm>
        <a:prstGeom prst="rect">
          <a:avLst/>
        </a:prstGeom>
        <a:solidFill>
          <a:srgbClr val="00985F"/>
        </a:solidFill>
        <a:ln>
          <a:noFill/>
        </a:ln>
        <a:effectLst/>
      </xdr:spPr>
    </xdr:sp>
    <xdr:clientData/>
  </xdr:twoCellAnchor>
  <xdr:twoCellAnchor>
    <xdr:from>
      <xdr:col>0</xdr:col>
      <xdr:colOff>247650</xdr:colOff>
      <xdr:row>1</xdr:row>
      <xdr:rowOff>38100</xdr:rowOff>
    </xdr:from>
    <xdr:to>
      <xdr:col>8</xdr:col>
      <xdr:colOff>133350</xdr:colOff>
      <xdr:row>23</xdr:row>
      <xdr:rowOff>0</xdr:rowOff>
    </xdr:to>
    <xdr:sp macro="" textlink="" fLocksText="0">
      <xdr:nvSpPr>
        <xdr:cNvPr id="62465" name="Rectangle 1025">
          <a:extLst>
            <a:ext uri="{FF2B5EF4-FFF2-40B4-BE49-F238E27FC236}">
              <a16:creationId xmlns:a16="http://schemas.microsoft.com/office/drawing/2014/main" id="{A42184E9-CC51-4995-A9E3-70A077C0F6FC}"/>
            </a:ext>
          </a:extLst>
        </xdr:cNvPr>
        <xdr:cNvSpPr>
          <a:spLocks noChangeArrowheads="1"/>
        </xdr:cNvSpPr>
      </xdr:nvSpPr>
      <xdr:spPr bwMode="auto">
        <a:xfrm>
          <a:off x="247650" y="209550"/>
          <a:ext cx="5372100" cy="3714750"/>
        </a:xfrm>
        <a:prstGeom prst="rect">
          <a:avLst/>
        </a:prstGeom>
        <a:noFill/>
        <a:ln w="38100" algn="ctr">
          <a:solidFill>
            <a:srgbClr val="00985F"/>
          </a:solidFill>
          <a:miter lim="800000"/>
          <a:headEnd/>
          <a:tailEnd/>
        </a:ln>
        <a:effectLst/>
      </xdr:spPr>
    </xdr:sp>
    <xdr:clientData/>
  </xdr:twoCellAnchor>
  <xdr:twoCellAnchor>
    <xdr:from>
      <xdr:col>0</xdr:col>
      <xdr:colOff>352425</xdr:colOff>
      <xdr:row>9</xdr:row>
      <xdr:rowOff>0</xdr:rowOff>
    </xdr:from>
    <xdr:to>
      <xdr:col>7</xdr:col>
      <xdr:colOff>676275</xdr:colOff>
      <xdr:row>9</xdr:row>
      <xdr:rowOff>9525</xdr:rowOff>
    </xdr:to>
    <xdr:sp macro="" textlink="">
      <xdr:nvSpPr>
        <xdr:cNvPr id="588704" name="Line 1200">
          <a:extLst>
            <a:ext uri="{FF2B5EF4-FFF2-40B4-BE49-F238E27FC236}">
              <a16:creationId xmlns:a16="http://schemas.microsoft.com/office/drawing/2014/main" id="{2436DF39-EC9B-4EB6-8119-D216C6225B2A}"/>
            </a:ext>
          </a:extLst>
        </xdr:cNvPr>
        <xdr:cNvSpPr>
          <a:spLocks noChangeShapeType="1"/>
        </xdr:cNvSpPr>
      </xdr:nvSpPr>
      <xdr:spPr bwMode="auto">
        <a:xfrm flipV="1">
          <a:off x="352425" y="1524000"/>
          <a:ext cx="5124450" cy="9525"/>
        </a:xfrm>
        <a:prstGeom prst="line">
          <a:avLst/>
        </a:prstGeom>
        <a:noFill/>
        <a:ln w="38100">
          <a:solidFill>
            <a:srgbClr val="00985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333375</xdr:colOff>
      <xdr:row>13</xdr:row>
      <xdr:rowOff>142875</xdr:rowOff>
    </xdr:from>
    <xdr:to>
      <xdr:col>2</xdr:col>
      <xdr:colOff>200025</xdr:colOff>
      <xdr:row>16</xdr:row>
      <xdr:rowOff>9525</xdr:rowOff>
    </xdr:to>
    <xdr:sp macro="" textlink="$M$4" fLocksText="0">
      <xdr:nvSpPr>
        <xdr:cNvPr id="62469" name="Text Box 1029">
          <a:extLst>
            <a:ext uri="{FF2B5EF4-FFF2-40B4-BE49-F238E27FC236}">
              <a16:creationId xmlns:a16="http://schemas.microsoft.com/office/drawing/2014/main" id="{EC65ACE7-F194-4F98-B1AF-74B48DB49F46}"/>
            </a:ext>
          </a:extLst>
        </xdr:cNvPr>
        <xdr:cNvSpPr txBox="1">
          <a:spLocks noChangeArrowheads="1" noTextEdit="1"/>
        </xdr:cNvSpPr>
      </xdr:nvSpPr>
      <xdr:spPr bwMode="auto">
        <a:xfrm>
          <a:off x="333375" y="2352675"/>
          <a:ext cx="1238250" cy="38100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fld id="{6EFD2D34-5831-47A7-88A9-4EE88F1A208C}" type="TxLink"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断熱性能</a:t>
          </a:fld>
          <a:endParaRPr lang="ja-JP" altLang="en-US" sz="16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333375</xdr:colOff>
      <xdr:row>16</xdr:row>
      <xdr:rowOff>104775</xdr:rowOff>
    </xdr:from>
    <xdr:to>
      <xdr:col>2</xdr:col>
      <xdr:colOff>238125</xdr:colOff>
      <xdr:row>18</xdr:row>
      <xdr:rowOff>152400</xdr:rowOff>
    </xdr:to>
    <xdr:sp macro="" textlink="$M$5" fLocksText="0">
      <xdr:nvSpPr>
        <xdr:cNvPr id="62470" name="Text Box 1030">
          <a:extLst>
            <a:ext uri="{FF2B5EF4-FFF2-40B4-BE49-F238E27FC236}">
              <a16:creationId xmlns:a16="http://schemas.microsoft.com/office/drawing/2014/main" id="{C7D23D77-0F63-47D6-9419-7CD15686FA70}"/>
            </a:ext>
          </a:extLst>
        </xdr:cNvPr>
        <xdr:cNvSpPr txBox="1">
          <a:spLocks noChangeArrowheads="1" noTextEdit="1"/>
        </xdr:cNvSpPr>
      </xdr:nvSpPr>
      <xdr:spPr bwMode="auto">
        <a:xfrm>
          <a:off x="333375" y="2828925"/>
          <a:ext cx="1276350" cy="3905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fld id="{EC4C454F-E973-4CF9-A94F-C931A417EDD2}" type="TxLink"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長寿命化</a:t>
          </a:fld>
          <a:endParaRPr lang="ja-JP" altLang="en-US" sz="16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333375</xdr:colOff>
      <xdr:row>18</xdr:row>
      <xdr:rowOff>152400</xdr:rowOff>
    </xdr:from>
    <xdr:to>
      <xdr:col>2</xdr:col>
      <xdr:colOff>257175</xdr:colOff>
      <xdr:row>22</xdr:row>
      <xdr:rowOff>9525</xdr:rowOff>
    </xdr:to>
    <xdr:sp macro="" textlink="$M$6" fLocksText="0">
      <xdr:nvSpPr>
        <xdr:cNvPr id="62471" name="Text Box 1031">
          <a:extLst>
            <a:ext uri="{FF2B5EF4-FFF2-40B4-BE49-F238E27FC236}">
              <a16:creationId xmlns:a16="http://schemas.microsoft.com/office/drawing/2014/main" id="{3EBE90C1-6F08-4340-9989-59D4044441D2}"/>
            </a:ext>
          </a:extLst>
        </xdr:cNvPr>
        <xdr:cNvSpPr txBox="1">
          <a:spLocks noChangeArrowheads="1" noTextEdit="1"/>
        </xdr:cNvSpPr>
      </xdr:nvSpPr>
      <xdr:spPr bwMode="auto">
        <a:xfrm>
          <a:off x="333375" y="3219450"/>
          <a:ext cx="1295400" cy="5429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91440" tIns="45720" rIns="91440" bIns="45720" anchor="ctr" upright="1"/>
        <a:lstStyle/>
        <a:p>
          <a:pPr algn="l" rtl="0">
            <a:defRPr sz="1000"/>
          </a:pPr>
          <a:fld id="{71A23BB5-339A-4B4B-9EA3-37C5D497AA82}" type="TxLink"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自然共生</a:t>
          </a:fld>
          <a:endParaRPr lang="ja-JP" altLang="en-US" sz="16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1</xdr:col>
      <xdr:colOff>190500</xdr:colOff>
      <xdr:row>9</xdr:row>
      <xdr:rowOff>142875</xdr:rowOff>
    </xdr:from>
    <xdr:to>
      <xdr:col>2</xdr:col>
      <xdr:colOff>66675</xdr:colOff>
      <xdr:row>12</xdr:row>
      <xdr:rowOff>123825</xdr:rowOff>
    </xdr:to>
    <xdr:sp macro="" textlink="">
      <xdr:nvSpPr>
        <xdr:cNvPr id="62475" name="WordArt 1035">
          <a:extLst>
            <a:ext uri="{FF2B5EF4-FFF2-40B4-BE49-F238E27FC236}">
              <a16:creationId xmlns:a16="http://schemas.microsoft.com/office/drawing/2014/main" id="{9F7DCDAE-B283-4842-A780-4E090404D5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76300" y="1666875"/>
          <a:ext cx="561975" cy="495300"/>
        </a:xfrm>
        <a:prstGeom prst="rect">
          <a:avLst/>
        </a:prstGeom>
      </xdr:spPr>
      <xdr:txBody>
        <a:bodyPr vertOverflow="clip" wrap="none" lIns="74295" tIns="8890" rIns="74295" bIns="889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fld id="{B7BF2AF0-5ADE-41B0-9031-1A2429F2F76A}" type="TxLink">
            <a:rPr lang="ja-JP" altLang="en-US" sz="2400" kern="10" spc="0">
              <a:ln w="9525">
                <a:solidFill>
                  <a:srgbClr xmlns:mc="http://schemas.openxmlformats.org/markup-compatibility/2006" xmlns:a14="http://schemas.microsoft.com/office/drawing/2010/main" val="000080" mc:Ignorable="a14" a14:legacySpreadsheetColorIndex="18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80" mc:Ignorable="a14" a14:legacySpreadsheetColorIndex="18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pPr algn="ctr" rtl="0">
              <a:buNone/>
            </a:pPr>
            <a:t>一般部
+
住　宅</a:t>
          </a:fld>
          <a:endParaRPr lang="ja-JP" altLang="en-US" sz="2400" kern="10" spc="0">
            <a:ln w="9525">
              <a:solidFill>
                <a:srgbClr xmlns:mc="http://schemas.openxmlformats.org/markup-compatibility/2006" xmlns:a14="http://schemas.microsoft.com/office/drawing/2010/main" val="000080" mc:Ignorable="a14" a14:legacySpreadsheetColorIndex="18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80" mc:Ignorable="a14" a14:legacySpreadsheetColorIndex="18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 editAs="oneCell">
    <xdr:from>
      <xdr:col>0</xdr:col>
      <xdr:colOff>361950</xdr:colOff>
      <xdr:row>9</xdr:row>
      <xdr:rowOff>142875</xdr:rowOff>
    </xdr:from>
    <xdr:to>
      <xdr:col>1</xdr:col>
      <xdr:colOff>171450</xdr:colOff>
      <xdr:row>13</xdr:row>
      <xdr:rowOff>0</xdr:rowOff>
    </xdr:to>
    <xdr:pic>
      <xdr:nvPicPr>
        <xdr:cNvPr id="588709" name="Picture 29">
          <a:extLst>
            <a:ext uri="{FF2B5EF4-FFF2-40B4-BE49-F238E27FC236}">
              <a16:creationId xmlns:a16="http://schemas.microsoft.com/office/drawing/2014/main" id="{7D3F3039-9299-421D-8B2A-B4D192937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66875"/>
          <a:ext cx="4953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676275</xdr:colOff>
      <xdr:row>12</xdr:row>
      <xdr:rowOff>47625</xdr:rowOff>
    </xdr:from>
    <xdr:to>
      <xdr:col>5</xdr:col>
      <xdr:colOff>409575</xdr:colOff>
      <xdr:row>22</xdr:row>
      <xdr:rowOff>38100</xdr:rowOff>
    </xdr:to>
    <xdr:graphicFrame macro="">
      <xdr:nvGraphicFramePr>
        <xdr:cNvPr id="588710" name="グラフ 1155">
          <a:extLst>
            <a:ext uri="{FF2B5EF4-FFF2-40B4-BE49-F238E27FC236}">
              <a16:creationId xmlns:a16="http://schemas.microsoft.com/office/drawing/2014/main" id="{D82AAB6B-1AEB-4C5C-AE24-4DD8E4FFA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28575</xdr:colOff>
      <xdr:row>35</xdr:row>
      <xdr:rowOff>47625</xdr:rowOff>
    </xdr:from>
    <xdr:to>
      <xdr:col>3</xdr:col>
      <xdr:colOff>476250</xdr:colOff>
      <xdr:row>37</xdr:row>
      <xdr:rowOff>47625</xdr:rowOff>
    </xdr:to>
    <xdr:sp macro="" textlink="">
      <xdr:nvSpPr>
        <xdr:cNvPr id="62481" name="Text Box 1041">
          <a:extLst>
            <a:ext uri="{FF2B5EF4-FFF2-40B4-BE49-F238E27FC236}">
              <a16:creationId xmlns:a16="http://schemas.microsoft.com/office/drawing/2014/main" id="{A237AA54-95D6-4C8A-BEC6-422CC2C08434}"/>
            </a:ext>
          </a:extLst>
        </xdr:cNvPr>
        <xdr:cNvSpPr txBox="1">
          <a:spLocks noChangeArrowheads="1"/>
        </xdr:cNvSpPr>
      </xdr:nvSpPr>
      <xdr:spPr bwMode="auto">
        <a:xfrm>
          <a:off x="1400175" y="4095750"/>
          <a:ext cx="1133475" cy="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総合評価　</a:t>
          </a:r>
          <a:endParaRPr lang="ja-JP" altLang="en-US" sz="1200" b="1" i="0" u="none" strike="noStrike" baseline="0">
            <a:solidFill>
              <a:srgbClr val="FFFFFF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defRPr sz="1000"/>
          </a:pPr>
          <a:endParaRPr lang="ja-JP" altLang="en-US" sz="1200" b="1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142875</xdr:colOff>
      <xdr:row>6</xdr:row>
      <xdr:rowOff>19050</xdr:rowOff>
    </xdr:from>
    <xdr:to>
      <xdr:col>4</xdr:col>
      <xdr:colOff>676275</xdr:colOff>
      <xdr:row>8</xdr:row>
      <xdr:rowOff>76200</xdr:rowOff>
    </xdr:to>
    <xdr:sp macro="" textlink="">
      <xdr:nvSpPr>
        <xdr:cNvPr id="62639" name="WordArt 1199">
          <a:extLst>
            <a:ext uri="{FF2B5EF4-FFF2-40B4-BE49-F238E27FC236}">
              <a16:creationId xmlns:a16="http://schemas.microsoft.com/office/drawing/2014/main" id="{DFEA7A5E-3FA9-4D4F-BA3A-17CBF65344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886075" y="1028700"/>
          <a:ext cx="533400" cy="400050"/>
        </a:xfrm>
        <a:prstGeom prst="rect">
          <a:avLst/>
        </a:prstGeom>
      </xdr:spPr>
      <xdr:txBody>
        <a:bodyPr vertOverflow="clip" wrap="none" lIns="74295" tIns="8890" rIns="74295" bIns="889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総 合</a:t>
          </a:r>
        </a:p>
        <a:p>
          <a:pPr algn="ctr" rtl="0">
            <a:buNone/>
          </a:pPr>
          <a:r>
            <a:rPr lang="ja-JP" altLang="en-US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評 価</a:t>
          </a:r>
        </a:p>
      </xdr:txBody>
    </xdr:sp>
    <xdr:clientData/>
  </xdr:twoCellAnchor>
  <xdr:twoCellAnchor>
    <xdr:from>
      <xdr:col>2</xdr:col>
      <xdr:colOff>152400</xdr:colOff>
      <xdr:row>10</xdr:row>
      <xdr:rowOff>114300</xdr:rowOff>
    </xdr:from>
    <xdr:to>
      <xdr:col>5</xdr:col>
      <xdr:colOff>0</xdr:colOff>
      <xdr:row>11</xdr:row>
      <xdr:rowOff>142875</xdr:rowOff>
    </xdr:to>
    <xdr:sp macro="" textlink="">
      <xdr:nvSpPr>
        <xdr:cNvPr id="62643" name="WordArt 1203">
          <a:extLst>
            <a:ext uri="{FF2B5EF4-FFF2-40B4-BE49-F238E27FC236}">
              <a16:creationId xmlns:a16="http://schemas.microsoft.com/office/drawing/2014/main" id="{FB40FE44-6166-4837-9EE7-602760BA6E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524000" y="1809750"/>
          <a:ext cx="1905000" cy="200025"/>
        </a:xfrm>
        <a:prstGeom prst="rect">
          <a:avLst/>
        </a:prstGeom>
      </xdr:spPr>
      <xdr:txBody>
        <a:bodyPr vertOverflow="clip" wrap="none" lIns="74295" tIns="8890" rIns="74295" bIns="889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重 点 項 目 評 価</a:t>
          </a:r>
        </a:p>
      </xdr:txBody>
    </xdr:sp>
    <xdr:clientData/>
  </xdr:twoCellAnchor>
  <xdr:twoCellAnchor>
    <xdr:from>
      <xdr:col>6</xdr:col>
      <xdr:colOff>47625</xdr:colOff>
      <xdr:row>10</xdr:row>
      <xdr:rowOff>0</xdr:rowOff>
    </xdr:from>
    <xdr:to>
      <xdr:col>8</xdr:col>
      <xdr:colOff>209550</xdr:colOff>
      <xdr:row>12</xdr:row>
      <xdr:rowOff>19050</xdr:rowOff>
    </xdr:to>
    <xdr:sp macro="" textlink="$K$11" fLocksText="0">
      <xdr:nvSpPr>
        <xdr:cNvPr id="62603" name="Text Box 1163">
          <a:extLst>
            <a:ext uri="{FF2B5EF4-FFF2-40B4-BE49-F238E27FC236}">
              <a16:creationId xmlns:a16="http://schemas.microsoft.com/office/drawing/2014/main" id="{3973EA9E-841D-411D-AE69-E250835D7C5F}"/>
            </a:ext>
          </a:extLst>
        </xdr:cNvPr>
        <xdr:cNvSpPr txBox="1">
          <a:spLocks noChangeArrowheads="1" noTextEdit="1"/>
        </xdr:cNvSpPr>
      </xdr:nvSpPr>
      <xdr:spPr bwMode="auto">
        <a:xfrm>
          <a:off x="4162425" y="1695450"/>
          <a:ext cx="1533525" cy="36195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18288" rIns="0" bIns="18288" anchor="ctr" upright="1"/>
        <a:lstStyle/>
        <a:p>
          <a:pPr algn="l" rtl="0">
            <a:defRPr sz="1000"/>
          </a:pPr>
          <a:fld id="{2537E74D-B5D6-4721-B6DC-C6DA9910EBE0}" type="TxLink"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自然エネルギー利用</a:t>
          </a:fld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7</xdr:col>
      <xdr:colOff>247650</xdr:colOff>
      <xdr:row>12</xdr:row>
      <xdr:rowOff>66675</xdr:rowOff>
    </xdr:from>
    <xdr:to>
      <xdr:col>8</xdr:col>
      <xdr:colOff>161925</xdr:colOff>
      <xdr:row>14</xdr:row>
      <xdr:rowOff>95250</xdr:rowOff>
    </xdr:to>
    <xdr:sp macro="" textlink="$L$11" fLocksText="0">
      <xdr:nvSpPr>
        <xdr:cNvPr id="62604" name="Text Box 1164">
          <a:extLst>
            <a:ext uri="{FF2B5EF4-FFF2-40B4-BE49-F238E27FC236}">
              <a16:creationId xmlns:a16="http://schemas.microsoft.com/office/drawing/2014/main" id="{1997A8E7-C473-47F8-A44B-C634D2B56047}"/>
            </a:ext>
          </a:extLst>
        </xdr:cNvPr>
        <xdr:cNvSpPr txBox="1">
          <a:spLocks noChangeArrowheads="1" noTextEdit="1"/>
        </xdr:cNvSpPr>
      </xdr:nvSpPr>
      <xdr:spPr bwMode="auto">
        <a:xfrm>
          <a:off x="5048250" y="2105025"/>
          <a:ext cx="600075" cy="3714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fld id="{2B66CB3E-8789-4B6D-BF93-D7261414F40E}" type="TxLink"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ctr" rtl="0">
              <a:defRPr sz="1000"/>
            </a:pPr>
            <a:t>節水
機器</a:t>
          </a:fld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6</xdr:col>
      <xdr:colOff>400050</xdr:colOff>
      <xdr:row>17</xdr:row>
      <xdr:rowOff>133350</xdr:rowOff>
    </xdr:from>
    <xdr:to>
      <xdr:col>8</xdr:col>
      <xdr:colOff>95250</xdr:colOff>
      <xdr:row>19</xdr:row>
      <xdr:rowOff>76200</xdr:rowOff>
    </xdr:to>
    <xdr:sp macro="" textlink="$N$11" fLocksText="0">
      <xdr:nvSpPr>
        <xdr:cNvPr id="62606" name="Rectangle 1166">
          <a:extLst>
            <a:ext uri="{FF2B5EF4-FFF2-40B4-BE49-F238E27FC236}">
              <a16:creationId xmlns:a16="http://schemas.microsoft.com/office/drawing/2014/main" id="{572F226B-F7D0-4E0A-A2B0-E04422C3D30D}"/>
            </a:ext>
          </a:extLst>
        </xdr:cNvPr>
        <xdr:cNvSpPr>
          <a:spLocks noChangeArrowheads="1" noTextEdit="1"/>
        </xdr:cNvSpPr>
      </xdr:nvSpPr>
      <xdr:spPr bwMode="auto">
        <a:xfrm>
          <a:off x="4514850" y="3028950"/>
          <a:ext cx="1066800" cy="28575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fld id="{B0FD5E2E-040B-4F1F-B35A-CD6325FCD82C}" type="TxLink">
            <a:rPr lang="ja-JP" altLang="en-US" sz="11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pPr algn="ctr" rtl="0">
              <a:defRPr sz="1000"/>
            </a:pPr>
            <a:t>耐震性向上</a:t>
          </a:fld>
          <a:endParaRPr lang="ja-JP" altLang="en-US" sz="1100" b="1" i="0" u="none" strike="noStrike" baseline="0">
            <a:solidFill>
              <a:srgbClr val="FFFFFF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190500</xdr:colOff>
      <xdr:row>12</xdr:row>
      <xdr:rowOff>114300</xdr:rowOff>
    </xdr:from>
    <xdr:to>
      <xdr:col>4</xdr:col>
      <xdr:colOff>28575</xdr:colOff>
      <xdr:row>13</xdr:row>
      <xdr:rowOff>142875</xdr:rowOff>
    </xdr:to>
    <xdr:sp macro="" textlink="">
      <xdr:nvSpPr>
        <xdr:cNvPr id="62658" name="Text Box 1218">
          <a:extLst>
            <a:ext uri="{FF2B5EF4-FFF2-40B4-BE49-F238E27FC236}">
              <a16:creationId xmlns:a16="http://schemas.microsoft.com/office/drawing/2014/main" id="{1F086EBB-1032-480F-A2E2-2D18EFD715EB}"/>
            </a:ext>
          </a:extLst>
        </xdr:cNvPr>
        <xdr:cNvSpPr txBox="1">
          <a:spLocks noChangeArrowheads="1"/>
        </xdr:cNvSpPr>
      </xdr:nvSpPr>
      <xdr:spPr bwMode="auto">
        <a:xfrm>
          <a:off x="2247900" y="2152650"/>
          <a:ext cx="523875" cy="200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標 準</a:t>
          </a:r>
        </a:p>
      </xdr:txBody>
    </xdr:sp>
    <xdr:clientData/>
  </xdr:twoCellAnchor>
  <xdr:twoCellAnchor>
    <xdr:from>
      <xdr:col>3</xdr:col>
      <xdr:colOff>190500</xdr:colOff>
      <xdr:row>12</xdr:row>
      <xdr:rowOff>142875</xdr:rowOff>
    </xdr:from>
    <xdr:to>
      <xdr:col>3</xdr:col>
      <xdr:colOff>190500</xdr:colOff>
      <xdr:row>22</xdr:row>
      <xdr:rowOff>28575</xdr:rowOff>
    </xdr:to>
    <xdr:sp macro="" textlink="">
      <xdr:nvSpPr>
        <xdr:cNvPr id="588718" name="Line 1219">
          <a:extLst>
            <a:ext uri="{FF2B5EF4-FFF2-40B4-BE49-F238E27FC236}">
              <a16:creationId xmlns:a16="http://schemas.microsoft.com/office/drawing/2014/main" id="{679BB4C6-86A2-4C8D-85EB-1BEA3547BBDB}"/>
            </a:ext>
          </a:extLst>
        </xdr:cNvPr>
        <xdr:cNvSpPr>
          <a:spLocks noChangeShapeType="1"/>
        </xdr:cNvSpPr>
      </xdr:nvSpPr>
      <xdr:spPr bwMode="auto">
        <a:xfrm>
          <a:off x="2247900" y="2181225"/>
          <a:ext cx="0" cy="160020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3</xdr:col>
      <xdr:colOff>609600</xdr:colOff>
      <xdr:row>12</xdr:row>
      <xdr:rowOff>133350</xdr:rowOff>
    </xdr:from>
    <xdr:to>
      <xdr:col>3</xdr:col>
      <xdr:colOff>609600</xdr:colOff>
      <xdr:row>22</xdr:row>
      <xdr:rowOff>9525</xdr:rowOff>
    </xdr:to>
    <xdr:sp macro="" textlink="">
      <xdr:nvSpPr>
        <xdr:cNvPr id="588719" name="Line 1221">
          <a:extLst>
            <a:ext uri="{FF2B5EF4-FFF2-40B4-BE49-F238E27FC236}">
              <a16:creationId xmlns:a16="http://schemas.microsoft.com/office/drawing/2014/main" id="{09F966EA-9E0E-4F98-A4F1-74A9B46FF7B9}"/>
            </a:ext>
          </a:extLst>
        </xdr:cNvPr>
        <xdr:cNvSpPr>
          <a:spLocks noChangeShapeType="1"/>
        </xdr:cNvSpPr>
      </xdr:nvSpPr>
      <xdr:spPr bwMode="auto">
        <a:xfrm>
          <a:off x="2667000" y="2171700"/>
          <a:ext cx="0" cy="1590675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5</xdr:col>
      <xdr:colOff>676275</xdr:colOff>
      <xdr:row>20</xdr:row>
      <xdr:rowOff>66675</xdr:rowOff>
    </xdr:from>
    <xdr:to>
      <xdr:col>7</xdr:col>
      <xdr:colOff>371475</xdr:colOff>
      <xdr:row>22</xdr:row>
      <xdr:rowOff>0</xdr:rowOff>
    </xdr:to>
    <xdr:sp macro="" textlink="$M$15" fLocksText="0">
      <xdr:nvSpPr>
        <xdr:cNvPr id="62629" name="Text Box 1189">
          <a:extLst>
            <a:ext uri="{FF2B5EF4-FFF2-40B4-BE49-F238E27FC236}">
              <a16:creationId xmlns:a16="http://schemas.microsoft.com/office/drawing/2014/main" id="{5207C6C7-160C-4E85-B43B-B8C6B797662A}"/>
            </a:ext>
          </a:extLst>
        </xdr:cNvPr>
        <xdr:cNvSpPr txBox="1">
          <a:spLocks noChangeArrowheads="1" noTextEdit="1"/>
        </xdr:cNvSpPr>
      </xdr:nvSpPr>
      <xdr:spPr bwMode="auto">
        <a:xfrm>
          <a:off x="4105275" y="3476625"/>
          <a:ext cx="1066800" cy="2762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fld id="{3896DF19-C88E-4C17-9B0F-EB26EE7D6C36}" type="TxLink"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ctr" rtl="0">
              <a:defRPr sz="1000"/>
            </a:pPr>
            <a:t> </a:t>
          </a:fld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66675</xdr:colOff>
      <xdr:row>1</xdr:row>
      <xdr:rowOff>76200</xdr:rowOff>
    </xdr:from>
    <xdr:to>
      <xdr:col>6</xdr:col>
      <xdr:colOff>561975</xdr:colOff>
      <xdr:row>4</xdr:row>
      <xdr:rowOff>161925</xdr:rowOff>
    </xdr:to>
    <xdr:sp macro="" textlink="">
      <xdr:nvSpPr>
        <xdr:cNvPr id="62688" name="Text Box 1248">
          <a:extLst>
            <a:ext uri="{FF2B5EF4-FFF2-40B4-BE49-F238E27FC236}">
              <a16:creationId xmlns:a16="http://schemas.microsoft.com/office/drawing/2014/main" id="{C01E518C-6CFA-4B19-87A1-0EDDD82C7A25}"/>
            </a:ext>
          </a:extLst>
        </xdr:cNvPr>
        <xdr:cNvSpPr txBox="1">
          <a:spLocks noChangeArrowheads="1"/>
        </xdr:cNvSpPr>
      </xdr:nvSpPr>
      <xdr:spPr bwMode="auto">
        <a:xfrm>
          <a:off x="66675" y="247650"/>
          <a:ext cx="4610100" cy="5810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2600"/>
            </a:lnSpc>
            <a:defRPr sz="1000"/>
          </a:pPr>
          <a:r>
            <a:rPr lang="ja-JP" altLang="en-US" sz="2400" b="1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福岡市建築物環境性能表示</a:t>
          </a:r>
          <a:endParaRPr lang="ja-JP" altLang="en-US" sz="2200" b="1" i="0" u="none" strike="noStrike" baseline="0">
            <a:solidFill>
              <a:srgbClr val="FFFFFF"/>
            </a:solidFill>
            <a:latin typeface="HG丸ｺﾞｼｯｸM-PRO"/>
            <a:ea typeface="HG丸ｺﾞｼｯｸM-PRO"/>
          </a:endParaRPr>
        </a:p>
        <a:p>
          <a:pPr algn="ctr" rtl="0">
            <a:lnSpc>
              <a:spcPts val="2300"/>
            </a:lnSpc>
            <a:defRPr sz="1000"/>
          </a:pPr>
          <a:endParaRPr lang="ja-JP" altLang="en-US" sz="2200" b="1" i="0" u="none" strike="noStrike" baseline="0">
            <a:solidFill>
              <a:srgbClr val="FFFFFF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0</xdr:col>
      <xdr:colOff>495300</xdr:colOff>
      <xdr:row>3</xdr:row>
      <xdr:rowOff>66675</xdr:rowOff>
    </xdr:from>
    <xdr:to>
      <xdr:col>7</xdr:col>
      <xdr:colOff>190500</xdr:colOff>
      <xdr:row>5</xdr:row>
      <xdr:rowOff>85725</xdr:rowOff>
    </xdr:to>
    <xdr:sp macro="" textlink="">
      <xdr:nvSpPr>
        <xdr:cNvPr id="62689" name="Text Box 1249">
          <a:extLst>
            <a:ext uri="{FF2B5EF4-FFF2-40B4-BE49-F238E27FC236}">
              <a16:creationId xmlns:a16="http://schemas.microsoft.com/office/drawing/2014/main" id="{0225B92A-55AA-4040-B0DA-23C64B244A1F}"/>
            </a:ext>
          </a:extLst>
        </xdr:cNvPr>
        <xdr:cNvSpPr txBox="1">
          <a:spLocks noChangeArrowheads="1"/>
        </xdr:cNvSpPr>
      </xdr:nvSpPr>
      <xdr:spPr bwMode="auto">
        <a:xfrm>
          <a:off x="495300" y="561975"/>
          <a:ext cx="4495800" cy="361950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FFFFFF"/>
              </a:solidFill>
              <a:latin typeface="HG丸ｺﾞｼｯｸM-PRO"/>
              <a:ea typeface="HG丸ｺﾞｼｯｸM-PRO"/>
            </a:rPr>
            <a:t>これはCASBEE福岡を利用した自己評価結果です。</a:t>
          </a:r>
          <a:endParaRPr lang="ja-JP" altLang="en-US" sz="1400" b="0" i="0" u="none" strike="noStrike" baseline="0">
            <a:solidFill>
              <a:srgbClr val="FFFFFF"/>
            </a:solidFill>
            <a:latin typeface="Times New Roman"/>
            <a:ea typeface="HG丸ｺﾞｼｯｸM-PRO"/>
            <a:cs typeface="Times New Roman"/>
          </a:endParaRPr>
        </a:p>
        <a:p>
          <a:pPr algn="l" rtl="0">
            <a:lnSpc>
              <a:spcPts val="1500"/>
            </a:lnSpc>
            <a:defRPr sz="1000"/>
          </a:pPr>
          <a:endParaRPr lang="ja-JP" altLang="en-US" sz="140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419100</xdr:colOff>
      <xdr:row>1</xdr:row>
      <xdr:rowOff>114300</xdr:rowOff>
    </xdr:from>
    <xdr:to>
      <xdr:col>8</xdr:col>
      <xdr:colOff>47625</xdr:colOff>
      <xdr:row>4</xdr:row>
      <xdr:rowOff>152400</xdr:rowOff>
    </xdr:to>
    <xdr:sp macro="" textlink="">
      <xdr:nvSpPr>
        <xdr:cNvPr id="588723" name="Rectangle 1250">
          <a:extLst>
            <a:ext uri="{FF2B5EF4-FFF2-40B4-BE49-F238E27FC236}">
              <a16:creationId xmlns:a16="http://schemas.microsoft.com/office/drawing/2014/main" id="{FD93396C-2C2B-44FA-97F0-BD12B28CB764}"/>
            </a:ext>
          </a:extLst>
        </xdr:cNvPr>
        <xdr:cNvSpPr>
          <a:spLocks noChangeArrowheads="1"/>
        </xdr:cNvSpPr>
      </xdr:nvSpPr>
      <xdr:spPr bwMode="auto">
        <a:xfrm>
          <a:off x="4533900" y="285750"/>
          <a:ext cx="1000125" cy="533400"/>
        </a:xfrm>
        <a:prstGeom prst="rect">
          <a:avLst/>
        </a:prstGeom>
        <a:solidFill>
          <a:srgbClr val="00985F"/>
        </a:solidFill>
        <a:ln w="28575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6</xdr:col>
      <xdr:colOff>514350</xdr:colOff>
      <xdr:row>1</xdr:row>
      <xdr:rowOff>161925</xdr:rowOff>
    </xdr:from>
    <xdr:to>
      <xdr:col>7</xdr:col>
      <xdr:colOff>657225</xdr:colOff>
      <xdr:row>3</xdr:row>
      <xdr:rowOff>28575</xdr:rowOff>
    </xdr:to>
    <xdr:sp macro="" textlink="">
      <xdr:nvSpPr>
        <xdr:cNvPr id="62691" name="WordArt 1251">
          <a:extLst>
            <a:ext uri="{FF2B5EF4-FFF2-40B4-BE49-F238E27FC236}">
              <a16:creationId xmlns:a16="http://schemas.microsoft.com/office/drawing/2014/main" id="{3D2EE8D9-96F0-40C5-8901-76B81DA396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629150" y="333375"/>
          <a:ext cx="828675" cy="190500"/>
        </a:xfrm>
        <a:prstGeom prst="rect">
          <a:avLst/>
        </a:prstGeom>
      </xdr:spPr>
      <xdr:txBody>
        <a:bodyPr vertOverflow="clip" wrap="none" lIns="74295" tIns="8890" rIns="74295" bIns="889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-60">
              <a:ln w="9525">
                <a:solidFill>
                  <a:srgbClr xmlns:mc="http://schemas.openxmlformats.org/markup-compatibility/2006" xmlns:a14="http://schemas.microsoft.com/office/drawing/2010/main" val="FFFFFF" mc:Ignorable="a14" a14:legacySpreadsheetColorIndex="9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 付 番 号</a:t>
          </a:r>
        </a:p>
      </xdr:txBody>
    </xdr:sp>
    <xdr:clientData/>
  </xdr:twoCellAnchor>
  <xdr:twoCellAnchor>
    <xdr:from>
      <xdr:col>6</xdr:col>
      <xdr:colOff>419100</xdr:colOff>
      <xdr:row>3</xdr:row>
      <xdr:rowOff>76200</xdr:rowOff>
    </xdr:from>
    <xdr:to>
      <xdr:col>8</xdr:col>
      <xdr:colOff>47625</xdr:colOff>
      <xdr:row>4</xdr:row>
      <xdr:rowOff>133350</xdr:rowOff>
    </xdr:to>
    <xdr:sp macro="" textlink="">
      <xdr:nvSpPr>
        <xdr:cNvPr id="588725" name="Rectangle 1253">
          <a:extLst>
            <a:ext uri="{FF2B5EF4-FFF2-40B4-BE49-F238E27FC236}">
              <a16:creationId xmlns:a16="http://schemas.microsoft.com/office/drawing/2014/main" id="{608DFF36-E333-4D46-B5C9-75EAD497A24B}"/>
            </a:ext>
          </a:extLst>
        </xdr:cNvPr>
        <xdr:cNvSpPr>
          <a:spLocks noChangeArrowheads="1"/>
        </xdr:cNvSpPr>
      </xdr:nvSpPr>
      <xdr:spPr bwMode="auto">
        <a:xfrm>
          <a:off x="4533900" y="571500"/>
          <a:ext cx="1000125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algn="ctr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533400</xdr:colOff>
      <xdr:row>3</xdr:row>
      <xdr:rowOff>104775</xdr:rowOff>
    </xdr:from>
    <xdr:to>
      <xdr:col>6</xdr:col>
      <xdr:colOff>533400</xdr:colOff>
      <xdr:row>4</xdr:row>
      <xdr:rowOff>76200</xdr:rowOff>
    </xdr:to>
    <xdr:sp macro="" textlink="">
      <xdr:nvSpPr>
        <xdr:cNvPr id="588726" name="Text Box 1252">
          <a:extLst>
            <a:ext uri="{FF2B5EF4-FFF2-40B4-BE49-F238E27FC236}">
              <a16:creationId xmlns:a16="http://schemas.microsoft.com/office/drawing/2014/main" id="{B20DCC4A-E58A-4F93-8235-78BA93F3148C}"/>
            </a:ext>
          </a:extLst>
        </xdr:cNvPr>
        <xdr:cNvSpPr txBox="1">
          <a:spLocks noChangeArrowheads="1"/>
        </xdr:cNvSpPr>
      </xdr:nvSpPr>
      <xdr:spPr bwMode="auto">
        <a:xfrm>
          <a:off x="4648200" y="600075"/>
          <a:ext cx="0" cy="14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438150</xdr:colOff>
      <xdr:row>3</xdr:row>
      <xdr:rowOff>114300</xdr:rowOff>
    </xdr:from>
    <xdr:to>
      <xdr:col>8</xdr:col>
      <xdr:colOff>57150</xdr:colOff>
      <xdr:row>5</xdr:row>
      <xdr:rowOff>9525</xdr:rowOff>
    </xdr:to>
    <xdr:sp macro="" textlink="重点項目!L4" fLocksText="0">
      <xdr:nvSpPr>
        <xdr:cNvPr id="62696" name="Text Box 1256">
          <a:extLst>
            <a:ext uri="{FF2B5EF4-FFF2-40B4-BE49-F238E27FC236}">
              <a16:creationId xmlns:a16="http://schemas.microsoft.com/office/drawing/2014/main" id="{E7559E3C-A728-4290-A30C-A375076BC966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609600"/>
          <a:ext cx="990600" cy="2381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BB34B9AE-9474-47FF-9C8F-D959FE14607E}" type="TxLink">
            <a:rPr lang="ja-JP" altLang="en-US" sz="1100" b="1" i="0" u="none" strike="noStrike" baseline="0">
              <a:solidFill>
                <a:srgbClr val="000000"/>
              </a:solidFill>
              <a:latin typeface="HGPｺﾞｼｯｸE"/>
              <a:ea typeface="HGPｺﾞｼｯｸE"/>
            </a:rPr>
            <a:pPr algn="ctr" rtl="0">
              <a:defRPr sz="1000"/>
            </a:pPr>
            <a:t>２０１２－０００</a:t>
          </a:fld>
          <a:endParaRPr lang="ja-JP" altLang="en-US" sz="1100" b="1" i="0" u="none" strike="noStrike" baseline="0">
            <a:solidFill>
              <a:srgbClr val="000000"/>
            </a:solidFill>
            <a:latin typeface="HGPｺﾞｼｯｸE"/>
            <a:ea typeface="HGPｺﾞｼｯｸE"/>
          </a:endParaRPr>
        </a:p>
      </xdr:txBody>
    </xdr:sp>
    <xdr:clientData/>
  </xdr:twoCellAnchor>
  <xdr:twoCellAnchor editAs="oneCell">
    <xdr:from>
      <xdr:col>0</xdr:col>
      <xdr:colOff>438150</xdr:colOff>
      <xdr:row>6</xdr:row>
      <xdr:rowOff>133350</xdr:rowOff>
    </xdr:from>
    <xdr:to>
      <xdr:col>2</xdr:col>
      <xdr:colOff>323850</xdr:colOff>
      <xdr:row>8</xdr:row>
      <xdr:rowOff>9525</xdr:rowOff>
    </xdr:to>
    <xdr:pic>
      <xdr:nvPicPr>
        <xdr:cNvPr id="588728" name="Picture 233">
          <a:extLst>
            <a:ext uri="{FF2B5EF4-FFF2-40B4-BE49-F238E27FC236}">
              <a16:creationId xmlns:a16="http://schemas.microsoft.com/office/drawing/2014/main" id="{ABD2E999-3193-4073-979E-7504DAEC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143000"/>
          <a:ext cx="1257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352425</xdr:colOff>
      <xdr:row>6</xdr:row>
      <xdr:rowOff>123825</xdr:rowOff>
    </xdr:from>
    <xdr:to>
      <xdr:col>3</xdr:col>
      <xdr:colOff>114300</xdr:colOff>
      <xdr:row>8</xdr:row>
      <xdr:rowOff>19050</xdr:rowOff>
    </xdr:to>
    <xdr:pic>
      <xdr:nvPicPr>
        <xdr:cNvPr id="588729" name="Picture 234">
          <a:extLst>
            <a:ext uri="{FF2B5EF4-FFF2-40B4-BE49-F238E27FC236}">
              <a16:creationId xmlns:a16="http://schemas.microsoft.com/office/drawing/2014/main" id="{FBFED9F8-656B-4EBE-8783-84BDEFF7F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1133475"/>
          <a:ext cx="4476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95250</xdr:colOff>
      <xdr:row>6</xdr:row>
      <xdr:rowOff>95250</xdr:rowOff>
    </xdr:from>
    <xdr:to>
      <xdr:col>4</xdr:col>
      <xdr:colOff>152400</xdr:colOff>
      <xdr:row>8</xdr:row>
      <xdr:rowOff>9525</xdr:rowOff>
    </xdr:to>
    <xdr:sp macro="" textlink="">
      <xdr:nvSpPr>
        <xdr:cNvPr id="62699" name="Text Box 1259">
          <a:extLst>
            <a:ext uri="{FF2B5EF4-FFF2-40B4-BE49-F238E27FC236}">
              <a16:creationId xmlns:a16="http://schemas.microsoft.com/office/drawing/2014/main" id="{7AFFBB31-E636-4BC0-B773-55DF1BA7AB2E}"/>
            </a:ext>
          </a:extLst>
        </xdr:cNvPr>
        <xdr:cNvSpPr txBox="1">
          <a:spLocks noChangeArrowheads="1"/>
        </xdr:cNvSpPr>
      </xdr:nvSpPr>
      <xdr:spPr bwMode="auto">
        <a:xfrm>
          <a:off x="2152650" y="1104900"/>
          <a:ext cx="742950" cy="257175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2200"/>
            </a:lnSpc>
            <a:defRPr sz="1000"/>
          </a:pPr>
          <a:r>
            <a:rPr lang="ja-JP" altLang="en-US" sz="1800" b="1" i="0" u="none" strike="noStrike" baseline="0">
              <a:solidFill>
                <a:srgbClr val="008080"/>
              </a:solidFill>
              <a:latin typeface="HGPｺﾞｼｯｸE"/>
              <a:ea typeface="HGPｺﾞｼｯｸE"/>
            </a:rPr>
            <a:t>2012</a:t>
          </a:r>
          <a:endParaRPr lang="ja-JP" altLang="en-US" sz="1800" b="1" i="0" u="none" strike="noStrike" baseline="0">
            <a:solidFill>
              <a:srgbClr val="000000"/>
            </a:solidFill>
            <a:latin typeface="HGPｺﾞｼｯｸE"/>
            <a:ea typeface="HGPｺﾞｼｯｸE"/>
          </a:endParaRPr>
        </a:p>
        <a:p>
          <a:pPr algn="l" rtl="0">
            <a:lnSpc>
              <a:spcPts val="2100"/>
            </a:lnSpc>
            <a:defRPr sz="1000"/>
          </a:pPr>
          <a:endParaRPr lang="ja-JP" altLang="en-US" sz="1800" b="1" i="0" u="none" strike="noStrike" baseline="0">
            <a:solidFill>
              <a:srgbClr val="000000"/>
            </a:solidFill>
            <a:latin typeface="HGPｺﾞｼｯｸE"/>
            <a:ea typeface="HGPｺﾞｼｯｸE"/>
          </a:endParaRPr>
        </a:p>
      </xdr:txBody>
    </xdr:sp>
    <xdr:clientData/>
  </xdr:twoCellAnchor>
  <xdr:twoCellAnchor>
    <xdr:from>
      <xdr:col>5</xdr:col>
      <xdr:colOff>9525</xdr:colOff>
      <xdr:row>65535</xdr:row>
      <xdr:rowOff>0</xdr:rowOff>
    </xdr:from>
    <xdr:to>
      <xdr:col>5</xdr:col>
      <xdr:colOff>400050</xdr:colOff>
      <xdr:row>65535</xdr:row>
      <xdr:rowOff>0</xdr:rowOff>
    </xdr:to>
    <xdr:sp macro="" textlink="">
      <xdr:nvSpPr>
        <xdr:cNvPr id="62718" name="AutoShape 1278">
          <a:extLst>
            <a:ext uri="{FF2B5EF4-FFF2-40B4-BE49-F238E27FC236}">
              <a16:creationId xmlns:a16="http://schemas.microsoft.com/office/drawing/2014/main" id="{BE950E39-B472-4D4D-8B7D-847AF7FA0ECB}"/>
            </a:ext>
          </a:extLst>
        </xdr:cNvPr>
        <xdr:cNvSpPr>
          <a:spLocks noChangeArrowheads="1"/>
        </xdr:cNvSpPr>
      </xdr:nvSpPr>
      <xdr:spPr bwMode="auto">
        <a:xfrm>
          <a:off x="3438525" y="4095750"/>
          <a:ext cx="390525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9525</xdr:colOff>
      <xdr:row>65535</xdr:row>
      <xdr:rowOff>0</xdr:rowOff>
    </xdr:from>
    <xdr:to>
      <xdr:col>2</xdr:col>
      <xdr:colOff>400050</xdr:colOff>
      <xdr:row>65535</xdr:row>
      <xdr:rowOff>0</xdr:rowOff>
    </xdr:to>
    <xdr:sp macro="" textlink="">
      <xdr:nvSpPr>
        <xdr:cNvPr id="62719" name="AutoShape 1279">
          <a:extLst>
            <a:ext uri="{FF2B5EF4-FFF2-40B4-BE49-F238E27FC236}">
              <a16:creationId xmlns:a16="http://schemas.microsoft.com/office/drawing/2014/main" id="{E078DEB8-97BE-4511-BAC0-459D58B008BD}"/>
            </a:ext>
          </a:extLst>
        </xdr:cNvPr>
        <xdr:cNvSpPr>
          <a:spLocks noChangeArrowheads="1"/>
        </xdr:cNvSpPr>
      </xdr:nvSpPr>
      <xdr:spPr bwMode="auto">
        <a:xfrm>
          <a:off x="1381125" y="4095750"/>
          <a:ext cx="390525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65535</xdr:row>
      <xdr:rowOff>0</xdr:rowOff>
    </xdr:from>
    <xdr:to>
      <xdr:col>1</xdr:col>
      <xdr:colOff>400050</xdr:colOff>
      <xdr:row>65535</xdr:row>
      <xdr:rowOff>0</xdr:rowOff>
    </xdr:to>
    <xdr:sp macro="" textlink="">
      <xdr:nvSpPr>
        <xdr:cNvPr id="62720" name="AutoShape 1280">
          <a:extLst>
            <a:ext uri="{FF2B5EF4-FFF2-40B4-BE49-F238E27FC236}">
              <a16:creationId xmlns:a16="http://schemas.microsoft.com/office/drawing/2014/main" id="{CE82E6AD-FC19-400D-BDF5-5BD91B1B998C}"/>
            </a:ext>
          </a:extLst>
        </xdr:cNvPr>
        <xdr:cNvSpPr>
          <a:spLocks noChangeArrowheads="1"/>
        </xdr:cNvSpPr>
      </xdr:nvSpPr>
      <xdr:spPr bwMode="auto">
        <a:xfrm>
          <a:off x="695325" y="4095750"/>
          <a:ext cx="390525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4</xdr:col>
      <xdr:colOff>9525</xdr:colOff>
      <xdr:row>65535</xdr:row>
      <xdr:rowOff>0</xdr:rowOff>
    </xdr:from>
    <xdr:to>
      <xdr:col>4</xdr:col>
      <xdr:colOff>400050</xdr:colOff>
      <xdr:row>65535</xdr:row>
      <xdr:rowOff>0</xdr:rowOff>
    </xdr:to>
    <xdr:sp macro="" textlink="">
      <xdr:nvSpPr>
        <xdr:cNvPr id="62721" name="AutoShape 1281">
          <a:extLst>
            <a:ext uri="{FF2B5EF4-FFF2-40B4-BE49-F238E27FC236}">
              <a16:creationId xmlns:a16="http://schemas.microsoft.com/office/drawing/2014/main" id="{37715D0A-13A0-46B4-B4C6-61909A7711D3}"/>
            </a:ext>
          </a:extLst>
        </xdr:cNvPr>
        <xdr:cNvSpPr>
          <a:spLocks noChangeArrowheads="1"/>
        </xdr:cNvSpPr>
      </xdr:nvSpPr>
      <xdr:spPr bwMode="auto">
        <a:xfrm>
          <a:off x="2752725" y="4095750"/>
          <a:ext cx="390525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255</xdr:col>
      <xdr:colOff>0</xdr:colOff>
      <xdr:row>65535</xdr:row>
      <xdr:rowOff>0</xdr:rowOff>
    </xdr:from>
    <xdr:to>
      <xdr:col>255</xdr:col>
      <xdr:colOff>0</xdr:colOff>
      <xdr:row>65535</xdr:row>
      <xdr:rowOff>0</xdr:rowOff>
    </xdr:to>
    <xdr:sp macro="" textlink="">
      <xdr:nvSpPr>
        <xdr:cNvPr id="62722" name="AutoShape 1282">
          <a:extLst>
            <a:ext uri="{FF2B5EF4-FFF2-40B4-BE49-F238E27FC236}">
              <a16:creationId xmlns:a16="http://schemas.microsoft.com/office/drawing/2014/main" id="{CDDA1BAA-195E-47B4-B042-65131E3B615D}"/>
            </a:ext>
          </a:extLst>
        </xdr:cNvPr>
        <xdr:cNvSpPr>
          <a:spLocks noChangeArrowheads="1"/>
        </xdr:cNvSpPr>
      </xdr:nvSpPr>
      <xdr:spPr bwMode="auto">
        <a:xfrm>
          <a:off x="5886450" y="4095750"/>
          <a:ext cx="0" cy="0"/>
        </a:xfrm>
        <a:prstGeom prst="star5">
          <a:avLst/>
        </a:prstGeom>
        <a:solidFill>
          <a:srgbClr xmlns:mc="http://schemas.openxmlformats.org/markup-compatibility/2006" xmlns:a14="http://schemas.microsoft.com/office/drawing/2010/main" val="333399" mc:Ignorable="a14" a14:legacySpreadsheetColorIndex="62"/>
        </a:solidFill>
        <a:ln>
          <a:noFill/>
        </a:ln>
        <a:effectLst/>
      </xdr:spPr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419100</xdr:colOff>
      <xdr:row>18</xdr:row>
      <xdr:rowOff>152400</xdr:rowOff>
    </xdr:from>
    <xdr:to>
      <xdr:col>6</xdr:col>
      <xdr:colOff>276225</xdr:colOff>
      <xdr:row>20</xdr:row>
      <xdr:rowOff>114300</xdr:rowOff>
    </xdr:to>
    <xdr:pic>
      <xdr:nvPicPr>
        <xdr:cNvPr id="588736" name="Picture 266">
          <a:extLst>
            <a:ext uri="{FF2B5EF4-FFF2-40B4-BE49-F238E27FC236}">
              <a16:creationId xmlns:a16="http://schemas.microsoft.com/office/drawing/2014/main" id="{3787A091-2F4A-4A50-9D10-4D382F478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3219450"/>
          <a:ext cx="5429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638175</xdr:colOff>
      <xdr:row>14</xdr:row>
      <xdr:rowOff>47625</xdr:rowOff>
    </xdr:from>
    <xdr:to>
      <xdr:col>6</xdr:col>
      <xdr:colOff>276225</xdr:colOff>
      <xdr:row>21</xdr:row>
      <xdr:rowOff>0</xdr:rowOff>
    </xdr:to>
    <xdr:graphicFrame macro="">
      <xdr:nvGraphicFramePr>
        <xdr:cNvPr id="588737" name="グラフ 1237">
          <a:extLst>
            <a:ext uri="{FF2B5EF4-FFF2-40B4-BE49-F238E27FC236}">
              <a16:creationId xmlns:a16="http://schemas.microsoft.com/office/drawing/2014/main" id="{2406F5D9-5817-4872-9322-044E3CD72E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95250</xdr:colOff>
      <xdr:row>14</xdr:row>
      <xdr:rowOff>85725</xdr:rowOff>
    </xdr:from>
    <xdr:to>
      <xdr:col>6</xdr:col>
      <xdr:colOff>47625</xdr:colOff>
      <xdr:row>16</xdr:row>
      <xdr:rowOff>152400</xdr:rowOff>
    </xdr:to>
    <xdr:sp macro="" textlink="$M$14" fLocksText="0">
      <xdr:nvSpPr>
        <xdr:cNvPr id="62628" name="Text Box 1188">
          <a:extLst>
            <a:ext uri="{FF2B5EF4-FFF2-40B4-BE49-F238E27FC236}">
              <a16:creationId xmlns:a16="http://schemas.microsoft.com/office/drawing/2014/main" id="{B7618755-AB3B-4183-8631-8DF785AF7ACC}"/>
            </a:ext>
          </a:extLst>
        </xdr:cNvPr>
        <xdr:cNvSpPr txBox="1">
          <a:spLocks noChangeArrowheads="1" noTextEdit="1"/>
        </xdr:cNvSpPr>
      </xdr:nvSpPr>
      <xdr:spPr bwMode="auto">
        <a:xfrm>
          <a:off x="3524250" y="2466975"/>
          <a:ext cx="638175" cy="40957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fld id="{B5361327-0C6C-4340-9547-D368BF99B72C}" type="TxLink"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l" rtl="0">
              <a:defRPr sz="1000"/>
            </a:pPr>
            <a:t> </a:t>
          </a:fld>
          <a:endParaRPr lang="ja-JP" altLang="en-US" sz="11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5</xdr:col>
      <xdr:colOff>628650</xdr:colOff>
      <xdr:row>15</xdr:row>
      <xdr:rowOff>38100</xdr:rowOff>
    </xdr:from>
    <xdr:to>
      <xdr:col>7</xdr:col>
      <xdr:colOff>323850</xdr:colOff>
      <xdr:row>16</xdr:row>
      <xdr:rowOff>142875</xdr:rowOff>
    </xdr:to>
    <xdr:sp macro="" textlink="$M$11" fLocksText="0">
      <xdr:nvSpPr>
        <xdr:cNvPr id="62605" name="Text Box 1165">
          <a:extLst>
            <a:ext uri="{FF2B5EF4-FFF2-40B4-BE49-F238E27FC236}">
              <a16:creationId xmlns:a16="http://schemas.microsoft.com/office/drawing/2014/main" id="{CBA44E12-6658-41D7-B03C-CDEE0D7ED34A}"/>
            </a:ext>
          </a:extLst>
        </xdr:cNvPr>
        <xdr:cNvSpPr txBox="1">
          <a:spLocks noChangeArrowheads="1" noTextEdit="1"/>
        </xdr:cNvSpPr>
      </xdr:nvSpPr>
      <xdr:spPr bwMode="auto">
        <a:xfrm>
          <a:off x="4057650" y="2590800"/>
          <a:ext cx="1066800" cy="276225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45720" tIns="18288" rIns="45720" bIns="0" anchor="t" upright="1"/>
        <a:lstStyle/>
        <a:p>
          <a:pPr algn="ctr" rtl="0">
            <a:defRPr sz="1000"/>
          </a:pPr>
          <a:fld id="{DB01B1DA-C51D-4FB5-9892-27825F3C76D7}" type="TxLink"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pPr algn="ctr" rtl="0">
              <a:defRPr sz="1000"/>
            </a:pPr>
            <a:t>建物緑化</a:t>
          </a:fld>
          <a:endParaRPr lang="ja-JP" altLang="en-US" sz="120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90000" mc:Ignorable="a14" a14:legacySpreadsheetColorIndex="41"/>
        </a:solidFill>
        <a:ln w="28575" cap="flat" cmpd="sng" algn="ctr">
          <a:solidFill>
            <a:srgbClr xmlns:mc="http://schemas.openxmlformats.org/markup-compatibility/2006" xmlns:a14="http://schemas.microsoft.com/office/drawing/2010/main" val="370000" mc:Ignorable="a14" a14:legacySpreadsheetColorIndex="55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90000" mc:Ignorable="a14" a14:legacySpreadsheetColorIndex="41"/>
        </a:solidFill>
        <a:ln w="28575" cap="flat" cmpd="sng" algn="ctr">
          <a:solidFill>
            <a:srgbClr xmlns:mc="http://schemas.openxmlformats.org/markup-compatibility/2006" xmlns:a14="http://schemas.microsoft.com/office/drawing/2010/main" val="370000" mc:Ignorable="a14" a14:legacySpreadsheetColorIndex="55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G122"/>
  <sheetViews>
    <sheetView showGridLines="0" tabSelected="1" view="pageBreakPreview" zoomScaleNormal="80" zoomScaleSheetLayoutView="100" workbookViewId="0">
      <selection activeCell="O64" sqref="O64"/>
    </sheetView>
  </sheetViews>
  <sheetFormatPr defaultRowHeight="13.5" zeroHeight="1" x14ac:dyDescent="0.15"/>
  <cols>
    <col min="1" max="1" width="2.875" customWidth="1"/>
    <col min="2" max="2" width="5.25" customWidth="1"/>
    <col min="3" max="3" width="8" customWidth="1"/>
    <col min="4" max="4" width="9.625" customWidth="1"/>
    <col min="5" max="6" width="8.375" customWidth="1"/>
    <col min="7" max="7" width="9.625" customWidth="1"/>
    <col min="8" max="8" width="8.75" customWidth="1"/>
    <col min="9" max="9" width="7.125" customWidth="1"/>
    <col min="10" max="10" width="8.375" customWidth="1"/>
    <col min="11" max="11" width="16" customWidth="1"/>
    <col min="12" max="12" width="13.75" customWidth="1"/>
    <col min="13" max="13" width="3.875" customWidth="1"/>
    <col min="14" max="14" width="1.5" customWidth="1"/>
    <col min="15" max="15" width="24.125" customWidth="1"/>
    <col min="16" max="16" width="8.375" customWidth="1"/>
    <col min="17" max="17" width="3.375" style="51" hidden="1" customWidth="1"/>
    <col min="18" max="18" width="15.875" style="50" hidden="1" customWidth="1"/>
    <col min="19" max="19" width="19.125" style="50" hidden="1" customWidth="1"/>
    <col min="20" max="20" width="4.75" hidden="1" customWidth="1"/>
    <col min="21" max="21" width="3.25" hidden="1" customWidth="1"/>
    <col min="22" max="22" width="10.625" hidden="1" customWidth="1"/>
    <col min="23" max="23" width="14.875" hidden="1" customWidth="1"/>
    <col min="24" max="24" width="57.875" hidden="1" customWidth="1"/>
    <col min="25" max="25" width="27.875" hidden="1" customWidth="1"/>
    <col min="26" max="26" width="11.25" hidden="1" customWidth="1"/>
    <col min="27" max="27" width="2.875" hidden="1" customWidth="1"/>
    <col min="28" max="28" width="7.125" hidden="1" customWidth="1"/>
    <col min="29" max="29" width="2.5" hidden="1" customWidth="1"/>
    <col min="30" max="32" width="9.125" hidden="1" customWidth="1"/>
    <col min="33" max="33" width="7.75" hidden="1" customWidth="1"/>
    <col min="34" max="34" width="7.75" customWidth="1"/>
  </cols>
  <sheetData>
    <row r="1" spans="1:3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4"/>
      <c r="O1" s="4"/>
      <c r="P1" s="4"/>
      <c r="Q1" s="47"/>
      <c r="R1" s="76" t="s">
        <v>38</v>
      </c>
      <c r="S1" s="78"/>
      <c r="T1" s="77"/>
      <c r="AA1" s="40"/>
      <c r="AB1" s="218" t="s">
        <v>39</v>
      </c>
      <c r="AC1" s="219"/>
      <c r="AD1" s="1"/>
    </row>
    <row r="2" spans="1:3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N2" s="4"/>
      <c r="O2" s="4"/>
      <c r="P2" s="4"/>
      <c r="Q2" s="49" t="s">
        <v>9</v>
      </c>
      <c r="R2" s="70" t="s">
        <v>12</v>
      </c>
      <c r="S2" s="70" t="s">
        <v>72</v>
      </c>
      <c r="T2" s="74">
        <v>4</v>
      </c>
      <c r="AB2" s="74" t="s">
        <v>40</v>
      </c>
      <c r="AC2" s="74" t="e">
        <f>VLOOKUP(D28,R2:T6,3,0)</f>
        <v>#N/A</v>
      </c>
      <c r="AD2" s="1"/>
    </row>
    <row r="3" spans="1:32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N3" s="4"/>
      <c r="O3" s="4"/>
      <c r="P3" s="4"/>
      <c r="Q3" s="49" t="s">
        <v>10</v>
      </c>
      <c r="R3" s="70" t="s">
        <v>10</v>
      </c>
      <c r="S3" s="70" t="s">
        <v>73</v>
      </c>
      <c r="T3" s="74">
        <v>2</v>
      </c>
      <c r="AB3" s="74" t="s">
        <v>41</v>
      </c>
      <c r="AC3" s="74" t="e">
        <f>5-AC2</f>
        <v>#N/A</v>
      </c>
      <c r="AD3" s="1"/>
    </row>
    <row r="4" spans="1:32" ht="17.25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45" t="s">
        <v>126</v>
      </c>
      <c r="M4" s="3"/>
      <c r="N4" s="4"/>
      <c r="O4" s="4"/>
      <c r="P4" s="4"/>
      <c r="Q4" s="49" t="s">
        <v>11</v>
      </c>
      <c r="R4" s="70" t="s">
        <v>11</v>
      </c>
      <c r="S4" s="70" t="s">
        <v>74</v>
      </c>
      <c r="T4" s="74">
        <v>3</v>
      </c>
      <c r="AA4" s="40"/>
      <c r="AD4" s="1"/>
    </row>
    <row r="5" spans="1:32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O5" s="4"/>
      <c r="P5" s="4"/>
      <c r="Q5" s="49" t="s">
        <v>12</v>
      </c>
      <c r="R5" s="70" t="s">
        <v>9</v>
      </c>
      <c r="S5" s="70" t="s">
        <v>75</v>
      </c>
      <c r="T5" s="74">
        <v>1</v>
      </c>
      <c r="AA5" s="40"/>
      <c r="AD5" s="1"/>
    </row>
    <row r="6" spans="1:32" ht="19.5" customHeight="1" x14ac:dyDescent="0.15">
      <c r="A6" s="1"/>
      <c r="B6" s="123" t="s">
        <v>0</v>
      </c>
      <c r="C6" s="105"/>
      <c r="D6" s="105"/>
      <c r="E6" s="124" t="s">
        <v>16</v>
      </c>
      <c r="F6" s="125"/>
      <c r="G6" s="125"/>
      <c r="H6" s="125"/>
      <c r="I6" s="125"/>
      <c r="J6" s="126" t="s">
        <v>1</v>
      </c>
      <c r="K6" s="127" t="s">
        <v>137</v>
      </c>
      <c r="L6" s="125"/>
      <c r="M6" s="3"/>
      <c r="N6" s="4"/>
      <c r="O6" s="4"/>
      <c r="P6" s="4"/>
      <c r="Q6" s="49" t="s">
        <v>13</v>
      </c>
      <c r="R6" s="70" t="s">
        <v>13</v>
      </c>
      <c r="S6" s="70" t="s">
        <v>76</v>
      </c>
      <c r="T6" s="74">
        <v>5</v>
      </c>
      <c r="AA6" s="40"/>
      <c r="AD6" s="1"/>
    </row>
    <row r="7" spans="1:32" ht="13.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3"/>
      <c r="N7" s="4"/>
      <c r="O7" s="4"/>
      <c r="P7" s="4"/>
      <c r="Q7" s="47"/>
      <c r="R7" s="48"/>
      <c r="S7" s="48"/>
      <c r="AA7" s="40"/>
      <c r="AD7" s="40"/>
      <c r="AE7" s="40"/>
      <c r="AF7" s="1"/>
    </row>
    <row r="8" spans="1:32" ht="13.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3"/>
      <c r="N8" s="4"/>
      <c r="O8" s="4"/>
      <c r="P8" s="4"/>
      <c r="Q8" s="50"/>
    </row>
    <row r="9" spans="1:32" ht="13.5" customHeight="1" x14ac:dyDescent="0.15">
      <c r="A9" s="1"/>
      <c r="B9" s="1"/>
      <c r="C9" s="1"/>
      <c r="D9" s="1"/>
      <c r="E9" s="214"/>
      <c r="F9" s="215"/>
      <c r="G9" s="1"/>
      <c r="H9" s="1"/>
      <c r="I9" s="1"/>
      <c r="J9" s="1"/>
      <c r="K9" s="1"/>
      <c r="L9" s="2"/>
      <c r="M9" s="3"/>
      <c r="N9" s="4"/>
      <c r="O9" s="4"/>
      <c r="P9" s="4"/>
      <c r="Q9" s="50"/>
      <c r="S9" s="77" t="s">
        <v>37</v>
      </c>
      <c r="W9" s="77" t="s">
        <v>95</v>
      </c>
      <c r="Y9" s="77" t="s">
        <v>36</v>
      </c>
    </row>
    <row r="10" spans="1:32" ht="13.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2"/>
      <c r="M10" s="3"/>
      <c r="N10" s="4"/>
      <c r="O10" s="4"/>
      <c r="P10" s="4"/>
      <c r="Q10" s="47"/>
      <c r="S10" s="79" t="s">
        <v>32</v>
      </c>
      <c r="W10" s="70" t="s">
        <v>102</v>
      </c>
      <c r="Y10" s="70" t="s">
        <v>29</v>
      </c>
      <c r="AB10" s="40"/>
      <c r="AC10" s="40"/>
      <c r="AD10" s="1"/>
    </row>
    <row r="11" spans="1:32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M11" s="3"/>
      <c r="N11" s="4"/>
      <c r="O11" s="4"/>
      <c r="P11" s="4"/>
      <c r="Q11" s="47"/>
      <c r="S11" s="79" t="s">
        <v>33</v>
      </c>
      <c r="W11" s="70" t="s">
        <v>28</v>
      </c>
      <c r="Y11" s="70" t="s">
        <v>57</v>
      </c>
      <c r="AB11" s="40"/>
      <c r="AC11" s="40"/>
      <c r="AD11" s="1"/>
    </row>
    <row r="12" spans="1:32" ht="18.75" x14ac:dyDescent="0.15">
      <c r="A12" s="1"/>
      <c r="B12" s="117"/>
      <c r="C12" s="1"/>
      <c r="D12" s="1"/>
      <c r="E12" s="1"/>
      <c r="F12" s="1"/>
      <c r="G12" s="1"/>
      <c r="H12" s="1"/>
      <c r="I12" s="1"/>
      <c r="J12" s="1"/>
      <c r="K12" s="1"/>
      <c r="L12" s="2"/>
      <c r="M12" s="3"/>
      <c r="N12" s="4"/>
      <c r="Q12" s="47"/>
      <c r="S12" s="1"/>
      <c r="AB12" s="40"/>
      <c r="AC12" s="40"/>
      <c r="AD12" s="1"/>
    </row>
    <row r="13" spans="1:32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2"/>
      <c r="M13" s="3"/>
      <c r="N13" s="4"/>
      <c r="O13" s="4"/>
      <c r="P13" s="4"/>
      <c r="Q13" s="47"/>
      <c r="X13" s="86" t="s">
        <v>43</v>
      </c>
      <c r="Y13" s="86" t="s">
        <v>58</v>
      </c>
      <c r="AB13" s="40"/>
      <c r="AC13" s="40"/>
      <c r="AD13" s="1"/>
    </row>
    <row r="14" spans="1:32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2"/>
      <c r="M14" s="3"/>
      <c r="N14" s="4"/>
      <c r="O14" s="4"/>
      <c r="P14" s="4"/>
      <c r="Q14" s="47"/>
      <c r="S14" s="77" t="s">
        <v>96</v>
      </c>
      <c r="W14" s="89" t="s">
        <v>50</v>
      </c>
      <c r="X14" s="85" t="s">
        <v>68</v>
      </c>
      <c r="Y14" s="84" t="s">
        <v>91</v>
      </c>
      <c r="AB14" s="40"/>
      <c r="AC14" s="40"/>
      <c r="AD14" s="1"/>
    </row>
    <row r="15" spans="1:32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2"/>
      <c r="M15" s="3"/>
      <c r="N15" s="4"/>
      <c r="O15" s="4"/>
      <c r="P15" s="4"/>
      <c r="Q15" s="47"/>
      <c r="S15" s="79" t="str">
        <f>K28&amp;CHAR(10)&amp;"+"&amp;CHAR(10)&amp;K27</f>
        <v>一般部
+
住　宅</v>
      </c>
      <c r="W15" s="89" t="s">
        <v>51</v>
      </c>
      <c r="X15" s="87"/>
      <c r="Y15" s="74" t="s">
        <v>46</v>
      </c>
      <c r="AA15" s="40"/>
      <c r="AB15" s="40"/>
      <c r="AC15" s="40"/>
      <c r="AD15" s="1"/>
    </row>
    <row r="16" spans="1:32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2"/>
      <c r="M16" s="3"/>
      <c r="N16" s="4"/>
      <c r="O16" s="4"/>
      <c r="P16" s="4"/>
      <c r="S16"/>
      <c r="W16" s="89" t="s">
        <v>56</v>
      </c>
      <c r="X16" s="87" t="s">
        <v>63</v>
      </c>
      <c r="AA16" s="40"/>
      <c r="AB16" s="40"/>
      <c r="AC16" s="40"/>
      <c r="AD16" s="1"/>
    </row>
    <row r="17" spans="1:30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2"/>
      <c r="M17" s="3"/>
      <c r="N17" s="4"/>
      <c r="O17" s="4"/>
      <c r="P17" s="4"/>
      <c r="X17" s="99" t="s">
        <v>79</v>
      </c>
      <c r="AA17" s="40"/>
      <c r="AB17" s="40"/>
      <c r="AC17" s="40"/>
      <c r="AD17" s="1"/>
    </row>
    <row r="18" spans="1:30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2"/>
      <c r="M18" s="3"/>
      <c r="N18" s="4"/>
      <c r="O18" s="4"/>
      <c r="P18" s="4"/>
      <c r="X18" t="s">
        <v>78</v>
      </c>
      <c r="AA18" s="40"/>
      <c r="AB18" s="40"/>
      <c r="AC18" s="40"/>
      <c r="AD18" s="1"/>
    </row>
    <row r="19" spans="1:30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2"/>
      <c r="M19" s="3"/>
      <c r="N19" s="4"/>
      <c r="O19" s="4"/>
      <c r="P19" s="4"/>
      <c r="Q19" s="47"/>
      <c r="AA19" s="40"/>
      <c r="AB19" s="40"/>
      <c r="AC19" s="40"/>
      <c r="AD19" s="1"/>
    </row>
    <row r="20" spans="1:30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2"/>
      <c r="M20" s="3"/>
      <c r="N20" s="4"/>
      <c r="O20" s="4"/>
      <c r="P20" s="4"/>
      <c r="Q20" s="47"/>
      <c r="AD20" s="1"/>
    </row>
    <row r="21" spans="1:30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2"/>
      <c r="M21" s="3"/>
      <c r="N21" s="4"/>
      <c r="O21" s="4"/>
      <c r="P21" s="4"/>
      <c r="Q21" s="47"/>
      <c r="R21" s="48"/>
      <c r="X21" s="86" t="s">
        <v>28</v>
      </c>
      <c r="Y21" s="86" t="s">
        <v>30</v>
      </c>
      <c r="AD21" s="1"/>
    </row>
    <row r="22" spans="1:30" ht="11.2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2"/>
      <c r="M22" s="3"/>
      <c r="N22" s="4"/>
      <c r="O22" s="4"/>
      <c r="P22" s="4"/>
      <c r="Q22" s="47"/>
      <c r="R22" s="48"/>
      <c r="S22"/>
      <c r="W22" s="89" t="s">
        <v>52</v>
      </c>
      <c r="X22" s="85" t="s">
        <v>49</v>
      </c>
      <c r="Y22" s="85" t="s">
        <v>45</v>
      </c>
      <c r="AD22" s="1"/>
    </row>
    <row r="23" spans="1:30" ht="9.75" customHeight="1" x14ac:dyDescent="0.15">
      <c r="A23" s="1"/>
      <c r="B23" s="1"/>
      <c r="C23" s="5"/>
      <c r="D23" s="22"/>
      <c r="E23" s="1"/>
      <c r="F23" s="1"/>
      <c r="G23" s="1"/>
      <c r="H23" s="1"/>
      <c r="I23" s="1"/>
      <c r="J23" s="6"/>
      <c r="K23" s="7"/>
      <c r="L23" s="2"/>
      <c r="M23" s="3"/>
      <c r="N23" s="4"/>
      <c r="O23" s="4"/>
      <c r="P23" s="4"/>
      <c r="Q23" s="47"/>
      <c r="R23" s="48"/>
      <c r="S23"/>
      <c r="W23" s="89" t="s">
        <v>103</v>
      </c>
      <c r="X23" s="87" t="s">
        <v>104</v>
      </c>
      <c r="Y23" s="74" t="s">
        <v>134</v>
      </c>
      <c r="AD23" s="1"/>
    </row>
    <row r="24" spans="1:30" ht="13.5" customHeight="1" x14ac:dyDescent="0.15">
      <c r="B24" s="1"/>
      <c r="C24" s="144" t="s">
        <v>8</v>
      </c>
      <c r="E24" s="1"/>
      <c r="F24" s="38" t="s">
        <v>135</v>
      </c>
      <c r="G24" s="1"/>
      <c r="H24" s="1"/>
      <c r="J24" s="1"/>
      <c r="K24" s="1"/>
      <c r="L24" s="2"/>
      <c r="W24" s="89" t="s">
        <v>53</v>
      </c>
      <c r="X24" s="85" t="s">
        <v>44</v>
      </c>
      <c r="Y24" s="85" t="s">
        <v>92</v>
      </c>
    </row>
    <row r="25" spans="1:30" ht="6.75" customHeight="1" thickBot="1" x14ac:dyDescent="0.2">
      <c r="A25" s="1"/>
      <c r="B25" s="1"/>
      <c r="C25" s="5"/>
      <c r="D25" s="22"/>
      <c r="E25" s="1"/>
      <c r="F25" s="1"/>
      <c r="G25" s="1"/>
      <c r="H25" s="1"/>
      <c r="I25" s="1"/>
      <c r="J25" s="6"/>
      <c r="K25" s="7"/>
      <c r="L25" s="2"/>
      <c r="M25" s="3"/>
      <c r="N25" s="4"/>
      <c r="O25" s="4"/>
      <c r="P25" s="4"/>
      <c r="Q25" s="47"/>
      <c r="R25" s="48"/>
      <c r="S25"/>
      <c r="W25" s="89" t="s">
        <v>54</v>
      </c>
      <c r="X25" s="74" t="s">
        <v>47</v>
      </c>
      <c r="Y25" s="74" t="s">
        <v>48</v>
      </c>
      <c r="Z25" s="48"/>
      <c r="AD25" s="1"/>
    </row>
    <row r="26" spans="1:30" ht="15.75" customHeight="1" x14ac:dyDescent="0.15">
      <c r="A26" s="1"/>
      <c r="B26" s="18" t="s">
        <v>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20"/>
      <c r="N26" s="4"/>
      <c r="O26" s="4"/>
      <c r="P26" s="4"/>
      <c r="Q26" s="47"/>
      <c r="R26" s="76" t="s">
        <v>118</v>
      </c>
      <c r="S26" s="76" t="s">
        <v>116</v>
      </c>
      <c r="T26" s="200" t="s">
        <v>117</v>
      </c>
      <c r="W26" s="89" t="s">
        <v>55</v>
      </c>
      <c r="X26" s="74" t="s">
        <v>128</v>
      </c>
      <c r="Y26" s="74" t="s">
        <v>129</v>
      </c>
      <c r="Z26" s="50"/>
      <c r="AD26" s="1"/>
    </row>
    <row r="27" spans="1:30" ht="22.5" customHeight="1" thickBot="1" x14ac:dyDescent="0.2">
      <c r="A27" s="1"/>
      <c r="B27" s="209" t="s">
        <v>4</v>
      </c>
      <c r="C27" s="210"/>
      <c r="D27" s="233" t="s">
        <v>136</v>
      </c>
      <c r="E27" s="233"/>
      <c r="F27" s="234"/>
      <c r="G27" s="233"/>
      <c r="H27" s="233"/>
      <c r="I27" s="230" t="s">
        <v>26</v>
      </c>
      <c r="J27" s="230"/>
      <c r="K27" s="226" t="s">
        <v>102</v>
      </c>
      <c r="L27" s="226"/>
      <c r="M27" s="227"/>
      <c r="N27" s="4"/>
      <c r="O27" s="4"/>
      <c r="P27" s="4"/>
      <c r="Q27" s="47"/>
      <c r="R27" s="72">
        <v>1</v>
      </c>
      <c r="S27" s="73">
        <f>ROUND(K34,0)</f>
        <v>0</v>
      </c>
      <c r="T27" s="83">
        <f>5-S27</f>
        <v>5</v>
      </c>
      <c r="Z27" s="50"/>
      <c r="AD27" s="1"/>
    </row>
    <row r="28" spans="1:30" ht="22.5" customHeight="1" thickBot="1" x14ac:dyDescent="0.2">
      <c r="A28" s="1"/>
      <c r="B28" s="211" t="s">
        <v>6</v>
      </c>
      <c r="C28" s="212"/>
      <c r="D28" s="216"/>
      <c r="E28" s="217"/>
      <c r="F28" s="128" t="s">
        <v>5</v>
      </c>
      <c r="G28" s="216"/>
      <c r="H28" s="217"/>
      <c r="I28" s="231" t="s">
        <v>27</v>
      </c>
      <c r="J28" s="232"/>
      <c r="K28" s="228" t="s">
        <v>57</v>
      </c>
      <c r="L28" s="228"/>
      <c r="M28" s="229"/>
      <c r="N28" s="4"/>
      <c r="O28" s="4"/>
      <c r="P28" s="4"/>
      <c r="Q28" s="47"/>
      <c r="R28" s="72">
        <v>2</v>
      </c>
      <c r="S28" s="73" t="e">
        <f>ROUND(K38,0)</f>
        <v>#DIV/0!</v>
      </c>
      <c r="T28" s="83" t="e">
        <f>5-S28</f>
        <v>#DIV/0!</v>
      </c>
      <c r="AD28" s="1"/>
    </row>
    <row r="29" spans="1:30" ht="7.5" customHeight="1" thickBo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4"/>
      <c r="M29" s="15"/>
      <c r="N29" s="4"/>
      <c r="O29" s="4"/>
      <c r="P29" s="4"/>
      <c r="Q29" s="47"/>
      <c r="R29" s="72">
        <v>3</v>
      </c>
      <c r="S29" s="73">
        <f>ROUND(K43,0)</f>
        <v>0</v>
      </c>
      <c r="T29" s="83">
        <f>5-S29</f>
        <v>5</v>
      </c>
      <c r="AD29" s="1"/>
    </row>
    <row r="30" spans="1:30" ht="18.75" customHeight="1" thickBot="1" x14ac:dyDescent="0.2">
      <c r="A30" s="1"/>
      <c r="B30" s="129" t="s">
        <v>2</v>
      </c>
      <c r="C30" s="130"/>
      <c r="D30" s="131"/>
      <c r="E30" s="10"/>
      <c r="F30" s="11"/>
      <c r="G30" s="11"/>
      <c r="H30" s="11"/>
      <c r="I30" s="132"/>
      <c r="J30" s="132"/>
      <c r="K30" s="11"/>
      <c r="L30" s="12"/>
      <c r="M30" s="13"/>
      <c r="O30" s="4"/>
      <c r="P30" s="4"/>
      <c r="Q30" s="47"/>
      <c r="R30" s="48"/>
      <c r="S30"/>
      <c r="AD30" s="1"/>
    </row>
    <row r="31" spans="1:30" ht="16.5" customHeight="1" thickBot="1" x14ac:dyDescent="0.2">
      <c r="A31" s="1"/>
      <c r="B31" s="134"/>
      <c r="C31" s="135"/>
      <c r="D31" s="198" t="s">
        <v>7</v>
      </c>
      <c r="E31" s="223" t="s">
        <v>132</v>
      </c>
      <c r="F31" s="224"/>
      <c r="G31" s="224"/>
      <c r="H31" s="225"/>
      <c r="I31" s="197" t="s">
        <v>97</v>
      </c>
      <c r="J31" s="136"/>
      <c r="K31" s="220" t="s">
        <v>133</v>
      </c>
      <c r="L31" s="221"/>
      <c r="M31" s="222"/>
      <c r="N31" s="4"/>
      <c r="O31" s="4"/>
      <c r="P31" s="4"/>
      <c r="Q31" s="47"/>
      <c r="R31" s="48"/>
      <c r="S31"/>
      <c r="X31" s="74" t="s">
        <v>115</v>
      </c>
      <c r="AD31" s="1"/>
    </row>
    <row r="32" spans="1:30" ht="15.75" customHeight="1" x14ac:dyDescent="0.15">
      <c r="A32" s="1"/>
      <c r="B32" s="187" t="s">
        <v>100</v>
      </c>
      <c r="C32" s="188"/>
      <c r="D32" s="188"/>
      <c r="E32" s="204"/>
      <c r="F32" s="204"/>
      <c r="G32" s="204"/>
      <c r="H32" s="204"/>
      <c r="I32" s="239"/>
      <c r="J32" s="240"/>
      <c r="K32" s="237" t="s">
        <v>99</v>
      </c>
      <c r="L32" s="238"/>
      <c r="M32" s="205"/>
      <c r="N32" s="4"/>
      <c r="O32" s="4"/>
      <c r="P32" s="4"/>
      <c r="S32" s="76" t="s">
        <v>34</v>
      </c>
      <c r="T32" s="82" t="s">
        <v>42</v>
      </c>
      <c r="X32" s="118" t="s">
        <v>59</v>
      </c>
      <c r="AA32" s="50"/>
    </row>
    <row r="33" spans="1:28" ht="15.75" customHeight="1" x14ac:dyDescent="0.15">
      <c r="A33" s="1"/>
      <c r="B33" s="153" t="s">
        <v>69</v>
      </c>
      <c r="C33" s="154" t="str">
        <f>IF(K27=W11,X22,Y22)</f>
        <v>断熱性能</v>
      </c>
      <c r="D33" s="155"/>
      <c r="E33" s="155"/>
      <c r="F33" s="155"/>
      <c r="G33" s="155"/>
      <c r="H33" s="155"/>
      <c r="I33" s="156"/>
      <c r="J33" s="157"/>
      <c r="K33" s="158"/>
      <c r="L33" s="158"/>
      <c r="M33" s="150"/>
      <c r="N33" s="4"/>
      <c r="O33" s="4"/>
      <c r="P33" s="4"/>
      <c r="R33" s="201" t="s">
        <v>127</v>
      </c>
      <c r="S33" s="74">
        <f>IF(COUNTIF(H51:H52,"○")+COUNTIF(H53,"○")&gt;=1,1,0)</f>
        <v>1</v>
      </c>
      <c r="T33" s="138"/>
      <c r="X33" s="213" t="str">
        <f>L51</f>
        <v>自然エネルギー利用</v>
      </c>
      <c r="AA33" s="50"/>
    </row>
    <row r="34" spans="1:28" ht="15.75" customHeight="1" thickBot="1" x14ac:dyDescent="0.2">
      <c r="A34" s="1"/>
      <c r="B34" s="23"/>
      <c r="C34" s="24"/>
      <c r="D34" s="25"/>
      <c r="E34" s="25"/>
      <c r="F34" s="25"/>
      <c r="G34" s="111"/>
      <c r="H34" s="111"/>
      <c r="I34" s="25"/>
      <c r="J34" s="25"/>
      <c r="K34" s="246">
        <f>ROUND(J35,1)</f>
        <v>0</v>
      </c>
      <c r="L34" s="241" t="s">
        <v>64</v>
      </c>
      <c r="M34" s="63"/>
      <c r="N34" s="4"/>
      <c r="R34" s="202"/>
      <c r="S34" s="80"/>
      <c r="T34" s="139"/>
      <c r="X34" s="213"/>
    </row>
    <row r="35" spans="1:28" ht="15.75" customHeight="1" thickBot="1" x14ac:dyDescent="0.2">
      <c r="A35" s="1"/>
      <c r="B35" s="32"/>
      <c r="C35" s="31" t="str">
        <f>IF(K27=W11,X23,Y23)</f>
        <v>LR1/1.建物外皮の熱負荷抑制</v>
      </c>
      <c r="D35" s="34"/>
      <c r="E35" s="33"/>
      <c r="F35" s="35"/>
      <c r="G35" s="111"/>
      <c r="H35" s="111"/>
      <c r="I35" s="39" t="s">
        <v>31</v>
      </c>
      <c r="J35" s="88"/>
      <c r="K35" s="247"/>
      <c r="L35" s="242"/>
      <c r="M35" s="64"/>
      <c r="N35" s="4"/>
      <c r="R35" s="202"/>
      <c r="S35" s="80"/>
      <c r="T35" s="139"/>
      <c r="X35" s="213"/>
    </row>
    <row r="36" spans="1:28" ht="15.75" customHeight="1" x14ac:dyDescent="0.15">
      <c r="A36" s="1"/>
      <c r="B36" s="29"/>
      <c r="C36" s="26"/>
      <c r="D36" s="30"/>
      <c r="E36" s="28"/>
      <c r="F36" s="27"/>
      <c r="G36" s="111"/>
      <c r="H36" s="111"/>
      <c r="I36" s="27"/>
      <c r="J36" s="60"/>
      <c r="K36" s="258"/>
      <c r="L36" s="243"/>
      <c r="M36" s="65"/>
      <c r="N36" s="4"/>
      <c r="R36" s="203"/>
      <c r="S36" s="80"/>
      <c r="T36" s="139"/>
      <c r="X36" s="118" t="s">
        <v>60</v>
      </c>
      <c r="Z36" s="94" t="str">
        <f>IF(重点項目!Y83="","",重点項目!Y83)</f>
        <v/>
      </c>
    </row>
    <row r="37" spans="1:28" ht="15.75" customHeight="1" x14ac:dyDescent="0.15">
      <c r="A37" s="1"/>
      <c r="B37" s="93" t="s">
        <v>70</v>
      </c>
      <c r="C37" s="16" t="str">
        <f>IF(K27=W11,X24,Y24)</f>
        <v>長寿命化</v>
      </c>
      <c r="D37" s="17"/>
      <c r="E37" s="17"/>
      <c r="F37" s="17"/>
      <c r="G37" s="120"/>
      <c r="H37" s="120"/>
      <c r="I37" s="21" t="str">
        <f>IF(K27=W11,"スコア","スコア平均")</f>
        <v>スコア平均</v>
      </c>
      <c r="J37" s="58" t="e">
        <f>IF(K27=W11,MAX(J39:J40),AVERAGE(J39:J40))</f>
        <v>#DIV/0!</v>
      </c>
      <c r="K37" s="59"/>
      <c r="L37" s="59"/>
      <c r="M37" s="66"/>
      <c r="N37" s="4"/>
      <c r="R37" s="201" t="s">
        <v>119</v>
      </c>
      <c r="S37" s="74">
        <f>IF(COUNTIF(H55,"○")+COUNTIF(H56,"○")+COUNTIF(H57,"○")&gt;=1,1,0)</f>
        <v>1</v>
      </c>
      <c r="T37" s="139"/>
      <c r="X37" s="213" t="str">
        <f>IF(COUNTIF(H55:H57,"○")=1,S59,IF(OR(L55=S59,L55=S60,L55=S61),IF(L55="なし","",L55),""))</f>
        <v>節水機器</v>
      </c>
      <c r="Z37" s="94" t="str">
        <f>IF(重点項目!Y84="","",重点項目!Y84)</f>
        <v/>
      </c>
    </row>
    <row r="38" spans="1:28" ht="15.75" customHeight="1" thickBot="1" x14ac:dyDescent="0.2">
      <c r="A38" s="1"/>
      <c r="B38" s="23"/>
      <c r="C38" s="24"/>
      <c r="D38" s="25"/>
      <c r="E38" s="25"/>
      <c r="F38" s="25"/>
      <c r="G38" s="111"/>
      <c r="H38" s="111"/>
      <c r="I38" s="25"/>
      <c r="J38" s="25"/>
      <c r="K38" s="246" t="e">
        <f>ROUND(J37,1)</f>
        <v>#DIV/0!</v>
      </c>
      <c r="L38" s="241" t="s">
        <v>64</v>
      </c>
      <c r="M38" s="63"/>
      <c r="N38" s="4"/>
      <c r="R38" s="202"/>
      <c r="S38" s="80"/>
      <c r="T38" s="139"/>
      <c r="X38" s="213"/>
    </row>
    <row r="39" spans="1:28" ht="15.75" customHeight="1" thickBot="1" x14ac:dyDescent="0.2">
      <c r="A39" s="1"/>
      <c r="B39" s="32"/>
      <c r="C39" s="57" t="str">
        <f>IF(K27=W11,X25,Y25)</f>
        <v>Q2/2.2.1 躯体材料の耐用年数</v>
      </c>
      <c r="D39" s="33"/>
      <c r="E39" s="33"/>
      <c r="F39" s="33"/>
      <c r="G39" s="111"/>
      <c r="H39" s="111"/>
      <c r="I39" s="39" t="s">
        <v>14</v>
      </c>
      <c r="J39" s="88"/>
      <c r="K39" s="247"/>
      <c r="L39" s="242"/>
      <c r="M39" s="64"/>
      <c r="N39" s="4"/>
      <c r="R39" s="202"/>
      <c r="S39" s="80"/>
      <c r="T39" s="139"/>
      <c r="X39" s="213"/>
    </row>
    <row r="40" spans="1:28" ht="15.75" customHeight="1" thickBot="1" x14ac:dyDescent="0.2">
      <c r="A40" s="1"/>
      <c r="B40" s="45"/>
      <c r="C40" s="67" t="str">
        <f>IF(K27=W11,X26,Y26)</f>
        <v>Q2/3      対応性・更新性</v>
      </c>
      <c r="D40" s="37"/>
      <c r="E40" s="36"/>
      <c r="F40" s="37"/>
      <c r="G40" s="37"/>
      <c r="H40" s="37"/>
      <c r="I40" s="68" t="s">
        <v>15</v>
      </c>
      <c r="J40" s="88"/>
      <c r="K40" s="248"/>
      <c r="L40" s="244"/>
      <c r="M40" s="69"/>
      <c r="N40" s="4"/>
      <c r="R40" s="203"/>
      <c r="S40" s="80"/>
      <c r="T40" s="140"/>
      <c r="X40" s="118" t="s">
        <v>61</v>
      </c>
    </row>
    <row r="41" spans="1:28" ht="15.75" customHeight="1" x14ac:dyDescent="0.15">
      <c r="A41" s="1"/>
      <c r="B41" s="95" t="s">
        <v>71</v>
      </c>
      <c r="C41" s="96" t="str">
        <f>IF(K28=Y10,X14,Y14)</f>
        <v>自然共生</v>
      </c>
      <c r="D41" s="97"/>
      <c r="E41" s="97"/>
      <c r="F41" s="97"/>
      <c r="G41" s="97"/>
      <c r="H41" s="97"/>
      <c r="I41" s="98" t="s">
        <v>101</v>
      </c>
      <c r="J41" s="206">
        <f>IF(K28=Y10,J44,J43)</f>
        <v>0</v>
      </c>
      <c r="K41" s="151"/>
      <c r="L41" s="151"/>
      <c r="M41" s="152"/>
      <c r="N41" s="4"/>
      <c r="R41" s="201" t="s">
        <v>120</v>
      </c>
      <c r="S41" s="74">
        <f>IF(COUNTIF(H59,"○")&gt;=1,1,0)</f>
        <v>1</v>
      </c>
      <c r="T41" s="74">
        <f>1-S41</f>
        <v>0</v>
      </c>
      <c r="X41" s="119" t="str">
        <f>IF($H$59="○","建物緑化","")</f>
        <v>建物緑化</v>
      </c>
      <c r="AA41" s="52"/>
    </row>
    <row r="42" spans="1:28" ht="15.75" customHeight="1" thickBot="1" x14ac:dyDescent="0.2">
      <c r="A42" s="1"/>
      <c r="B42" s="23"/>
      <c r="C42" s="24"/>
      <c r="D42" s="25"/>
      <c r="E42" s="25"/>
      <c r="F42" s="25"/>
      <c r="G42" s="111"/>
      <c r="H42" s="111"/>
      <c r="I42" s="25"/>
      <c r="J42" s="25"/>
      <c r="K42" s="61"/>
      <c r="L42" s="62"/>
      <c r="M42" s="63"/>
      <c r="N42" s="4"/>
      <c r="R42" s="202"/>
      <c r="S42" s="81"/>
      <c r="T42" s="138"/>
      <c r="X42" s="119" t="str">
        <f>IF($H$60="○","中高木植栽","")</f>
        <v/>
      </c>
      <c r="Y42" s="235"/>
      <c r="AA42" s="53"/>
    </row>
    <row r="43" spans="1:28" ht="15.75" customHeight="1" thickBot="1" x14ac:dyDescent="0.2">
      <c r="A43" s="1"/>
      <c r="B43" s="32"/>
      <c r="C43" s="31" t="str">
        <f>IF(K28=Y10,"",Y15)</f>
        <v>Q3/1.　生物環境の保全と創造</v>
      </c>
      <c r="D43" s="34"/>
      <c r="E43" s="33"/>
      <c r="F43" s="35"/>
      <c r="G43" s="111"/>
      <c r="H43" s="111"/>
      <c r="I43" s="90" t="str">
        <f>IF(K28=Y10,"","スコア")</f>
        <v>スコア</v>
      </c>
      <c r="J43" s="88"/>
      <c r="K43" s="245">
        <f>ROUND(J41,1)</f>
        <v>0</v>
      </c>
      <c r="L43" s="242" t="s">
        <v>64</v>
      </c>
      <c r="M43" s="64"/>
      <c r="N43" s="4"/>
      <c r="O43" s="51"/>
      <c r="P43" s="51"/>
      <c r="R43" s="202"/>
      <c r="S43" s="74">
        <f>IF(COUNTIF(H60,"○")&gt;=1,1,0)</f>
        <v>0</v>
      </c>
      <c r="T43" s="139"/>
      <c r="X43" s="119" t="str">
        <f>IF($H$61="○","地表面緑化","")</f>
        <v/>
      </c>
      <c r="Y43" s="236"/>
      <c r="AA43" s="50"/>
      <c r="AB43" s="53"/>
    </row>
    <row r="44" spans="1:28" ht="15.75" customHeight="1" thickBot="1" x14ac:dyDescent="0.2">
      <c r="A44" s="1"/>
      <c r="B44" s="104" t="str">
        <f>IF(K28=Y10,"※","")</f>
        <v/>
      </c>
      <c r="C44" s="31" t="str">
        <f>IF(K28=Y10,X17,"")</f>
        <v/>
      </c>
      <c r="D44" s="34"/>
      <c r="E44" s="31"/>
      <c r="F44" s="88"/>
      <c r="G44" s="143" t="str">
        <f>IF(K28=Y11,"","ポイント")</f>
        <v/>
      </c>
      <c r="H44" s="143" t="str">
        <f>IF(K28=Y11,"","　　　　　ポイント　得点")</f>
        <v/>
      </c>
      <c r="I44" s="100"/>
      <c r="J44" s="101" t="str">
        <f>IF(K28=Y11,"",IF(F46&gt;=30,5,IF(F46&gt;=20,4,IF(F46&gt;=10,3,IF(F46&gt;=1,2,0)))))</f>
        <v/>
      </c>
      <c r="K44" s="245"/>
      <c r="L44" s="242"/>
      <c r="M44" s="64"/>
      <c r="N44" s="4"/>
      <c r="O44" s="51"/>
      <c r="P44" s="51"/>
      <c r="R44" s="202"/>
      <c r="S44" s="81"/>
      <c r="T44" s="140"/>
      <c r="X44" s="118" t="s">
        <v>62</v>
      </c>
      <c r="AA44" s="50"/>
      <c r="AB44" s="53"/>
    </row>
    <row r="45" spans="1:28" ht="15.75" customHeight="1" thickBot="1" x14ac:dyDescent="0.2">
      <c r="A45" s="1"/>
      <c r="B45" s="32"/>
      <c r="C45" s="31" t="str">
        <f>IF(K28=Y10,X18,"")</f>
        <v/>
      </c>
      <c r="D45" s="34"/>
      <c r="E45" s="31"/>
      <c r="F45" s="88"/>
      <c r="G45" s="143" t="str">
        <f>IF(K28=Y11,"","ポイント")</f>
        <v/>
      </c>
      <c r="H45" s="111"/>
      <c r="I45" s="100"/>
      <c r="J45" s="111"/>
      <c r="K45" s="245"/>
      <c r="L45" s="242"/>
      <c r="M45" s="64"/>
      <c r="N45" s="4"/>
      <c r="O45" s="50"/>
      <c r="P45" s="50"/>
      <c r="R45" s="203"/>
      <c r="S45" s="74">
        <f>IF(COUNTIF(H61,"○")&gt;=1,1,0)</f>
        <v>0</v>
      </c>
      <c r="T45" s="74">
        <f>1-S45</f>
        <v>1</v>
      </c>
      <c r="X45" s="213" t="str">
        <f>IF(COUNTIF(H64:H66,"○")=1,S64,IF(OR(L64=S64,L64=S65,L64=S66),IF(L64="なし","",L64),""))</f>
        <v>耐震性向上</v>
      </c>
      <c r="AA45" s="50"/>
      <c r="AB45" s="53"/>
    </row>
    <row r="46" spans="1:28" ht="15.75" customHeight="1" thickBot="1" x14ac:dyDescent="0.2">
      <c r="A46" s="1"/>
      <c r="B46" s="45"/>
      <c r="C46" s="110"/>
      <c r="D46" s="110"/>
      <c r="E46" s="193" t="str">
        <f>IF(K28=Y11,"","合計")</f>
        <v/>
      </c>
      <c r="F46" s="194" t="str">
        <f>IF(K28=Y11,"",F44+F45)</f>
        <v/>
      </c>
      <c r="G46" s="110"/>
      <c r="H46" s="110"/>
      <c r="I46" s="195"/>
      <c r="J46" s="148"/>
      <c r="K46" s="196"/>
      <c r="L46" s="146"/>
      <c r="M46" s="69"/>
      <c r="N46" s="4"/>
      <c r="O46" s="50"/>
      <c r="P46" s="50"/>
      <c r="R46" s="201" t="s">
        <v>121</v>
      </c>
      <c r="S46" s="81"/>
      <c r="T46" s="141"/>
      <c r="X46" s="213"/>
      <c r="AA46" s="50"/>
      <c r="AB46" s="53"/>
    </row>
    <row r="47" spans="1:28" ht="15" hidden="1" customHeight="1" thickBo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4"/>
      <c r="M47" s="15"/>
      <c r="N47" s="4"/>
      <c r="O47" s="50"/>
      <c r="P47" s="50"/>
      <c r="R47" s="202"/>
      <c r="S47" s="74">
        <f>IF(COUNTIF(H64:H66,"○")&gt;=1,1,0)</f>
        <v>1</v>
      </c>
      <c r="T47" s="142"/>
      <c r="V47" s="75" t="s">
        <v>86</v>
      </c>
      <c r="X47" s="213"/>
      <c r="AA47" s="50"/>
      <c r="AB47" s="53"/>
    </row>
    <row r="48" spans="1:28" ht="17.25" hidden="1" customHeight="1" thickBot="1" x14ac:dyDescent="0.2">
      <c r="A48" s="1"/>
      <c r="B48" s="8" t="s">
        <v>65</v>
      </c>
      <c r="C48" s="9"/>
      <c r="D48" s="41"/>
      <c r="E48" s="43"/>
      <c r="F48" s="41"/>
      <c r="G48" s="41"/>
      <c r="H48" s="44"/>
      <c r="I48" s="46"/>
      <c r="J48" s="41"/>
      <c r="K48" s="41"/>
      <c r="L48" s="122"/>
      <c r="M48" s="42"/>
      <c r="N48" s="4"/>
      <c r="O48" s="50"/>
      <c r="P48" s="50"/>
      <c r="R48" s="202"/>
      <c r="S48" s="81"/>
      <c r="T48" s="142"/>
      <c r="V48" s="74" t="s">
        <v>89</v>
      </c>
      <c r="AA48" s="50"/>
      <c r="AB48" s="53"/>
    </row>
    <row r="49" spans="1:28" ht="15.75" customHeight="1" x14ac:dyDescent="0.15">
      <c r="A49" s="1"/>
      <c r="B49" s="187" t="s">
        <v>98</v>
      </c>
      <c r="C49" s="189"/>
      <c r="D49" s="190"/>
      <c r="E49" s="190"/>
      <c r="F49" s="190"/>
      <c r="G49" s="190"/>
      <c r="H49" s="191" t="s">
        <v>18</v>
      </c>
      <c r="I49" s="190"/>
      <c r="J49" s="190"/>
      <c r="K49" s="190"/>
      <c r="L49" s="191" t="s">
        <v>123</v>
      </c>
      <c r="M49" s="192"/>
      <c r="N49" s="4"/>
      <c r="O49" s="50"/>
      <c r="P49" s="50"/>
      <c r="R49" s="202"/>
      <c r="S49" s="80"/>
      <c r="T49" s="142"/>
      <c r="V49" s="116" t="s">
        <v>19</v>
      </c>
      <c r="AA49" s="50"/>
      <c r="AB49" s="53"/>
    </row>
    <row r="50" spans="1:28" ht="15.75" customHeight="1" x14ac:dyDescent="0.15">
      <c r="B50" s="259" t="s">
        <v>127</v>
      </c>
      <c r="C50" s="260"/>
      <c r="D50" s="260"/>
      <c r="E50" s="260"/>
      <c r="F50" s="260"/>
      <c r="G50" s="260"/>
      <c r="H50" s="260"/>
      <c r="I50" s="260"/>
      <c r="J50" s="260"/>
      <c r="K50" s="260"/>
      <c r="L50" s="260"/>
      <c r="M50" s="261"/>
      <c r="R50" s="203"/>
      <c r="S50" s="163"/>
      <c r="T50" s="164"/>
      <c r="V50" s="71" t="s">
        <v>87</v>
      </c>
      <c r="AA50" s="52"/>
    </row>
    <row r="51" spans="1:28" ht="15.75" customHeight="1" x14ac:dyDescent="0.15">
      <c r="B51" s="91"/>
      <c r="C51" s="121" t="s">
        <v>130</v>
      </c>
      <c r="D51" s="165"/>
      <c r="E51" s="165"/>
      <c r="F51" s="165"/>
      <c r="G51" s="165"/>
      <c r="H51" s="159" t="s">
        <v>90</v>
      </c>
      <c r="I51" s="160"/>
      <c r="J51" s="160"/>
      <c r="K51" s="160"/>
      <c r="L51" s="265" t="str">
        <f>IF(COUNTIF(H51:H53,"○")&gt;0,"自然エネルギー利用","")</f>
        <v>自然エネルギー利用</v>
      </c>
      <c r="M51" s="266"/>
      <c r="Q51" s="50"/>
      <c r="V51" s="71" t="s">
        <v>88</v>
      </c>
      <c r="AA51" s="52"/>
    </row>
    <row r="52" spans="1:28" ht="15.75" customHeight="1" x14ac:dyDescent="0.15">
      <c r="B52" s="133"/>
      <c r="C52" s="207" t="s">
        <v>131</v>
      </c>
      <c r="D52" s="166"/>
      <c r="E52" s="166"/>
      <c r="F52" s="166"/>
      <c r="G52" s="166"/>
      <c r="H52" s="114" t="s">
        <v>17</v>
      </c>
      <c r="I52" s="112"/>
      <c r="J52" s="112"/>
      <c r="K52" s="112"/>
      <c r="L52" s="267"/>
      <c r="M52" s="268"/>
      <c r="Q52" s="50"/>
      <c r="AA52" s="52"/>
    </row>
    <row r="53" spans="1:28" ht="15.75" customHeight="1" x14ac:dyDescent="0.15">
      <c r="B53" s="149"/>
      <c r="C53" s="167" t="s">
        <v>20</v>
      </c>
      <c r="D53" s="168"/>
      <c r="E53" s="168"/>
      <c r="F53" s="168"/>
      <c r="G53" s="168"/>
      <c r="H53" s="115" t="s">
        <v>17</v>
      </c>
      <c r="I53" s="282"/>
      <c r="J53" s="283"/>
      <c r="K53" s="283"/>
      <c r="L53" s="269"/>
      <c r="M53" s="270"/>
      <c r="Q53" s="50"/>
      <c r="R53" s="208" t="s">
        <v>113</v>
      </c>
      <c r="S53" s="208"/>
      <c r="AA53" s="52"/>
    </row>
    <row r="54" spans="1:28" ht="15.75" customHeight="1" x14ac:dyDescent="0.15">
      <c r="B54" s="262" t="s">
        <v>22</v>
      </c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4"/>
      <c r="O54" s="4"/>
      <c r="P54" s="4"/>
      <c r="Q54" s="50"/>
      <c r="R54" s="71" t="s">
        <v>94</v>
      </c>
      <c r="S54" s="71" t="str">
        <f>IF($R$55=1,"","広域")</f>
        <v/>
      </c>
      <c r="AA54" s="53"/>
    </row>
    <row r="55" spans="1:28" ht="15.75" customHeight="1" x14ac:dyDescent="0.15">
      <c r="B55" s="169"/>
      <c r="C55" s="170" t="s">
        <v>106</v>
      </c>
      <c r="D55" s="165"/>
      <c r="E55" s="165"/>
      <c r="F55" s="165"/>
      <c r="G55" s="165"/>
      <c r="H55" s="159" t="s">
        <v>90</v>
      </c>
      <c r="I55" s="160"/>
      <c r="J55" s="160"/>
      <c r="K55" s="160"/>
      <c r="L55" s="252" t="s">
        <v>138</v>
      </c>
      <c r="M55" s="274"/>
      <c r="O55" s="4"/>
      <c r="P55" s="4"/>
      <c r="Q55" s="50"/>
      <c r="R55" s="71">
        <f>IF(H56="○",3,1)</f>
        <v>1</v>
      </c>
      <c r="S55" s="71" t="str">
        <f>IF($R$55=1,"","個別")</f>
        <v/>
      </c>
      <c r="AA55" s="53"/>
    </row>
    <row r="56" spans="1:28" ht="15.75" customHeight="1" x14ac:dyDescent="0.15">
      <c r="B56" s="171"/>
      <c r="C56" s="172" t="s">
        <v>110</v>
      </c>
      <c r="D56" s="166"/>
      <c r="E56" s="166"/>
      <c r="F56" s="166"/>
      <c r="G56" s="166"/>
      <c r="H56" s="114" t="s">
        <v>17</v>
      </c>
      <c r="I56" s="279"/>
      <c r="J56" s="280"/>
      <c r="K56" s="281"/>
      <c r="L56" s="275"/>
      <c r="M56" s="276"/>
      <c r="Q56" s="50"/>
      <c r="R56" s="71"/>
      <c r="S56" s="71" t="str">
        <f>IF($R$55=1,"","広域＋個別")</f>
        <v/>
      </c>
      <c r="AA56" s="52"/>
    </row>
    <row r="57" spans="1:28" ht="15.75" customHeight="1" x14ac:dyDescent="0.15">
      <c r="B57" s="149"/>
      <c r="C57" s="173" t="s">
        <v>107</v>
      </c>
      <c r="D57" s="168"/>
      <c r="E57" s="168"/>
      <c r="F57" s="168"/>
      <c r="G57" s="168"/>
      <c r="H57" s="115" t="s">
        <v>17</v>
      </c>
      <c r="I57" s="282"/>
      <c r="J57" s="283"/>
      <c r="K57" s="283"/>
      <c r="L57" s="277"/>
      <c r="M57" s="278"/>
      <c r="Q57" s="50"/>
      <c r="AA57" s="50"/>
      <c r="AB57" s="54"/>
    </row>
    <row r="58" spans="1:28" ht="15.75" customHeight="1" x14ac:dyDescent="0.15">
      <c r="B58" s="271" t="s">
        <v>124</v>
      </c>
      <c r="C58" s="272"/>
      <c r="D58" s="272"/>
      <c r="E58" s="272"/>
      <c r="F58" s="272"/>
      <c r="G58" s="272"/>
      <c r="H58" s="272"/>
      <c r="I58" s="272"/>
      <c r="J58" s="272"/>
      <c r="K58" s="272"/>
      <c r="L58" s="272"/>
      <c r="M58" s="273"/>
      <c r="Q58" s="50"/>
      <c r="R58" s="208" t="s">
        <v>93</v>
      </c>
      <c r="S58" s="208"/>
      <c r="AA58" s="50"/>
      <c r="AB58" s="52"/>
    </row>
    <row r="59" spans="1:28" ht="15.75" customHeight="1" x14ac:dyDescent="0.15">
      <c r="B59" s="91"/>
      <c r="C59" s="170" t="s">
        <v>23</v>
      </c>
      <c r="D59" s="165"/>
      <c r="E59" s="165"/>
      <c r="F59" s="165"/>
      <c r="G59" s="165"/>
      <c r="H59" s="159" t="s">
        <v>90</v>
      </c>
      <c r="I59" s="160"/>
      <c r="J59" s="160"/>
      <c r="K59" s="160"/>
      <c r="L59" s="174" t="str">
        <f>IF(H59="○","建物緑化","")</f>
        <v>建物緑化</v>
      </c>
      <c r="M59" s="175"/>
      <c r="N59" s="51"/>
      <c r="Q59" s="50"/>
      <c r="R59" s="71" t="s">
        <v>94</v>
      </c>
      <c r="S59" s="119" t="str">
        <f>IF(H55="○","節水機器",IF(AND(H55&lt;&gt;"○",H56="○"),"再生水",IF(AND(H55&lt;&gt;"○",H56&lt;&gt;"○",H57="○"),"雨水等","なし")))</f>
        <v>節水機器</v>
      </c>
      <c r="AA59" s="50"/>
      <c r="AB59" s="54"/>
    </row>
    <row r="60" spans="1:28" ht="15.75" customHeight="1" x14ac:dyDescent="0.15">
      <c r="B60" s="133"/>
      <c r="C60" s="172" t="s">
        <v>24</v>
      </c>
      <c r="D60" s="166"/>
      <c r="E60" s="166"/>
      <c r="F60" s="166"/>
      <c r="G60" s="166"/>
      <c r="H60" s="114" t="s">
        <v>17</v>
      </c>
      <c r="I60" s="112"/>
      <c r="J60" s="112"/>
      <c r="K60" s="112"/>
      <c r="L60" s="176" t="str">
        <f>IF(H60="○","中高木植栽","")</f>
        <v/>
      </c>
      <c r="M60" s="177"/>
      <c r="N60" s="51"/>
      <c r="Q60" s="50"/>
      <c r="R60" s="71">
        <f>IF(COUNTIF(H55:H57,"○")=0,1,COUNTIF(H55:H57,"○"))</f>
        <v>1</v>
      </c>
      <c r="S60" s="119" t="str">
        <f>IF(H55="○",IF(H56="○","再生水",IF(H57="○","雨水等","")),IF(AND(H56="○",H57="○"),"雨水等",""))</f>
        <v/>
      </c>
      <c r="AA60" s="50"/>
      <c r="AB60" s="52"/>
    </row>
    <row r="61" spans="1:28" ht="17.25" customHeight="1" x14ac:dyDescent="0.15">
      <c r="B61" s="92"/>
      <c r="C61" s="173" t="s">
        <v>25</v>
      </c>
      <c r="D61" s="168"/>
      <c r="E61" s="168"/>
      <c r="F61" s="168"/>
      <c r="G61" s="168"/>
      <c r="H61" s="115" t="s">
        <v>17</v>
      </c>
      <c r="I61" s="113"/>
      <c r="J61" s="113"/>
      <c r="K61" s="113"/>
      <c r="L61" s="178" t="str">
        <f>IF(H61="○","地表面緑化","")</f>
        <v/>
      </c>
      <c r="M61" s="179"/>
      <c r="N61" s="50"/>
      <c r="R61" s="71"/>
      <c r="S61" s="119" t="str">
        <f>IF(AND(H55="○",H56="○",H57="○"),"雨水等","")</f>
        <v/>
      </c>
      <c r="AA61" s="50"/>
      <c r="AB61" s="52"/>
    </row>
    <row r="62" spans="1:28" ht="12" hidden="1" customHeight="1" x14ac:dyDescent="0.15">
      <c r="B62" s="147" t="s">
        <v>21</v>
      </c>
      <c r="C62" s="143"/>
      <c r="D62" s="111"/>
      <c r="E62" s="111"/>
      <c r="F62" s="111"/>
      <c r="G62" s="111"/>
      <c r="H62" s="137"/>
      <c r="I62" s="111"/>
      <c r="J62" s="143"/>
      <c r="K62" s="143"/>
      <c r="L62" s="180"/>
      <c r="M62" s="181"/>
      <c r="N62" s="50"/>
      <c r="AA62" s="50"/>
      <c r="AB62" s="54"/>
    </row>
    <row r="63" spans="1:28" ht="15.75" customHeight="1" x14ac:dyDescent="0.15">
      <c r="B63" s="249" t="s">
        <v>125</v>
      </c>
      <c r="C63" s="250"/>
      <c r="D63" s="250"/>
      <c r="E63" s="250"/>
      <c r="F63" s="250"/>
      <c r="G63" s="250"/>
      <c r="H63" s="250"/>
      <c r="I63" s="250"/>
      <c r="J63" s="250"/>
      <c r="K63" s="250"/>
      <c r="L63" s="250"/>
      <c r="M63" s="251"/>
      <c r="N63" s="50"/>
      <c r="R63" s="208" t="s">
        <v>111</v>
      </c>
      <c r="S63" s="208"/>
      <c r="Z63" s="50"/>
      <c r="AA63" s="50"/>
      <c r="AB63" s="52"/>
    </row>
    <row r="64" spans="1:28" ht="15.75" customHeight="1" x14ac:dyDescent="0.15">
      <c r="B64" s="182"/>
      <c r="C64" s="183" t="s">
        <v>108</v>
      </c>
      <c r="D64" s="111"/>
      <c r="E64" s="111"/>
      <c r="F64" s="111"/>
      <c r="G64" s="111"/>
      <c r="H64" s="159" t="s">
        <v>90</v>
      </c>
      <c r="I64" s="161"/>
      <c r="J64" s="162"/>
      <c r="K64" s="162"/>
      <c r="L64" s="252" t="s">
        <v>112</v>
      </c>
      <c r="M64" s="253"/>
      <c r="N64" s="50"/>
      <c r="R64" s="71" t="s">
        <v>94</v>
      </c>
      <c r="S64" s="119" t="str">
        <f>IF(H64="○","耐震性向上",IF(AND(H64&lt;&gt;"○",H65="○"),"制振",IF(AND(H64&lt;&gt;"○",H65&lt;&gt;"○",H66="○"),"免震","なし")))</f>
        <v>耐震性向上</v>
      </c>
      <c r="Z64" s="50"/>
      <c r="AA64" s="55"/>
    </row>
    <row r="65" spans="1:27" ht="15.75" customHeight="1" x14ac:dyDescent="0.15">
      <c r="B65" s="182"/>
      <c r="C65" s="183" t="s">
        <v>105</v>
      </c>
      <c r="D65" s="111"/>
      <c r="E65" s="111"/>
      <c r="F65" s="111"/>
      <c r="G65" s="111"/>
      <c r="H65" s="159" t="s">
        <v>17</v>
      </c>
      <c r="I65" s="111"/>
      <c r="J65" s="111"/>
      <c r="K65" s="111"/>
      <c r="L65" s="254"/>
      <c r="M65" s="255"/>
      <c r="R65" s="71">
        <f>IF(COUNTIF(H64:H66,"○")=0,1,COUNTIF(H64:H66,"○"))</f>
        <v>1</v>
      </c>
      <c r="S65" s="119" t="str">
        <f>IF(H64="○",IF(H65="○","制振",IF(H66="○","免震","")),IF(AND(H65="○",H66="○"),"免震",""))</f>
        <v/>
      </c>
      <c r="AA65" s="50"/>
    </row>
    <row r="66" spans="1:27" ht="15.75" customHeight="1" thickBot="1" x14ac:dyDescent="0.2">
      <c r="B66" s="184"/>
      <c r="C66" s="185" t="s">
        <v>109</v>
      </c>
      <c r="D66" s="110"/>
      <c r="E66" s="110"/>
      <c r="F66" s="110"/>
      <c r="G66" s="110"/>
      <c r="H66" s="186" t="s">
        <v>17</v>
      </c>
      <c r="I66" s="110"/>
      <c r="J66" s="110"/>
      <c r="K66" s="110"/>
      <c r="L66" s="256"/>
      <c r="M66" s="257"/>
      <c r="R66" s="71"/>
      <c r="S66" s="119" t="str">
        <f>IF(AND(H64="○",H65="○",H66="○"),"免震","")</f>
        <v/>
      </c>
      <c r="AA66" s="50"/>
    </row>
    <row r="67" spans="1:27" ht="6" customHeight="1" x14ac:dyDescent="0.15"/>
    <row r="68" spans="1:27" ht="15.75" customHeight="1" x14ac:dyDescent="0.15">
      <c r="B68" s="109" t="s">
        <v>85</v>
      </c>
      <c r="C68" s="105"/>
      <c r="D68" s="105"/>
      <c r="E68" s="105"/>
      <c r="F68" s="105"/>
    </row>
    <row r="69" spans="1:27" ht="15.75" customHeight="1" x14ac:dyDescent="0.15">
      <c r="A69" s="1"/>
      <c r="B69" s="105"/>
      <c r="C69" s="106" t="s">
        <v>77</v>
      </c>
      <c r="D69" s="107" t="s">
        <v>84</v>
      </c>
      <c r="E69" s="108"/>
      <c r="F69" s="108"/>
      <c r="G69" s="102"/>
      <c r="H69" s="103"/>
      <c r="N69" s="4"/>
    </row>
    <row r="70" spans="1:27" ht="15.75" customHeight="1" x14ac:dyDescent="0.15">
      <c r="A70" s="1"/>
      <c r="B70" s="105"/>
      <c r="C70" s="106">
        <v>1</v>
      </c>
      <c r="D70" s="107" t="s">
        <v>35</v>
      </c>
      <c r="E70" s="108"/>
      <c r="F70" s="108"/>
      <c r="G70" s="102"/>
      <c r="H70" s="103"/>
      <c r="N70" s="4"/>
    </row>
    <row r="71" spans="1:27" ht="15.75" customHeight="1" x14ac:dyDescent="0.15">
      <c r="B71" s="105"/>
      <c r="C71" s="106">
        <v>2</v>
      </c>
      <c r="D71" s="107" t="s">
        <v>80</v>
      </c>
      <c r="E71" s="108"/>
      <c r="F71" s="108"/>
      <c r="G71" s="102"/>
      <c r="H71" s="103"/>
    </row>
    <row r="72" spans="1:27" ht="15.75" customHeight="1" x14ac:dyDescent="0.15">
      <c r="B72" s="105"/>
      <c r="C72" s="106">
        <v>3</v>
      </c>
      <c r="D72" s="107" t="s">
        <v>81</v>
      </c>
      <c r="E72" s="108"/>
      <c r="F72" s="108"/>
      <c r="G72" s="102"/>
      <c r="H72" s="103"/>
    </row>
    <row r="73" spans="1:27" ht="15.75" customHeight="1" x14ac:dyDescent="0.15">
      <c r="B73" s="105"/>
      <c r="C73" s="106">
        <v>4</v>
      </c>
      <c r="D73" s="107" t="s">
        <v>82</v>
      </c>
      <c r="E73" s="108"/>
      <c r="F73" s="108"/>
      <c r="G73" s="102"/>
      <c r="H73" s="103"/>
    </row>
    <row r="74" spans="1:27" ht="15.75" customHeight="1" x14ac:dyDescent="0.15">
      <c r="B74" s="105"/>
      <c r="C74" s="106">
        <v>5</v>
      </c>
      <c r="D74" s="107" t="s">
        <v>83</v>
      </c>
      <c r="E74" s="108"/>
      <c r="F74" s="108"/>
      <c r="G74" s="102"/>
      <c r="H74" s="103"/>
    </row>
    <row r="75" spans="1:27" ht="15.75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2"/>
    </row>
    <row r="76" spans="1:27" ht="6.75" customHeight="1" x14ac:dyDescent="0.15"/>
    <row r="78" spans="1:27" hidden="1" x14ac:dyDescent="0.15">
      <c r="M78" s="3"/>
      <c r="Q78" s="50"/>
    </row>
    <row r="79" spans="1:27" hidden="1" x14ac:dyDescent="0.15">
      <c r="M79" s="3"/>
      <c r="Q79" s="50"/>
    </row>
    <row r="80" spans="1:27" hidden="1" x14ac:dyDescent="0.15">
      <c r="Q80" s="50"/>
    </row>
    <row r="81" spans="17:17" hidden="1" x14ac:dyDescent="0.15">
      <c r="Q81" s="50"/>
    </row>
    <row r="82" spans="17:17" hidden="1" x14ac:dyDescent="0.15">
      <c r="Q82" s="50"/>
    </row>
    <row r="83" spans="17:17" hidden="1" x14ac:dyDescent="0.15">
      <c r="Q83" s="50"/>
    </row>
    <row r="84" spans="17:17" hidden="1" x14ac:dyDescent="0.15">
      <c r="Q84" s="50"/>
    </row>
    <row r="85" spans="17:17" hidden="1" x14ac:dyDescent="0.15">
      <c r="Q85" s="50"/>
    </row>
    <row r="86" spans="17:17" hidden="1" x14ac:dyDescent="0.15">
      <c r="Q86" s="50"/>
    </row>
    <row r="87" spans="17:17" hidden="1" x14ac:dyDescent="0.15">
      <c r="Q87" s="50"/>
    </row>
    <row r="88" spans="17:17" hidden="1" x14ac:dyDescent="0.15">
      <c r="Q88" s="50"/>
    </row>
    <row r="89" spans="17:17" hidden="1" x14ac:dyDescent="0.15">
      <c r="Q89" s="50"/>
    </row>
    <row r="90" spans="17:17" hidden="1" x14ac:dyDescent="0.15">
      <c r="Q90" s="50"/>
    </row>
    <row r="91" spans="17:17" hidden="1" x14ac:dyDescent="0.15">
      <c r="Q91" s="50"/>
    </row>
    <row r="92" spans="17:17" hidden="1" x14ac:dyDescent="0.15">
      <c r="Q92" s="50"/>
    </row>
    <row r="93" spans="17:17" hidden="1" x14ac:dyDescent="0.15">
      <c r="Q93" s="50"/>
    </row>
    <row r="94" spans="17:17" hidden="1" x14ac:dyDescent="0.15">
      <c r="Q94" s="50"/>
    </row>
    <row r="121" x14ac:dyDescent="0.15"/>
    <row r="122" x14ac:dyDescent="0.15"/>
  </sheetData>
  <sheetProtection algorithmName="SHA-512" hashValue="0YPWljOttJUsqSQakKEYS0SFC/9P0UjEycK2NdphXkJJw8niecetBjmtDMkH4y7CRO5zB/fx1vUOhQVhWakZRQ==" saltValue="tDED11PaOkpUMTfQPFOkFg==" spinCount="100000" sheet="1" objects="1" scenarios="1"/>
  <mergeCells count="38">
    <mergeCell ref="L64:M66"/>
    <mergeCell ref="L43:L45"/>
    <mergeCell ref="K34:K36"/>
    <mergeCell ref="B50:M50"/>
    <mergeCell ref="B54:M54"/>
    <mergeCell ref="L51:M53"/>
    <mergeCell ref="B58:M58"/>
    <mergeCell ref="L55:M57"/>
    <mergeCell ref="I56:K56"/>
    <mergeCell ref="I57:K57"/>
    <mergeCell ref="I53:K53"/>
    <mergeCell ref="Y42:Y43"/>
    <mergeCell ref="K32:L32"/>
    <mergeCell ref="I32:J32"/>
    <mergeCell ref="L34:L36"/>
    <mergeCell ref="L38:L40"/>
    <mergeCell ref="K43:K45"/>
    <mergeCell ref="K38:K40"/>
    <mergeCell ref="E9:F9"/>
    <mergeCell ref="G28:H28"/>
    <mergeCell ref="D28:E28"/>
    <mergeCell ref="AB1:AC1"/>
    <mergeCell ref="K31:M31"/>
    <mergeCell ref="E31:H31"/>
    <mergeCell ref="K27:M27"/>
    <mergeCell ref="K28:M28"/>
    <mergeCell ref="I27:J27"/>
    <mergeCell ref="I28:J28"/>
    <mergeCell ref="D27:H27"/>
    <mergeCell ref="R63:S63"/>
    <mergeCell ref="B27:C27"/>
    <mergeCell ref="B28:C28"/>
    <mergeCell ref="R58:S58"/>
    <mergeCell ref="X33:X35"/>
    <mergeCell ref="X37:X39"/>
    <mergeCell ref="X45:X47"/>
    <mergeCell ref="R53:S53"/>
    <mergeCell ref="B63:M63"/>
  </mergeCells>
  <phoneticPr fontId="1"/>
  <conditionalFormatting sqref="I56:K57 I53:K53">
    <cfRule type="expression" dxfId="3" priority="1" stopIfTrue="1">
      <formula>H53="○"</formula>
    </cfRule>
  </conditionalFormatting>
  <conditionalFormatting sqref="J44">
    <cfRule type="expression" dxfId="2" priority="2" stopIfTrue="1">
      <formula>$K$28=$Y$10</formula>
    </cfRule>
  </conditionalFormatting>
  <conditionalFormatting sqref="J43">
    <cfRule type="expression" dxfId="1" priority="3" stopIfTrue="1">
      <formula>$K$28=$Y$10</formula>
    </cfRule>
  </conditionalFormatting>
  <conditionalFormatting sqref="F44:F45">
    <cfRule type="expression" dxfId="0" priority="4" stopIfTrue="1">
      <formula>$K$28=$Y$11</formula>
    </cfRule>
  </conditionalFormatting>
  <dataValidations count="9">
    <dataValidation type="list" allowBlank="1" showInputMessage="1" showErrorMessage="1" sqref="I64">
      <formula1>$V$48:$V$51</formula1>
    </dataValidation>
    <dataValidation type="list" allowBlank="1" showInputMessage="1" showErrorMessage="1" sqref="H59:H61 H64:H66 H55:H57 H51:H53">
      <formula1>$S$10:$S$11</formula1>
    </dataValidation>
    <dataValidation type="decimal" allowBlank="1" showInputMessage="1" showErrorMessage="1" sqref="J43 J39:J40 J35:J36">
      <formula1>1</formula1>
      <formula2>5</formula2>
    </dataValidation>
    <dataValidation type="list" allowBlank="1" showInputMessage="1" showErrorMessage="1" sqref="K28">
      <formula1>$Y$10:$Y$11</formula1>
    </dataValidation>
    <dataValidation type="list" allowBlank="1" showInputMessage="1" showErrorMessage="1" sqref="D28">
      <formula1>$Q$2:$Q$6</formula1>
    </dataValidation>
    <dataValidation type="list" allowBlank="1" showInputMessage="1" showErrorMessage="1" sqref="K27">
      <formula1>$W$10:$W$11</formula1>
    </dataValidation>
    <dataValidation type="list" allowBlank="1" showInputMessage="1" showErrorMessage="1" sqref="L55">
      <formula1>再生水利用</formula1>
    </dataValidation>
    <dataValidation type="list" allowBlank="1" showInputMessage="1" showErrorMessage="1" sqref="L64:M66">
      <formula1>耐震性向上</formula1>
    </dataValidation>
    <dataValidation type="list" allowBlank="1" showInputMessage="1" showErrorMessage="1" sqref="I56:K56">
      <formula1>広域個別</formula1>
    </dataValidation>
  </dataValidations>
  <printOptions horizontalCentered="1" verticalCentered="1"/>
  <pageMargins left="0.78740157480314965" right="0.6692913385826772" top="0.74803149606299213" bottom="0.35433070866141736" header="0.39370078740157483" footer="0.23622047244094491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N39"/>
  <sheetViews>
    <sheetView showGridLines="0" zoomScaleNormal="100" workbookViewId="0"/>
  </sheetViews>
  <sheetFormatPr defaultColWidth="0" defaultRowHeight="13.5" zeroHeight="1" x14ac:dyDescent="0.15"/>
  <cols>
    <col min="1" max="8" width="9" customWidth="1"/>
    <col min="9" max="9" width="5.25" customWidth="1"/>
    <col min="10" max="10" width="0" hidden="1" customWidth="1"/>
    <col min="11" max="11" width="14.125" hidden="1" customWidth="1"/>
    <col min="12" max="12" width="0" hidden="1" customWidth="1"/>
    <col min="13" max="13" width="14.125" hidden="1" customWidth="1"/>
    <col min="14" max="14" width="33" hidden="1" customWidth="1"/>
  </cols>
  <sheetData>
    <row r="1" spans="11:14" x14ac:dyDescent="0.15"/>
    <row r="2" spans="11:14" x14ac:dyDescent="0.15"/>
    <row r="3" spans="11:14" ht="12" customHeight="1" x14ac:dyDescent="0.15">
      <c r="K3" t="s">
        <v>67</v>
      </c>
      <c r="M3" t="s">
        <v>66</v>
      </c>
    </row>
    <row r="4" spans="11:14" x14ac:dyDescent="0.15">
      <c r="K4" t="str">
        <f>重点項目!K28&amp;CHAR(10)&amp;"+"&amp;CHAR(10)&amp;重点項目!K27</f>
        <v>一般部
+
住　宅</v>
      </c>
      <c r="M4" t="str">
        <f>IF(重点項目!C33=重点項目!X22,"省ｴﾈﾙｷﾞｰ",重点項目!C33)</f>
        <v>断熱性能</v>
      </c>
    </row>
    <row r="5" spans="11:14" x14ac:dyDescent="0.15">
      <c r="M5" t="str">
        <f>重点項目!C37</f>
        <v>長寿命化</v>
      </c>
    </row>
    <row r="6" spans="11:14" x14ac:dyDescent="0.15">
      <c r="M6" t="str">
        <f>重点項目!C41</f>
        <v>自然共生</v>
      </c>
    </row>
    <row r="7" spans="11:14" x14ac:dyDescent="0.15"/>
    <row r="8" spans="11:14" x14ac:dyDescent="0.15"/>
    <row r="9" spans="11:14" x14ac:dyDescent="0.15"/>
    <row r="10" spans="11:14" x14ac:dyDescent="0.15">
      <c r="K10" t="s">
        <v>59</v>
      </c>
      <c r="L10" t="s">
        <v>60</v>
      </c>
      <c r="M10" t="s">
        <v>61</v>
      </c>
      <c r="N10" t="s">
        <v>62</v>
      </c>
    </row>
    <row r="11" spans="11:14" ht="13.5" customHeight="1" x14ac:dyDescent="0.15">
      <c r="K11" s="286" t="str">
        <f>重点項目!X33</f>
        <v>自然エネルギー利用</v>
      </c>
      <c r="L11" s="288" t="str">
        <f>IF(重点項目!X37="節水機器",L13,重点項目!X37)</f>
        <v>節水
機器</v>
      </c>
      <c r="M11" s="287" t="str">
        <f>重点項目!X41</f>
        <v>建物緑化</v>
      </c>
      <c r="N11" t="str">
        <f>重点項目!X45</f>
        <v>耐震性向上</v>
      </c>
    </row>
    <row r="12" spans="11:14" x14ac:dyDescent="0.15">
      <c r="K12" s="286"/>
      <c r="L12" s="288"/>
      <c r="M12" s="287"/>
      <c r="N12" s="89"/>
    </row>
    <row r="13" spans="11:14" x14ac:dyDescent="0.15">
      <c r="K13" s="286"/>
      <c r="L13" s="284" t="s">
        <v>114</v>
      </c>
      <c r="M13" s="287"/>
    </row>
    <row r="14" spans="11:14" x14ac:dyDescent="0.15">
      <c r="L14" s="285"/>
      <c r="M14" s="94" t="str">
        <f>IF(重点項目!X42="中高木植栽",M16,重点項目!X42)</f>
        <v/>
      </c>
    </row>
    <row r="15" spans="11:14" x14ac:dyDescent="0.15">
      <c r="M15" s="94" t="str">
        <f>重点項目!X43</f>
        <v/>
      </c>
    </row>
    <row r="16" spans="11:14" x14ac:dyDescent="0.15">
      <c r="L16" s="199"/>
      <c r="M16" s="284" t="s">
        <v>122</v>
      </c>
    </row>
    <row r="17" spans="10:13" x14ac:dyDescent="0.15">
      <c r="M17" s="285"/>
    </row>
    <row r="18" spans="10:13" x14ac:dyDescent="0.15">
      <c r="J18" s="89"/>
    </row>
    <row r="19" spans="10:13" x14ac:dyDescent="0.15"/>
    <row r="20" spans="10:13" x14ac:dyDescent="0.15"/>
    <row r="21" spans="10:13" x14ac:dyDescent="0.15"/>
    <row r="22" spans="10:13" x14ac:dyDescent="0.15"/>
    <row r="23" spans="10:13" x14ac:dyDescent="0.15"/>
    <row r="24" spans="10:13" x14ac:dyDescent="0.15"/>
    <row r="39" spans="2:2" hidden="1" x14ac:dyDescent="0.15">
      <c r="B39" s="56"/>
    </row>
  </sheetData>
  <sheetProtection password="B70C" sheet="1" objects="1" scenarios="1"/>
  <mergeCells count="5">
    <mergeCell ref="M16:M17"/>
    <mergeCell ref="K11:K13"/>
    <mergeCell ref="M11:M13"/>
    <mergeCell ref="L13:L14"/>
    <mergeCell ref="L11:L12"/>
  </mergeCells>
  <phoneticPr fontId="1"/>
  <printOptions horizontalCentered="1" verticalCentere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重点項目</vt:lpstr>
      <vt:lpstr>環境性能表示</vt:lpstr>
      <vt:lpstr>環境性能表示!Print_Area</vt:lpstr>
      <vt:lpstr>重点項目!Print_Area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横井 広一</dc:creator>
  <cp:keywords/>
  <dc:description/>
  <cp:lastModifiedBy>福岡市役所</cp:lastModifiedBy>
  <cp:revision>0</cp:revision>
  <cp:lastPrinted>2023-03-13T00:41:02Z</cp:lastPrinted>
  <dcterms:created xsi:type="dcterms:W3CDTF">1601-01-01T00:00:00Z</dcterms:created>
  <dcterms:modified xsi:type="dcterms:W3CDTF">2024-06-04T06:10:43Z</dcterms:modified>
  <cp:category/>
</cp:coreProperties>
</file>