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2n\08_HP掲載\"/>
    </mc:Choice>
  </mc:AlternateContent>
  <bookViews>
    <workbookView xWindow="-48" yWindow="-36" windowWidth="18648" windowHeight="10812"/>
  </bookViews>
  <sheets>
    <sheet name="1" sheetId="1" r:id="rId1"/>
    <sheet name="２" sheetId="2" r:id="rId2"/>
  </sheets>
  <definedNames>
    <definedName name="_xlnm.Print_Area" localSheetId="0">'1'!$A$1:$J$86</definedName>
    <definedName name="_xlnm.Print_Area" localSheetId="1">'２'!$A$1:$P$57</definedName>
  </definedNames>
  <calcPr calcId="162913"/>
</workbook>
</file>

<file path=xl/calcChain.xml><?xml version="1.0" encoding="utf-8"?>
<calcChain xmlns="http://schemas.openxmlformats.org/spreadsheetml/2006/main">
  <c r="G57" i="2" l="1"/>
  <c r="M57" i="2" s="1"/>
  <c r="E57" i="2"/>
  <c r="G56" i="2"/>
  <c r="M56" i="2" s="1"/>
  <c r="E56" i="2"/>
  <c r="C56" i="2"/>
  <c r="G55" i="2"/>
  <c r="M55" i="2" s="1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G26" i="2"/>
  <c r="E26" i="2"/>
  <c r="E55" i="2" s="1"/>
  <c r="C26" i="2"/>
  <c r="G24" i="2"/>
  <c r="M24" i="2" s="1"/>
  <c r="N15" i="2"/>
  <c r="L15" i="2"/>
  <c r="F15" i="2"/>
  <c r="J15" i="2" s="1"/>
  <c r="N14" i="2"/>
  <c r="L14" i="2"/>
  <c r="F14" i="2"/>
  <c r="J14" i="2" s="1"/>
  <c r="N13" i="2"/>
  <c r="L13" i="2"/>
  <c r="F13" i="2"/>
  <c r="J13" i="2" s="1"/>
  <c r="N12" i="2"/>
  <c r="L12" i="2"/>
  <c r="F12" i="2"/>
  <c r="J12" i="2" s="1"/>
  <c r="N11" i="2"/>
  <c r="L11" i="2"/>
  <c r="F11" i="2"/>
  <c r="J11" i="2" s="1"/>
  <c r="N10" i="2"/>
  <c r="L10" i="2"/>
  <c r="F10" i="2"/>
  <c r="J10" i="2" s="1"/>
  <c r="N9" i="2"/>
  <c r="L9" i="2"/>
  <c r="F9" i="2"/>
  <c r="J9" i="2" s="1"/>
  <c r="H7" i="2"/>
  <c r="G7" i="2"/>
  <c r="N7" i="2" s="1"/>
  <c r="F7" i="2"/>
  <c r="J7" i="2" s="1"/>
  <c r="D7" i="2"/>
  <c r="K57" i="2" l="1"/>
  <c r="C55" i="2"/>
  <c r="L7" i="2"/>
  <c r="M26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C24" i="2"/>
  <c r="C57" i="2"/>
  <c r="I57" i="2" s="1"/>
  <c r="E24" i="2"/>
  <c r="I55" i="2" l="1"/>
  <c r="K52" i="2"/>
  <c r="K47" i="2"/>
  <c r="K44" i="2"/>
  <c r="K41" i="2"/>
  <c r="K38" i="2"/>
  <c r="K35" i="2"/>
  <c r="K30" i="2"/>
  <c r="K26" i="2"/>
  <c r="K24" i="2"/>
  <c r="K56" i="2"/>
  <c r="K53" i="2"/>
  <c r="K50" i="2"/>
  <c r="K48" i="2"/>
  <c r="K45" i="2"/>
  <c r="K42" i="2"/>
  <c r="K39" i="2"/>
  <c r="K36" i="2"/>
  <c r="K32" i="2"/>
  <c r="K29" i="2"/>
  <c r="K51" i="2"/>
  <c r="K49" i="2"/>
  <c r="K46" i="2"/>
  <c r="K43" i="2"/>
  <c r="K40" i="2"/>
  <c r="K37" i="2"/>
  <c r="K34" i="2"/>
  <c r="K31" i="2"/>
  <c r="K28" i="2"/>
  <c r="K55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30" i="2"/>
  <c r="I29" i="2"/>
  <c r="I28" i="2"/>
  <c r="I24" i="2"/>
  <c r="I56" i="2"/>
  <c r="I26" i="2"/>
  <c r="H84" i="1" l="1"/>
  <c r="D83" i="1" l="1"/>
  <c r="I83" i="1" s="1"/>
  <c r="H83" i="1" l="1"/>
  <c r="I74" i="1"/>
  <c r="D80" i="1" l="1"/>
  <c r="I80" i="1" s="1"/>
  <c r="D77" i="1"/>
  <c r="I77" i="1" s="1"/>
  <c r="H77" i="1"/>
  <c r="D79" i="1"/>
  <c r="D78" i="1"/>
  <c r="H74" i="1"/>
  <c r="D73" i="1"/>
  <c r="D71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8" i="1"/>
  <c r="D16" i="1"/>
  <c r="D14" i="1"/>
  <c r="D12" i="1"/>
  <c r="D10" i="1"/>
  <c r="D8" i="1"/>
  <c r="D6" i="1"/>
  <c r="D4" i="1"/>
  <c r="I79" i="1" l="1"/>
  <c r="H79" i="1"/>
  <c r="I78" i="1"/>
  <c r="H78" i="1"/>
  <c r="H80" i="1"/>
</calcChain>
</file>

<file path=xl/comments1.xml><?xml version="1.0" encoding="utf-8"?>
<comments xmlns="http://schemas.openxmlformats.org/spreadsheetml/2006/main">
  <authors>
    <author>FINE_User</author>
  </authors>
  <commentList>
    <comment ref="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<sst xmlns="http://schemas.openxmlformats.org/spreadsheetml/2006/main" count="205" uniqueCount="146">
  <si>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</si>
  <si>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</si>
  <si>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</si>
  <si>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</si>
  <si>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</si>
  <si>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</si>
  <si>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</si>
  <si>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</si>
  <si>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</si>
  <si>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</si>
  <si>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</si>
  <si>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</si>
  <si>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</si>
  <si>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</si>
  <si>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</si>
  <si>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</si>
  <si>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</si>
  <si>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</si>
  <si>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</si>
  <si>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</si>
  <si>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</si>
  <si>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</si>
  <si>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</si>
  <si>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</si>
  <si>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</si>
  <si>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</si>
  <si>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</si>
  <si>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</si>
  <si>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</si>
  <si>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</si>
  <si>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</si>
  <si>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</si>
  <si>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</si>
  <si>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</si>
  <si>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</si>
  <si>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</si>
  <si>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</si>
  <si>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</si>
  <si>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</si>
  <si>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</si>
  <si>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</si>
  <si>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</si>
  <si>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</si>
  <si>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</si>
  <si>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</si>
  <si>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</si>
  <si>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</si>
  <si>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</si>
  <si>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</si>
  <si>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</si>
  <si>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</si>
  <si>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</si>
  <si>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</si>
  <si>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</si>
  <si>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</si>
  <si>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</si>
  <si>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</si>
  <si>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</si>
  <si>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</si>
  <si>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</si>
  <si>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</si>
  <si>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</si>
  <si>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</si>
  <si>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</si>
  <si>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</si>
  <si>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</si>
  <si>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</si>
  <si>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</si>
  <si>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</si>
  <si>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</si>
  <si>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</si>
  <si>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</si>
  <si>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</si>
  <si>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</si>
  <si>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</si>
  <si>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</si>
  <si>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</si>
  <si>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</si>
  <si>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</si>
  <si>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</si>
  <si>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</si>
  <si>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</si>
  <si>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</si>
  <si>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</si>
  <si>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</si>
  <si>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</si>
  <si>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</si>
  <si>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</si>
  <si>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</si>
  <si>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</si>
  <si>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</si>
  <si>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</si>
  <si>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</si>
  <si>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</si>
  <si>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</si>
  <si>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</si>
  <si>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</si>
  <si>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</si>
  <si>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</si>
  <si>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</si>
  <si>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第20回国勢調査 </t>
    <phoneticPr fontId="3"/>
  </si>
  <si>
    <t>２〕人口・面積、区別</t>
    <phoneticPr fontId="3"/>
  </si>
  <si>
    <t>令和元年10月1日推計人口</t>
    <rPh sb="0" eb="2">
      <t>レイワ</t>
    </rPh>
    <rPh sb="2" eb="3">
      <t>ガン</t>
    </rPh>
    <phoneticPr fontId="10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</si>
  <si>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</si>
  <si>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</si>
  <si>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</si>
  <si>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</si>
  <si>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</si>
  <si>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</si>
  <si>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</si>
  <si>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</si>
  <si>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</si>
  <si>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</si>
  <si>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</si>
  <si>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</si>
  <si>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</si>
  <si>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</si>
  <si>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</si>
  <si>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</si>
  <si>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令和元年9月30日現在</t>
    <rPh sb="0" eb="2">
      <t>レイワ</t>
    </rPh>
    <rPh sb="2" eb="3">
      <t>ガン</t>
    </rPh>
    <phoneticPr fontId="10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</si>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</sst>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0_);[Red]\(0.00\)"/>
    <numFmt numFmtId="178" formatCode="#,##0.0;\-#,##0.0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FG平成角ｺﾞｼｯｸ体W7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 vertical="center"/>
    </xf>
    <xf numFmtId="37" fontId="5" fillId="0" borderId="16" xfId="0" applyNumberFormat="1" applyFont="1" applyFill="1" applyBorder="1" applyProtection="1"/>
    <xf numFmtId="37" fontId="5" fillId="0" borderId="16" xfId="0" applyNumberFormat="1" applyFont="1" applyBorder="1" applyProtection="1"/>
    <xf numFmtId="39" fontId="5" fillId="0" borderId="16" xfId="0" applyNumberFormat="1" applyFont="1" applyBorder="1" applyProtection="1"/>
    <xf numFmtId="37" fontId="5" fillId="0" borderId="17" xfId="0" applyNumberFormat="1" applyFont="1" applyBorder="1" applyAlignment="1" applyProtection="1">
      <alignment horizontal="left"/>
    </xf>
    <xf numFmtId="39" fontId="5" fillId="0" borderId="17" xfId="0" applyNumberFormat="1" applyFont="1" applyFill="1" applyBorder="1" applyAlignment="1" applyProtection="1">
      <alignment horizontal="right"/>
    </xf>
    <xf numFmtId="37" fontId="5" fillId="0" borderId="16" xfId="0" applyNumberFormat="1" applyFont="1" applyBorder="1" applyAlignment="1" applyProtection="1">
      <alignment horizontal="right"/>
    </xf>
    <xf numFmtId="0" fontId="1" fillId="0" borderId="0" xfId="2"/>
    <xf numFmtId="0" fontId="1" fillId="0" borderId="0" xfId="2" applyBorder="1"/>
    <xf numFmtId="0" fontId="4" fillId="0" borderId="10" xfId="2" applyFont="1" applyBorder="1"/>
    <xf numFmtId="0" fontId="4" fillId="0" borderId="3" xfId="2" applyFont="1" applyBorder="1"/>
    <xf numFmtId="0" fontId="11" fillId="0" borderId="6" xfId="2" applyFont="1" applyBorder="1" applyAlignment="1" applyProtection="1">
      <alignment horizontal="right"/>
    </xf>
    <xf numFmtId="0" fontId="4" fillId="0" borderId="11" xfId="2" applyFont="1" applyBorder="1"/>
    <xf numFmtId="0" fontId="12" fillId="0" borderId="4" xfId="2" applyFont="1" applyBorder="1" applyAlignment="1">
      <alignment horizontal="right" vertical="top"/>
    </xf>
    <xf numFmtId="0" fontId="5" fillId="0" borderId="2" xfId="2" applyFont="1" applyBorder="1"/>
    <xf numFmtId="0" fontId="5" fillId="0" borderId="5" xfId="2" applyFont="1" applyBorder="1"/>
    <xf numFmtId="0" fontId="13" fillId="0" borderId="8" xfId="2" applyFont="1" applyBorder="1"/>
    <xf numFmtId="0" fontId="5" fillId="0" borderId="8" xfId="2" applyFont="1" applyBorder="1"/>
    <xf numFmtId="0" fontId="14" fillId="0" borderId="3" xfId="2" applyFont="1" applyBorder="1" applyAlignment="1" applyProtection="1">
      <alignment horizontal="center"/>
    </xf>
    <xf numFmtId="37" fontId="14" fillId="0" borderId="0" xfId="2" applyNumberFormat="1" applyFont="1" applyBorder="1" applyProtection="1"/>
    <xf numFmtId="0" fontId="5" fillId="0" borderId="3" xfId="2" applyFont="1" applyBorder="1" applyAlignment="1">
      <alignment horizontal="center"/>
    </xf>
    <xf numFmtId="2" fontId="5" fillId="0" borderId="6" xfId="2" applyNumberFormat="1" applyFont="1" applyBorder="1" applyProtection="1"/>
    <xf numFmtId="0" fontId="13" fillId="0" borderId="0" xfId="2" applyFont="1" applyBorder="1"/>
    <xf numFmtId="37" fontId="5" fillId="0" borderId="0" xfId="2" applyNumberFormat="1" applyFont="1" applyBorder="1" applyProtection="1"/>
    <xf numFmtId="178" fontId="5" fillId="0" borderId="0" xfId="2" applyNumberFormat="1" applyFont="1" applyBorder="1" applyProtection="1"/>
    <xf numFmtId="0" fontId="5" fillId="0" borderId="3" xfId="2" applyFont="1" applyBorder="1" applyAlignment="1" applyProtection="1">
      <alignment horizontal="center"/>
    </xf>
    <xf numFmtId="0" fontId="13" fillId="0" borderId="20" xfId="2" applyFont="1" applyBorder="1"/>
    <xf numFmtId="0" fontId="13" fillId="0" borderId="16" xfId="2" applyFont="1" applyBorder="1"/>
    <xf numFmtId="0" fontId="16" fillId="0" borderId="0" xfId="2" applyFont="1" applyBorder="1" applyAlignment="1" applyProtection="1">
      <alignment horizontal="left"/>
    </xf>
    <xf numFmtId="0" fontId="1" fillId="0" borderId="9" xfId="2" applyBorder="1"/>
    <xf numFmtId="0" fontId="1" fillId="0" borderId="10" xfId="2" applyBorder="1"/>
    <xf numFmtId="0" fontId="13" fillId="0" borderId="0" xfId="2" applyFont="1" applyBorder="1" applyAlignment="1"/>
    <xf numFmtId="0" fontId="4" fillId="0" borderId="0" xfId="2" applyFont="1" applyBorder="1"/>
    <xf numFmtId="178" fontId="4" fillId="0" borderId="0" xfId="2" applyNumberFormat="1" applyFont="1" applyBorder="1" applyProtection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16" xfId="2" applyNumberFormat="1" applyFont="1" applyBorder="1" applyAlignment="1" applyProtection="1">
      <alignment horizontal="right"/>
    </xf>
    <xf numFmtId="0" fontId="5" fillId="0" borderId="16" xfId="2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/>
    </xf>
    <xf numFmtId="37" fontId="5" fillId="0" borderId="17" xfId="2" applyNumberFormat="1" applyFont="1" applyBorder="1" applyAlignment="1" applyProtection="1">
      <alignment horizontal="right"/>
    </xf>
    <xf numFmtId="0" fontId="13" fillId="0" borderId="16" xfId="2" applyFont="1" applyBorder="1" applyAlignment="1">
      <alignment horizontal="right"/>
    </xf>
    <xf numFmtId="37" fontId="5" fillId="0" borderId="16" xfId="2" applyNumberFormat="1" applyFont="1" applyBorder="1" applyAlignment="1" applyProtection="1">
      <alignment horizontal="right"/>
    </xf>
    <xf numFmtId="178" fontId="5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 applyProtection="1">
      <alignment horizontal="center"/>
    </xf>
    <xf numFmtId="37" fontId="5" fillId="0" borderId="6" xfId="2" applyNumberFormat="1" applyFont="1" applyBorder="1" applyAlignment="1" applyProtection="1">
      <alignment horizontal="right"/>
    </xf>
    <xf numFmtId="37" fontId="5" fillId="0" borderId="0" xfId="2" applyNumberFormat="1" applyFont="1" applyFill="1" applyBorder="1" applyAlignment="1" applyProtection="1">
      <alignment horizontal="right"/>
    </xf>
    <xf numFmtId="0" fontId="13" fillId="0" borderId="0" xfId="2" applyFont="1" applyFill="1" applyBorder="1" applyAlignment="1">
      <alignment horizontal="right"/>
    </xf>
    <xf numFmtId="0" fontId="13" fillId="0" borderId="6" xfId="2" applyFont="1" applyBorder="1" applyAlignment="1">
      <alignment horizontal="right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0" fontId="13" fillId="0" borderId="0" xfId="2" applyFont="1" applyFill="1" applyBorder="1" applyAlignment="1" applyProtection="1">
      <alignment horizontal="right"/>
      <protection locked="0"/>
    </xf>
    <xf numFmtId="0" fontId="13" fillId="0" borderId="0" xfId="2" applyFont="1" applyAlignment="1">
      <alignment horizontal="center"/>
    </xf>
    <xf numFmtId="37" fontId="5" fillId="0" borderId="0" xfId="2" applyNumberFormat="1" applyFont="1" applyBorder="1" applyAlignment="1" applyProtection="1">
      <alignment horizontal="right"/>
    </xf>
    <xf numFmtId="0" fontId="13" fillId="0" borderId="6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78" fontId="14" fillId="0" borderId="8" xfId="2" applyNumberFormat="1" applyFont="1" applyBorder="1" applyAlignment="1" applyProtection="1">
      <alignment horizontal="right"/>
    </xf>
    <xf numFmtId="0" fontId="14" fillId="0" borderId="8" xfId="2" applyFont="1" applyBorder="1" applyAlignment="1" applyProtection="1">
      <alignment horizontal="center"/>
    </xf>
    <xf numFmtId="37" fontId="14" fillId="0" borderId="5" xfId="2" applyNumberFormat="1" applyFont="1" applyBorder="1" applyAlignment="1" applyProtection="1">
      <alignment horizontal="right"/>
    </xf>
    <xf numFmtId="37" fontId="14" fillId="0" borderId="8" xfId="2" applyNumberFormat="1" applyFont="1" applyBorder="1" applyAlignment="1" applyProtection="1">
      <alignment horizontal="right"/>
    </xf>
    <xf numFmtId="0" fontId="5" fillId="0" borderId="21" xfId="2" applyFont="1" applyBorder="1" applyAlignment="1" applyProtection="1">
      <alignment horizontal="center"/>
    </xf>
    <xf numFmtId="178" fontId="5" fillId="0" borderId="21" xfId="2" applyNumberFormat="1" applyFont="1" applyBorder="1" applyAlignment="1" applyProtection="1">
      <alignment horizontal="center"/>
    </xf>
    <xf numFmtId="178" fontId="5" fillId="0" borderId="12" xfId="2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horizontal="center"/>
    </xf>
    <xf numFmtId="178" fontId="5" fillId="0" borderId="1" xfId="2" applyNumberFormat="1" applyFont="1" applyBorder="1" applyAlignment="1" applyProtection="1">
      <alignment horizontal="center"/>
    </xf>
    <xf numFmtId="178" fontId="5" fillId="0" borderId="4" xfId="2" applyNumberFormat="1" applyFont="1" applyBorder="1" applyAlignment="1" applyProtection="1">
      <alignment horizontal="center"/>
    </xf>
    <xf numFmtId="0" fontId="13" fillId="0" borderId="17" xfId="2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0" fontId="6" fillId="0" borderId="0" xfId="2" applyFont="1" applyBorder="1" applyAlignment="1" applyProtection="1">
      <alignment horizontal="left"/>
    </xf>
    <xf numFmtId="2" fontId="5" fillId="0" borderId="6" xfId="2" applyNumberFormat="1" applyFont="1" applyBorder="1" applyAlignment="1" applyProtection="1">
      <alignment horizontal="right"/>
    </xf>
    <xf numFmtId="39" fontId="5" fillId="0" borderId="0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177" fontId="14" fillId="0" borderId="6" xfId="2" applyNumberFormat="1" applyFont="1" applyBorder="1" applyAlignment="1" applyProtection="1"/>
    <xf numFmtId="177" fontId="14" fillId="0" borderId="0" xfId="2" applyNumberFormat="1" applyFont="1" applyBorder="1" applyAlignment="1" applyProtection="1"/>
    <xf numFmtId="37" fontId="14" fillId="0" borderId="0" xfId="2" applyNumberFormat="1" applyFont="1" applyBorder="1" applyAlignment="1" applyProtection="1">
      <alignment horizontal="right"/>
    </xf>
    <xf numFmtId="39" fontId="14" fillId="0" borderId="0" xfId="2" applyNumberFormat="1" applyFont="1" applyBorder="1" applyAlignment="1" applyProtection="1">
      <alignment horizontal="right"/>
    </xf>
    <xf numFmtId="178" fontId="14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>
      <alignment horizontal="right"/>
    </xf>
    <xf numFmtId="0" fontId="5" fillId="0" borderId="18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13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 applyProtection="1">
      <alignment horizontal="right"/>
    </xf>
    <xf numFmtId="0" fontId="5" fillId="0" borderId="15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/>
    </xf>
    <xf numFmtId="0" fontId="4" fillId="0" borderId="6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4" fillId="0" borderId="4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29"/>
  <sheetViews>
    <sheetView showGridLines="0" tabSelected="1" zoomScale="75" zoomScaleNormal="7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5" sqref="C85"/>
    </sheetView>
  </sheetViews>
  <sheetFormatPr defaultColWidth="8.83203125" defaultRowHeight="16.2"/>
  <cols>
    <col min="1" max="1" width="8.58203125" customWidth="1"/>
    <col min="2" max="3" width="9.4140625" customWidth="1"/>
    <col min="4" max="4" width="10.9140625" bestFit="1" customWidth="1"/>
    <col min="5" max="9" width="9.4140625" customWidth="1"/>
    <col min="10" max="10" width="17.5" customWidth="1"/>
    <col min="11" max="11" width="31.6640625" customWidth="1"/>
    <col min="12" max="12" width="8.6640625" customWidth="1"/>
  </cols>
  <sheetData>
    <row r="1" spans="1:11" ht="23.25" customHeight="1" thickBot="1">
      <c r="A1" s="88" t="s">
        <v>76</v>
      </c>
      <c r="B1" s="88"/>
      <c r="C1" s="88"/>
      <c r="D1" s="88"/>
      <c r="E1" s="88"/>
      <c r="F1" s="88"/>
      <c r="G1" s="88"/>
      <c r="H1" s="88"/>
      <c r="I1" s="88"/>
      <c r="J1" s="88"/>
      <c r="K1" s="1"/>
    </row>
    <row r="2" spans="1:11" ht="17.25" customHeight="1">
      <c r="A2" s="89" t="s">
        <v>0</v>
      </c>
      <c r="B2" s="19" t="s">
        <v>11</v>
      </c>
      <c r="C2" s="91" t="s">
        <v>12</v>
      </c>
      <c r="D2" s="93" t="s">
        <v>86</v>
      </c>
      <c r="E2" s="94"/>
      <c r="F2" s="95"/>
      <c r="G2" s="17" t="s">
        <v>88</v>
      </c>
      <c r="H2" s="18" t="s">
        <v>23</v>
      </c>
      <c r="I2" s="20" t="s">
        <v>17</v>
      </c>
      <c r="J2" s="96" t="s">
        <v>89</v>
      </c>
      <c r="K2" s="1"/>
    </row>
    <row r="3" spans="1:11" ht="24">
      <c r="A3" s="90"/>
      <c r="B3" s="9" t="s">
        <v>60</v>
      </c>
      <c r="C3" s="92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97"/>
      <c r="K3" s="1"/>
    </row>
    <row r="4" spans="1:11" ht="16.5" customHeight="1">
      <c r="A4" s="6" t="s">
        <v>24</v>
      </c>
      <c r="B4" s="23">
        <v>5.09</v>
      </c>
      <c r="C4" s="24">
        <v>9440</v>
      </c>
      <c r="D4" s="24">
        <f>SUM(E4:F4)</f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" customHeight="1">
      <c r="A6" s="7" t="s">
        <v>25</v>
      </c>
      <c r="B6" s="28">
        <v>15.93</v>
      </c>
      <c r="C6" s="21">
        <v>16977</v>
      </c>
      <c r="D6" s="21">
        <f>SUM(E6:F6)</f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" customHeight="1">
      <c r="A8" s="7" t="s">
        <v>1</v>
      </c>
      <c r="B8" s="28">
        <v>26.08</v>
      </c>
      <c r="C8" s="21">
        <v>27917</v>
      </c>
      <c r="D8" s="21">
        <f t="shared" ref="D8:D20" si="0">SUM(E8:F8)</f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" customHeight="1">
      <c r="A10" s="7" t="s">
        <v>26</v>
      </c>
      <c r="B10" s="28">
        <v>90.05</v>
      </c>
      <c r="C10" s="21">
        <v>55184</v>
      </c>
      <c r="D10" s="21">
        <f t="shared" si="0"/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" customHeight="1">
      <c r="A12" s="7" t="s">
        <v>27</v>
      </c>
      <c r="B12" s="28">
        <v>95.62</v>
      </c>
      <c r="C12" s="21">
        <v>60027</v>
      </c>
      <c r="D12" s="21">
        <f t="shared" si="0"/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" customHeight="1">
      <c r="A14" s="7" t="s">
        <v>28</v>
      </c>
      <c r="B14" s="28">
        <v>128.82</v>
      </c>
      <c r="C14" s="21">
        <v>66548</v>
      </c>
      <c r="D14" s="21">
        <f t="shared" si="0"/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" customHeight="1">
      <c r="A16" s="7" t="s">
        <v>29</v>
      </c>
      <c r="B16" s="28">
        <v>130.41</v>
      </c>
      <c r="C16" s="21">
        <v>87700</v>
      </c>
      <c r="D16" s="21">
        <f t="shared" si="0"/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" customHeight="1">
      <c r="A18" s="7" t="s">
        <v>30</v>
      </c>
      <c r="B18" s="28">
        <v>180.41</v>
      </c>
      <c r="C18" s="21">
        <v>117583</v>
      </c>
      <c r="D18" s="21">
        <f t="shared" si="0"/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" customHeight="1">
      <c r="A20" s="7" t="s">
        <v>31</v>
      </c>
      <c r="B20" s="28">
        <v>207.46</v>
      </c>
      <c r="C20" s="21">
        <v>158399</v>
      </c>
      <c r="D20" s="21">
        <f t="shared" si="0"/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25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" customHeight="1">
      <c r="A22" s="7" t="s">
        <v>32</v>
      </c>
      <c r="B22" s="28">
        <v>241.54</v>
      </c>
      <c r="C22" s="21">
        <v>205673</v>
      </c>
      <c r="D22" s="21">
        <f>SUM(E22:F22)</f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" hidden="1" customHeight="1">
      <c r="A23" s="7" t="s">
        <v>33</v>
      </c>
      <c r="B23" s="28">
        <v>241.63</v>
      </c>
      <c r="C23" s="21">
        <v>220361</v>
      </c>
      <c r="D23" s="21">
        <f>SUM(E23:F23)</f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" hidden="1" customHeight="1">
      <c r="A24" s="7" t="s">
        <v>34</v>
      </c>
      <c r="B24" s="28">
        <v>241.71</v>
      </c>
      <c r="C24" s="21">
        <v>229055</v>
      </c>
      <c r="D24" s="21">
        <f>SUM(E24:F24)</f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" hidden="1" customHeight="1">
      <c r="A25" s="7" t="s">
        <v>35</v>
      </c>
      <c r="B25" s="28">
        <v>241.99</v>
      </c>
      <c r="C25" s="21">
        <v>239659</v>
      </c>
      <c r="D25" s="21">
        <f>SUM(E25:F25)</f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" hidden="1" customHeight="1">
      <c r="A26" s="7" t="s">
        <v>36</v>
      </c>
      <c r="B26" s="28">
        <v>242.18</v>
      </c>
      <c r="C26" s="21">
        <v>249828</v>
      </c>
      <c r="D26" s="21">
        <f>SUM(E26:F26)</f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25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" customHeight="1">
      <c r="A28" s="7" t="s">
        <v>37</v>
      </c>
      <c r="B28" s="28">
        <v>242.61</v>
      </c>
      <c r="C28" s="21">
        <v>260376</v>
      </c>
      <c r="D28" s="21">
        <f>SUM(E28:F28)</f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" customHeight="1">
      <c r="A29" s="7" t="s">
        <v>38</v>
      </c>
      <c r="B29" s="28">
        <v>254.56</v>
      </c>
      <c r="C29" s="21">
        <v>277877</v>
      </c>
      <c r="D29" s="21">
        <f>SUM(E29:F29)</f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" customHeight="1">
      <c r="A30" s="7" t="s">
        <v>39</v>
      </c>
      <c r="B30" s="28">
        <v>255.88</v>
      </c>
      <c r="C30" s="21">
        <v>291310</v>
      </c>
      <c r="D30" s="21">
        <f>SUM(E30:F30)</f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" customHeight="1">
      <c r="A31" s="7" t="s">
        <v>40</v>
      </c>
      <c r="B31" s="28">
        <v>255.91</v>
      </c>
      <c r="C31" s="21">
        <v>301990</v>
      </c>
      <c r="D31" s="21">
        <f>SUM(E31:F31)</f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" customHeight="1">
      <c r="A32" s="7" t="s">
        <v>41</v>
      </c>
      <c r="B32" s="28">
        <v>257.5</v>
      </c>
      <c r="C32" s="21">
        <v>318310</v>
      </c>
      <c r="D32" s="21">
        <f>SUM(E32:F32)</f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25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" customHeight="1">
      <c r="A34" s="7" t="s">
        <v>42</v>
      </c>
      <c r="B34" s="28">
        <v>334.78</v>
      </c>
      <c r="C34" s="21">
        <v>333928</v>
      </c>
      <c r="D34" s="21">
        <f>SUM(E34:F34)</f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" customHeight="1">
      <c r="A35" s="7" t="s">
        <v>43</v>
      </c>
      <c r="B35" s="28">
        <v>335.23</v>
      </c>
      <c r="C35" s="21">
        <v>344049</v>
      </c>
      <c r="D35" s="21">
        <f>SUM(E35:F35)</f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" customHeight="1">
      <c r="A36" s="7" t="s">
        <v>44</v>
      </c>
      <c r="B36" s="28">
        <v>335.49</v>
      </c>
      <c r="C36" s="21">
        <v>352359</v>
      </c>
      <c r="D36" s="21">
        <f>SUM(E36:F36)</f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" customHeight="1">
      <c r="A37" s="7" t="s">
        <v>45</v>
      </c>
      <c r="B37" s="28">
        <v>335.53</v>
      </c>
      <c r="C37" s="21">
        <v>360326</v>
      </c>
      <c r="D37" s="21">
        <f>SUM(E37:F37)</f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" customHeight="1">
      <c r="A38" s="7" t="s">
        <v>46</v>
      </c>
      <c r="B38" s="28">
        <v>335.58</v>
      </c>
      <c r="C38" s="21">
        <v>368662</v>
      </c>
      <c r="D38" s="21">
        <f>SUM(E38:F38)</f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25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" customHeight="1">
      <c r="A40" s="7" t="s">
        <v>47</v>
      </c>
      <c r="B40" s="28">
        <v>335.61</v>
      </c>
      <c r="C40" s="21">
        <v>397013</v>
      </c>
      <c r="D40" s="21">
        <f>SUM(E40:F40)</f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" customHeight="1">
      <c r="A41" s="7" t="s">
        <v>48</v>
      </c>
      <c r="B41" s="28">
        <v>335.61</v>
      </c>
      <c r="C41" s="21">
        <v>404069</v>
      </c>
      <c r="D41" s="21">
        <f>SUM(E41:F41)</f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" customHeight="1">
      <c r="A42" s="7" t="s">
        <v>49</v>
      </c>
      <c r="B42" s="28">
        <v>335.63</v>
      </c>
      <c r="C42" s="21">
        <v>412170</v>
      </c>
      <c r="D42" s="21">
        <f>SUM(E42:F42)</f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" customHeight="1">
      <c r="A43" s="7" t="s">
        <v>50</v>
      </c>
      <c r="B43" s="28">
        <v>335.64</v>
      </c>
      <c r="C43" s="21">
        <v>420321</v>
      </c>
      <c r="D43" s="21">
        <f>SUM(E43:F43)</f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" customHeight="1">
      <c r="A44" s="7" t="s">
        <v>51</v>
      </c>
      <c r="B44" s="28">
        <v>335.91</v>
      </c>
      <c r="C44" s="21">
        <v>427010</v>
      </c>
      <c r="D44" s="21">
        <f>SUM(E44:F44)</f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25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" customHeight="1">
      <c r="A46" s="7" t="s">
        <v>52</v>
      </c>
      <c r="B46" s="28">
        <v>336.82</v>
      </c>
      <c r="C46" s="21">
        <v>433348</v>
      </c>
      <c r="D46" s="21">
        <f>SUM(E46:F46)</f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" customHeight="1">
      <c r="A47" s="7" t="s">
        <v>53</v>
      </c>
      <c r="B47" s="28">
        <v>337.12</v>
      </c>
      <c r="C47" s="21">
        <v>444059</v>
      </c>
      <c r="D47" s="21">
        <f>SUM(E47:F47)</f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" customHeight="1">
      <c r="A48" s="7" t="s">
        <v>54</v>
      </c>
      <c r="B48" s="28">
        <v>338.18</v>
      </c>
      <c r="C48" s="21">
        <v>454548</v>
      </c>
      <c r="D48" s="21">
        <f>SUM(E48:F48)</f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" customHeight="1">
      <c r="A49" s="7" t="s">
        <v>55</v>
      </c>
      <c r="B49" s="28">
        <v>336.39</v>
      </c>
      <c r="C49" s="21">
        <v>465116</v>
      </c>
      <c r="D49" s="21">
        <f>SUM(E49:F49)</f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" customHeight="1">
      <c r="A50" s="7" t="s">
        <v>2</v>
      </c>
      <c r="B50" s="28">
        <v>336.39</v>
      </c>
      <c r="C50" s="21">
        <v>477811</v>
      </c>
      <c r="D50" s="21">
        <f>SUM(E50:F50)</f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" customHeight="1">
      <c r="A52" s="7" t="s">
        <v>3</v>
      </c>
      <c r="B52" s="28">
        <v>336.4</v>
      </c>
      <c r="C52" s="21">
        <v>490915</v>
      </c>
      <c r="D52" s="21">
        <f>SUM(E52:F52)</f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" customHeight="1">
      <c r="A53" s="7" t="s">
        <v>4</v>
      </c>
      <c r="B53" s="28">
        <v>336.5</v>
      </c>
      <c r="C53" s="21">
        <v>503951</v>
      </c>
      <c r="D53" s="21">
        <f>SUM(E53:F53)</f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" customHeight="1">
      <c r="A54" s="7" t="s">
        <v>5</v>
      </c>
      <c r="B54" s="28">
        <v>336.5</v>
      </c>
      <c r="C54" s="21">
        <v>517124</v>
      </c>
      <c r="D54" s="21">
        <f>SUM(E54:F54)</f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" customHeight="1">
      <c r="A55" s="7" t="s">
        <v>6</v>
      </c>
      <c r="B55" s="28">
        <v>336.81</v>
      </c>
      <c r="C55" s="21">
        <v>526262</v>
      </c>
      <c r="D55" s="21">
        <f>SUM(E55:F55)</f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" customHeight="1">
      <c r="A56" s="7" t="s">
        <v>7</v>
      </c>
      <c r="B56" s="28">
        <v>336.82</v>
      </c>
      <c r="C56" s="21">
        <v>534882</v>
      </c>
      <c r="D56" s="21">
        <f>SUM(E56:F56)</f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" customHeight="1">
      <c r="A58" s="7" t="s">
        <v>8</v>
      </c>
      <c r="B58" s="28">
        <v>337.59</v>
      </c>
      <c r="C58" s="21">
        <v>544145</v>
      </c>
      <c r="D58" s="21">
        <f>SUM(E58:F58)</f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" customHeight="1">
      <c r="A59" s="7" t="s">
        <v>9</v>
      </c>
      <c r="B59" s="28">
        <v>337.59</v>
      </c>
      <c r="C59" s="21">
        <v>555017</v>
      </c>
      <c r="D59" s="21">
        <f>SUM(E59:F59)</f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" customHeight="1">
      <c r="A60" s="7" t="s">
        <v>10</v>
      </c>
      <c r="B60" s="28">
        <v>337.59</v>
      </c>
      <c r="C60" s="21">
        <v>566556</v>
      </c>
      <c r="D60" s="21">
        <f>SUM(E60:F60)</f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" customHeight="1">
      <c r="A61" s="7" t="s">
        <v>26</v>
      </c>
      <c r="B61" s="28">
        <v>338.27</v>
      </c>
      <c r="C61" s="21">
        <v>577664</v>
      </c>
      <c r="D61" s="21">
        <f>SUM(E61:F61)</f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" customHeight="1">
      <c r="A62" s="7" t="s">
        <v>56</v>
      </c>
      <c r="B62" s="28">
        <v>338.27</v>
      </c>
      <c r="C62" s="21">
        <v>586946</v>
      </c>
      <c r="D62" s="21">
        <f>SUM(E62:F62)</f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" customHeight="1">
      <c r="A64" s="7" t="s">
        <v>57</v>
      </c>
      <c r="B64" s="28">
        <v>339.38</v>
      </c>
      <c r="C64" s="21">
        <v>599989</v>
      </c>
      <c r="D64" s="21">
        <f>SUM(E64:F64)</f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" customHeight="1">
      <c r="A65" s="7" t="s">
        <v>58</v>
      </c>
      <c r="B65" s="31">
        <v>340</v>
      </c>
      <c r="C65" s="21">
        <v>610661</v>
      </c>
      <c r="D65" s="21">
        <f>SUM(E65:F65)</f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" customHeight="1">
      <c r="A66" s="7" t="s">
        <v>59</v>
      </c>
      <c r="B66" s="28">
        <v>340</v>
      </c>
      <c r="C66" s="21">
        <v>621870</v>
      </c>
      <c r="D66" s="21">
        <f>SUM(E66:F66)</f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" customHeight="1">
      <c r="A67" s="7" t="s">
        <v>75</v>
      </c>
      <c r="B67" s="28">
        <v>340.6</v>
      </c>
      <c r="C67" s="21">
        <v>632476</v>
      </c>
      <c r="D67" s="21">
        <f>SUM(E67:F67)</f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25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7.2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7.25" customHeight="1">
      <c r="A71" s="43" t="s">
        <v>81</v>
      </c>
      <c r="B71" s="28">
        <v>340.6</v>
      </c>
      <c r="C71" s="21">
        <v>662112</v>
      </c>
      <c r="D71" s="21">
        <f>SUM(E71:F71)</f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7.2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7.25" customHeight="1">
      <c r="A73" s="43" t="s">
        <v>83</v>
      </c>
      <c r="B73" s="28">
        <v>340.96</v>
      </c>
      <c r="C73" s="21">
        <v>684717</v>
      </c>
      <c r="D73" s="21">
        <f>SUM(E73:F73)</f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7.25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f>D74/C74</f>
        <v>2.0845044115682079</v>
      </c>
      <c r="I74" s="21">
        <f>D74/B74</f>
        <v>4253.2848641200781</v>
      </c>
      <c r="J74" s="15" t="s">
        <v>79</v>
      </c>
      <c r="K74" s="34"/>
    </row>
    <row r="75" spans="1:11" s="35" customFormat="1" ht="7.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8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18" customHeight="1">
      <c r="A77" s="43" t="s">
        <v>91</v>
      </c>
      <c r="B77" s="28">
        <v>341.32</v>
      </c>
      <c r="C77" s="21">
        <v>720396</v>
      </c>
      <c r="D77" s="21">
        <f>SUM(E77:F77)</f>
        <v>1479433</v>
      </c>
      <c r="E77" s="21">
        <v>699866</v>
      </c>
      <c r="F77" s="21">
        <v>779567</v>
      </c>
      <c r="G77" s="21">
        <v>15690</v>
      </c>
      <c r="H77" s="29">
        <f>D77/C77</f>
        <v>2.0536385543506626</v>
      </c>
      <c r="I77" s="21">
        <f>D77/B77</f>
        <v>4334.4456814719324</v>
      </c>
      <c r="J77" s="15" t="s">
        <v>21</v>
      </c>
      <c r="K77" s="1"/>
    </row>
    <row r="78" spans="1:11" ht="18" customHeight="1">
      <c r="A78" s="43" t="s">
        <v>92</v>
      </c>
      <c r="B78" s="28">
        <v>341.7</v>
      </c>
      <c r="C78" s="21">
        <v>730852</v>
      </c>
      <c r="D78" s="21">
        <f>SUM(E78:F78)</f>
        <v>1492254</v>
      </c>
      <c r="E78" s="21">
        <v>704921</v>
      </c>
      <c r="F78" s="21">
        <v>787333</v>
      </c>
      <c r="G78" s="21">
        <v>12821</v>
      </c>
      <c r="H78" s="29">
        <f>D78/C78</f>
        <v>2.0418005286980128</v>
      </c>
      <c r="I78" s="21">
        <f>D78/B78</f>
        <v>4367.1466198419666</v>
      </c>
      <c r="J78" s="15" t="s">
        <v>21</v>
      </c>
      <c r="K78" s="1"/>
    </row>
    <row r="79" spans="1:11" s="46" customFormat="1" ht="18" customHeight="1">
      <c r="A79" s="43" t="s">
        <v>93</v>
      </c>
      <c r="B79" s="28">
        <v>341.7</v>
      </c>
      <c r="C79" s="21">
        <v>743314</v>
      </c>
      <c r="D79" s="21">
        <f>SUM(E79:F79)</f>
        <v>1506313</v>
      </c>
      <c r="E79" s="21">
        <v>711715</v>
      </c>
      <c r="F79" s="21">
        <v>794598</v>
      </c>
      <c r="G79" s="21">
        <v>14059</v>
      </c>
      <c r="H79" s="29">
        <f>D79/C79</f>
        <v>2.0264827515693233</v>
      </c>
      <c r="I79" s="21">
        <f>D79/B79</f>
        <v>4408.2908984489322</v>
      </c>
      <c r="J79" s="15" t="s">
        <v>21</v>
      </c>
      <c r="K79" s="45"/>
    </row>
    <row r="80" spans="1:11">
      <c r="A80" s="47" t="s">
        <v>94</v>
      </c>
      <c r="B80" s="48">
        <v>341.7</v>
      </c>
      <c r="C80" s="49">
        <v>754621</v>
      </c>
      <c r="D80" s="21">
        <f>SUM(E80:F80)</f>
        <v>1519349</v>
      </c>
      <c r="E80" s="49">
        <v>717757</v>
      </c>
      <c r="F80" s="49">
        <v>801592</v>
      </c>
      <c r="G80" s="49">
        <v>13036</v>
      </c>
      <c r="H80" s="29">
        <f>D80/C80</f>
        <v>2.0133934783156047</v>
      </c>
      <c r="I80" s="21">
        <f>D80/B80</f>
        <v>4446.4413227977757</v>
      </c>
      <c r="J80" s="15" t="s">
        <v>21</v>
      </c>
    </row>
    <row r="81" spans="1:11" s="35" customFormat="1" ht="7.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100</v>
      </c>
    </row>
    <row r="83" spans="1:11">
      <c r="A83" s="47" t="s">
        <v>96</v>
      </c>
      <c r="B83" s="48">
        <v>343.39</v>
      </c>
      <c r="C83" s="49">
        <v>778562</v>
      </c>
      <c r="D83" s="21">
        <f>SUM(E83:F83)</f>
        <v>1553778</v>
      </c>
      <c r="E83" s="49">
        <v>733713</v>
      </c>
      <c r="F83" s="49">
        <v>820065</v>
      </c>
      <c r="G83" s="49">
        <v>15097</v>
      </c>
      <c r="H83" s="29">
        <f>D83/C83</f>
        <v>1.9957023332759627</v>
      </c>
      <c r="I83" s="21">
        <f>D83/B83</f>
        <v>4524.8201753108715</v>
      </c>
      <c r="J83" s="15" t="s">
        <v>21</v>
      </c>
    </row>
    <row r="84" spans="1:11" s="1" customFormat="1">
      <c r="A84" s="47" t="s">
        <v>97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f>D84/C84</f>
        <v>1.9774606763689773</v>
      </c>
      <c r="I84" s="21">
        <v>4564</v>
      </c>
      <c r="J84" s="15" t="s">
        <v>21</v>
      </c>
    </row>
    <row r="85" spans="1:11" s="1" customFormat="1">
      <c r="A85" s="47" t="s">
        <v>98</v>
      </c>
      <c r="B85" s="50">
        <v>343.46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>
        <v>4599</v>
      </c>
      <c r="J85" s="15" t="s">
        <v>21</v>
      </c>
    </row>
    <row r="86" spans="1:11" s="1" customFormat="1" ht="16.8" thickBot="1">
      <c r="A86" s="52" t="s">
        <v>99</v>
      </c>
      <c r="B86" s="57">
        <v>343.46</v>
      </c>
      <c r="C86" s="53">
        <v>820163</v>
      </c>
      <c r="D86" s="54">
        <v>1592657</v>
      </c>
      <c r="E86" s="53">
        <v>751243</v>
      </c>
      <c r="F86" s="53">
        <v>841414</v>
      </c>
      <c r="G86" s="53">
        <v>13207</v>
      </c>
      <c r="H86" s="55">
        <v>1.94</v>
      </c>
      <c r="I86" s="58">
        <v>4637</v>
      </c>
      <c r="J86" s="56" t="s">
        <v>21</v>
      </c>
    </row>
    <row r="87" spans="1:11" ht="18.75" customHeight="1">
      <c r="A87" s="44"/>
      <c r="B87" s="86"/>
      <c r="C87" s="86"/>
      <c r="D87" s="86"/>
      <c r="E87" s="86"/>
      <c r="F87" s="86"/>
      <c r="G87" s="86"/>
      <c r="H87" s="86"/>
      <c r="I87" s="86"/>
      <c r="J87" s="86"/>
      <c r="K87" s="1"/>
    </row>
    <row r="88" spans="1:11">
      <c r="A88" s="2"/>
      <c r="B88" s="87"/>
      <c r="C88" s="87"/>
      <c r="D88" s="87"/>
      <c r="E88" s="87"/>
      <c r="F88" s="87"/>
      <c r="G88" s="87"/>
      <c r="H88" s="87"/>
      <c r="I88" s="87"/>
      <c r="J88" s="87"/>
      <c r="K88" s="1"/>
    </row>
    <row r="89" spans="1:11">
      <c r="A89" s="2"/>
      <c r="B89" s="29"/>
      <c r="C89" s="4"/>
      <c r="D89" s="4"/>
      <c r="E89" s="4"/>
      <c r="F89" s="4"/>
      <c r="G89" s="4"/>
      <c r="H89" s="3"/>
      <c r="I89" s="4"/>
      <c r="J89" s="21"/>
      <c r="K89" s="1"/>
    </row>
    <row r="90" spans="1:11">
      <c r="A90" s="2"/>
      <c r="B90" s="3"/>
      <c r="C90" s="4"/>
      <c r="D90" s="4"/>
      <c r="E90" s="4"/>
      <c r="F90" s="4"/>
      <c r="G90" s="4"/>
      <c r="H90" s="3"/>
      <c r="I90" s="4"/>
      <c r="J90" s="21"/>
      <c r="K90" s="1"/>
    </row>
    <row r="91" spans="1:11">
      <c r="A91" s="2"/>
      <c r="B91" s="3"/>
      <c r="C91" s="4"/>
      <c r="D91" s="4"/>
      <c r="E91" s="4"/>
      <c r="F91" s="4"/>
      <c r="G91" s="4"/>
      <c r="H91" s="3"/>
      <c r="I91" s="4"/>
      <c r="J91" s="21"/>
      <c r="K91" s="1"/>
    </row>
    <row r="92" spans="1:11">
      <c r="A92" s="2"/>
      <c r="B92" s="3"/>
      <c r="C92" s="4"/>
      <c r="D92" s="4"/>
      <c r="E92" s="4"/>
      <c r="F92" s="4"/>
      <c r="G92" s="4"/>
      <c r="H92" s="3"/>
      <c r="I92" s="4"/>
      <c r="J92" s="21"/>
      <c r="K92" s="1"/>
    </row>
    <row r="93" spans="1:11">
      <c r="A93" s="1"/>
      <c r="B93" s="3"/>
      <c r="C93" s="4"/>
      <c r="D93" s="4"/>
      <c r="E93" s="4"/>
      <c r="F93" s="4"/>
      <c r="G93" s="4"/>
      <c r="H93" s="3"/>
      <c r="I93" s="4"/>
      <c r="J93" s="21"/>
      <c r="K93" s="1"/>
    </row>
    <row r="94" spans="1:11">
      <c r="J94" s="22"/>
    </row>
    <row r="95" spans="1:11">
      <c r="J95" s="22"/>
    </row>
    <row r="96" spans="1:11">
      <c r="J96" s="22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</sheetData>
  <mergeCells count="6">
    <mergeCell ref="B87:J88"/>
    <mergeCell ref="A1:J1"/>
    <mergeCell ref="A2:A3"/>
    <mergeCell ref="C2:C3"/>
    <mergeCell ref="D2:F2"/>
    <mergeCell ref="J2:J3"/>
  </mergeCells>
  <phoneticPr fontId="3"/>
  <conditionalFormatting sqref="B82">
    <cfRule type="cellIs" dxfId="15" priority="14" stopIfTrue="1" operator="equal">
      <formula>0</formula>
    </cfRule>
    <cfRule type="cellIs" dxfId="14" priority="15" stopIfTrue="1" operator="equal">
      <formula>""""""</formula>
    </cfRule>
  </conditionalFormatting>
  <conditionalFormatting sqref="C82">
    <cfRule type="cellIs" dxfId="13" priority="13" stopIfTrue="1" operator="equal">
      <formula>0</formula>
    </cfRule>
  </conditionalFormatting>
  <conditionalFormatting sqref="E82">
    <cfRule type="cellIs" dxfId="12" priority="12" stopIfTrue="1" operator="equal">
      <formula>0</formula>
    </cfRule>
  </conditionalFormatting>
  <conditionalFormatting sqref="F82">
    <cfRule type="cellIs" dxfId="11" priority="11" stopIfTrue="1" operator="equal">
      <formula>0</formula>
    </cfRule>
  </conditionalFormatting>
  <conditionalFormatting sqref="B83">
    <cfRule type="cellIs" dxfId="10" priority="9" stopIfTrue="1" operator="equal">
      <formula>0</formula>
    </cfRule>
    <cfRule type="cellIs" dxfId="9" priority="10" stopIfTrue="1" operator="equal">
      <formula>""""""</formula>
    </cfRule>
  </conditionalFormatting>
  <conditionalFormatting sqref="C83">
    <cfRule type="cellIs" dxfId="8" priority="8" stopIfTrue="1" operator="equal">
      <formula>0</formula>
    </cfRule>
  </conditionalFormatting>
  <conditionalFormatting sqref="E83">
    <cfRule type="cellIs" dxfId="7" priority="7" stopIfTrue="1" operator="equal">
      <formula>0</formula>
    </cfRule>
  </conditionalFormatting>
  <conditionalFormatting sqref="F83">
    <cfRule type="cellIs" dxfId="6" priority="6" stopIfTrue="1" operator="equal">
      <formula>0</formula>
    </cfRule>
  </conditionalFormatting>
  <conditionalFormatting sqref="B84:B86">
    <cfRule type="cellIs" dxfId="5" priority="4" stopIfTrue="1" operator="equal">
      <formula>0</formula>
    </cfRule>
    <cfRule type="cellIs" dxfId="4" priority="5" stopIfTrue="1" operator="equal">
      <formula>""""""</formula>
    </cfRule>
  </conditionalFormatting>
  <conditionalFormatting sqref="C84:C86">
    <cfRule type="cellIs" dxfId="3" priority="3" stopIfTrue="1" operator="equal">
      <formula>0</formula>
    </cfRule>
  </conditionalFormatting>
  <conditionalFormatting sqref="E84:E86">
    <cfRule type="cellIs" dxfId="2" priority="2" stopIfTrue="1" operator="equal">
      <formula>0</formula>
    </cfRule>
  </conditionalFormatting>
  <conditionalFormatting sqref="F84:F86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6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zoomScaleNormal="70" zoomScaleSheetLayoutView="85" workbookViewId="0">
      <selection activeCell="G55" sqref="G55:H55"/>
    </sheetView>
  </sheetViews>
  <sheetFormatPr defaultColWidth="8.83203125" defaultRowHeight="13.2"/>
  <cols>
    <col min="1" max="1" width="10.08203125" style="59" customWidth="1"/>
    <col min="2" max="2" width="6.1640625" style="59" customWidth="1"/>
    <col min="3" max="3" width="5.33203125" style="59" customWidth="1"/>
    <col min="4" max="4" width="7.9140625" style="59" customWidth="1"/>
    <col min="5" max="5" width="1.5" style="59" customWidth="1"/>
    <col min="6" max="7" width="11.1640625" style="59" customWidth="1"/>
    <col min="8" max="8" width="1.5" style="59" customWidth="1"/>
    <col min="9" max="9" width="9.33203125" style="59" customWidth="1"/>
    <col min="10" max="10" width="5" style="59" customWidth="1"/>
    <col min="11" max="11" width="5.5" style="59" customWidth="1"/>
    <col min="12" max="12" width="8.5" style="59" customWidth="1"/>
    <col min="13" max="13" width="2.5" style="59" customWidth="1"/>
    <col min="14" max="14" width="4" style="59" customWidth="1"/>
    <col min="15" max="15" width="3" style="59" customWidth="1"/>
    <col min="16" max="16" width="4" style="59" customWidth="1"/>
    <col min="17" max="16384" width="8.83203125" style="59"/>
  </cols>
  <sheetData>
    <row r="1" spans="1:16" ht="22.5" customHeight="1">
      <c r="A1" s="129" t="s">
        <v>101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8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155" t="s">
        <v>102</v>
      </c>
      <c r="K2" s="155"/>
      <c r="L2" s="155"/>
      <c r="M2" s="155"/>
      <c r="N2" s="155"/>
      <c r="O2" s="155"/>
      <c r="P2" s="155"/>
    </row>
    <row r="3" spans="1:16" ht="18.75" customHeight="1">
      <c r="A3" s="61"/>
      <c r="B3" s="156" t="s">
        <v>11</v>
      </c>
      <c r="C3" s="157"/>
      <c r="D3" s="158" t="s">
        <v>12</v>
      </c>
      <c r="E3" s="159"/>
      <c r="F3" s="158" t="s">
        <v>103</v>
      </c>
      <c r="G3" s="162"/>
      <c r="H3" s="162"/>
      <c r="I3" s="159"/>
      <c r="J3" s="163" t="s">
        <v>104</v>
      </c>
      <c r="K3" s="164"/>
      <c r="L3" s="156" t="s">
        <v>17</v>
      </c>
      <c r="M3" s="157"/>
      <c r="N3" s="156" t="s">
        <v>105</v>
      </c>
      <c r="O3" s="169"/>
      <c r="P3" s="169"/>
    </row>
    <row r="4" spans="1:16" ht="10.5" customHeight="1">
      <c r="A4" s="62"/>
      <c r="B4" s="170" t="s">
        <v>106</v>
      </c>
      <c r="C4" s="171"/>
      <c r="D4" s="160"/>
      <c r="E4" s="161"/>
      <c r="F4" s="139" t="s">
        <v>13</v>
      </c>
      <c r="G4" s="139" t="s">
        <v>14</v>
      </c>
      <c r="H4" s="141" t="s">
        <v>15</v>
      </c>
      <c r="I4" s="142"/>
      <c r="J4" s="165"/>
      <c r="K4" s="166"/>
      <c r="L4" s="145" t="s">
        <v>107</v>
      </c>
      <c r="M4" s="146"/>
      <c r="N4" s="63" t="s">
        <v>108</v>
      </c>
      <c r="O4" s="149" t="s">
        <v>109</v>
      </c>
      <c r="P4" s="151">
        <v>100</v>
      </c>
    </row>
    <row r="5" spans="1:16" ht="10.5" customHeight="1">
      <c r="A5" s="64"/>
      <c r="B5" s="172"/>
      <c r="C5" s="173"/>
      <c r="D5" s="143"/>
      <c r="E5" s="144"/>
      <c r="F5" s="140"/>
      <c r="G5" s="140"/>
      <c r="H5" s="143"/>
      <c r="I5" s="144"/>
      <c r="J5" s="167"/>
      <c r="K5" s="168"/>
      <c r="L5" s="147"/>
      <c r="M5" s="148"/>
      <c r="N5" s="65" t="s">
        <v>110</v>
      </c>
      <c r="O5" s="150"/>
      <c r="P5" s="152"/>
    </row>
    <row r="6" spans="1:16" ht="7.5" customHeight="1">
      <c r="A6" s="66"/>
      <c r="B6" s="67"/>
      <c r="C6" s="68"/>
      <c r="D6" s="69"/>
      <c r="E6" s="69"/>
      <c r="F6" s="69"/>
      <c r="G6" s="69"/>
      <c r="H6" s="153"/>
      <c r="I6" s="153"/>
      <c r="J6" s="154"/>
      <c r="K6" s="154"/>
      <c r="L6" s="154"/>
      <c r="M6" s="154"/>
      <c r="N6" s="69"/>
      <c r="O6" s="68"/>
      <c r="P6" s="68"/>
    </row>
    <row r="7" spans="1:16" ht="22.5" customHeight="1">
      <c r="A7" s="70" t="s">
        <v>13</v>
      </c>
      <c r="B7" s="133">
        <v>343.46</v>
      </c>
      <c r="C7" s="134"/>
      <c r="D7" s="135">
        <f>SUM(D9:E15)</f>
        <v>820163</v>
      </c>
      <c r="E7" s="135"/>
      <c r="F7" s="71">
        <f>SUM(F9:F15)</f>
        <v>1592657</v>
      </c>
      <c r="G7" s="71">
        <f>SUM(G9:G15)</f>
        <v>751243</v>
      </c>
      <c r="H7" s="135">
        <f>SUM(H9:I15)</f>
        <v>841414</v>
      </c>
      <c r="I7" s="135"/>
      <c r="J7" s="136">
        <f>ROUND(+F7/D7,2)</f>
        <v>1.94</v>
      </c>
      <c r="K7" s="136"/>
      <c r="L7" s="135">
        <f>ROUND(+F7/B7,0)</f>
        <v>4637</v>
      </c>
      <c r="M7" s="135"/>
      <c r="N7" s="137">
        <f>ROUND(+G7/H7*100,1)</f>
        <v>89.3</v>
      </c>
      <c r="O7" s="137"/>
      <c r="P7" s="138"/>
    </row>
    <row r="8" spans="1:16" ht="7.5" customHeight="1">
      <c r="A8" s="72"/>
      <c r="B8" s="73"/>
      <c r="C8" s="74"/>
      <c r="D8" s="75"/>
      <c r="E8" s="75"/>
      <c r="F8" s="75"/>
      <c r="G8" s="75"/>
      <c r="H8" s="116"/>
      <c r="I8" s="116"/>
      <c r="J8" s="131"/>
      <c r="K8" s="131"/>
      <c r="L8" s="114"/>
      <c r="M8" s="114"/>
      <c r="N8" s="76"/>
      <c r="O8" s="74"/>
      <c r="P8" s="74"/>
    </row>
    <row r="9" spans="1:16" ht="22.5" customHeight="1">
      <c r="A9" s="77" t="s">
        <v>111</v>
      </c>
      <c r="B9" s="130">
        <v>69.45</v>
      </c>
      <c r="C9" s="132"/>
      <c r="D9" s="114">
        <v>153545</v>
      </c>
      <c r="E9" s="114"/>
      <c r="F9" s="75">
        <f>G9+H9</f>
        <v>318842</v>
      </c>
      <c r="G9" s="75">
        <v>154939</v>
      </c>
      <c r="H9" s="114">
        <v>163903</v>
      </c>
      <c r="I9" s="114"/>
      <c r="J9" s="131">
        <f t="shared" ref="J9:J15" si="0">ROUND(+F9/D9,2)</f>
        <v>2.08</v>
      </c>
      <c r="K9" s="131"/>
      <c r="L9" s="114">
        <f t="shared" ref="L9:L15" si="1">ROUND(+F9/B9,0)</f>
        <v>4591</v>
      </c>
      <c r="M9" s="114"/>
      <c r="N9" s="104">
        <f t="shared" ref="N9:N15" si="2">ROUND(+G9/H9*100,1)</f>
        <v>94.5</v>
      </c>
      <c r="O9" s="104"/>
      <c r="P9" s="105"/>
    </row>
    <row r="10" spans="1:16" ht="22.5" customHeight="1">
      <c r="A10" s="77" t="s">
        <v>112</v>
      </c>
      <c r="B10" s="130">
        <v>31.62</v>
      </c>
      <c r="C10" s="132"/>
      <c r="D10" s="114">
        <v>153049</v>
      </c>
      <c r="E10" s="114"/>
      <c r="F10" s="75">
        <f t="shared" ref="F10:F15" si="3">G10+H10</f>
        <v>243559</v>
      </c>
      <c r="G10" s="75">
        <v>116216</v>
      </c>
      <c r="H10" s="114">
        <v>127343</v>
      </c>
      <c r="I10" s="114"/>
      <c r="J10" s="131">
        <f t="shared" si="0"/>
        <v>1.59</v>
      </c>
      <c r="K10" s="131"/>
      <c r="L10" s="114">
        <f t="shared" si="1"/>
        <v>7703</v>
      </c>
      <c r="M10" s="114"/>
      <c r="N10" s="104">
        <f t="shared" si="2"/>
        <v>91.3</v>
      </c>
      <c r="O10" s="104"/>
      <c r="P10" s="105"/>
    </row>
    <row r="11" spans="1:16" ht="22.5" customHeight="1">
      <c r="A11" s="77" t="s">
        <v>113</v>
      </c>
      <c r="B11" s="130">
        <v>15.39</v>
      </c>
      <c r="C11" s="132"/>
      <c r="D11" s="114">
        <v>123845</v>
      </c>
      <c r="E11" s="114"/>
      <c r="F11" s="75">
        <f t="shared" si="3"/>
        <v>201440</v>
      </c>
      <c r="G11" s="75">
        <v>89783</v>
      </c>
      <c r="H11" s="114">
        <v>111657</v>
      </c>
      <c r="I11" s="105"/>
      <c r="J11" s="131">
        <f t="shared" si="0"/>
        <v>1.63</v>
      </c>
      <c r="K11" s="131"/>
      <c r="L11" s="114">
        <f t="shared" si="1"/>
        <v>13089</v>
      </c>
      <c r="M11" s="114"/>
      <c r="N11" s="104">
        <f t="shared" si="2"/>
        <v>80.400000000000006</v>
      </c>
      <c r="O11" s="104"/>
      <c r="P11" s="105"/>
    </row>
    <row r="12" spans="1:16" ht="22.5" customHeight="1">
      <c r="A12" s="77" t="s">
        <v>114</v>
      </c>
      <c r="B12" s="130">
        <v>30.98</v>
      </c>
      <c r="C12" s="132"/>
      <c r="D12" s="114">
        <v>128198</v>
      </c>
      <c r="E12" s="114"/>
      <c r="F12" s="75">
        <f t="shared" si="3"/>
        <v>263782</v>
      </c>
      <c r="G12" s="75">
        <v>122457</v>
      </c>
      <c r="H12" s="114">
        <v>141325</v>
      </c>
      <c r="I12" s="105"/>
      <c r="J12" s="131">
        <f>ROUND(+F12/D12,2)</f>
        <v>2.06</v>
      </c>
      <c r="K12" s="131"/>
      <c r="L12" s="114">
        <f t="shared" si="1"/>
        <v>8515</v>
      </c>
      <c r="M12" s="114"/>
      <c r="N12" s="104">
        <f t="shared" si="2"/>
        <v>86.6</v>
      </c>
      <c r="O12" s="104"/>
      <c r="P12" s="105"/>
    </row>
    <row r="13" spans="1:16" ht="22.5" customHeight="1">
      <c r="A13" s="77" t="s">
        <v>115</v>
      </c>
      <c r="B13" s="130">
        <v>15.99</v>
      </c>
      <c r="C13" s="132"/>
      <c r="D13" s="114">
        <v>67498</v>
      </c>
      <c r="E13" s="114"/>
      <c r="F13" s="75">
        <f t="shared" si="3"/>
        <v>132568</v>
      </c>
      <c r="G13" s="75">
        <v>62296</v>
      </c>
      <c r="H13" s="114">
        <v>70272</v>
      </c>
      <c r="I13" s="105"/>
      <c r="J13" s="131">
        <f t="shared" si="0"/>
        <v>1.96</v>
      </c>
      <c r="K13" s="131"/>
      <c r="L13" s="114">
        <f t="shared" si="1"/>
        <v>8291</v>
      </c>
      <c r="M13" s="114"/>
      <c r="N13" s="104">
        <f t="shared" si="2"/>
        <v>88.6</v>
      </c>
      <c r="O13" s="104"/>
      <c r="P13" s="105"/>
    </row>
    <row r="14" spans="1:16" ht="22.5" customHeight="1">
      <c r="A14" s="77" t="s">
        <v>116</v>
      </c>
      <c r="B14" s="130">
        <v>95.87</v>
      </c>
      <c r="C14" s="132"/>
      <c r="D14" s="114">
        <v>99464</v>
      </c>
      <c r="E14" s="114"/>
      <c r="F14" s="75">
        <f t="shared" si="3"/>
        <v>220049</v>
      </c>
      <c r="G14" s="75">
        <v>103740</v>
      </c>
      <c r="H14" s="114">
        <v>116309</v>
      </c>
      <c r="I14" s="105"/>
      <c r="J14" s="131">
        <f t="shared" si="0"/>
        <v>2.21</v>
      </c>
      <c r="K14" s="131"/>
      <c r="L14" s="114">
        <f t="shared" si="1"/>
        <v>2295</v>
      </c>
      <c r="M14" s="114"/>
      <c r="N14" s="104">
        <f t="shared" si="2"/>
        <v>89.2</v>
      </c>
      <c r="O14" s="104"/>
      <c r="P14" s="105"/>
    </row>
    <row r="15" spans="1:16" ht="22.5" customHeight="1">
      <c r="A15" s="77" t="s">
        <v>117</v>
      </c>
      <c r="B15" s="130">
        <v>84.15</v>
      </c>
      <c r="C15" s="105"/>
      <c r="D15" s="114">
        <v>94564</v>
      </c>
      <c r="E15" s="114"/>
      <c r="F15" s="75">
        <f t="shared" si="3"/>
        <v>212417</v>
      </c>
      <c r="G15" s="75">
        <v>101812</v>
      </c>
      <c r="H15" s="114">
        <v>110605</v>
      </c>
      <c r="I15" s="105"/>
      <c r="J15" s="131">
        <f t="shared" si="0"/>
        <v>2.25</v>
      </c>
      <c r="K15" s="131"/>
      <c r="L15" s="114">
        <f t="shared" si="1"/>
        <v>2524</v>
      </c>
      <c r="M15" s="114"/>
      <c r="N15" s="104">
        <f t="shared" si="2"/>
        <v>92.1</v>
      </c>
      <c r="O15" s="104"/>
      <c r="P15" s="105"/>
    </row>
    <row r="16" spans="1:16" ht="7.5" customHeight="1" thickBot="1">
      <c r="A16" s="78"/>
      <c r="B16" s="127"/>
      <c r="C16" s="102"/>
      <c r="D16" s="79"/>
      <c r="E16" s="79"/>
      <c r="F16" s="79"/>
      <c r="G16" s="79"/>
      <c r="H16" s="102"/>
      <c r="I16" s="102"/>
      <c r="J16" s="128"/>
      <c r="K16" s="128"/>
      <c r="L16" s="128"/>
      <c r="M16" s="128"/>
      <c r="N16" s="79"/>
      <c r="O16" s="79"/>
      <c r="P16" s="79"/>
    </row>
    <row r="17" spans="1:16" ht="18.75" customHeight="1"/>
    <row r="18" spans="1:16" ht="18.75" customHeight="1"/>
    <row r="19" spans="1:16" ht="18.75" customHeight="1"/>
    <row r="20" spans="1:16" ht="22.5" customHeight="1">
      <c r="A20" s="129" t="s">
        <v>118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 ht="18.75" customHeight="1" thickBot="1">
      <c r="A21" s="80"/>
      <c r="B21" s="80"/>
      <c r="C21" s="80"/>
      <c r="D21" s="80"/>
      <c r="E21" s="80"/>
      <c r="F21" s="80"/>
      <c r="G21" s="80"/>
      <c r="L21" s="104" t="s">
        <v>119</v>
      </c>
      <c r="M21" s="104"/>
      <c r="N21" s="104"/>
      <c r="O21" s="104"/>
      <c r="P21" s="104"/>
    </row>
    <row r="22" spans="1:16" ht="18.75" customHeight="1">
      <c r="A22" s="81"/>
      <c r="B22" s="82"/>
      <c r="C22" s="121" t="s">
        <v>103</v>
      </c>
      <c r="D22" s="121"/>
      <c r="E22" s="121"/>
      <c r="F22" s="121"/>
      <c r="G22" s="121"/>
      <c r="H22" s="121"/>
      <c r="I22" s="122" t="s">
        <v>120</v>
      </c>
      <c r="J22" s="122"/>
      <c r="K22" s="122"/>
      <c r="L22" s="122"/>
      <c r="M22" s="122"/>
      <c r="N22" s="122"/>
      <c r="O22" s="122"/>
      <c r="P22" s="123"/>
    </row>
    <row r="23" spans="1:16" ht="18.75" customHeight="1">
      <c r="C23" s="124" t="s">
        <v>13</v>
      </c>
      <c r="D23" s="124"/>
      <c r="E23" s="124" t="s">
        <v>14</v>
      </c>
      <c r="F23" s="124"/>
      <c r="G23" s="124" t="s">
        <v>15</v>
      </c>
      <c r="H23" s="124"/>
      <c r="I23" s="125" t="s">
        <v>13</v>
      </c>
      <c r="J23" s="125"/>
      <c r="K23" s="125" t="s">
        <v>14</v>
      </c>
      <c r="L23" s="125"/>
      <c r="M23" s="125" t="s">
        <v>15</v>
      </c>
      <c r="N23" s="125"/>
      <c r="O23" s="125"/>
      <c r="P23" s="126"/>
    </row>
    <row r="24" spans="1:16" ht="22.5" customHeight="1">
      <c r="A24" s="118" t="s">
        <v>13</v>
      </c>
      <c r="B24" s="118"/>
      <c r="C24" s="119">
        <f>C26+SUM(C34:D53)</f>
        <v>1512829</v>
      </c>
      <c r="D24" s="120"/>
      <c r="E24" s="120">
        <f>E26+SUM(E34:F53)</f>
        <v>714742</v>
      </c>
      <c r="F24" s="120"/>
      <c r="G24" s="120">
        <f>G26+SUM(G34:G53)</f>
        <v>798087</v>
      </c>
      <c r="H24" s="120"/>
      <c r="I24" s="117">
        <f>C24/C24*100</f>
        <v>100</v>
      </c>
      <c r="J24" s="117"/>
      <c r="K24" s="117">
        <f>E24/E24*100</f>
        <v>100</v>
      </c>
      <c r="L24" s="117"/>
      <c r="M24" s="117">
        <f>G24/G24*100</f>
        <v>100</v>
      </c>
      <c r="N24" s="117"/>
      <c r="O24" s="117"/>
      <c r="P24" s="117"/>
    </row>
    <row r="25" spans="1:16" ht="7.5" customHeight="1">
      <c r="A25" s="113"/>
      <c r="B25" s="113"/>
      <c r="C25" s="110"/>
      <c r="D25" s="105"/>
      <c r="E25" s="105"/>
      <c r="F25" s="105"/>
      <c r="G25" s="114"/>
      <c r="H25" s="105"/>
      <c r="I25" s="83"/>
      <c r="J25" s="83"/>
      <c r="K25" s="105"/>
      <c r="L25" s="105"/>
      <c r="M25" s="105"/>
      <c r="N25" s="105"/>
      <c r="O25" s="105"/>
      <c r="P25" s="105"/>
    </row>
    <row r="26" spans="1:16" ht="22.5" customHeight="1">
      <c r="A26" s="106" t="s">
        <v>121</v>
      </c>
      <c r="B26" s="106"/>
      <c r="C26" s="107">
        <f>SUM(C28:D32)</f>
        <v>68703</v>
      </c>
      <c r="D26" s="105"/>
      <c r="E26" s="114">
        <f>SUM(E28:F32)</f>
        <v>35348</v>
      </c>
      <c r="F26" s="105"/>
      <c r="G26" s="114">
        <f>SUM(G28:H32)</f>
        <v>33355</v>
      </c>
      <c r="H26" s="105"/>
      <c r="I26" s="104">
        <f>C26/C24*100</f>
        <v>4.5413592679674961</v>
      </c>
      <c r="J26" s="104"/>
      <c r="K26" s="104">
        <f>E26/E24*100</f>
        <v>4.9455607757764346</v>
      </c>
      <c r="L26" s="104"/>
      <c r="M26" s="104">
        <f>G26/G24*100</f>
        <v>4.1793689159201941</v>
      </c>
      <c r="N26" s="104"/>
      <c r="O26" s="104"/>
      <c r="P26" s="104"/>
    </row>
    <row r="27" spans="1:16" ht="7.5" customHeight="1">
      <c r="A27" s="113"/>
      <c r="B27" s="113"/>
      <c r="C27" s="115"/>
      <c r="D27" s="116"/>
      <c r="E27" s="109"/>
      <c r="F27" s="109"/>
      <c r="G27" s="108"/>
      <c r="H27" s="109"/>
      <c r="I27" s="83"/>
      <c r="J27" s="83"/>
      <c r="K27" s="116"/>
      <c r="L27" s="116"/>
      <c r="M27" s="105"/>
      <c r="N27" s="105"/>
      <c r="O27" s="105"/>
      <c r="P27" s="105"/>
    </row>
    <row r="28" spans="1:16" ht="18.75" customHeight="1">
      <c r="A28" s="106">
        <v>0</v>
      </c>
      <c r="B28" s="106"/>
      <c r="C28" s="107">
        <f>SUM(E28:H28)</f>
        <v>12942</v>
      </c>
      <c r="D28" s="114"/>
      <c r="E28" s="111">
        <v>6566</v>
      </c>
      <c r="F28" s="111"/>
      <c r="G28" s="111">
        <v>6376</v>
      </c>
      <c r="H28" s="111"/>
      <c r="I28" s="104">
        <f>C28/C24*100</f>
        <v>0.85548333618670724</v>
      </c>
      <c r="J28" s="104"/>
      <c r="K28" s="104">
        <f>E28/E24*100</f>
        <v>0.91865316435860778</v>
      </c>
      <c r="L28" s="104"/>
      <c r="M28" s="104">
        <f>G28/G24*100</f>
        <v>0.79891039448080226</v>
      </c>
      <c r="N28" s="104"/>
      <c r="O28" s="104"/>
      <c r="P28" s="104"/>
    </row>
    <row r="29" spans="1:16" ht="18.75" customHeight="1">
      <c r="A29" s="106">
        <v>1</v>
      </c>
      <c r="B29" s="106"/>
      <c r="C29" s="107">
        <f>SUM(E29:H29)</f>
        <v>13820</v>
      </c>
      <c r="D29" s="114"/>
      <c r="E29" s="111">
        <v>7128</v>
      </c>
      <c r="F29" s="111"/>
      <c r="G29" s="111">
        <v>6692</v>
      </c>
      <c r="H29" s="111"/>
      <c r="I29" s="104">
        <f>C29/C24*100</f>
        <v>0.91352029872510376</v>
      </c>
      <c r="J29" s="104"/>
      <c r="K29" s="104">
        <f>E29/E24*100</f>
        <v>0.99728293566070003</v>
      </c>
      <c r="L29" s="105"/>
      <c r="M29" s="104">
        <f>G29/G24*100</f>
        <v>0.83850507526121842</v>
      </c>
      <c r="N29" s="104"/>
      <c r="O29" s="104"/>
      <c r="P29" s="104"/>
    </row>
    <row r="30" spans="1:16" ht="18.75" customHeight="1">
      <c r="A30" s="106">
        <v>2</v>
      </c>
      <c r="B30" s="106"/>
      <c r="C30" s="107">
        <f>SUM(E30:H30)</f>
        <v>13654</v>
      </c>
      <c r="D30" s="114"/>
      <c r="E30" s="111">
        <v>6974</v>
      </c>
      <c r="F30" s="111"/>
      <c r="G30" s="111">
        <v>6680</v>
      </c>
      <c r="H30" s="111"/>
      <c r="I30" s="104">
        <f>C30/C24*100</f>
        <v>0.90254747892855036</v>
      </c>
      <c r="J30" s="104"/>
      <c r="K30" s="104">
        <f>E30/E24*100</f>
        <v>0.9757366993964256</v>
      </c>
      <c r="L30" s="105"/>
      <c r="M30" s="104">
        <f>G30/G24*100</f>
        <v>0.83700147978854433</v>
      </c>
      <c r="N30" s="104"/>
      <c r="O30" s="104"/>
      <c r="P30" s="104"/>
    </row>
    <row r="31" spans="1:16" ht="18.75" customHeight="1">
      <c r="A31" s="106">
        <v>3</v>
      </c>
      <c r="B31" s="106"/>
      <c r="C31" s="107">
        <f>SUM(E31:H31)</f>
        <v>14081</v>
      </c>
      <c r="D31" s="114"/>
      <c r="E31" s="111">
        <v>7317</v>
      </c>
      <c r="F31" s="111"/>
      <c r="G31" s="111">
        <v>6764</v>
      </c>
      <c r="H31" s="111"/>
      <c r="I31" s="104">
        <f>C31/C24*100</f>
        <v>0.93077274430884127</v>
      </c>
      <c r="J31" s="104"/>
      <c r="K31" s="104">
        <f>E31/E24*100</f>
        <v>1.0237260438032185</v>
      </c>
      <c r="L31" s="105"/>
      <c r="M31" s="104">
        <f>G31/G24*100</f>
        <v>0.84752664809726252</v>
      </c>
      <c r="N31" s="104"/>
      <c r="O31" s="104"/>
      <c r="P31" s="104"/>
    </row>
    <row r="32" spans="1:16" ht="18.75" customHeight="1">
      <c r="A32" s="106">
        <v>4</v>
      </c>
      <c r="B32" s="106"/>
      <c r="C32" s="107">
        <f>SUM(E32:H32)</f>
        <v>14206</v>
      </c>
      <c r="D32" s="114"/>
      <c r="E32" s="111">
        <v>7363</v>
      </c>
      <c r="F32" s="111"/>
      <c r="G32" s="111">
        <v>6843</v>
      </c>
      <c r="H32" s="111"/>
      <c r="I32" s="104">
        <f>C32/C24*100</f>
        <v>0.93903540981829414</v>
      </c>
      <c r="J32" s="104"/>
      <c r="K32" s="104">
        <f>E32/E24*100</f>
        <v>1.0301619325574822</v>
      </c>
      <c r="L32" s="105"/>
      <c r="M32" s="104">
        <f>G32/G24*100</f>
        <v>0.85742531829236657</v>
      </c>
      <c r="N32" s="104"/>
      <c r="O32" s="104"/>
      <c r="P32" s="104"/>
    </row>
    <row r="33" spans="1:16" ht="7.5" customHeight="1">
      <c r="A33" s="113"/>
      <c r="B33" s="113"/>
      <c r="C33" s="110"/>
      <c r="D33" s="105"/>
      <c r="E33" s="112"/>
      <c r="F33" s="112"/>
      <c r="G33" s="111"/>
      <c r="H33" s="112"/>
      <c r="I33" s="83"/>
      <c r="J33" s="83"/>
      <c r="K33" s="74"/>
      <c r="L33" s="74"/>
      <c r="M33" s="105"/>
      <c r="N33" s="105"/>
      <c r="O33" s="105"/>
      <c r="P33" s="105"/>
    </row>
    <row r="34" spans="1:16" ht="18.75" customHeight="1">
      <c r="A34" s="106" t="s">
        <v>122</v>
      </c>
      <c r="B34" s="106"/>
      <c r="C34" s="107">
        <f t="shared" ref="C34:C53" si="4">SUM(E34:H34)</f>
        <v>70271</v>
      </c>
      <c r="D34" s="105"/>
      <c r="E34" s="111">
        <v>35946</v>
      </c>
      <c r="F34" s="112"/>
      <c r="G34" s="111">
        <v>34325</v>
      </c>
      <c r="H34" s="112"/>
      <c r="I34" s="104">
        <f>C34/C24*100</f>
        <v>4.6450061441180734</v>
      </c>
      <c r="J34" s="104"/>
      <c r="K34" s="104">
        <f>E34/E24*100</f>
        <v>5.0292273295818628</v>
      </c>
      <c r="L34" s="105"/>
      <c r="M34" s="104">
        <f>G34/G24*100</f>
        <v>4.3009095499613448</v>
      </c>
      <c r="N34" s="104"/>
      <c r="O34" s="104"/>
      <c r="P34" s="104"/>
    </row>
    <row r="35" spans="1:16" ht="18.75" customHeight="1">
      <c r="A35" s="106" t="s">
        <v>123</v>
      </c>
      <c r="B35" s="106"/>
      <c r="C35" s="107">
        <f t="shared" si="4"/>
        <v>67466</v>
      </c>
      <c r="D35" s="105"/>
      <c r="E35" s="111">
        <v>34447</v>
      </c>
      <c r="F35" s="112"/>
      <c r="G35" s="111">
        <v>33019</v>
      </c>
      <c r="H35" s="112"/>
      <c r="I35" s="104">
        <f>C35/C24*100</f>
        <v>4.4595919300859519</v>
      </c>
      <c r="J35" s="104"/>
      <c r="K35" s="104">
        <f>E35/E24*100</f>
        <v>4.8195013025679199</v>
      </c>
      <c r="L35" s="104"/>
      <c r="M35" s="104">
        <f>G35/G24*100</f>
        <v>4.1372682426853213</v>
      </c>
      <c r="N35" s="104"/>
      <c r="O35" s="104"/>
      <c r="P35" s="104"/>
    </row>
    <row r="36" spans="1:16" ht="18.75" customHeight="1">
      <c r="A36" s="106" t="s">
        <v>124</v>
      </c>
      <c r="B36" s="106"/>
      <c r="C36" s="107">
        <f t="shared" si="4"/>
        <v>68789</v>
      </c>
      <c r="D36" s="105"/>
      <c r="E36" s="111">
        <v>34821</v>
      </c>
      <c r="F36" s="112"/>
      <c r="G36" s="111">
        <v>33968</v>
      </c>
      <c r="H36" s="112"/>
      <c r="I36" s="104">
        <f>C36/C24*100</f>
        <v>4.5470439818380006</v>
      </c>
      <c r="J36" s="104"/>
      <c r="K36" s="104">
        <f>E36/E24*100</f>
        <v>4.8718278763525857</v>
      </c>
      <c r="L36" s="105"/>
      <c r="M36" s="104">
        <f>G36/G24*100</f>
        <v>4.2561775846492926</v>
      </c>
      <c r="N36" s="104"/>
      <c r="O36" s="104"/>
      <c r="P36" s="104"/>
    </row>
    <row r="37" spans="1:16" ht="18.75" customHeight="1">
      <c r="A37" s="106" t="s">
        <v>125</v>
      </c>
      <c r="B37" s="106"/>
      <c r="C37" s="107">
        <f t="shared" si="4"/>
        <v>87194</v>
      </c>
      <c r="D37" s="105"/>
      <c r="E37" s="111">
        <v>41289</v>
      </c>
      <c r="F37" s="112"/>
      <c r="G37" s="111">
        <v>45905</v>
      </c>
      <c r="H37" s="112"/>
      <c r="I37" s="104">
        <f>C37/C24*100</f>
        <v>5.7636388514498336</v>
      </c>
      <c r="J37" s="104"/>
      <c r="K37" s="104">
        <f>E37/E24*100</f>
        <v>5.7767697994521097</v>
      </c>
      <c r="L37" s="105"/>
      <c r="M37" s="104">
        <f>G37/G24*100</f>
        <v>5.7518791810917858</v>
      </c>
      <c r="N37" s="104"/>
      <c r="O37" s="104"/>
      <c r="P37" s="104"/>
    </row>
    <row r="38" spans="1:16" ht="18.75" customHeight="1">
      <c r="A38" s="106" t="s">
        <v>126</v>
      </c>
      <c r="B38" s="106"/>
      <c r="C38" s="107">
        <f t="shared" si="4"/>
        <v>94543</v>
      </c>
      <c r="D38" s="105"/>
      <c r="E38" s="111">
        <v>43838</v>
      </c>
      <c r="F38" s="112"/>
      <c r="G38" s="111">
        <v>50705</v>
      </c>
      <c r="H38" s="112"/>
      <c r="I38" s="104">
        <f>C38/C24*100</f>
        <v>6.2494174820815838</v>
      </c>
      <c r="J38" s="104"/>
      <c r="K38" s="104">
        <f>E38/E24*100</f>
        <v>6.1334019828133783</v>
      </c>
      <c r="L38" s="105"/>
      <c r="M38" s="104">
        <f>G38/G24*100</f>
        <v>6.353317370161399</v>
      </c>
      <c r="N38" s="104"/>
      <c r="O38" s="104"/>
      <c r="P38" s="104"/>
    </row>
    <row r="39" spans="1:16" ht="18.75" customHeight="1">
      <c r="A39" s="106" t="s">
        <v>127</v>
      </c>
      <c r="B39" s="106"/>
      <c r="C39" s="107">
        <f t="shared" si="4"/>
        <v>100690</v>
      </c>
      <c r="D39" s="105"/>
      <c r="E39" s="111">
        <v>48188</v>
      </c>
      <c r="F39" s="112"/>
      <c r="G39" s="111">
        <v>52502</v>
      </c>
      <c r="H39" s="112"/>
      <c r="I39" s="104">
        <f>C39/C24*100</f>
        <v>6.6557423211744347</v>
      </c>
      <c r="J39" s="104"/>
      <c r="K39" s="104">
        <f>E39/E24*100</f>
        <v>6.742013201966583</v>
      </c>
      <c r="L39" s="105"/>
      <c r="M39" s="104">
        <f>G39/G24*100</f>
        <v>6.578480792194334</v>
      </c>
      <c r="N39" s="104"/>
      <c r="O39" s="104"/>
      <c r="P39" s="104"/>
    </row>
    <row r="40" spans="1:16" ht="18.75" customHeight="1">
      <c r="A40" s="106" t="s">
        <v>128</v>
      </c>
      <c r="B40" s="106"/>
      <c r="C40" s="107">
        <f t="shared" si="4"/>
        <v>110169</v>
      </c>
      <c r="D40" s="105"/>
      <c r="E40" s="111">
        <v>53381</v>
      </c>
      <c r="F40" s="112"/>
      <c r="G40" s="111">
        <v>56788</v>
      </c>
      <c r="H40" s="112"/>
      <c r="I40" s="104">
        <f>C40/C24*100</f>
        <v>7.2823167720872624</v>
      </c>
      <c r="J40" s="104"/>
      <c r="K40" s="104">
        <f>E40/E24*100</f>
        <v>7.4685690780729272</v>
      </c>
      <c r="L40" s="105"/>
      <c r="M40" s="104">
        <f>G40/G24*100</f>
        <v>7.1155149751844098</v>
      </c>
      <c r="N40" s="104"/>
      <c r="O40" s="104"/>
      <c r="P40" s="104"/>
    </row>
    <row r="41" spans="1:16" ht="18.75" customHeight="1">
      <c r="A41" s="106" t="s">
        <v>129</v>
      </c>
      <c r="B41" s="106"/>
      <c r="C41" s="107">
        <f t="shared" si="4"/>
        <v>118633</v>
      </c>
      <c r="D41" s="105"/>
      <c r="E41" s="111">
        <v>57722</v>
      </c>
      <c r="F41" s="112"/>
      <c r="G41" s="111">
        <v>60911</v>
      </c>
      <c r="H41" s="112"/>
      <c r="I41" s="104">
        <f>C41/C24*100</f>
        <v>7.8417983790633308</v>
      </c>
      <c r="J41" s="104"/>
      <c r="K41" s="104">
        <f>E41/E24*100</f>
        <v>8.0759211016002972</v>
      </c>
      <c r="L41" s="105"/>
      <c r="M41" s="104">
        <f>G41/G24*100</f>
        <v>7.6321253196706627</v>
      </c>
      <c r="N41" s="104"/>
      <c r="O41" s="104"/>
      <c r="P41" s="104"/>
    </row>
    <row r="42" spans="1:16" ht="18.75" customHeight="1">
      <c r="A42" s="106" t="s">
        <v>130</v>
      </c>
      <c r="B42" s="106"/>
      <c r="C42" s="107">
        <f t="shared" si="4"/>
        <v>121732</v>
      </c>
      <c r="D42" s="105"/>
      <c r="E42" s="111">
        <v>59458</v>
      </c>
      <c r="F42" s="112"/>
      <c r="G42" s="111">
        <v>62274</v>
      </c>
      <c r="H42" s="112"/>
      <c r="I42" s="104">
        <f>C42/C24*100</f>
        <v>8.0466463823736856</v>
      </c>
      <c r="J42" s="104"/>
      <c r="K42" s="104">
        <f>E42/E24*100</f>
        <v>8.3188059467612074</v>
      </c>
      <c r="L42" s="105"/>
      <c r="M42" s="104">
        <f>G42/G24*100</f>
        <v>7.8029087054418884</v>
      </c>
      <c r="N42" s="104"/>
      <c r="O42" s="104"/>
      <c r="P42" s="104"/>
    </row>
    <row r="43" spans="1:16" ht="18.75" customHeight="1">
      <c r="A43" s="106" t="s">
        <v>131</v>
      </c>
      <c r="B43" s="106"/>
      <c r="C43" s="107">
        <f t="shared" si="4"/>
        <v>101794</v>
      </c>
      <c r="D43" s="105"/>
      <c r="E43" s="111">
        <v>49488</v>
      </c>
      <c r="F43" s="112"/>
      <c r="G43" s="111">
        <v>52306</v>
      </c>
      <c r="H43" s="112"/>
      <c r="I43" s="104">
        <f>C43/C24*100</f>
        <v>6.7287181829539229</v>
      </c>
      <c r="J43" s="104"/>
      <c r="K43" s="104">
        <f>E43/E24*100</f>
        <v>6.9238970145870811</v>
      </c>
      <c r="L43" s="105"/>
      <c r="M43" s="104">
        <f>G43/G24*100</f>
        <v>6.5539220661406592</v>
      </c>
      <c r="N43" s="104"/>
      <c r="O43" s="104"/>
      <c r="P43" s="104"/>
    </row>
    <row r="44" spans="1:16" ht="18.75" customHeight="1">
      <c r="A44" s="106" t="s">
        <v>132</v>
      </c>
      <c r="B44" s="106"/>
      <c r="C44" s="107">
        <f t="shared" si="4"/>
        <v>86960</v>
      </c>
      <c r="D44" s="105"/>
      <c r="E44" s="111">
        <v>42264</v>
      </c>
      <c r="F44" s="112"/>
      <c r="G44" s="111">
        <v>44696</v>
      </c>
      <c r="H44" s="112"/>
      <c r="I44" s="104">
        <f>C44/C24*100</f>
        <v>5.7481711416161376</v>
      </c>
      <c r="J44" s="104"/>
      <c r="K44" s="104">
        <f>E44/E24*100</f>
        <v>5.9131826589174832</v>
      </c>
      <c r="L44" s="105"/>
      <c r="M44" s="104">
        <f>G44/G24*100</f>
        <v>5.6003919372198769</v>
      </c>
      <c r="N44" s="104"/>
      <c r="O44" s="104"/>
      <c r="P44" s="104"/>
    </row>
    <row r="45" spans="1:16" ht="18.75" customHeight="1">
      <c r="A45" s="106" t="s">
        <v>133</v>
      </c>
      <c r="B45" s="106"/>
      <c r="C45" s="107">
        <f t="shared" si="4"/>
        <v>82047</v>
      </c>
      <c r="D45" s="105"/>
      <c r="E45" s="111">
        <v>39566</v>
      </c>
      <c r="F45" s="112"/>
      <c r="G45" s="111">
        <v>42481</v>
      </c>
      <c r="H45" s="112"/>
      <c r="I45" s="104">
        <f>C45/C24*100</f>
        <v>5.4234153364326039</v>
      </c>
      <c r="J45" s="104"/>
      <c r="K45" s="104">
        <f>E45/E24*100</f>
        <v>5.5357037924174044</v>
      </c>
      <c r="L45" s="105"/>
      <c r="M45" s="104">
        <f>G45/G24*100</f>
        <v>5.3228532728887954</v>
      </c>
      <c r="N45" s="104"/>
      <c r="O45" s="104"/>
      <c r="P45" s="104"/>
    </row>
    <row r="46" spans="1:16" ht="18.75" customHeight="1">
      <c r="A46" s="106" t="s">
        <v>134</v>
      </c>
      <c r="B46" s="106"/>
      <c r="C46" s="107">
        <f t="shared" si="4"/>
        <v>90113</v>
      </c>
      <c r="D46" s="105"/>
      <c r="E46" s="111">
        <v>42666</v>
      </c>
      <c r="F46" s="112"/>
      <c r="G46" s="111">
        <v>47447</v>
      </c>
      <c r="H46" s="112"/>
      <c r="I46" s="104">
        <f>C46/C24*100</f>
        <v>5.9565886164265756</v>
      </c>
      <c r="J46" s="104"/>
      <c r="K46" s="104">
        <f>E46/E24*100</f>
        <v>5.969426730204745</v>
      </c>
      <c r="L46" s="105"/>
      <c r="M46" s="104">
        <f>G46/G24*100</f>
        <v>5.945091199330399</v>
      </c>
      <c r="N46" s="104"/>
      <c r="O46" s="104"/>
      <c r="P46" s="104"/>
    </row>
    <row r="47" spans="1:16" ht="18.75" customHeight="1">
      <c r="A47" s="106" t="s">
        <v>135</v>
      </c>
      <c r="B47" s="106"/>
      <c r="C47" s="107">
        <f t="shared" si="4"/>
        <v>83439</v>
      </c>
      <c r="D47" s="105"/>
      <c r="E47" s="111">
        <v>38052</v>
      </c>
      <c r="F47" s="112"/>
      <c r="G47" s="111">
        <v>45387</v>
      </c>
      <c r="H47" s="112"/>
      <c r="I47" s="104">
        <f>C47/C24*100</f>
        <v>5.5154283795458703</v>
      </c>
      <c r="J47" s="104"/>
      <c r="K47" s="104">
        <f>E47/E24*100</f>
        <v>5.3238791060270696</v>
      </c>
      <c r="L47" s="105"/>
      <c r="M47" s="104">
        <f>G47/G24*100</f>
        <v>5.6869739765213572</v>
      </c>
      <c r="N47" s="104"/>
      <c r="O47" s="104"/>
      <c r="P47" s="104"/>
    </row>
    <row r="48" spans="1:16" ht="18.75" customHeight="1">
      <c r="A48" s="106" t="s">
        <v>136</v>
      </c>
      <c r="B48" s="106"/>
      <c r="C48" s="107">
        <f t="shared" si="4"/>
        <v>63258</v>
      </c>
      <c r="D48" s="105"/>
      <c r="E48" s="111">
        <v>26435</v>
      </c>
      <c r="F48" s="112"/>
      <c r="G48" s="111">
        <v>36823</v>
      </c>
      <c r="H48" s="112"/>
      <c r="I48" s="104">
        <f>C48/C24*100</f>
        <v>4.1814375583757322</v>
      </c>
      <c r="J48" s="104"/>
      <c r="K48" s="104">
        <f>E48/E24*100</f>
        <v>3.698537374325281</v>
      </c>
      <c r="L48" s="104"/>
      <c r="M48" s="104">
        <f>G48/G24*100</f>
        <v>4.6139080075229888</v>
      </c>
      <c r="N48" s="104"/>
      <c r="O48" s="104"/>
      <c r="P48" s="104"/>
    </row>
    <row r="49" spans="1:16" ht="18.75" customHeight="1">
      <c r="A49" s="106" t="s">
        <v>137</v>
      </c>
      <c r="B49" s="106"/>
      <c r="C49" s="107">
        <f t="shared" si="4"/>
        <v>45766</v>
      </c>
      <c r="D49" s="105"/>
      <c r="E49" s="111">
        <v>17317</v>
      </c>
      <c r="F49" s="112"/>
      <c r="G49" s="111">
        <v>28449</v>
      </c>
      <c r="H49" s="112"/>
      <c r="I49" s="104">
        <f>C49/C24*100</f>
        <v>3.025193197644942</v>
      </c>
      <c r="J49" s="104"/>
      <c r="K49" s="104">
        <f>E49/E24*100</f>
        <v>2.4228322947301266</v>
      </c>
      <c r="L49" s="105"/>
      <c r="M49" s="104">
        <f>G49/G24*100</f>
        <v>3.5646489668419608</v>
      </c>
      <c r="N49" s="104"/>
      <c r="O49" s="104"/>
      <c r="P49" s="104"/>
    </row>
    <row r="50" spans="1:16" ht="18.75" customHeight="1">
      <c r="A50" s="106" t="s">
        <v>138</v>
      </c>
      <c r="B50" s="106"/>
      <c r="C50" s="107">
        <f t="shared" si="4"/>
        <v>31113</v>
      </c>
      <c r="D50" s="105"/>
      <c r="E50" s="111">
        <v>10100</v>
      </c>
      <c r="F50" s="112"/>
      <c r="G50" s="111">
        <v>21013</v>
      </c>
      <c r="H50" s="112"/>
      <c r="I50" s="104">
        <f>C50/C24*100</f>
        <v>2.0566104959648444</v>
      </c>
      <c r="J50" s="104"/>
      <c r="K50" s="104">
        <f>E50/E24*100</f>
        <v>1.4130973134361771</v>
      </c>
      <c r="L50" s="105"/>
      <c r="M50" s="104">
        <f>G50/G24*100</f>
        <v>2.6329209722749525</v>
      </c>
      <c r="N50" s="104"/>
      <c r="O50" s="104"/>
      <c r="P50" s="104"/>
    </row>
    <row r="51" spans="1:16" ht="18.75" customHeight="1">
      <c r="A51" s="106" t="s">
        <v>139</v>
      </c>
      <c r="B51" s="106"/>
      <c r="C51" s="107">
        <f t="shared" si="4"/>
        <v>15131</v>
      </c>
      <c r="D51" s="105"/>
      <c r="E51" s="111">
        <v>3633</v>
      </c>
      <c r="F51" s="112"/>
      <c r="G51" s="111">
        <v>11498</v>
      </c>
      <c r="H51" s="112"/>
      <c r="I51" s="104">
        <f>C51/C24*100</f>
        <v>1.0001791345882449</v>
      </c>
      <c r="J51" s="104"/>
      <c r="K51" s="104">
        <f>E51/E24*100</f>
        <v>0.50829530096174569</v>
      </c>
      <c r="L51" s="105"/>
      <c r="M51" s="104">
        <f>G51/G24*100</f>
        <v>1.4406950620671681</v>
      </c>
      <c r="N51" s="104"/>
      <c r="O51" s="104"/>
      <c r="P51" s="104"/>
    </row>
    <row r="52" spans="1:16" ht="18.75" customHeight="1">
      <c r="A52" s="106" t="s">
        <v>140</v>
      </c>
      <c r="B52" s="106"/>
      <c r="C52" s="107">
        <f t="shared" si="4"/>
        <v>4352</v>
      </c>
      <c r="D52" s="105"/>
      <c r="E52" s="111">
        <v>723</v>
      </c>
      <c r="F52" s="112"/>
      <c r="G52" s="111">
        <v>3629</v>
      </c>
      <c r="H52" s="112"/>
      <c r="I52" s="104">
        <f>C52/C24*100</f>
        <v>0.28767296237710938</v>
      </c>
      <c r="J52" s="104"/>
      <c r="K52" s="104">
        <f>E52/E24*100</f>
        <v>0.10115538194201544</v>
      </c>
      <c r="L52" s="105"/>
      <c r="M52" s="104">
        <f>G52/G24*100</f>
        <v>0.4547123308611718</v>
      </c>
      <c r="N52" s="104"/>
      <c r="O52" s="104"/>
      <c r="P52" s="104"/>
    </row>
    <row r="53" spans="1:16" ht="18.75" customHeight="1">
      <c r="A53" s="106" t="s">
        <v>141</v>
      </c>
      <c r="B53" s="106"/>
      <c r="C53" s="107">
        <f t="shared" si="4"/>
        <v>666</v>
      </c>
      <c r="D53" s="105"/>
      <c r="E53" s="111">
        <v>60</v>
      </c>
      <c r="F53" s="112"/>
      <c r="G53" s="111">
        <v>606</v>
      </c>
      <c r="H53" s="112"/>
      <c r="I53" s="104">
        <f>C53/C24*100</f>
        <v>4.4023481834364622E-2</v>
      </c>
      <c r="J53" s="104"/>
      <c r="K53" s="104">
        <f>E53/E24*100</f>
        <v>8.3946375055614468E-3</v>
      </c>
      <c r="L53" s="105"/>
      <c r="M53" s="104">
        <f>G53/G24*100</f>
        <v>7.59315713700386E-2</v>
      </c>
      <c r="N53" s="104"/>
      <c r="O53" s="104"/>
      <c r="P53" s="104"/>
    </row>
    <row r="54" spans="1:16" ht="18.75" customHeight="1">
      <c r="A54" s="106" t="s">
        <v>142</v>
      </c>
      <c r="B54" s="106"/>
      <c r="C54" s="110"/>
      <c r="D54" s="105"/>
      <c r="E54" s="109"/>
      <c r="F54" s="109"/>
      <c r="G54" s="108"/>
      <c r="H54" s="109"/>
      <c r="I54" s="83"/>
      <c r="J54" s="83"/>
      <c r="K54" s="74"/>
      <c r="L54" s="83"/>
      <c r="M54" s="105"/>
      <c r="N54" s="105"/>
      <c r="O54" s="105"/>
      <c r="P54" s="105"/>
    </row>
    <row r="55" spans="1:16" ht="18.75" customHeight="1">
      <c r="A55" s="106" t="s">
        <v>143</v>
      </c>
      <c r="B55" s="106"/>
      <c r="C55" s="107">
        <f>SUM(E55:H55)</f>
        <v>206440</v>
      </c>
      <c r="D55" s="105"/>
      <c r="E55" s="108">
        <f>E26+E34+E35</f>
        <v>105741</v>
      </c>
      <c r="F55" s="109"/>
      <c r="G55" s="108">
        <f>G26+G34+G35</f>
        <v>100699</v>
      </c>
      <c r="H55" s="109"/>
      <c r="I55" s="104">
        <f>C55/C24*100</f>
        <v>13.645957342171522</v>
      </c>
      <c r="J55" s="104"/>
      <c r="K55" s="104">
        <f>E55/E24*100</f>
        <v>14.794289407926216</v>
      </c>
      <c r="L55" s="105"/>
      <c r="M55" s="104">
        <f>G55/G24*100</f>
        <v>12.617546708566859</v>
      </c>
      <c r="N55" s="104"/>
      <c r="O55" s="104"/>
      <c r="P55" s="104"/>
    </row>
    <row r="56" spans="1:16" ht="18.75" customHeight="1">
      <c r="A56" s="106" t="s">
        <v>144</v>
      </c>
      <c r="B56" s="106"/>
      <c r="C56" s="107">
        <f>SUM(E56:H56)</f>
        <v>972551</v>
      </c>
      <c r="D56" s="105"/>
      <c r="E56" s="108">
        <f>SUM(E36:F45)</f>
        <v>470015</v>
      </c>
      <c r="F56" s="109"/>
      <c r="G56" s="108">
        <f>SUM(G36:H45)</f>
        <v>502536</v>
      </c>
      <c r="H56" s="109"/>
      <c r="I56" s="104">
        <f>C56/C24*100</f>
        <v>64.286908831070804</v>
      </c>
      <c r="J56" s="104"/>
      <c r="K56" s="104">
        <f>E56/E24*100</f>
        <v>65.760092452941066</v>
      </c>
      <c r="L56" s="105"/>
      <c r="M56" s="104">
        <f>G56/G24*100</f>
        <v>62.9675712046431</v>
      </c>
      <c r="N56" s="104"/>
      <c r="O56" s="104"/>
      <c r="P56" s="104"/>
    </row>
    <row r="57" spans="1:16" ht="18.75" customHeight="1" thickBot="1">
      <c r="A57" s="99" t="s">
        <v>145</v>
      </c>
      <c r="B57" s="100"/>
      <c r="C57" s="101">
        <f>SUM(E57:H57)</f>
        <v>333838</v>
      </c>
      <c r="D57" s="102"/>
      <c r="E57" s="103">
        <f>SUM(E46:F53)</f>
        <v>138986</v>
      </c>
      <c r="F57" s="102"/>
      <c r="G57" s="103">
        <f>SUM(G46:H53)</f>
        <v>194852</v>
      </c>
      <c r="H57" s="102"/>
      <c r="I57" s="98">
        <f>C57/C24*100</f>
        <v>22.067133826757683</v>
      </c>
      <c r="J57" s="98"/>
      <c r="K57" s="98">
        <f>E57/E24*100</f>
        <v>19.445618139132723</v>
      </c>
      <c r="L57" s="102"/>
      <c r="M57" s="98">
        <f>G57/G24*100</f>
        <v>24.414882086790037</v>
      </c>
      <c r="N57" s="98"/>
      <c r="O57" s="98"/>
      <c r="P57" s="98"/>
    </row>
    <row r="58" spans="1:16">
      <c r="A58" s="84"/>
      <c r="B58" s="85"/>
      <c r="C58" s="85"/>
      <c r="D58" s="85"/>
      <c r="E58" s="60"/>
      <c r="F58" s="84"/>
    </row>
    <row r="59" spans="1:16">
      <c r="A59" s="84"/>
      <c r="B59" s="85"/>
      <c r="C59" s="85"/>
      <c r="D59" s="85"/>
      <c r="E59" s="60"/>
      <c r="F59" s="60"/>
    </row>
    <row r="60" spans="1:16">
      <c r="A60" s="84"/>
      <c r="B60" s="85"/>
      <c r="C60" s="85"/>
      <c r="D60" s="85"/>
      <c r="E60" s="60"/>
      <c r="F60" s="60"/>
    </row>
  </sheetData>
  <mergeCells count="315"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2021-02-03T05:21:50Z</cp:lastPrinted>
  <dcterms:created xsi:type="dcterms:W3CDTF">2004-04-02T09:49:09Z</dcterms:created>
  <dcterms:modified xsi:type="dcterms:W3CDTF">2021-04-20T11:31:37Z</dcterms:modified>
</cp:coreProperties>
</file>