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0403時点】【配布後の修正】\専門職\"/>
    </mc:Choice>
  </mc:AlternateContent>
  <bookViews>
    <workbookView xWindow="0" yWindow="0" windowWidth="16605" windowHeight="7470" tabRatio="731"/>
  </bookViews>
  <sheets>
    <sheet name="訪問看護" sheetId="233" r:id="rId1"/>
  </sheets>
  <definedNames>
    <definedName name="_xlnm._FilterDatabase" localSheetId="0" hidden="1">訪問看護!$B$6:$U$846</definedName>
    <definedName name="_xlnm._FilterDatabase" hidden="1">#N/A</definedName>
    <definedName name="_xlnm.Print_Area" localSheetId="0">訪問看護!$A$1:$U$846</definedName>
    <definedName name="_xlnm.Print_Titles" localSheetId="0">訪問看護!$1:$6</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831" i="233" l="1"/>
  <c r="H827" i="233"/>
  <c r="H819" i="233"/>
  <c r="H815" i="233"/>
  <c r="H811" i="233"/>
  <c r="H799" i="233"/>
  <c r="H795" i="233"/>
  <c r="H771" i="233"/>
  <c r="H767" i="233"/>
  <c r="H755" i="233"/>
  <c r="H751" i="233"/>
  <c r="H743" i="233"/>
  <c r="H747" i="233"/>
  <c r="H731" i="233"/>
  <c r="H735" i="233"/>
  <c r="H727" i="233"/>
  <c r="H723" i="233"/>
  <c r="H719" i="233"/>
  <c r="H695" i="233"/>
  <c r="H703" i="233"/>
  <c r="H699" i="233"/>
  <c r="H687" i="233"/>
  <c r="H683" i="233"/>
  <c r="H667" i="233"/>
  <c r="H679" i="233"/>
  <c r="H663" i="233"/>
  <c r="H655" i="233"/>
  <c r="H651" i="233"/>
  <c r="H635" i="233"/>
  <c r="H631" i="233"/>
  <c r="H615" i="233"/>
  <c r="H627" i="233"/>
  <c r="H619" i="233"/>
  <c r="H607" i="233"/>
  <c r="H599" i="233"/>
  <c r="H587" i="233"/>
  <c r="H591" i="233"/>
  <c r="H579" i="233"/>
  <c r="H583" i="233"/>
  <c r="H575" i="233"/>
  <c r="H567" i="233"/>
  <c r="H563" i="233"/>
  <c r="H551" i="233"/>
  <c r="H555" i="233"/>
  <c r="H511" i="233"/>
  <c r="H531" i="233"/>
  <c r="H507" i="233"/>
  <c r="H503" i="233"/>
  <c r="H491" i="233"/>
  <c r="H487" i="233"/>
  <c r="H483" i="233"/>
  <c r="H495" i="233"/>
  <c r="H471" i="233"/>
  <c r="H467" i="233"/>
  <c r="H435" i="233"/>
  <c r="H431" i="233"/>
  <c r="H455" i="233"/>
  <c r="H451" i="233"/>
  <c r="H443" i="233"/>
  <c r="H427" i="233"/>
  <c r="H403" i="233"/>
  <c r="H407" i="233"/>
  <c r="H419" i="233"/>
  <c r="H415" i="233"/>
  <c r="H399" i="233"/>
  <c r="H395" i="233"/>
  <c r="H391" i="233"/>
  <c r="H387" i="233"/>
  <c r="H375" i="233"/>
  <c r="H383" i="233"/>
  <c r="H379" i="233"/>
  <c r="H371" i="233"/>
  <c r="H359" i="233"/>
  <c r="H351" i="233"/>
  <c r="H343" i="233"/>
  <c r="H347" i="233"/>
  <c r="H339" i="233"/>
  <c r="H335" i="233"/>
  <c r="H323" i="233"/>
  <c r="H315" i="233"/>
  <c r="H307" i="233"/>
  <c r="H295" i="233"/>
  <c r="H299" i="233"/>
  <c r="H287" i="233"/>
  <c r="H279" i="233"/>
  <c r="H255" i="233"/>
  <c r="H235" i="233"/>
  <c r="H239" i="233"/>
  <c r="H251" i="233"/>
  <c r="H247" i="233"/>
  <c r="H243" i="233"/>
  <c r="H231" i="233"/>
  <c r="H219" i="233"/>
  <c r="H207" i="233"/>
  <c r="H211" i="233"/>
  <c r="H195" i="233"/>
  <c r="H191" i="233"/>
  <c r="H179" i="233"/>
  <c r="H199" i="233"/>
  <c r="H175" i="233"/>
  <c r="H171" i="233"/>
  <c r="H163" i="233"/>
  <c r="H155" i="233"/>
  <c r="H127" i="233"/>
  <c r="H151" i="233"/>
  <c r="H139" i="233"/>
  <c r="H119" i="233"/>
  <c r="H107" i="233"/>
  <c r="H99" i="233"/>
  <c r="H95" i="233"/>
  <c r="H71" i="233"/>
  <c r="H79" i="233"/>
  <c r="H59" i="233"/>
  <c r="H51" i="233"/>
  <c r="H27" i="233"/>
  <c r="H31" i="233"/>
  <c r="H23" i="233"/>
  <c r="H7" i="233"/>
  <c r="H11" i="233"/>
</calcChain>
</file>

<file path=xl/sharedStrings.xml><?xml version="1.0" encoding="utf-8"?>
<sst xmlns="http://schemas.openxmlformats.org/spreadsheetml/2006/main" count="3938" uniqueCount="1606">
  <si>
    <t>青葉</t>
  </si>
  <si>
    <t>赤坂</t>
  </si>
  <si>
    <t>西新</t>
  </si>
  <si>
    <t>高取</t>
  </si>
  <si>
    <t>姪浜</t>
  </si>
  <si>
    <t>原</t>
  </si>
  <si>
    <t>舞鶴</t>
  </si>
  <si>
    <t>当仁</t>
  </si>
  <si>
    <t>有田</t>
  </si>
  <si>
    <t>原西</t>
  </si>
  <si>
    <t>有住</t>
  </si>
  <si>
    <t>飯倉</t>
  </si>
  <si>
    <t>飯倉中央</t>
  </si>
  <si>
    <t>周船寺</t>
  </si>
  <si>
    <t>金武</t>
  </si>
  <si>
    <t>壱岐南</t>
  </si>
  <si>
    <t>下山門</t>
  </si>
  <si>
    <t>西陵</t>
  </si>
  <si>
    <t>壱岐</t>
  </si>
  <si>
    <t>石丸</t>
  </si>
  <si>
    <t>宮竹</t>
  </si>
  <si>
    <t>板付</t>
  </si>
  <si>
    <t>板付北</t>
  </si>
  <si>
    <t>西高宮</t>
  </si>
  <si>
    <t>警固</t>
  </si>
  <si>
    <t>今宿</t>
  </si>
  <si>
    <t>玄洋</t>
  </si>
  <si>
    <t>今津</t>
  </si>
  <si>
    <t>七隈</t>
  </si>
  <si>
    <t>野芥</t>
  </si>
  <si>
    <t>東月隈</t>
  </si>
  <si>
    <t>大池</t>
  </si>
  <si>
    <t>大楠</t>
  </si>
  <si>
    <t>塩原</t>
  </si>
  <si>
    <t>三宅</t>
  </si>
  <si>
    <t>高宮</t>
  </si>
  <si>
    <t>博多</t>
  </si>
  <si>
    <t>曰佐</t>
  </si>
  <si>
    <t>小笹</t>
  </si>
  <si>
    <t>笹丘</t>
  </si>
  <si>
    <t>小田部</t>
  </si>
  <si>
    <t>姪北</t>
  </si>
  <si>
    <t>東箱崎</t>
  </si>
  <si>
    <t>香椎下原</t>
  </si>
  <si>
    <t>香椎</t>
  </si>
  <si>
    <t>千早</t>
  </si>
  <si>
    <t>堅粕</t>
  </si>
  <si>
    <t>東光</t>
  </si>
  <si>
    <t>千早西</t>
  </si>
  <si>
    <t>月隈</t>
  </si>
  <si>
    <t>柏原</t>
  </si>
  <si>
    <t>花畑</t>
  </si>
  <si>
    <t>鶴田</t>
  </si>
  <si>
    <t>香住丘</t>
  </si>
  <si>
    <t>片江</t>
  </si>
  <si>
    <t>多々良</t>
  </si>
  <si>
    <t>春住</t>
  </si>
  <si>
    <t>那珂</t>
  </si>
  <si>
    <t>城原</t>
  </si>
  <si>
    <t>和白東</t>
  </si>
  <si>
    <t>那珂南</t>
  </si>
  <si>
    <t>賀茂</t>
  </si>
  <si>
    <t>奈多</t>
  </si>
  <si>
    <t>住吉</t>
  </si>
  <si>
    <t>春吉</t>
  </si>
  <si>
    <t>千代</t>
  </si>
  <si>
    <t>草ヶ江</t>
  </si>
  <si>
    <t>弥永西</t>
  </si>
  <si>
    <t>筥松</t>
  </si>
  <si>
    <t>平尾</t>
  </si>
  <si>
    <t>西花畑</t>
  </si>
  <si>
    <t>和白</t>
  </si>
  <si>
    <t>田村</t>
  </si>
  <si>
    <t>四箇田</t>
  </si>
  <si>
    <t>入部</t>
  </si>
  <si>
    <t>東吉塚</t>
  </si>
  <si>
    <t>別府</t>
  </si>
  <si>
    <t>長尾</t>
  </si>
  <si>
    <t>若久</t>
  </si>
  <si>
    <t>堤</t>
  </si>
  <si>
    <t>田隈</t>
  </si>
  <si>
    <t>田島</t>
  </si>
  <si>
    <t>堤丘</t>
  </si>
  <si>
    <t>南片江</t>
  </si>
  <si>
    <t>老司</t>
  </si>
  <si>
    <t>鳥飼</t>
  </si>
  <si>
    <t>長丘</t>
  </si>
  <si>
    <t>西長住</t>
  </si>
  <si>
    <t>名島</t>
  </si>
  <si>
    <t>野多目</t>
  </si>
  <si>
    <t>箱崎</t>
  </si>
  <si>
    <t>松島</t>
  </si>
  <si>
    <t>馬出</t>
  </si>
  <si>
    <t>福重</t>
  </si>
  <si>
    <t>舞松原</t>
  </si>
  <si>
    <t>若宮</t>
  </si>
  <si>
    <t>三苫</t>
  </si>
  <si>
    <t>原北</t>
  </si>
  <si>
    <t>東若久</t>
  </si>
  <si>
    <t>横手</t>
  </si>
  <si>
    <t>包括</t>
    <rPh sb="0" eb="2">
      <t>ホウカツ</t>
    </rPh>
    <phoneticPr fontId="1"/>
  </si>
  <si>
    <t>所在地等</t>
    <rPh sb="0" eb="3">
      <t>ショザイチ</t>
    </rPh>
    <rPh sb="3" eb="4">
      <t>トウ</t>
    </rPh>
    <phoneticPr fontId="1"/>
  </si>
  <si>
    <t>〒・住所</t>
    <rPh sb="2" eb="4">
      <t>ジュウショ</t>
    </rPh>
    <phoneticPr fontId="1"/>
  </si>
  <si>
    <t>①TEL
②FAX</t>
    <phoneticPr fontId="1"/>
  </si>
  <si>
    <t>ホーム
ページ</t>
    <phoneticPr fontId="12"/>
  </si>
  <si>
    <t>有</t>
    <rPh sb="0" eb="1">
      <t>アリ</t>
    </rPh>
    <phoneticPr fontId="12"/>
  </si>
  <si>
    <t>可</t>
  </si>
  <si>
    <t>東1</t>
  </si>
  <si>
    <t/>
  </si>
  <si>
    <t>811-0206
雁の巣1-26-1</t>
  </si>
  <si>
    <t>東2</t>
  </si>
  <si>
    <t>東3</t>
  </si>
  <si>
    <t>東4</t>
  </si>
  <si>
    <t>東10</t>
  </si>
  <si>
    <t>813-0044
千早2-30-1</t>
  </si>
  <si>
    <t>東5</t>
  </si>
  <si>
    <t>東6</t>
  </si>
  <si>
    <t>東7</t>
  </si>
  <si>
    <t>東8</t>
  </si>
  <si>
    <t>東9</t>
  </si>
  <si>
    <t>照葉北</t>
  </si>
  <si>
    <t>813-0017
香椎照葉3-5-1</t>
  </si>
  <si>
    <t>東11</t>
  </si>
  <si>
    <t>博多
1</t>
    <phoneticPr fontId="12"/>
  </si>
  <si>
    <t>博多
2</t>
    <phoneticPr fontId="12"/>
  </si>
  <si>
    <t>博多
3</t>
    <phoneticPr fontId="12"/>
  </si>
  <si>
    <t>博多
4</t>
    <phoneticPr fontId="12"/>
  </si>
  <si>
    <t>812-0863
金の隈3-24-16</t>
  </si>
  <si>
    <t>博多
5</t>
    <phoneticPr fontId="12"/>
  </si>
  <si>
    <t>博多
6</t>
    <phoneticPr fontId="12"/>
  </si>
  <si>
    <t>博多
7</t>
    <phoneticPr fontId="12"/>
  </si>
  <si>
    <t>博多
8</t>
    <phoneticPr fontId="12"/>
  </si>
  <si>
    <t>812-0041
吉塚7-6-29</t>
  </si>
  <si>
    <t>中央
1</t>
    <phoneticPr fontId="12"/>
  </si>
  <si>
    <t>中央
2</t>
    <phoneticPr fontId="12"/>
  </si>
  <si>
    <t>中央
3</t>
    <phoneticPr fontId="12"/>
  </si>
  <si>
    <t>中央
4</t>
    <phoneticPr fontId="12"/>
  </si>
  <si>
    <t>中央
5</t>
    <phoneticPr fontId="12"/>
  </si>
  <si>
    <t>南1</t>
  </si>
  <si>
    <t>南2</t>
  </si>
  <si>
    <t>南3</t>
  </si>
  <si>
    <t>5</t>
  </si>
  <si>
    <t>南4</t>
  </si>
  <si>
    <t>南5</t>
  </si>
  <si>
    <t>南6</t>
  </si>
  <si>
    <t>南7</t>
  </si>
  <si>
    <t>南8</t>
  </si>
  <si>
    <t>南9</t>
  </si>
  <si>
    <t>815-0082
大楠1-17-7</t>
  </si>
  <si>
    <t>南10</t>
  </si>
  <si>
    <t>南11</t>
  </si>
  <si>
    <t>城南
1</t>
    <phoneticPr fontId="12"/>
  </si>
  <si>
    <t>城南
2</t>
    <phoneticPr fontId="12"/>
  </si>
  <si>
    <t>城南
3</t>
    <phoneticPr fontId="12"/>
  </si>
  <si>
    <t>城南
4</t>
    <phoneticPr fontId="12"/>
  </si>
  <si>
    <t>10</t>
  </si>
  <si>
    <t>城南
5</t>
    <phoneticPr fontId="12"/>
  </si>
  <si>
    <t>早良
1</t>
    <phoneticPr fontId="12"/>
  </si>
  <si>
    <t>早良
2</t>
    <phoneticPr fontId="12"/>
  </si>
  <si>
    <t>早良
3</t>
    <phoneticPr fontId="12"/>
  </si>
  <si>
    <t>早良
4</t>
    <phoneticPr fontId="12"/>
  </si>
  <si>
    <t>早良
5</t>
    <phoneticPr fontId="12"/>
  </si>
  <si>
    <t>早良
6</t>
    <phoneticPr fontId="12"/>
  </si>
  <si>
    <t>早良
8</t>
    <phoneticPr fontId="12"/>
  </si>
  <si>
    <t>早良
9</t>
    <phoneticPr fontId="12"/>
  </si>
  <si>
    <t>814-0171
野芥1-2-36</t>
  </si>
  <si>
    <t>814-0171
野芥5-6-37</t>
  </si>
  <si>
    <t>西1</t>
  </si>
  <si>
    <t>西2</t>
  </si>
  <si>
    <t>819-0002
姪の浜2-2-50</t>
  </si>
  <si>
    <t>6</t>
  </si>
  <si>
    <t>819-0022
福重5-1-27</t>
  </si>
  <si>
    <t>西3</t>
  </si>
  <si>
    <t>819-0055
生の松原3-18-8</t>
  </si>
  <si>
    <t>西4</t>
  </si>
  <si>
    <t>819-0032
戸切2-14-45</t>
  </si>
  <si>
    <t>西5</t>
  </si>
  <si>
    <t>西6</t>
  </si>
  <si>
    <t>819-0055
生の松原1-33-18</t>
  </si>
  <si>
    <t>西7</t>
  </si>
  <si>
    <t>西8</t>
  </si>
  <si>
    <t>訪看</t>
  </si>
  <si>
    <t>居介・通ﾘ</t>
  </si>
  <si>
    <t>居介・訪ﾘ・通ﾘ</t>
  </si>
  <si>
    <t>813-0043
名島4-28-53</t>
  </si>
  <si>
    <t>訪ﾘ</t>
  </si>
  <si>
    <t>812-0033
大博町1-8</t>
  </si>
  <si>
    <t>居介・訪ﾘ</t>
  </si>
  <si>
    <t>訪看・訪ﾘ</t>
  </si>
  <si>
    <t>15</t>
  </si>
  <si>
    <t>居介</t>
  </si>
  <si>
    <t>811-1347
野多目3-1-1</t>
  </si>
  <si>
    <t>居介・訪看</t>
  </si>
  <si>
    <t>訪看・訪ﾘ・通ﾘ</t>
  </si>
  <si>
    <t>819-0165
今津377</t>
  </si>
  <si>
    <t>819-0043
野方7-770</t>
  </si>
  <si>
    <t>813-0044
千早5-20-1</t>
  </si>
  <si>
    <t>810-0022
薬院2-6-1</t>
  </si>
  <si>
    <t>日佐</t>
  </si>
  <si>
    <t>訪問看護ステーション一覧　　令和５年12月現在</t>
    <rPh sb="14" eb="16">
      <t>レイワ</t>
    </rPh>
    <rPh sb="17" eb="18">
      <t>ネン</t>
    </rPh>
    <phoneticPr fontId="1"/>
  </si>
  <si>
    <t>かかりつけ医の指示を受け、看護師、理学療法士、作業療法士などが自宅に訪問し、可能な限り自立した生活が営めるよう療養生活を支援し、心身の機能の維持回復を目指すものです。</t>
    <rPh sb="5" eb="6">
      <t>イ</t>
    </rPh>
    <rPh sb="7" eb="9">
      <t>シジ</t>
    </rPh>
    <rPh sb="10" eb="11">
      <t>ウ</t>
    </rPh>
    <rPh sb="13" eb="16">
      <t>カンゴシ</t>
    </rPh>
    <rPh sb="17" eb="19">
      <t>リガク</t>
    </rPh>
    <rPh sb="19" eb="22">
      <t>リョウホウシ</t>
    </rPh>
    <rPh sb="23" eb="25">
      <t>サギョウ</t>
    </rPh>
    <rPh sb="25" eb="28">
      <t>リョウホウシ</t>
    </rPh>
    <rPh sb="31" eb="33">
      <t>ジタク</t>
    </rPh>
    <rPh sb="34" eb="36">
      <t>ホウモン</t>
    </rPh>
    <rPh sb="38" eb="40">
      <t>カノウ</t>
    </rPh>
    <rPh sb="41" eb="42">
      <t>カギ</t>
    </rPh>
    <rPh sb="43" eb="45">
      <t>ジリツ</t>
    </rPh>
    <rPh sb="47" eb="49">
      <t>セイカツ</t>
    </rPh>
    <rPh sb="50" eb="51">
      <t>イトナ</t>
    </rPh>
    <rPh sb="55" eb="57">
      <t>リョウヨウ</t>
    </rPh>
    <rPh sb="57" eb="59">
      <t>セイカツ</t>
    </rPh>
    <rPh sb="60" eb="62">
      <t>シエン</t>
    </rPh>
    <rPh sb="64" eb="66">
      <t>シンシン</t>
    </rPh>
    <rPh sb="67" eb="69">
      <t>キノウ</t>
    </rPh>
    <rPh sb="70" eb="72">
      <t>イジ</t>
    </rPh>
    <rPh sb="72" eb="74">
      <t>カイフク</t>
    </rPh>
    <rPh sb="75" eb="77">
      <t>メザ</t>
    </rPh>
    <phoneticPr fontId="8"/>
  </si>
  <si>
    <t>（受付休業日の詳細は各事業所へお問い合わせください）</t>
    <rPh sb="1" eb="3">
      <t>ウケツケ</t>
    </rPh>
    <rPh sb="3" eb="6">
      <t>キュウギョウビ</t>
    </rPh>
    <rPh sb="7" eb="9">
      <t>ショウサイ</t>
    </rPh>
    <rPh sb="10" eb="14">
      <t>カクジギョウショ</t>
    </rPh>
    <rPh sb="16" eb="17">
      <t>ト</t>
    </rPh>
    <rPh sb="18" eb="19">
      <t>ア</t>
    </rPh>
    <phoneticPr fontId="8"/>
  </si>
  <si>
    <t>校区</t>
    <rPh sb="0" eb="2">
      <t>コウクク</t>
    </rPh>
    <phoneticPr fontId="1"/>
  </si>
  <si>
    <t>事業所名</t>
    <rPh sb="0" eb="3">
      <t>ジギョウショ</t>
    </rPh>
    <rPh sb="3" eb="4">
      <t>メイ</t>
    </rPh>
    <phoneticPr fontId="1"/>
  </si>
  <si>
    <t>管理者名</t>
    <rPh sb="0" eb="3">
      <t>カンリシャ</t>
    </rPh>
    <rPh sb="3" eb="4">
      <t>メイ</t>
    </rPh>
    <phoneticPr fontId="1"/>
  </si>
  <si>
    <t>従業員</t>
    <rPh sb="0" eb="2">
      <t>ジュウギョウ</t>
    </rPh>
    <phoneticPr fontId="1"/>
  </si>
  <si>
    <t>事業所
営業時間</t>
    <rPh sb="0" eb="3">
      <t>ジギョウショ</t>
    </rPh>
    <rPh sb="4" eb="8">
      <t>エイギョウジカン</t>
    </rPh>
    <phoneticPr fontId="12"/>
  </si>
  <si>
    <t>サービス
提供地域</t>
    <rPh sb="5" eb="7">
      <t>テイキョウ</t>
    </rPh>
    <rPh sb="7" eb="9">
      <t>チイキ</t>
    </rPh>
    <phoneticPr fontId="1"/>
  </si>
  <si>
    <t>緊急時24H訪問対応</t>
    <rPh sb="0" eb="3">
      <t>キンキュウジ</t>
    </rPh>
    <rPh sb="6" eb="7">
      <t>ホウ</t>
    </rPh>
    <rPh sb="7" eb="8">
      <t>モン</t>
    </rPh>
    <rPh sb="8" eb="10">
      <t>タイオウ</t>
    </rPh>
    <phoneticPr fontId="1"/>
  </si>
  <si>
    <t>併設
事業所</t>
    <rPh sb="0" eb="2">
      <t>ヘイセツ</t>
    </rPh>
    <rPh sb="3" eb="5">
      <t>ジギョウ</t>
    </rPh>
    <rPh sb="5" eb="6">
      <t>ショ</t>
    </rPh>
    <phoneticPr fontId="1"/>
  </si>
  <si>
    <t>サテライト事業所</t>
    <rPh sb="5" eb="8">
      <t>ジギョウショ</t>
    </rPh>
    <phoneticPr fontId="12"/>
  </si>
  <si>
    <t>対応可能な
医療行為</t>
    <rPh sb="0" eb="2">
      <t>タイオウ</t>
    </rPh>
    <rPh sb="2" eb="4">
      <t>カノウ</t>
    </rPh>
    <rPh sb="6" eb="8">
      <t>イリョウ</t>
    </rPh>
    <rPh sb="8" eb="10">
      <t>コウイ</t>
    </rPh>
    <phoneticPr fontId="1"/>
  </si>
  <si>
    <t>指定自立支援医療機関</t>
    <rPh sb="0" eb="2">
      <t>シテイ</t>
    </rPh>
    <rPh sb="2" eb="4">
      <t>ジリツ</t>
    </rPh>
    <rPh sb="4" eb="5">
      <t>シ</t>
    </rPh>
    <rPh sb="5" eb="6">
      <t>エン</t>
    </rPh>
    <rPh sb="6" eb="8">
      <t>イリョウ</t>
    </rPh>
    <rPh sb="8" eb="10">
      <t>キカン</t>
    </rPh>
    <phoneticPr fontId="1"/>
  </si>
  <si>
    <t>交通費・駐車料金の請求</t>
    <rPh sb="0" eb="3">
      <t>コウツウヒ</t>
    </rPh>
    <rPh sb="4" eb="6">
      <t>チュウシャ</t>
    </rPh>
    <rPh sb="6" eb="8">
      <t>リョウキン</t>
    </rPh>
    <rPh sb="9" eb="11">
      <t>セイキュウ</t>
    </rPh>
    <phoneticPr fontId="1"/>
  </si>
  <si>
    <t>事業所の特色
（150字以内）</t>
    <rPh sb="0" eb="2">
      <t>ジギョウ</t>
    </rPh>
    <rPh sb="2" eb="3">
      <t>ショ</t>
    </rPh>
    <rPh sb="4" eb="6">
      <t>トクショク</t>
    </rPh>
    <rPh sb="11" eb="12">
      <t>ジ</t>
    </rPh>
    <rPh sb="12" eb="14">
      <t>イナイ</t>
    </rPh>
    <phoneticPr fontId="1"/>
  </si>
  <si>
    <t>人数</t>
    <rPh sb="0" eb="2">
      <t>ニンズウ</t>
    </rPh>
    <phoneticPr fontId="12"/>
  </si>
  <si>
    <t>職種</t>
    <rPh sb="0" eb="2">
      <t>ショクシュ</t>
    </rPh>
    <phoneticPr fontId="1"/>
  </si>
  <si>
    <t>訪問看護ステーションひおり</t>
  </si>
  <si>
    <t>811-0201
三苫3-10-4</t>
  </si>
  <si>
    <t>①692-8062
②692-8063</t>
  </si>
  <si>
    <t>西出　芙美</t>
  </si>
  <si>
    <t>看護師/保健師</t>
    <rPh sb="0" eb="3">
      <t>カンゴシ</t>
    </rPh>
    <rPh sb="4" eb="7">
      <t>ホケンシ</t>
    </rPh>
    <phoneticPr fontId="12"/>
  </si>
  <si>
    <t>平日：9:00～17:30
土曜：9:00～17:30
日曜：9:00～17:30
祝日：9:00～17:30</t>
  </si>
  <si>
    <t>東区・新宮町・古賀市</t>
  </si>
  <si>
    <t>訪介</t>
  </si>
  <si>
    <t>経管経鼻栄養
ＩＶＨ(中心静脈栄養)
人工呼吸療法
吸引</t>
    <phoneticPr fontId="12"/>
  </si>
  <si>
    <t>精神通院医療・育成医療・更生医療</t>
  </si>
  <si>
    <t>請求なし</t>
  </si>
  <si>
    <t>「ともに、日々をつむぐ」をモットーに、緩和ケア認定看護師、医療リンパドレナージセラピスト、認知症・精神科看護の経験に長けた看護師が在籍しており、ヘルパーとも協働しながら、利用者様、ご家族の全人的なケアに努めております。</t>
    <phoneticPr fontId="12"/>
  </si>
  <si>
    <t xml:space="preserve">経管経鼻栄養
ＩＶＨ(中心静脈栄養)
人工呼吸療法
吸引
</t>
  </si>
  <si>
    <t>PT</t>
    <phoneticPr fontId="12"/>
  </si>
  <si>
    <t>OT</t>
    <phoneticPr fontId="12"/>
  </si>
  <si>
    <t>ST</t>
    <phoneticPr fontId="12"/>
  </si>
  <si>
    <t>訪問看護ステーションがんのす</t>
  </si>
  <si>
    <t>①609-9119
②609-9128</t>
  </si>
  <si>
    <t>橋本　修</t>
  </si>
  <si>
    <t>8</t>
  </si>
  <si>
    <t>7</t>
  </si>
  <si>
    <t>平日：8:30～17:00</t>
  </si>
  <si>
    <t>福岡市内全域・糟屋郡・春日市・那珂川市</t>
  </si>
  <si>
    <t>精神ﾃﾞｲｹｱ・ｱﾙｺｰﾙﾃﾞｲｹｱ・精神科救急病院</t>
    <rPh sb="0" eb="2">
      <t>セイシン</t>
    </rPh>
    <rPh sb="19" eb="20">
      <t>カ</t>
    </rPh>
    <rPh sb="20" eb="22">
      <t>キュウキュウ</t>
    </rPh>
    <rPh sb="22" eb="24">
      <t>ビョウイン</t>
    </rPh>
    <phoneticPr fontId="1"/>
  </si>
  <si>
    <t>精神通院医療</t>
  </si>
  <si>
    <t>請求あり(2㎞以上3㎞未満：80円、3㎞以上：80円＋1㎞あたり40円を撤収)</t>
  </si>
  <si>
    <t>精神専門（精神疾患、アルコール依存症等）の訪問看護ステーションです。福岡市内外、幅広いエリアを対象に、雁の巣病院と一体になって支援します。</t>
    <phoneticPr fontId="12"/>
  </si>
  <si>
    <t>1</t>
  </si>
  <si>
    <t>訪問看護ステーション海の中道</t>
  </si>
  <si>
    <t>811-0204
奈多1-2-2</t>
  </si>
  <si>
    <t>①605-3055
②605-8622</t>
  </si>
  <si>
    <t>秦　知恵子</t>
    <phoneticPr fontId="12"/>
  </si>
  <si>
    <t>平日：9:00～18:00
土曜：9:00～13:00</t>
  </si>
  <si>
    <t>東区・古賀市・新宮町</t>
  </si>
  <si>
    <t>居介・訪介・訪看・訪ﾘ・通介・通ﾘ・短生・短療・特養・老健・定随</t>
  </si>
  <si>
    <t>経管経鼻栄養
ＩＶＨ(中心静脈栄養)
人工呼吸療法
吸引
小児在宅医療</t>
    <phoneticPr fontId="12"/>
  </si>
  <si>
    <t>少人数の事業所です。家族的な雰囲気でご利用者の皆様から信頼していただいています。いつも住み慣れたご自宅で安全に安心して生活していただけるよう支援しています。</t>
    <phoneticPr fontId="12"/>
  </si>
  <si>
    <t>経管経鼻栄養
ＩＶＨ(中心静脈栄養)
人工呼吸療法
吸引
小児在宅医療</t>
  </si>
  <si>
    <t>りふれ訪問看護ステーション</t>
  </si>
  <si>
    <t>811-0214
和白東4-1-17</t>
  </si>
  <si>
    <t>①719-1607
②719-1608</t>
  </si>
  <si>
    <t>大野　健司</t>
  </si>
  <si>
    <t>平日：9:00～18:00</t>
  </si>
  <si>
    <t>東区・博多区・中央区・筑豊・岡垣町</t>
  </si>
  <si>
    <t>精神科訪問看護に特に力を入れています。身体における訪問看護も可能です</t>
  </si>
  <si>
    <t>訪問看護ステーション　デューン福岡東</t>
  </si>
  <si>
    <t>811-0214
和白東3-29-40-109　ﾋｭｰﾏﾝｽﾞ新宮駅前店舗</t>
  </si>
  <si>
    <t>①608-7137
②608-7138</t>
  </si>
  <si>
    <t>木下　昌信</t>
  </si>
  <si>
    <t>平日：9:00～18:00
土曜：9:00～18:00</t>
  </si>
  <si>
    <t>東区・博多区・古賀市・福津市・新宮町</t>
  </si>
  <si>
    <t>経管経鼻栄養
吸引</t>
    <phoneticPr fontId="12"/>
  </si>
  <si>
    <t>高齢者や障がい者の方々が住み慣れた地域や家庭で、安全・安心・快適に生活を送ることができるようトータルサポート。住宅支援もおこなっております。</t>
    <phoneticPr fontId="12"/>
  </si>
  <si>
    <t>アップルハート訪問看護ステーション福岡東</t>
  </si>
  <si>
    <t>813-0001
唐原1-2-42-2F</t>
  </si>
  <si>
    <t>①672-9671
②672-9332</t>
  </si>
  <si>
    <t>河野　真利子</t>
  </si>
  <si>
    <t>平日：9:00～18:00
土曜：9:00～18:00
日曜：9:00～18:00
祝日：9:00～18:00</t>
  </si>
  <si>
    <t>福岡市全域・新宮町・古賀市・福津市</t>
  </si>
  <si>
    <t>居介・訪介・訪問入浴</t>
  </si>
  <si>
    <t>精神通院医療・育成医療</t>
  </si>
  <si>
    <t>請求あり(サービス実施地域を超えた地点から目的地までの区間における往復の公共交通機関利用実費、または自動車使用時の経費10円/km（税込）)</t>
    <phoneticPr fontId="12"/>
  </si>
  <si>
    <t>居宅介護支援や訪問介護、訪問入浴を併設しており、関係機関と連携を図りながら、多種多様な方、年齢層に対応しています。</t>
    <phoneticPr fontId="12"/>
  </si>
  <si>
    <t>ソフィアメディ株式会社 ソフィアメディ訪問看護ステーション福岡東</t>
  </si>
  <si>
    <t>813-0013
香椎駅前3-8-3　香椎駅前ﾋﾞﾙ2F</t>
  </si>
  <si>
    <t>①719-0260
②719-0261</t>
  </si>
  <si>
    <t>大迫　恵</t>
    <phoneticPr fontId="12"/>
  </si>
  <si>
    <t>東区</t>
  </si>
  <si>
    <t>救急領域、がん看護、認知症看護、透析等、様々な領域を得意とするNsが揃っています。また、精神疾患のお客様にも対応しております。また、リハビリスタッフもOT、PT、STが揃っており、脳血管疾患や神経難病、構音障害等を得意とし、住環境整備にも努めております。小児のお客様には療育も行います。</t>
    <rPh sb="105" eb="106">
      <t>トウ</t>
    </rPh>
    <phoneticPr fontId="12"/>
  </si>
  <si>
    <t>訪問看護ステーション　クリーンケア</t>
  </si>
  <si>
    <t>813-0013
香椎駅前1-17-43-902</t>
  </si>
  <si>
    <t>①710-8101
②710-8102</t>
  </si>
  <si>
    <t>廣川　聖司</t>
  </si>
  <si>
    <t>東区・博多区・中央区・南区・新宮町・古賀市・久山町・粕屋町・志免町・福津市</t>
    <phoneticPr fontId="12"/>
  </si>
  <si>
    <t>24時間365日土曜日・日曜日も深夜早朝にも対応しています。介護保険、医療保険での訪問にも対応しております。</t>
    <phoneticPr fontId="12"/>
  </si>
  <si>
    <t>在宅リハビリ訪問看護ステーションＲｅ’ｓｅｌａ</t>
  </si>
  <si>
    <t>813-0003
香住ヶ丘2-48-5</t>
  </si>
  <si>
    <t>①410-0510
②410-2267</t>
  </si>
  <si>
    <t>池田　由里子</t>
  </si>
  <si>
    <t>平日：8:30～17:30
土曜：8:30～17:30
祝日：8:30～17:30</t>
  </si>
  <si>
    <t>東区・博多区・中央区・南区・城南区・早良区</t>
  </si>
  <si>
    <t>居介・訪介・通介</t>
  </si>
  <si>
    <t>有</t>
  </si>
  <si>
    <t xml:space="preserve">
経管経鼻栄養
ＩＶＨ(中心静脈栄養)
人工呼吸療法
吸引
</t>
    <phoneticPr fontId="12"/>
  </si>
  <si>
    <t>精神通院医療・更生医療</t>
  </si>
  <si>
    <t>請求あり(介護保険の場合、交通費請求無し。医療保険の場合、実施地域外から片道5km未満は無料、5km以上は1kmあたり50円（税込）)</t>
    <phoneticPr fontId="12"/>
  </si>
  <si>
    <t>南区にサテライトがあり、広範囲に対応できます。</t>
  </si>
  <si>
    <t>セノーテ訪問看護福岡東ステーション</t>
  </si>
  <si>
    <t>813-0004
松香台2-1-25-3</t>
  </si>
  <si>
    <t>①410-7173
②410-7174</t>
  </si>
  <si>
    <t>入江　正光</t>
  </si>
  <si>
    <t>福岡市全域</t>
  </si>
  <si>
    <t>吸引
小児在宅医療</t>
    <phoneticPr fontId="12"/>
  </si>
  <si>
    <t>精神看護をはじめ、児童思春期、産前産後うつなど多様な病気に対応できるステーションです。２４時間加算も行い、夜間帯に生じたお困り事へのご相談も柔軟に対応しています。</t>
    <phoneticPr fontId="12"/>
  </si>
  <si>
    <t>訪問看護ステーション　りんりん</t>
  </si>
  <si>
    <t>813-0004
松香台2-10-38-302　ﾌﾞﾙ-ﾘｹﾞﾙ</t>
  </si>
  <si>
    <t>①775-1231
②776-7505</t>
  </si>
  <si>
    <t>原田　美穂子</t>
  </si>
  <si>
    <t>東区・博多区・新宮町</t>
  </si>
  <si>
    <t>請求あり(サービス提供地域外で当事業所より片道10km以上1kmにつき20円の交通費を請求)</t>
    <phoneticPr fontId="12"/>
  </si>
  <si>
    <t>精神科疾患を持つ方への訪問看護を主体としておりますが、支援サービスに抵抗感を持たれている方の糸口になるような役割等にも取り組んでおります。</t>
    <phoneticPr fontId="12"/>
  </si>
  <si>
    <t>訪問看護ステーションさくらガーデン</t>
  </si>
  <si>
    <t>813-0003
香住ｹ丘2-20-7　ひかりﾊｲﾂ416</t>
  </si>
  <si>
    <t>①410-8147
②410-8148</t>
  </si>
  <si>
    <t>枡田　岬大</t>
  </si>
  <si>
    <t>東区・博多区・中央区</t>
  </si>
  <si>
    <t>訪看・短生・特施</t>
  </si>
  <si>
    <t>香住ヶ丘リハビリ訪問看護ステーション</t>
  </si>
  <si>
    <t>813-0003
香住ヶ丘1-7-5</t>
  </si>
  <si>
    <t>①674-0202
②673-0018</t>
  </si>
  <si>
    <t>松岡　恵美</t>
  </si>
  <si>
    <t>平日：8:30～17:30
土曜：8:30～17:30
日曜：8:30～17:30</t>
  </si>
  <si>
    <t>東区・博多区・新宮町・古賀市・福津市</t>
  </si>
  <si>
    <t>居介・訪介・通介・看多・ｻ高住</t>
  </si>
  <si>
    <t>緩和医療、児童思春期を中心に医療依存度の高いご利用者様にも24時間365日対応しております。</t>
  </si>
  <si>
    <t>ますとみ訪問看護ステーション</t>
  </si>
  <si>
    <t>813-0013
香椎駅前2-4-9-2F</t>
  </si>
  <si>
    <t>①663-8300
②663-8310</t>
  </si>
  <si>
    <t>八尋　珠美</t>
    <phoneticPr fontId="12"/>
  </si>
  <si>
    <t>平日：9:00～18:00
土曜：9:00～18:00
祝日：9:00～18:00</t>
  </si>
  <si>
    <t>東区・博多区・糟屋郡・新宮町</t>
  </si>
  <si>
    <t>居介・24時間看護師対応のｼｪｱﾊｳｽ</t>
  </si>
  <si>
    <t>請求あり(有料駐車場利用時は請求)</t>
  </si>
  <si>
    <t>病気や障害があっても安全で安心な家庭生活が送れるように見守り、その人らしい尊厳のある暮らしを支援させていただきます。</t>
    <phoneticPr fontId="12"/>
  </si>
  <si>
    <t>訪問看護ステーションちはやＡＣＴ</t>
  </si>
  <si>
    <t>①674-0100
②674-0102</t>
  </si>
  <si>
    <t>佐藤　佳子</t>
  </si>
  <si>
    <t>東区・博多区(博多駅近辺)・古賀市・糟屋郡(一部)・福津市(一部)</t>
    <phoneticPr fontId="12"/>
  </si>
  <si>
    <t>精神科訪問看護</t>
  </si>
  <si>
    <t>テポーレ訪問看護ステーション</t>
  </si>
  <si>
    <t>813-0044
千早2-4-10　野仲ﾋﾞﾙ参号館103</t>
  </si>
  <si>
    <t>①410-4947
②410-4948</t>
  </si>
  <si>
    <t>柴田　芳明</t>
  </si>
  <si>
    <t>平日：8:30～17:30
土曜：8:30～17:30
日曜：8:30～17:30
祝日：8:30～17:30</t>
  </si>
  <si>
    <t>東区・博多区</t>
  </si>
  <si>
    <t>居介・訪介・訪ﾘ・通介・定随・住有</t>
  </si>
  <si>
    <t>請求あり(訪問時実費請求)</t>
  </si>
  <si>
    <t>御利用者様の健康管理をはじめ、御利用者様中心のぬくもりのある看護を提供させていただいています。</t>
  </si>
  <si>
    <t>なごみ訪問看護ステーション</t>
  </si>
  <si>
    <t>813-0044
千早2-21-11</t>
  </si>
  <si>
    <t>①674-3335
②674-3339</t>
  </si>
  <si>
    <t>藤原　清子</t>
  </si>
  <si>
    <t>平日：9:00～18:00
土曜：9:00～18:00
日・祝：緊急時対応</t>
  </si>
  <si>
    <t>東区・博多区・中央区・新宮町・古賀市</t>
  </si>
  <si>
    <t>居介・看多・ｻ高住・地域密着型通所介護</t>
  </si>
  <si>
    <t>請求あり(医療保険は片道8km以上は1回400円。介護保険は指定地域外は片道8km以上1回につき400円。②駐車料金は無し。)</t>
    <phoneticPr fontId="12"/>
  </si>
  <si>
    <t>乳幼児から100歳以上の方々にも訪問しています。計画に沿った、本人のニーズに応えられるよう、地域に根ざした小回りの利く訪問看護を行っています。</t>
    <phoneticPr fontId="12"/>
  </si>
  <si>
    <t>3</t>
  </si>
  <si>
    <t>在宅看護センターReir Chihaya</t>
  </si>
  <si>
    <t>①210-4095
②515-4711</t>
  </si>
  <si>
    <t>髙木　優子</t>
  </si>
  <si>
    <t>東区・博多区・中央区・糟屋郡</t>
  </si>
  <si>
    <t>請求あり(自宅に駐車場が無い方で、医療保険での訪問看護利用時のみコインパーキング代の請求あり)</t>
    <phoneticPr fontId="12"/>
  </si>
  <si>
    <t>緩和ケア認定看護師と、緩和ケア病棟勤務経験のスタッフが中心となり、主にがん患者の在宅療養をサポートさせていただきます。</t>
    <phoneticPr fontId="12"/>
  </si>
  <si>
    <t>訪問看護ステーション　いぶきの風</t>
  </si>
  <si>
    <t>813-0044
千早1-6-10</t>
  </si>
  <si>
    <t>①410-3588
②672-1077</t>
  </si>
  <si>
    <t>赤嶺　裕美</t>
  </si>
  <si>
    <t>東区・糟屋郡(一部)</t>
  </si>
  <si>
    <t>請求あり(応相談。駐車場代は実費)</t>
  </si>
  <si>
    <t>2</t>
  </si>
  <si>
    <t>訪問看護そよかぜ</t>
  </si>
  <si>
    <t>813-0044
千早1-8-1-1</t>
  </si>
  <si>
    <t>①285-1713
②285-2113</t>
  </si>
  <si>
    <t>右田　志保</t>
  </si>
  <si>
    <t>平日：8:40～17:10
土曜：8:40～17:10
日曜：8:40～17:10
祝日：8:40～17:10</t>
  </si>
  <si>
    <t>東区・糟屋郡</t>
  </si>
  <si>
    <t>癌末期、難病、精神科看護等の訪問看護、地域に根差した居宅療養に取り組んでいます。</t>
  </si>
  <si>
    <t>訪問看護ステーションプラタナス</t>
  </si>
  <si>
    <t>813-0036
若宮3-1-29</t>
  </si>
  <si>
    <t>①235-8615
②235-8617</t>
  </si>
  <si>
    <t>寺坂　順愛</t>
    <phoneticPr fontId="12"/>
  </si>
  <si>
    <t>東区・博多区・中央区・南区・糟屋郡・古賀市</t>
  </si>
  <si>
    <t>精神科に特化した24時間体制の訪問看護を提供しています。産後うつの方（育児支援含む）から、認知症を含む高齢者まで家族看護に渡り丁寧に関わらせていただいています。生き辛さが少しでも軽減できるよう、希望されることを一緒に取り組み、いつでも相談でき必要とされるステーションでありたいと思っています。</t>
    <phoneticPr fontId="12"/>
  </si>
  <si>
    <t>訪問看護ステーションき・ら・ら</t>
  </si>
  <si>
    <t>813-0036
若宮4-6-14</t>
  </si>
  <si>
    <t>①980-1792
②980-1793</t>
  </si>
  <si>
    <t>猿渡　祐子</t>
    <phoneticPr fontId="12"/>
  </si>
  <si>
    <t>東区・博多区・粕屋町・久山町・志免町・須恵町・篠栗町・宇美町</t>
    <phoneticPr fontId="12"/>
  </si>
  <si>
    <t>請求あり(訪問1回につき100円(医療による訪問のみ)・駐車料金実費)</t>
  </si>
  <si>
    <t>24時間対応体制で、自宅での看取りや家族支援もご利用者と家族の方と共に考え、話し合いながら望む生活に近づけるよう支援いたします。</t>
    <phoneticPr fontId="12"/>
  </si>
  <si>
    <t>SJR千早訪問看護ステーション</t>
  </si>
  <si>
    <t>813-0041
水谷2-50-1</t>
  </si>
  <si>
    <t>①688-9005
②674-3782</t>
  </si>
  <si>
    <t>岸本　淳子</t>
  </si>
  <si>
    <t>平日：8:30～17:30</t>
  </si>
  <si>
    <t>福岡市全域・大野城市</t>
  </si>
  <si>
    <t>高齢者施設併設の事業所のため、高齢者ケアの経験豊富なスタッフが多くいます｡</t>
  </si>
  <si>
    <t>夕焼け訪問看護ステーション</t>
  </si>
  <si>
    <t>813-0042
舞松原6‐16-7-101</t>
  </si>
  <si>
    <t>①410-2915
②410-2916</t>
  </si>
  <si>
    <t>関口　真由美</t>
  </si>
  <si>
    <t>平日：8:30～17:30
土曜：8:30～17:30</t>
  </si>
  <si>
    <t>東区・博多区・粕屋町・久山町・志免町・須恵町・篠栗町・宇美町</t>
  </si>
  <si>
    <t>請求あり(サービス提供地域以外の場合、交通費徴収。訪問看護に要した交通費は実費徴収。車を使用した場合の交通費は、事務所から直線距離で5㎞以上：500円・5㎞を1㎞超える距離ごとに100円加算徴収。駐車料金は、自宅に駐車場がない場合に近くの有料駐車場を利用し、実費徴収)</t>
    <phoneticPr fontId="12"/>
  </si>
  <si>
    <t>小児から高齢者まで訪問しています。利用者様、ご家族様が安心して在宅生活を過ごせるように支援します。</t>
  </si>
  <si>
    <t>原土井訪問看護リハステーション</t>
  </si>
  <si>
    <t>813-0025
青葉7-26-1</t>
  </si>
  <si>
    <t>①691-5807
②410-0234</t>
  </si>
  <si>
    <t>中島　千春</t>
  </si>
  <si>
    <t>平日：8:30～17:00
土曜：8:30～17:00
祝日：8:30～17:00</t>
  </si>
  <si>
    <t>東区・久山町・篠栗町・粕屋町</t>
    <rPh sb="11" eb="14">
      <t>カスヤマチ</t>
    </rPh>
    <phoneticPr fontId="12"/>
  </si>
  <si>
    <t>居介・訪看・訪ﾘ</t>
  </si>
  <si>
    <t>在宅療養全般に伴う医療・看護ケアを提供しています。リハビリスタッフも在籍していますので訪問リハビリにも対応できます。</t>
    <phoneticPr fontId="12"/>
  </si>
  <si>
    <t>たいよう訪問看護ステーション</t>
  </si>
  <si>
    <t>813-0034
多の津4-20-12</t>
  </si>
  <si>
    <t>①402-0912
②402-0913</t>
  </si>
  <si>
    <t>梅崎 百合子</t>
  </si>
  <si>
    <t>難病の方に多く訪問看護をさせて頂いてきましたので、その面で経験豊富です。</t>
  </si>
  <si>
    <t>訪問看護ステーションkobito</t>
  </si>
  <si>
    <t>813-0034
多の津5-10-5</t>
  </si>
  <si>
    <t>①231-8737
②231-8737</t>
  </si>
  <si>
    <t>kobito-station.com</t>
  </si>
  <si>
    <t>佐藤　千草</t>
  </si>
  <si>
    <t>小児専門の訪問看護ステーションです。在宅での医療的ケアや育児指導、リハビリテーション以外にも、レスパイト、幼稚園等看護師派遣事業など訪問看護で様々なケースに対応しています。小児科経験のあるスタッフが皆で利用者さんにとって最善の方法をご家族と一緒に考えます。</t>
    <phoneticPr fontId="12"/>
  </si>
  <si>
    <t>すずらん訪問看護ステーション</t>
  </si>
  <si>
    <t>813-0043
名島1-1-28</t>
  </si>
  <si>
    <t>①405-0039
②405-2117</t>
  </si>
  <si>
    <t>今福　直美</t>
    <phoneticPr fontId="12"/>
  </si>
  <si>
    <t>福岡市全域・能古島</t>
  </si>
  <si>
    <t>訪問看護のケアを通してたくさんの事を学び、生かし、家族や利用者さんと関わってきました。訪看の経験もあり小児から高齢者さんのケアだけでなくケア内容としても褥瘡の改善は短期間で行えている事は症例も多いと言えます。</t>
    <phoneticPr fontId="12"/>
  </si>
  <si>
    <t>訪問看護ステーションパラソル</t>
  </si>
  <si>
    <t>①661-7444
②661-7444</t>
  </si>
  <si>
    <t>古賀　義和</t>
  </si>
  <si>
    <t>平日：9:00～17:30
土曜：9:00～12:30</t>
  </si>
  <si>
    <t>福岡市全域・糟屋郡・古賀市・福津市</t>
  </si>
  <si>
    <t>精神科に特化した訪問を行っています。在宅で療養を続けながら、地域で安心して社会生活が営めるよう、必要に応じて精神面、医療面、生活面の支援を行っています。</t>
    <phoneticPr fontId="12"/>
  </si>
  <si>
    <t>ライフスタイル訪問看護ステーション</t>
  </si>
  <si>
    <t>813-0035
松崎3-30-12-105</t>
  </si>
  <si>
    <t>①673-2333
②673-2331</t>
  </si>
  <si>
    <t>三戸　木綿子</t>
    <phoneticPr fontId="12"/>
  </si>
  <si>
    <t>東区・博多区・糟屋郡</t>
  </si>
  <si>
    <t>児童発達支援</t>
  </si>
  <si>
    <t>医療度の高い0歳からご高齢の方まで対応可能です。医療的ケア児を積極的に受け入れており、医療度の高い人口呼吸器管理やＬＶＡＤ（補助人工心臓）、腹膜透析などの受け入れも可能です。現在、機能強化型の訪問看護ステーションを目指し、スタッフの技術・知識の向上に努めています。</t>
    <phoneticPr fontId="12"/>
  </si>
  <si>
    <t>ケアリング 訪問看護ステーション</t>
  </si>
  <si>
    <t>812-0054
馬出4-3-8</t>
  </si>
  <si>
    <t>①292-1207
②292-1208</t>
  </si>
  <si>
    <t>東野　三紀</t>
    <phoneticPr fontId="12"/>
  </si>
  <si>
    <t>福岡市全域・志免町・春日市</t>
  </si>
  <si>
    <t>通介・看多</t>
  </si>
  <si>
    <t>請求あり(駐車場は\2500/月徴収。交通費は\20/㎞支給)</t>
    <phoneticPr fontId="1"/>
  </si>
  <si>
    <t>看護小規模多機能と、一体型になっている当事業所は高齢者看護に特化した訪問看護ステーションです。在宅では無理だと病院で言われ、諦めてある方であっても一体型の機能を活用しサービス提供させて頂いております。</t>
    <rPh sb="5" eb="8">
      <t>タキノウ</t>
    </rPh>
    <phoneticPr fontId="12"/>
  </si>
  <si>
    <t>貝塚病院訪問看護ステーション</t>
  </si>
  <si>
    <t>812-0053
箱崎7-7-34</t>
  </si>
  <si>
    <t>①632-3366
②632-3365</t>
  </si>
  <si>
    <t>岩川　圭子</t>
  </si>
  <si>
    <t>平日：9:00～17:00
土曜：9:00～17:00
祝日：9:00～17:00</t>
  </si>
  <si>
    <t>東区・博多区・新宮町　粕屋町の中で当ｽﾃｰｼｮﾝより片道10km以内</t>
    <phoneticPr fontId="12"/>
  </si>
  <si>
    <t>リンパ浮腫でお困りの方や足や爪のトラブルでお困りの方に、アロマオイルを使用してケアを行っています。</t>
    <phoneticPr fontId="12"/>
  </si>
  <si>
    <t>訪問看護ステーション 暖母</t>
  </si>
  <si>
    <t>812-0053
箱崎5-11-10-9</t>
  </si>
  <si>
    <t>①710-7500
②710-7544</t>
  </si>
  <si>
    <t>船越　誠</t>
    <phoneticPr fontId="12"/>
  </si>
  <si>
    <t>東区・博多区・中央区・新宮町・粕屋町</t>
  </si>
  <si>
    <t>心の支え、豊かな生涯の支えという企業理念のもと自宅で自分らしく安心して生活が出来るよう支援を行い、小児から高齢者まで、幅広く受け入れております。些細な事でも一緒に考えられるスタッフも多数在籍しておりますので、お気軽にご相談ください。</t>
    <rPh sb="35" eb="37">
      <t>セイカツ</t>
    </rPh>
    <phoneticPr fontId="12"/>
  </si>
  <si>
    <t>アップルハート訪問看護ステーション福岡</t>
  </si>
  <si>
    <t>812-0054
馬出2-2-48</t>
  </si>
  <si>
    <t>①633-3781
②633-3772</t>
  </si>
  <si>
    <t>権藤　ゆみ</t>
  </si>
  <si>
    <t>介護保険利用者、医療保険利用者、精神疾患も対応し、多種多様な疾患の方に対応。在宅生活支援に日々努めております。またリハビリにも力を入れております。</t>
    <phoneticPr fontId="12"/>
  </si>
  <si>
    <t>アイエック訪問看護ステーション東部</t>
  </si>
  <si>
    <t>812-0051
箱崎ふ頭3-3-21-1403</t>
  </si>
  <si>
    <t>①409-7920
②410-3932</t>
  </si>
  <si>
    <t>山口　歌奈子</t>
  </si>
  <si>
    <t>東区・博多区・中央区・古賀市(一部)・糟屋郡(一部・片道30分圏内)</t>
    <phoneticPr fontId="12"/>
  </si>
  <si>
    <t>経験豊富な看護師と療法士を複数名有しており、適切なアセスメントのもと、その方の生活に即した支援を提案し、24時間365日体制でサービスを提供しております。</t>
    <phoneticPr fontId="12"/>
  </si>
  <si>
    <t>ライズ訪問看護ステーション 吉塚</t>
  </si>
  <si>
    <t>812-0054
馬出1-16-1-1206</t>
  </si>
  <si>
    <t>①214-8530
②211-9205</t>
  </si>
  <si>
    <t>松村</t>
  </si>
  <si>
    <t>平日：8:40～17:40
土曜：8:40～17:40
日曜：8:40～17:40
祝日：8:40～17:40</t>
  </si>
  <si>
    <t xml:space="preserve">
経管経鼻栄養
ＩＶＨ(中心静脈栄養)
人工呼吸療法
吸引
</t>
    <phoneticPr fontId="12"/>
  </si>
  <si>
    <t>病気を抱えても住み慣れた地域や在宅で過ごせるよう、看護師や理学療法士等が生活の場に訪問し、看護処置や日常生活動作の維持向上を目指し、全力でサポートします。</t>
    <phoneticPr fontId="12"/>
  </si>
  <si>
    <t>訪問看護ステーションにしこう博多</t>
  </si>
  <si>
    <t>812-0053
箱崎1-28-6</t>
  </si>
  <si>
    <t>①643-8208
②643-8215</t>
  </si>
  <si>
    <t>菊永　知里</t>
  </si>
  <si>
    <t>東区・博多区・中央区・糟屋郡(一部)</t>
  </si>
  <si>
    <t>居介・訪介</t>
  </si>
  <si>
    <t>東区箱崎地域で地域の活動にも積極的に参加しています。医療ケア、リハビリはもちろん、管理者は訪問看護の制度にも精通しています。</t>
    <phoneticPr fontId="12"/>
  </si>
  <si>
    <t>プレモ訪問看護ステーション</t>
  </si>
  <si>
    <t>813-0002
下原1-11-17　ﾋﾞｭｰﾃﾗｽ香椎102</t>
  </si>
  <si>
    <t>①674-6006
②674-6004</t>
  </si>
  <si>
    <t>坂本　彩佳</t>
    <phoneticPr fontId="12"/>
  </si>
  <si>
    <t>東区・博多区・古賀市・新宮町・久山町</t>
  </si>
  <si>
    <t>住有</t>
  </si>
  <si>
    <t>市内にグループ事業あり、市内全域対応可。介護保険、医療保険対応だけでなくリンパ浮腫、療育、認知行動療法等、専門性を高めた看護の提供に企業全体で取り組んでいます。自宅で過ごしたい、自分らしく生活したいを、経験豊富なスタッフが支援致します。</t>
    <phoneticPr fontId="12"/>
  </si>
  <si>
    <t>福岡みらい病院訪問看護ステーション</t>
  </si>
  <si>
    <t>①662-3770
②662-3771</t>
  </si>
  <si>
    <t>今村　加代子</t>
  </si>
  <si>
    <t>平日：8:30～17:30
土・日：緊急時訪問対応
祝日：8:30～17:30</t>
  </si>
  <si>
    <t>東区・博多区・新宮町・古賀市</t>
  </si>
  <si>
    <t>請求あり(駐車料金費用はご利用者負担)</t>
  </si>
  <si>
    <t>退院日から関わり、自宅生活が不安なく安全に過ごせるように支援しております。必要な方には同法人病院のレスパイト入院を勧め、介護者の負担軽減などにつとめております。</t>
    <phoneticPr fontId="12"/>
  </si>
  <si>
    <t>訪問看護ステーション ミーテ</t>
  </si>
  <si>
    <t>812-0066
二又瀬12-2　ｾﾝﾄﾗﾙﾋﾞﾙ705</t>
  </si>
  <si>
    <t>①710-6471
②710-6474</t>
  </si>
  <si>
    <t>川上　みゆき</t>
    <phoneticPr fontId="12"/>
  </si>
  <si>
    <t>平日：9:00～17:30
祝日：9:00～17:30</t>
  </si>
  <si>
    <t>精神科訪問看護を実施。精神疾患、特に依存症を中心に回復支援に力を入れている。</t>
  </si>
  <si>
    <t>訪問看護ステーションゆいまーる</t>
  </si>
  <si>
    <t>812-0061
筥松3-16-36-103</t>
  </si>
  <si>
    <t>①621-1755
②621-9498</t>
  </si>
  <si>
    <t>beautifulsunday.co/index.php</t>
  </si>
  <si>
    <t>北島　貴子</t>
  </si>
  <si>
    <t>平日：9:00～18:00
祝日：9:00～18:00</t>
  </si>
  <si>
    <t>東区・博多区・糟屋郡(一部・事業所から30分以内)</t>
    <phoneticPr fontId="12"/>
  </si>
  <si>
    <t>請求あり(訪問1回につき200円)</t>
  </si>
  <si>
    <t>精神科専門の訪問看護ステーション</t>
  </si>
  <si>
    <t>カラーズ訪問看護ステーション</t>
  </si>
  <si>
    <t>813-0062
松島4-1-15</t>
  </si>
  <si>
    <t>①981-2057
②981-2093</t>
  </si>
  <si>
    <t>旗生　匡郁</t>
    <phoneticPr fontId="12"/>
  </si>
  <si>
    <t>東区・博多区・中央区・南区・糟屋郡・古賀市</t>
    <phoneticPr fontId="12"/>
  </si>
  <si>
    <t>請求あり(介護保険による介護サービスの場合は不要です。対象地域外の場合は1キロメートルにつき50円の負担となります。駐車場がない場合、近隣の駐車場利用代金の実費相当額を負担)</t>
    <phoneticPr fontId="12"/>
  </si>
  <si>
    <t>24時間いつでも連絡がとれ、安心して療養できるように看護体制をとっています。最期まで尊厳のある療養生活を送れるように援助します。スタッフが各専門性をもち幅広い疾患に対応します。認知症、精神疾患のある人の看護、リハビリも対応します。</t>
    <phoneticPr fontId="12"/>
  </si>
  <si>
    <t>福岡市医師会訪問看護ステーション東部</t>
  </si>
  <si>
    <t>812-0044
千代4-29-24-6F</t>
  </si>
  <si>
    <t>①641-6888
②641-6889</t>
  </si>
  <si>
    <t>奥園　弘子</t>
  </si>
  <si>
    <t>平日：9:00～17:00
土曜：9:00～17:00
日曜：9:00～17:00
祝日：9:00～17:00</t>
  </si>
  <si>
    <t>東区・博多区・中央区・南区・春日市・大野城市・志免町・新宮町・粕屋町・須恵町・篠栗町・宇美町</t>
    <phoneticPr fontId="12"/>
  </si>
  <si>
    <t>請求あり(サービス提供地域外にお住まいの方のみサービス提供地域を超えた場所を起点とした交通費（公共交通機関利用）の実費請求、駐車料金は不要)</t>
    <phoneticPr fontId="12"/>
  </si>
  <si>
    <t>小児から高齢者まで幅広い年齢層と、医療機器を装着する重症者、精神、神経難病、ターミナルなど様々な疾患の方に対応し、リハビリにも力を入れている。</t>
    <phoneticPr fontId="12"/>
  </si>
  <si>
    <t>つつみクリニック福岡　訪問看護ステーション</t>
  </si>
  <si>
    <t>812-0025
店屋町1-31　博多ｱ-ﾊﾞﾝｽｸｴｱ2F</t>
  </si>
  <si>
    <t>①281-8781
②260-7028</t>
  </si>
  <si>
    <t>小畑　摩佐子</t>
  </si>
  <si>
    <t>福岡市全域・那珂川市・春日市・大野城市・太宰府市・新宮町・那恵町</t>
    <rPh sb="0" eb="3">
      <t>フクオカシ</t>
    </rPh>
    <rPh sb="3" eb="5">
      <t>ゼンイキ</t>
    </rPh>
    <rPh sb="6" eb="9">
      <t>ナカガワ</t>
    </rPh>
    <rPh sb="9" eb="10">
      <t>シ</t>
    </rPh>
    <rPh sb="11" eb="14">
      <t>カスガシ</t>
    </rPh>
    <rPh sb="15" eb="19">
      <t>オオノジョウシ</t>
    </rPh>
    <rPh sb="20" eb="24">
      <t>ダザイフシ</t>
    </rPh>
    <rPh sb="25" eb="28">
      <t>シンミヤマチ</t>
    </rPh>
    <rPh sb="29" eb="30">
      <t>ナ</t>
    </rPh>
    <rPh sb="30" eb="31">
      <t>ケイ</t>
    </rPh>
    <rPh sb="31" eb="32">
      <t>マチ</t>
    </rPh>
    <phoneticPr fontId="1"/>
  </si>
  <si>
    <t>訪問診療・訪問リハビリ・居宅介護支援が併設されており、連携が密にとれるため細やかなサービスが提供できます。</t>
    <phoneticPr fontId="12"/>
  </si>
  <si>
    <t>訪問看護ステーション　わかば</t>
  </si>
  <si>
    <t>812-0044
千代3-3-4-2F</t>
  </si>
  <si>
    <t>①645-0150
②645-0151</t>
  </si>
  <si>
    <t>岩本　晴美</t>
    <phoneticPr fontId="12"/>
  </si>
  <si>
    <t>11</t>
  </si>
  <si>
    <t>平日：8:50～17:20
土曜：8:50～13:20</t>
  </si>
  <si>
    <t>「住み慣れた自宅で自分らしく過ごしたい」を支えます。</t>
  </si>
  <si>
    <t>訪問看護ステーションはな博多</t>
  </si>
  <si>
    <t>812-0044
千代2-2-38-202</t>
  </si>
  <si>
    <t>①600-4907
②03-6684-4450</t>
  </si>
  <si>
    <t>杉村　昌幸</t>
  </si>
  <si>
    <t>株式会社ドリームホールディングス　訪問看護ステーション　ファミリーナース福岡</t>
  </si>
  <si>
    <t>812-0037
御供所町1-9　博多ｾﾝﾄﾗﾙﾋﾞﾙ8F</t>
  </si>
  <si>
    <t>①710-5151
②262-5980</t>
  </si>
  <si>
    <t>釜瀨　真幸</t>
  </si>
  <si>
    <t>平日：9:00～18:00(時間以外は要相談)
土曜：9:00～18:00(時間以外は要相談)
日・祝：要相談</t>
    <phoneticPr fontId="12"/>
  </si>
  <si>
    <t>福岡市全域・筑紫医療圏（筑紫野市南部は除く）</t>
    <phoneticPr fontId="12"/>
  </si>
  <si>
    <t>精神科特化型の訪問看護ステーションです。一般的に言われる訪問看護の業務の中でも、自立支援に力を入れています。</t>
    <phoneticPr fontId="12"/>
  </si>
  <si>
    <t>訪問看護ステーションTOMO博多</t>
  </si>
  <si>
    <t>812-0023
奈良屋町9-18</t>
  </si>
  <si>
    <t>①282-1046
②282-1043</t>
  </si>
  <si>
    <t>米原　映子</t>
  </si>
  <si>
    <t>福岡市全域・志免町</t>
  </si>
  <si>
    <t>当ステーションの看護師は理学療法士や作業療法士から直接指導を受け、ナーシングリハビリができます。訪問看護を使う際に全身状態管理だけではなく、看護師がそのまま続けてリハビリをすることも可能です。</t>
    <phoneticPr fontId="12"/>
  </si>
  <si>
    <t>訪問看護ステーションおおはま</t>
  </si>
  <si>
    <t>①262-4626
②291-3046</t>
  </si>
  <si>
    <t>那須　百合美</t>
    <phoneticPr fontId="12"/>
  </si>
  <si>
    <t>平日：8:50～17:04</t>
  </si>
  <si>
    <t>東区・博多区・中央区・南区・城南区・市外（糟屋郡）</t>
    <phoneticPr fontId="12"/>
  </si>
  <si>
    <t>請求あり(介護保険の場合は自己負担無し、医療保険の場合は交通費のみ自己負担)</t>
    <phoneticPr fontId="12"/>
  </si>
  <si>
    <t>地域に根ざした事業所として、利用者の方の生活の質の確保及び向上を重視し、緩和ケア認定看護師や介護支援専門員の資格を持った看護師や理学療法士が看護ケアやリハビリを提供します。</t>
    <phoneticPr fontId="12"/>
  </si>
  <si>
    <t>訪問看護ステーション梟</t>
  </si>
  <si>
    <t>812-0014
比恵町4-17　日高ﾋﾞﾙ2-B</t>
  </si>
  <si>
    <t>①409-0926
②402-0670</t>
  </si>
  <si>
    <t>入江　聡一郎</t>
  </si>
  <si>
    <t>福岡市全域・志免町・久山町</t>
  </si>
  <si>
    <t>○夜間定時訪問
○身体・精神対応</t>
  </si>
  <si>
    <t>訪問看護ステーションあおぞら福岡</t>
  </si>
  <si>
    <t>812-0008
東光2-2-22-203</t>
  </si>
  <si>
    <t>①834-2263
②292-6945</t>
  </si>
  <si>
    <t>中山　穣</t>
  </si>
  <si>
    <t>平日：9:00～18:00
土曜：9:00～18:00
日曜：24時間対応
祝日：9:00～18:00</t>
  </si>
  <si>
    <t>福岡市全域・糟屋郡</t>
  </si>
  <si>
    <t>訪介・訪看・住有</t>
  </si>
  <si>
    <t>病気や障害をもって生活されている方で、ご自宅や施設にて看護サービスを希望されるすべての肩を対象として支援いたします。２４時間３６５日対応、緊急連絡体制もとっております。</t>
    <phoneticPr fontId="12"/>
  </si>
  <si>
    <t>訪問看護ステーションタブリス</t>
  </si>
  <si>
    <t>812-0013
博多駅東1-11-15　博多駅東口ﾋﾞﾙ2F</t>
  </si>
  <si>
    <t>①409-8922
②409-8923</t>
  </si>
  <si>
    <t>眞竹　智子</t>
  </si>
  <si>
    <t>福岡市全域・福岡市近郊一帯</t>
  </si>
  <si>
    <t>請求あり(要相談)</t>
  </si>
  <si>
    <t>24時間体制の精神医療特化訪問看護ステーション</t>
  </si>
  <si>
    <t>訪問看護ステーション陽花</t>
  </si>
  <si>
    <t>812-0007
東比恵2-17-23-1007</t>
  </si>
  <si>
    <t>①483-1613
②260-9114</t>
  </si>
  <si>
    <t>室原　佳美</t>
  </si>
  <si>
    <t>私たち陽花の訪問看護師は、自分の家族ならどうする？どうしたい？どうしたら安心して生活できる？と、日々スタッフ間で検討しながら、利用者さまの気持ちに寄り添った温かく質の高いケアの提供を目指しています。</t>
    <phoneticPr fontId="12"/>
  </si>
  <si>
    <t>アムナス博多　訪問看護ステーション</t>
  </si>
  <si>
    <t>812-0018
住吉3-9-1-711</t>
  </si>
  <si>
    <t>①273-1028
②273-1042</t>
  </si>
  <si>
    <t>野田　洋子</t>
  </si>
  <si>
    <t>平日：24時間対応
土曜：24時間対応
日曜：24時間対応
祝日：24時間対応</t>
  </si>
  <si>
    <t>東区・博多区・中央区・南区・城南区</t>
  </si>
  <si>
    <t>請求あり(通常の範囲外にお住いの方のみ、事業所から1ｷﾛあたり20円（通常の範囲：事業所から半径5ｷﾛ以内）)</t>
    <phoneticPr fontId="12"/>
  </si>
  <si>
    <t>乳幼児からお年寄りまで医療ニーズの高い方々が安心してご自宅で暮らしていただけるよう、２４時間３６５日体制で昼夜問わず計画的に訪問しています。</t>
    <phoneticPr fontId="12"/>
  </si>
  <si>
    <t>桜十字訪問看護ステーション博多駅南</t>
  </si>
  <si>
    <t>812-0016
博多駅南3-10-23-2-H</t>
  </si>
  <si>
    <t>①415-2722
②415-2733</t>
  </si>
  <si>
    <t>新　明美</t>
  </si>
  <si>
    <t>博多区・中央区</t>
  </si>
  <si>
    <t xml:space="preserve">
吸引
</t>
    <phoneticPr fontId="12"/>
  </si>
  <si>
    <t>エルモス訪問看護ステーション美野島</t>
  </si>
  <si>
    <t>812-0017
美野島2-27-14</t>
  </si>
  <si>
    <t>①080-8850-1145
②260-9240</t>
  </si>
  <si>
    <t>橋口　仁美</t>
  </si>
  <si>
    <t>博多区</t>
  </si>
  <si>
    <t>訪介・住有</t>
  </si>
  <si>
    <t>請求あり(通常の実地地域を超えてサービスを提供する場合は、サービス提供地域を超えた地点から起算して、片道5km未満は150円、片道5km以上は250円)</t>
    <phoneticPr fontId="12"/>
  </si>
  <si>
    <t>住宅型有料老人ホーム併設の訪問看護事業所です。神経系難病、末期悪性腫瘍、人工呼吸器、痰吸引、経管栄養、持続点滴、看取り等あらゆる在宅医療が必要な利用者様のニーズに合わせ、２４時間安心な環境で医療サポートを受けられます。医療機関や薬局、歯科、介護等とも連携し在宅療養生活全体を専門的に見守ってゆきます。</t>
    <phoneticPr fontId="12"/>
  </si>
  <si>
    <t>メディケア訪問看護リハビリステーション福岡博多</t>
  </si>
  <si>
    <t>812-0016
博多駅南4-1-17　岩保ﾋﾞﾙ駅南4A</t>
  </si>
  <si>
    <t>①409-9770
②409-9769</t>
  </si>
  <si>
    <t>清野　辰哉</t>
  </si>
  <si>
    <t>東区・博多区・南区・志免町・仲原などの一部地域</t>
    <phoneticPr fontId="12"/>
  </si>
  <si>
    <t>幅広い疾患に対応しております。ターミナルケアや医療依存度が高い方、難病等を得意としております。</t>
  </si>
  <si>
    <t>さわやか訪問看護ステーション福岡</t>
  </si>
  <si>
    <t>812-0862
立花寺173-15</t>
  </si>
  <si>
    <t>①937-5577
②937-5610</t>
  </si>
  <si>
    <t>海住　登美子</t>
  </si>
  <si>
    <t>福岡市全域・宗像市</t>
  </si>
  <si>
    <t>通介・特施</t>
  </si>
  <si>
    <t>「慈愛の心」「尊厳を守る」「お客者様第一主義」24時間体制で安心した生活を支援いたします。</t>
  </si>
  <si>
    <t>訪問看護ナーシングプラス土屋　福岡</t>
  </si>
  <si>
    <t>812-0861
浦田1-11-10　第5元木ﾋﾞﾙ206</t>
  </si>
  <si>
    <t>①050-3138-2078
②050-6868-9598</t>
  </si>
  <si>
    <t>永隈　三和子</t>
  </si>
  <si>
    <t>東区・博多区・中央区・南区・城南区・早良区・春日市・大野城市・粕屋町・志免町</t>
    <phoneticPr fontId="12"/>
  </si>
  <si>
    <t>急な体調変化があっても、24時間いつでも対応できます。難病、認知症、精神疾患、小児にも対応します。重度訪問介護事業（ホームケア土屋）と連携しており柔軟に対応させていただきます。</t>
    <phoneticPr fontId="12"/>
  </si>
  <si>
    <t>ケア21メディカル訪問看護ステーションぴーす月隈</t>
    <phoneticPr fontId="12"/>
  </si>
  <si>
    <t>812-0854
東月隈4-2-15</t>
  </si>
  <si>
    <t>①504-7524
②504-7521</t>
  </si>
  <si>
    <t>長坂　カチ子</t>
  </si>
  <si>
    <t>東区・博多区・中央区・南区・城南区・大野城市・春日市・糟屋郡</t>
    <phoneticPr fontId="12"/>
  </si>
  <si>
    <t>訪介・通介</t>
  </si>
  <si>
    <t>元気で明るく質の高い医療スタッフが揃っています。</t>
  </si>
  <si>
    <t>エデュコ訪問看護ステーション博多</t>
  </si>
  <si>
    <t>812-0858
月隈2-6-3　YKﾌﾗｯﾄ2</t>
  </si>
  <si>
    <t>①710-0928
②710-0929</t>
  </si>
  <si>
    <t>中島　瞳</t>
  </si>
  <si>
    <t>東区・博多区・南区</t>
  </si>
  <si>
    <t>独立型だからこそ出来る医療リンパドレナージ、認知行動療法を活かした精神ケア、母子支援など他にないケアを 提供しております。ご利用者様を中心に包括的にサポートできる支援体制を目指して計画相談事業・共生型住宅・ヘルパー事業とひとつひとつ展開を進めております。</t>
    <phoneticPr fontId="12"/>
  </si>
  <si>
    <t>かねのくま訪問看護ステーション</t>
  </si>
  <si>
    <t>①504ｰ0251
②504-0255</t>
  </si>
  <si>
    <t>田中　幸代</t>
  </si>
  <si>
    <t>博多区・南区・大野城市・春日市・太宰府市・筑紫野市・糟屋郡</t>
    <phoneticPr fontId="12"/>
  </si>
  <si>
    <t>居介・訪ﾘ・通ﾘ・短療・老健・介護医療院</t>
  </si>
  <si>
    <t>Will Home Nursing</t>
  </si>
  <si>
    <t>812-0888
板付7-2-37-102</t>
  </si>
  <si>
    <t>①707-8445
②707-8451</t>
  </si>
  <si>
    <t>川上　由美子</t>
  </si>
  <si>
    <t>福岡市全域・糟屋郡・大野城市・春日市・那珂川市</t>
    <phoneticPr fontId="12"/>
  </si>
  <si>
    <t>訪問看護経験5年以上の看護師が在宅生活を支えるため24時間対応可能な体制を整えている。</t>
  </si>
  <si>
    <t>アップルハート訪問看護ステーション博多</t>
  </si>
  <si>
    <t>812-0894
諸岡1-23-5</t>
  </si>
  <si>
    <t>①558-3161
②558-3125</t>
  </si>
  <si>
    <t>末続　陽子</t>
  </si>
  <si>
    <t>福岡市全域・春日市・大野城市・太宰府市・須恵町・志免町・宇美町</t>
    <phoneticPr fontId="12"/>
  </si>
  <si>
    <t>訪問看護ステーションりぼん</t>
  </si>
  <si>
    <t>812-0894
諸岡2-7-26-103</t>
  </si>
  <si>
    <t>①558-9457
②558-9453</t>
  </si>
  <si>
    <t>ribbonhoukan.com</t>
  </si>
  <si>
    <t>轟　縁</t>
  </si>
  <si>
    <t>訪問看護ステーションSoelu～そえる～</t>
    <phoneticPr fontId="12"/>
  </si>
  <si>
    <t>812-0888
板付5-7-2</t>
  </si>
  <si>
    <t>①572-3805
②558-6778</t>
  </si>
  <si>
    <t>sachihiro.jp</t>
  </si>
  <si>
    <t>真島　久美子</t>
  </si>
  <si>
    <t>東区・博多区・南区・早良区</t>
  </si>
  <si>
    <t>請求あり(300円(医療保険のみ)</t>
    <phoneticPr fontId="12"/>
  </si>
  <si>
    <t>家で過ごしたいけど不安な方など不安や問題をサポート致します。同グループ内に訪問診療もありますので連携を図りながら看護させて頂きます。</t>
    <phoneticPr fontId="12"/>
  </si>
  <si>
    <t>しまnimo訪問看護ステーション</t>
  </si>
  <si>
    <t>812-0888
板付4-4-36-506</t>
  </si>
  <si>
    <t>①558-4056
②556-4058</t>
  </si>
  <si>
    <t>egaoshima.com</t>
  </si>
  <si>
    <t>竹之内　誠</t>
  </si>
  <si>
    <t>福岡市全域・大野城市・春日市・糟屋郡・太宰府市</t>
    <phoneticPr fontId="12"/>
  </si>
  <si>
    <t>育成医療・更生医療</t>
  </si>
  <si>
    <t>24時間対応　福岡市医療的ケア児レスパイト登録　福岡市訪問型在宅レスパイト登録</t>
  </si>
  <si>
    <t>プラチナ訪問看護ステーション博多</t>
  </si>
  <si>
    <t>812-0895
竹下4-14-37</t>
  </si>
  <si>
    <t>①080-3751-6026
②409-5612</t>
  </si>
  <si>
    <t>大田　佳代</t>
  </si>
  <si>
    <t>訪介・訪看・ｻ高住</t>
  </si>
  <si>
    <t>24時間看護師が常駐しています。それによって、入居者様の異常の早期発見・早期対応が可能です。在宅医との細めな連携を図り、薬剤の投与や点滴管理など迅速に対応することができます。また、ご自宅で看ることが困難な高度な医療が必要な方のご入居を推進しております。</t>
    <phoneticPr fontId="12"/>
  </si>
  <si>
    <t>訪問看護ステーション　ｍａｍ</t>
  </si>
  <si>
    <t>812-0892
東那珂2-10-55　原まるまん第一ﾋﾞﾙ405</t>
  </si>
  <si>
    <t>①260-7461
②510-7469</t>
  </si>
  <si>
    <t>西村　唯</t>
  </si>
  <si>
    <t>福岡市全域・大野城市・春日市・太宰府市・筑紫野市・那珂川市・糟屋郡・古賀市・福津市・宗像市・糸島市</t>
  </si>
  <si>
    <t>訪問看護ステーション　ｍａｍはｍａｋｅ　ａ　ｍｏｖｅを省略しており、行動を起こすという意味があります。精神障がいを持つ利用者様の就労支援・家族間調整・日常生活の確立等を図り自立を支援させて頂きたいと思っています。様々な問題を抱えている利用者様と向き合い、行動を起こすための一助になれば幸いに思います。</t>
    <phoneticPr fontId="12"/>
  </si>
  <si>
    <t>訪問看護ステーションデューン福岡南</t>
  </si>
  <si>
    <t>812-0894
諸岡3-6-15</t>
  </si>
  <si>
    <t>①558-5305
②558-5306</t>
  </si>
  <si>
    <t>溝口　奈津実</t>
  </si>
  <si>
    <t>博多区・中央区・南区・那珂川市・大野城市・春日市・粕屋町</t>
    <phoneticPr fontId="12"/>
  </si>
  <si>
    <t>精神科に特化した訪問看護ステーションであり、当社には賃貸仲介サービスを行う住宅支援部と、生活環境の調整を行う相談支援事業所もある。</t>
    <phoneticPr fontId="12"/>
  </si>
  <si>
    <t>友田病院訪問看護リハビリステーション</t>
  </si>
  <si>
    <t>812-0894
諸岡3-10-18</t>
  </si>
  <si>
    <t>①591-8166
②915-8430</t>
  </si>
  <si>
    <t>清水　智子</t>
  </si>
  <si>
    <t>東区・博多区・中央区・南区・筑紫野市・春日市・大野城市・糟屋郡</t>
    <phoneticPr fontId="12"/>
  </si>
  <si>
    <t>居介・通ﾘ・老健・ﾃﾞｲｻｰﾋﾞｽ</t>
  </si>
  <si>
    <t>併設している病院や施設と連携し、地域に密着し安心で安全な在宅生活を支援していきます。</t>
  </si>
  <si>
    <t>株式会社スマイルサポート 訪問看護ステーションスマイルサポート</t>
  </si>
  <si>
    <t>812-0879
銀天町2-2-21-202</t>
  </si>
  <si>
    <t>①231-2678
②284-0904</t>
  </si>
  <si>
    <t>大園　史子</t>
    <phoneticPr fontId="12"/>
  </si>
  <si>
    <t>福岡市全域・大野城市・春日市・那珂川市・他要相談(太宰府市)</t>
    <phoneticPr fontId="12"/>
  </si>
  <si>
    <t>ご利用者の療養状況、生活に合わせた支援ができるように、土日祝・夜間早朝なども対応365日24時間いつでも定期訪問を行っています。ご利用者やご家族と1つ1つ丁寧に話し寄り添い、安心してご納得いただける看護サービスを提供し、出会った方が充実したより豊かな生活を過ごせるように心がけています。自費訪問看護あり。</t>
    <phoneticPr fontId="12"/>
  </si>
  <si>
    <t>訪問看護ステーション　ＴＯＭＯ南</t>
  </si>
  <si>
    <t>812-0872
春町1-4-5</t>
  </si>
  <si>
    <t>①588-3250
②588-3251</t>
  </si>
  <si>
    <t>岡田　律子</t>
  </si>
  <si>
    <t>平日：8:30～17:30
土曜：8:30～17:30
日曜：ｵﾝｺｰﾙ対応
祝日：8:30～17:30</t>
  </si>
  <si>
    <t>博多区・南区・城南区・春日市・大野城市・太宰府市・筑紫野市・那珂川市</t>
    <phoneticPr fontId="12"/>
  </si>
  <si>
    <t>セラピスト（ＰＴ、ＯＴ、ＳＴ）と看護師の連携を通して、質の高い訪問看護を目指してサービス提供を行っています。２４時間体制でもあり、利用者様に安心して在宅で過ごせるためのサービスを提供しています。</t>
    <phoneticPr fontId="12"/>
  </si>
  <si>
    <t>まんぷく訪問看護リハビリステーション</t>
  </si>
  <si>
    <t>812-0874
光丘町1-1-36-104</t>
  </si>
  <si>
    <t>①050-6861-0105
②558-3780</t>
  </si>
  <si>
    <t>古賀　二三枝</t>
  </si>
  <si>
    <t>福岡市全域・大野城市・春日市・那珂川市・筑紫野市・太宰府市・糟屋郡</t>
  </si>
  <si>
    <t>まんぷく訪問看護リハビリステーションには、看護師をはじめ、理学療法士、作業療法士、言語聴覚士など様々な職種のスタッフが在籍し、小児・終末期・精神に対応しております。職種を超えて連携し、ご利用者様に最も適したサービスを提供し地域の皆様の生活を全面的にサポートさせていただきます。ご気軽にご相談ください。</t>
    <phoneticPr fontId="12"/>
  </si>
  <si>
    <t>ほほえみ訪問看護リハビリステーション</t>
  </si>
  <si>
    <t>812-0874
光丘町1-3-5-406</t>
  </si>
  <si>
    <t>①516-3697
②516-3697</t>
  </si>
  <si>
    <t>ｈｔｔｐ：//yuichi19820930.wexsitecom/my-site-3</t>
  </si>
  <si>
    <t>松田　忍</t>
  </si>
  <si>
    <t>福岡市全域・春日市・大野城市・那珂川市・太宰府市・筑紫野市・糟屋郡</t>
  </si>
  <si>
    <t>30代～60代までのスタッフが活躍中です。高齢者は、勿論、精神や障がい知的の方まで幅広く対応します。訪問医療等ドクターとも、連携しご家族様やご本人様の納得のいくように対応させていただきます。一人ひとりが意見を出し合い共有しながら関わらせていただきます。いつも、笑顔の絶えない職場です。</t>
    <phoneticPr fontId="12"/>
  </si>
  <si>
    <t>訪問看護ステーション吉塚</t>
  </si>
  <si>
    <t>①626-9777
②626-9775</t>
  </si>
  <si>
    <t>水野　裕紀子</t>
    <rPh sb="3" eb="4">
      <t>ユウ</t>
    </rPh>
    <phoneticPr fontId="12"/>
  </si>
  <si>
    <t>平日：8:30～17:30
土曜：8:30～12:30
祝日：8:30～17:30</t>
  </si>
  <si>
    <t>訪ﾘ・通ﾘ・短生・老健・居介</t>
    <rPh sb="12" eb="13">
      <t>イ</t>
    </rPh>
    <rPh sb="13" eb="14">
      <t>カイ</t>
    </rPh>
    <phoneticPr fontId="12"/>
  </si>
  <si>
    <t>看護師、リハスタッフ（ＰＴ、ＯＴ、ＳＴ）を揃えており、様々なご相談をお聞きする事が可能です</t>
  </si>
  <si>
    <t>訪問看護ステーション紙ふうせん</t>
  </si>
  <si>
    <t>810-0063
唐人町3-2-41</t>
  </si>
  <si>
    <t>①707-2979
②707-2963</t>
  </si>
  <si>
    <t>福井　幸恵</t>
  </si>
  <si>
    <t>精神科に特化した訪問看護ステーションです。住み慣れた地域で安心して生活できるよう、精神科で経験した看護師、作業療法士が協力しながら、利用者様一人ひとりに合せた質の高い看護を目指しています。</t>
    <phoneticPr fontId="12"/>
  </si>
  <si>
    <t>ライズ訪問看護ステーション 大濠</t>
  </si>
  <si>
    <t>810-0063
唐人町3-2-51</t>
  </si>
  <si>
    <t>①406-2253
②406-2254</t>
  </si>
  <si>
    <t>大塚　智美</t>
  </si>
  <si>
    <t>中央区・城南区</t>
  </si>
  <si>
    <t>訪問看護ステーション　とうにん</t>
  </si>
  <si>
    <t>810-0062
荒戸3-8-22-306　ｼｬﾄﾚ大濠21</t>
  </si>
  <si>
    <t>①751-2018
②791-3223</t>
  </si>
  <si>
    <t>山本　栄子</t>
  </si>
  <si>
    <t>博多区・中央区・城南区・早良区</t>
  </si>
  <si>
    <t>居介・訪介・ﾃﾞｲｻｰﾋﾞｽ</t>
  </si>
  <si>
    <t>迅速な対応を心がけています。介護保険サービス事業所を併設しているため、体調に合わせた必要な情報の提供や連携に配慮しサービスを提供しています。</t>
    <phoneticPr fontId="12"/>
  </si>
  <si>
    <t>マイナビ訪問看護ステーション福岡</t>
  </si>
  <si>
    <t>810-0073
舞鶴1-8-39　ｵﾌｨｽﾆｭｰｶﾞｲｱｸﾚｰﾙ天神Ⅱ4F</t>
  </si>
  <si>
    <t>①739-3210
②739-3195</t>
  </si>
  <si>
    <t>飯田雄太郎</t>
  </si>
  <si>
    <t>福岡市全域・春日市・大野城市</t>
  </si>
  <si>
    <t>精神特化の訪問看護ステーションです。正看護師でキャリアのあるスタッフのみで運営しております。</t>
  </si>
  <si>
    <t>訪問看護 Kind care</t>
  </si>
  <si>
    <t>810-0073
舞鶴1-3-31-1211</t>
  </si>
  <si>
    <t>①260-7083
②260-7084</t>
  </si>
  <si>
    <t>桑原　富美子　</t>
  </si>
  <si>
    <t>平日：9:00～18:00
祝日：9:00～18:00
土・日：適宜対応</t>
  </si>
  <si>
    <t>福岡市全域・志免町(一部)・糸島市(一部)</t>
  </si>
  <si>
    <t>常に利用者様に寄り添い、身体状態はもとより「自宅で過ごしたい」等、様々な思いを実現出来るよう共に考え、安心して在宅生活が出来るよう努めています。</t>
    <phoneticPr fontId="12"/>
  </si>
  <si>
    <t>訪問看護ステーションふんわり</t>
  </si>
  <si>
    <t>810-0073
舞鶴2-4-26-305</t>
  </si>
  <si>
    <t>①401-0874
②401-0864</t>
  </si>
  <si>
    <t>津原　悦子</t>
  </si>
  <si>
    <t>福岡市全域・糸島市</t>
  </si>
  <si>
    <t>様々な人との出会い・様々なストーリーを目の当たりにし関わっている周りの皆様により私達が成長するキッカケを頂きました。本当のやり甲斐を感じ様々な想いも生まれ、恩返しの気持ちで、ふんわりとお一人おひとりにあった看護を提供します。</t>
    <phoneticPr fontId="12"/>
  </si>
  <si>
    <t>裕生堂訪問看護ステーション</t>
  </si>
  <si>
    <t>810-0042
赤坂1-11-13　赤坂塚田ﾋﾞﾙ4F</t>
  </si>
  <si>
    <t>①717-1313
②717-1314</t>
  </si>
  <si>
    <t>吉田　和美</t>
  </si>
  <si>
    <t>特施・認共</t>
  </si>
  <si>
    <t>精神科に特化した訪問看護ＳＴです。しかし急性期からターミナルまで経験豊かなスタッフがいますので、お気軽に問い合わせ下さい。</t>
    <phoneticPr fontId="12"/>
  </si>
  <si>
    <t>福岡中央訪問看護ステーション</t>
  </si>
  <si>
    <t>810-0022
薬院2-5-17</t>
  </si>
  <si>
    <t>①726-6108
②726-6109</t>
  </si>
  <si>
    <t>池　千春</t>
  </si>
  <si>
    <t>請求あり(ステーションから1Km未満:100円、1km以上5km未満:200円、5km以上（エリア外）:350円)</t>
    <phoneticPr fontId="12"/>
  </si>
  <si>
    <t>福岡市医師会訪問看護ステーション中部</t>
  </si>
  <si>
    <t>810-0013
大宮1-3-1</t>
  </si>
  <si>
    <t>①406-9313
②406-9315</t>
  </si>
  <si>
    <t>山本　恵美</t>
  </si>
  <si>
    <t>博多区・中央区・南区・城南区・早良区・春日市・那珂川市</t>
    <phoneticPr fontId="12"/>
  </si>
  <si>
    <t>訪問看護ステーション都葦　福岡</t>
  </si>
  <si>
    <t>810-0004
渡辺通2-6-12-807</t>
  </si>
  <si>
    <t>①791-8133
②791-8271</t>
  </si>
  <si>
    <t>上田　奈々</t>
  </si>
  <si>
    <t>博多区・中央区・南区・城南区・早良区</t>
  </si>
  <si>
    <t>24時間365日緊急対応な体制を整えています。同法人の居宅介護支援事業所、訪問介護事業者とも連携し医療、介護サービスを提供しています。医療依存度の高いご利用者様からリハビリ中心の要支援のご利用者様まで幅広く対応しています。</t>
    <phoneticPr fontId="12"/>
  </si>
  <si>
    <t>医療法人福岡桜十字　桜十字福岡病院訪問看護ステーション</t>
  </si>
  <si>
    <t>810-0004
渡辺通3-3-7　ｸﾘｰﾝﾋﾞﾙ2階</t>
  </si>
  <si>
    <t>①791-1180
②791-1185</t>
  </si>
  <si>
    <t>井上　由美子</t>
  </si>
  <si>
    <t>東区・博多区・中央区・南区・城南区・早良区</t>
    <phoneticPr fontId="12"/>
  </si>
  <si>
    <t>居介・訪介・訪ﾘ・通ﾘ・短療・福貸・老健・住有</t>
    <phoneticPr fontId="12"/>
  </si>
  <si>
    <t>精神訪問看護</t>
  </si>
  <si>
    <t>請求あり(200円(医療保険のみ)</t>
    <phoneticPr fontId="12"/>
  </si>
  <si>
    <t>病院と連携して退院直後から看取りまで看護師とリハスタッフ（PＴ・OT・ST）が支援しています。</t>
  </si>
  <si>
    <t>ツクイ福岡訪問看護ステーション</t>
  </si>
  <si>
    <t>810-0044
六本松2-2-5</t>
  </si>
  <si>
    <t>①737-1235
②737-1236</t>
  </si>
  <si>
    <t>久富千春</t>
  </si>
  <si>
    <t>私たち、ツクイ福岡訪問看護ステーションは24時間、365日対応いたします。早急なご依頼はもちろん、利用者様、ご家族様が安心して療養できるように全力でサポート致します。</t>
    <phoneticPr fontId="12"/>
  </si>
  <si>
    <t>博愛訪問看護ステーションささおか</t>
  </si>
  <si>
    <t>810-0034
笹丘1-28-15　ﾋﾟｱｽﾃ-ｼﾞ笹丘2F</t>
  </si>
  <si>
    <t>①735-7070
②735-7050</t>
  </si>
  <si>
    <t>溝上　明子</t>
  </si>
  <si>
    <t>中央区・南区・城南区・早良区</t>
  </si>
  <si>
    <t>居介・訪ﾘ</t>
    <phoneticPr fontId="12"/>
  </si>
  <si>
    <t>請求あり(提供地域外では実費請求)</t>
  </si>
  <si>
    <t>ＯＴ・ＰＴ・ＳＴが医療依存度の高い方のリハビリテーションを実施。摂食嚥下訓練にも力を入れている。２４時間３６５日対応で、病院との連携も密である。</t>
    <phoneticPr fontId="12"/>
  </si>
  <si>
    <t>訪問看護ステーションひとぷら</t>
  </si>
  <si>
    <t>810-0033
小笹4-19-39</t>
  </si>
  <si>
    <t>①791-9852
②791-9853</t>
  </si>
  <si>
    <t>松尾　理恵</t>
  </si>
  <si>
    <t>多職種でのアウトリーチをしています。</t>
  </si>
  <si>
    <t>訪問看護ステーションこうこう</t>
  </si>
  <si>
    <t>810-0031
谷1-9-19</t>
  </si>
  <si>
    <t>①401-0247
②401-0248</t>
  </si>
  <si>
    <t>平地　愛</t>
  </si>
  <si>
    <t>看護師の年齢層やキャリアが幅広く様々な症状の患者様に寄り添ったサービスの提供が可能です。</t>
    <phoneticPr fontId="12"/>
  </si>
  <si>
    <t>ミント訪問看護ステーション</t>
  </si>
  <si>
    <t>810-0033
小笹2-13-1　LAX小笹B</t>
  </si>
  <si>
    <t>①555-9938
②555-9920</t>
  </si>
  <si>
    <t>山口　宏明</t>
  </si>
  <si>
    <t>中央区・南区・城南区・早良区・西区</t>
  </si>
  <si>
    <t>利用者様の本来の力を引き出せるようにガイドしていくケアを大切にしております。日々の暮らしや健康、人との繋がりを大切にともに生きていく気持ちで、丁寧なケアを目指します。</t>
    <phoneticPr fontId="12"/>
  </si>
  <si>
    <t>ウエルケア訪問看護ステーション</t>
  </si>
  <si>
    <t>①739-3600
②739-3500</t>
  </si>
  <si>
    <t>井上　恵子</t>
  </si>
  <si>
    <t>中央区・南区・城南区</t>
  </si>
  <si>
    <t>請求あり(地域外の方)</t>
  </si>
  <si>
    <t>特に脳血管障害や糖尿病の方の自立支援や生活援助を行います。薬剤師や管理栄養士と連携を図り、利用者様の健康管理を行います。利用者様により添いながら、ターミナルケアを行います。</t>
    <phoneticPr fontId="12"/>
  </si>
  <si>
    <t>訪問看護ステーションさんらいと</t>
  </si>
  <si>
    <t>810-0014
平尾2-2-22　MAYｺｰﾎﾟ一本木501</t>
  </si>
  <si>
    <t>①203-6933
②214-2889</t>
  </si>
  <si>
    <t>井手　大晴</t>
    <phoneticPr fontId="12"/>
  </si>
  <si>
    <t>福岡市全域・春日市・大野城市・志免町・粕屋町・那珂川市</t>
  </si>
  <si>
    <t>行動力があり、アクティブなスタッフが多いステーションです。家族や各連携先の方々との細やかで素早い連携を大事にしています。小児からターミナルまで医療ニーズの高い方、精神では発達障害等の療育も力を入れています。リハビリスタッフも、身体から精神面まで本人に合わせたメニューを作成し本人に合わせたケアを行います。</t>
    <phoneticPr fontId="12"/>
  </si>
  <si>
    <t>メディケア訪問看護リハビリステーション</t>
  </si>
  <si>
    <t>810-0022
薬院3-3-5-5F</t>
  </si>
  <si>
    <t>①534-2166
②534-2165</t>
  </si>
  <si>
    <t>樋口　吉洋</t>
    <phoneticPr fontId="12"/>
  </si>
  <si>
    <t>訪問看護ステーションにしこう</t>
  </si>
  <si>
    <t>815-0032
塩原3-24-13</t>
  </si>
  <si>
    <t>①541-6210
②541-6205</t>
  </si>
  <si>
    <t>土肥　砂緒里</t>
  </si>
  <si>
    <t>博多区・中央区・南区・城南区・早良区・春日市・那珂川市・大野城市</t>
    <phoneticPr fontId="12"/>
  </si>
  <si>
    <t>利用者様の意思、人格を尊重し、常に利用者様の立場にたったサービスが提供できるよう、努力しています。アットホームな働きやすい環境で、常に情報共有行いながらケアにあたってます。</t>
    <phoneticPr fontId="12"/>
  </si>
  <si>
    <t>訪問看護ウイズナースステーション福岡</t>
  </si>
  <si>
    <t>815-0075
長丘5-25-7</t>
  </si>
  <si>
    <t>①554-8879
②554-8878</t>
  </si>
  <si>
    <t>藤原　由香里</t>
    <phoneticPr fontId="12"/>
  </si>
  <si>
    <t>平日：9:00～17:40
土曜：9:00～17:40
日曜：9:00～17:40
祝日：9:00～17:40</t>
  </si>
  <si>
    <t>博多区・中央区・南区・城南区</t>
  </si>
  <si>
    <t>請求あり(医療保険の際請求，20km以上1回300円)</t>
    <rPh sb="18" eb="20">
      <t>イジョウ</t>
    </rPh>
    <rPh sb="21" eb="22">
      <t>カイ</t>
    </rPh>
    <phoneticPr fontId="12"/>
  </si>
  <si>
    <t>ご利用者にあわせた在宅での療養生活を支援いたします。24時間いつでも連絡とれる体制を整えています。ご利用者が安心し元気に生活できるように又介護する方々の負担軽減を目指して看護を行います。</t>
    <phoneticPr fontId="12"/>
  </si>
  <si>
    <t>ジュジュ訪問看護ステーション</t>
  </si>
  <si>
    <t>815-0075
長丘2-10-25-204</t>
  </si>
  <si>
    <t>①050-5527-3262
②050-5369-3083</t>
  </si>
  <si>
    <t>福溝　小百合</t>
  </si>
  <si>
    <t>福岡市全域・那珂川市・春日市</t>
  </si>
  <si>
    <t>精神通院医療・育成医療・更生医療・難病指定医療機関、生活保護法指定医療機関</t>
    <phoneticPr fontId="12"/>
  </si>
  <si>
    <t>請求あり(駐車場代の実費を請求)</t>
  </si>
  <si>
    <t>精神科専門の訪問看護ステーションです。  心の病気のことやご家族さまのことなどの悩みがあれば、関係機関と連携を取り、解決に向けてサポートします。</t>
    <phoneticPr fontId="12"/>
  </si>
  <si>
    <t>九州がんセンター訪問看護ステーション</t>
  </si>
  <si>
    <t>①555-5102
②555-5703</t>
  </si>
  <si>
    <t>廣渡　真奈美</t>
  </si>
  <si>
    <t>平日：8:30～17:15</t>
  </si>
  <si>
    <t>博多区・中央区・南区・城南区・早良区・大野城市・春日市・那珂川市</t>
    <phoneticPr fontId="12"/>
  </si>
  <si>
    <t>請求あり(介護保険利用の方は請求無し。医療保険利用の場合、1回の訪問につき交通費100円＋消費税、駐車料金（パーキング利用時）200円＋消費税)</t>
    <phoneticPr fontId="12"/>
  </si>
  <si>
    <t>がんに特化した訪問看護ステーションです。がんの治療期から終末期（自宅でのお看取も含め）、患者さんやご家族をサポートします。治療期の副作用への対応や症状緩和、疼痛コントロール、在宅療養における困りごとなど、あらゆる段階にある患者さんの苦痛の軽減に努めます。</t>
    <phoneticPr fontId="12"/>
  </si>
  <si>
    <t>アップルハート訪問看護ステーション福岡南</t>
  </si>
  <si>
    <t>811-1343
和田3-26-7</t>
  </si>
  <si>
    <t>①408-8115
②408-6700</t>
  </si>
  <si>
    <t>嶋野　恵</t>
  </si>
  <si>
    <t>福岡市全域・春日市・那珂川市・大野城市・小郡市・筑紫野市・糟屋郡</t>
    <phoneticPr fontId="12"/>
  </si>
  <si>
    <t>居介・訪介・通介・ｻ高住</t>
    <rPh sb="0" eb="1">
      <t>イ</t>
    </rPh>
    <rPh sb="1" eb="2">
      <t>カイ</t>
    </rPh>
    <phoneticPr fontId="12"/>
  </si>
  <si>
    <t xml:space="preserve">
経管経鼻栄養
ＩＶＨ(中心静脈栄養)
人工呼吸療法
吸引
小児在宅医療
</t>
    <phoneticPr fontId="12"/>
  </si>
  <si>
    <t>ケアプランと訪問介護と通所サービスも併用しており、連携がとりやすい。</t>
  </si>
  <si>
    <t>メディカルケア訪問看護ステーション福岡南</t>
  </si>
  <si>
    <t>811-1344
三宅3-23-18</t>
  </si>
  <si>
    <t>①408-5199
②408-5299</t>
  </si>
  <si>
    <t>水谷　知子</t>
  </si>
  <si>
    <t>医療特化型サ高住です。訪問看護、訪問介護併設しておりニーズの高いケアを行います。ここに来て良かったと感じて頂けるように力わやあわせて参ります。</t>
    <phoneticPr fontId="12"/>
  </si>
  <si>
    <t>訪問看護ステーションふくくる大橋</t>
  </si>
  <si>
    <t>811-1344
三宅3-7-9-502</t>
  </si>
  <si>
    <t>①980-7015
②980-7016</t>
  </si>
  <si>
    <t>山川　真美　</t>
  </si>
  <si>
    <t>福岡市全域・那珂川市・春日市・大野城市・筑紫野市・太宰府市</t>
    <phoneticPr fontId="12"/>
  </si>
  <si>
    <t>利用者様とご家族の笑顔のために 私たちは利用者様に寄り添い、心の通ったあたたかいサービスの提供を目指します。また、利用者様の在宅生活を支えるよう誠心誠意努力し、よりよい会社づくりに貢献します。（24時間対応あり）</t>
    <phoneticPr fontId="12"/>
  </si>
  <si>
    <t>訪問看護ちょうちよ大橋</t>
  </si>
  <si>
    <t>815-0033
大橋2-15-8</t>
  </si>
  <si>
    <t>①555-8100
②555-3312</t>
  </si>
  <si>
    <t>下田　みどり</t>
  </si>
  <si>
    <t>博多区・中央区・南区・城南区・早良区・那珂川市</t>
    <phoneticPr fontId="12"/>
  </si>
  <si>
    <t>笑顔いっぱい、我が家で暮らそうを合言葉に、精神科、小児、難病を含む様々な方の新生児から高齢者まで対応させていただきます。</t>
    <phoneticPr fontId="12"/>
  </si>
  <si>
    <t>楽らくサポートセンター　レスピケアナース</t>
  </si>
  <si>
    <t>811-1347
野多目1-10-1</t>
  </si>
  <si>
    <t>①982-0067
②984-1733</t>
  </si>
  <si>
    <t>山田　真理子</t>
  </si>
  <si>
    <t>博多区・中央区・南区・城南区・早良区・春日市・那珂川市・大野城市</t>
  </si>
  <si>
    <t>居介・訪介・療養通所介護</t>
  </si>
  <si>
    <t>小児～高齢者まで全世代を対応している事業所であり、特に呼吸器疾患に関する対応に強みがあります。専門職の中には、専門看護師が２名、認定看護師が１名、そして診療看護師も在籍。医療依存度が高い利用者を多く受け入れており、介護保険と医療保険の比率は3：7と医療保険対象者が多いです。</t>
    <phoneticPr fontId="12"/>
  </si>
  <si>
    <t>株式会社優　訪問看護ステーション優凪</t>
  </si>
  <si>
    <t>811-1343
和田2-4-35</t>
  </si>
  <si>
    <t>①408-5260
②408-5261</t>
  </si>
  <si>
    <t>長﨑　美保子</t>
  </si>
  <si>
    <t>平日：9:00～17:00
土曜：9:00～13:00
祝日：9:00～17:00</t>
  </si>
  <si>
    <t>博多区・中央区・南区・城南区・早良区・大野城市・那珂川市・春日市</t>
    <phoneticPr fontId="12"/>
  </si>
  <si>
    <t>在宅看取りを望まれている利用者様とその家族への支援を行っています。並びに人工呼吸器や難病にも対応。病状によっては休日も訪問を行っています。</t>
    <phoneticPr fontId="12"/>
  </si>
  <si>
    <t>訪問看護ステーションあいあい日佐</t>
  </si>
  <si>
    <t>811-1313
日佐1-18-15</t>
  </si>
  <si>
    <t>①558-1640
②558-0546</t>
  </si>
  <si>
    <t>吉永　雅美</t>
  </si>
  <si>
    <t>ＡＬＳ及び神経難病の方に対応できるスタッフが揃っている。</t>
  </si>
  <si>
    <t>あいず訪問看護ステーション横手南</t>
  </si>
  <si>
    <t>811-1312
横手南町32-1-1F-A</t>
    <rPh sb="12" eb="13">
      <t>マチ</t>
    </rPh>
    <phoneticPr fontId="1"/>
  </si>
  <si>
    <t>①501-3656
②501-3657</t>
  </si>
  <si>
    <t>椎葉　和子</t>
  </si>
  <si>
    <t>博多区・中央区・南区・城南区・早良区・西区・那珂川市・春日市・大野城市・（場所・ケースによっては糟屋郡志免町）</t>
    <phoneticPr fontId="12"/>
  </si>
  <si>
    <t>全国展開しており、同グループ内には、専門性の高いスタッフが在籍しております。それぞれ、得意分野は異なりますが、知識を共有し合う事で、精神疾患を含め、幅広い疾患、年齢層に対応しております。また、各地に事業所がある為、ご利用者様がお引越しされた際には、引き続きも可能です。</t>
    <phoneticPr fontId="12"/>
  </si>
  <si>
    <t>カラーズ南訪問看護ステーション</t>
  </si>
  <si>
    <t>811-1311
横手3-14-8</t>
  </si>
  <si>
    <t>①980-2050
②985-6565</t>
  </si>
  <si>
    <t>田中　秀香</t>
    <phoneticPr fontId="12"/>
  </si>
  <si>
    <t>福岡市全域・志免町・宇美町・須恵町・粕屋町・春日市・大野城市・筑紫野市・那珂川市・太宰府市</t>
    <phoneticPr fontId="12"/>
  </si>
  <si>
    <t>訪介・地域密着型通所介護</t>
  </si>
  <si>
    <t>請求あり(介護保険による介護サービスの場合は不要。対象地域外の場合は１㎞につき50円の負担。駐車場がない場合は近隣の駐車場利用代金の実費相当額の負担)</t>
    <phoneticPr fontId="12"/>
  </si>
  <si>
    <t>24時間いつでも連絡がとれ、安心して療養できるように看護体制をとっています。最期まで尊厳のある療養生活を送れるように援助します。スタッフが各専門性をもち幅広い疾患に対応します。認知症、精神疾患のある人の看護、リハビリにも対応します。</t>
    <phoneticPr fontId="12"/>
  </si>
  <si>
    <t>南折立ナーシングステーション</t>
  </si>
  <si>
    <t>811-1311
横手1-13-13-202</t>
  </si>
  <si>
    <t>①588-1300
②588-3377</t>
  </si>
  <si>
    <t>大島　正隆</t>
  </si>
  <si>
    <t>福岡市全域・春日市・大野城市・那珂川市（一部）</t>
    <phoneticPr fontId="12"/>
  </si>
  <si>
    <t>地域に認められる訪問看護を目指しています。施設入居者の訪問看護を中心に運営しています。</t>
  </si>
  <si>
    <t>訪問看護ステーションユーフィット　福岡</t>
  </si>
  <si>
    <t>811-1311
横手4-12-14　日宝ｻﾝｾｰﾇ大橋南103</t>
  </si>
  <si>
    <t>①050-3138-4588
②516-4589</t>
  </si>
  <si>
    <t>杉野　幸子</t>
  </si>
  <si>
    <t>福岡市全域・春日市・那珂川市</t>
  </si>
  <si>
    <t>看護師、理学療法士がご自宅、施設へ伺いし、住み慣れた場所での生活をよりよく過ごしていただけるようにサポートしています。退院後の自宅療養や看取り、急な容体変化も対応できる看護師が揃っています。日常生活の支援や服薬管理、ご家庭や地域社会で安定した生活が送れるように支援、情報提供を密に行なっていきます。</t>
    <phoneticPr fontId="12"/>
  </si>
  <si>
    <t>２５訪問看護ステーション</t>
  </si>
  <si>
    <t>811-1313
曰佐1-25-39</t>
  </si>
  <si>
    <t>①558-8838
②558-8837</t>
  </si>
  <si>
    <t>松下　徳代</t>
  </si>
  <si>
    <t>博多区・中央区・南区・城南区・春日市・那珂川市・大野城市</t>
  </si>
  <si>
    <t>更生医療</t>
  </si>
  <si>
    <t>請求あり(医療保険のみ250円/1訪問、介護保険による介入時駐車料金発生時は要相談)</t>
    <phoneticPr fontId="12"/>
  </si>
  <si>
    <t>病態生理をアセスメントし患者の療養生活を最大限支えます。熟練した看護スキルを提供します。患者に寄り添える終末期医療を提供します。</t>
    <phoneticPr fontId="12"/>
  </si>
  <si>
    <t>ウィル訪問看護ステーション福岡</t>
  </si>
  <si>
    <t>811-1313
曰佐5-3-8-302 ﾊﾟﾙｸ</t>
  </si>
  <si>
    <t>①982-3064
②982-5482</t>
  </si>
  <si>
    <t>落合　実</t>
  </si>
  <si>
    <t>福岡市全域・那珂川市・春日市・大野城市・筑紫野市・糟屋郡</t>
  </si>
  <si>
    <t>365日間24時間対応をしており、訪問エリアも福岡市近郊も含めて相談可能です。介護予防に対するリハビリテーションから呼吸器管理・ターミナルケアを含む医療依存度の高い方への看護にも対応できます。</t>
    <phoneticPr fontId="12"/>
  </si>
  <si>
    <t>スマイルケア訪問看護ステーション</t>
  </si>
  <si>
    <t>811-1314
的場2-25-1</t>
  </si>
  <si>
    <t>①558-8760
②588-8221</t>
  </si>
  <si>
    <t>大村　ちあき</t>
  </si>
  <si>
    <t>福岡市全域・春日市・大野城市・糟屋郡・那珂川市・太宰府市</t>
    <phoneticPr fontId="12"/>
  </si>
  <si>
    <t>居介・訪介・通介・住有</t>
  </si>
  <si>
    <t>365日24時間体制で運営しております。小児から高齢者までのすべての疾患を対象としております。英語対応も可能です。</t>
    <phoneticPr fontId="12"/>
  </si>
  <si>
    <t>あなぶきケアサービス福岡訪問看護事業所</t>
  </si>
  <si>
    <t>811-1323
弥永3-3-1</t>
  </si>
  <si>
    <t>①836-5066
②558-1065</t>
  </si>
  <si>
    <t>小松　祐子</t>
  </si>
  <si>
    <t>南区・城南区・早良区</t>
  </si>
  <si>
    <t>施設内での訪問看護事業。自立～要支援5まで幅広く対応。看取り対応可能</t>
  </si>
  <si>
    <t>エフコープ訪問看護ステーション福岡南</t>
  </si>
  <si>
    <t>811-1323
弥永4-22-2</t>
  </si>
  <si>
    <t>①588-0605
②572-0510</t>
  </si>
  <si>
    <t>石橋　一代</t>
  </si>
  <si>
    <t>12</t>
  </si>
  <si>
    <t>9</t>
  </si>
  <si>
    <t>平日：9:00～17:45
土曜：9:00～17:45
祝日：9:00～17:45</t>
  </si>
  <si>
    <t>博多区・中央区・南区・志免町・太宰府市・春日市・大野城市・那珂川市</t>
    <phoneticPr fontId="12"/>
  </si>
  <si>
    <t>居介・訪介・小多・定随・ｻ高住・ﾃﾞｲｻｰﾋﾞｽ</t>
  </si>
  <si>
    <t>ご自宅で最期まで過ごしたいという希望を叶えるため医療面でのサポートを致します。</t>
  </si>
  <si>
    <t>訪問看護ステーション　穏</t>
  </si>
  <si>
    <t>811-1324
警弥郷1-14-8-205</t>
  </si>
  <si>
    <t>①589-3011
②589-3021</t>
  </si>
  <si>
    <t>児玉　恵美子</t>
  </si>
  <si>
    <t>平日：8:30～17:30
祝日：8:30～17:30</t>
  </si>
  <si>
    <t>南区・春日市・那珂川市・大野城市・太宰府市</t>
  </si>
  <si>
    <t>通介・通ﾘ・ｻ高住</t>
  </si>
  <si>
    <t>STや摂食嚥下認定士による専門的口腟ケア、食事評価、リスク管理を行います。多様な疾患に対して適した看護とリハビリを提供します。</t>
    <phoneticPr fontId="12"/>
  </si>
  <si>
    <t>訪問看護ステーション日向</t>
  </si>
  <si>
    <t>811-1324
警弥郷2-11-20　ｼｬﾄﾙ香貴202</t>
  </si>
  <si>
    <t>①558-9000
②558-8100</t>
  </si>
  <si>
    <t>見原　里美</t>
  </si>
  <si>
    <t>平日：9:00～17:30</t>
  </si>
  <si>
    <t>福岡市全域・春日市・大野城市・那珂川市</t>
  </si>
  <si>
    <t>指定特定相談支援事業所</t>
  </si>
  <si>
    <t>訪問看護ステーション日向では、看護師・理学療法士・作業療法士が連携して様々な利用者様が安心して在宅生活を続けていけるようにケアをさせて頂きます。統合失調症・双極性障害・精神発達遅滞・脊髄損傷・神経難病・脳血管障がい・脳性麻痺・認知症・末期がんなどの利用者様のケアをさせて頂いております。</t>
    <phoneticPr fontId="12"/>
  </si>
  <si>
    <t>訪問看護ステーションいとわ</t>
  </si>
  <si>
    <t>811-1352
鶴田1-1-21　そらとぶくじらやよい館106</t>
  </si>
  <si>
    <t>①555-6432
②555-9817</t>
  </si>
  <si>
    <t>花田　詳子</t>
  </si>
  <si>
    <t>平日：9:00～17:00</t>
  </si>
  <si>
    <t>福岡市全域・那珂川市・春日市・大野城市・太宰府市・筑紫野市</t>
    <phoneticPr fontId="12"/>
  </si>
  <si>
    <t>精神科特化の訪問看護ステーションです。精神認定看護師、認知症認定看護師在中しています。</t>
  </si>
  <si>
    <t>みどり訪問看護ステーション</t>
  </si>
  <si>
    <t>811-1346
老司2-2-20</t>
  </si>
  <si>
    <t>①566-0571
②566-1617</t>
  </si>
  <si>
    <t>二神　昌子</t>
  </si>
  <si>
    <t>平日：8:45～17:15
土曜：8:45～12:30</t>
  </si>
  <si>
    <t>南区・春日市・那珂川市</t>
  </si>
  <si>
    <t>精神科訪問看護をメインに行っています。高齢者から若年者まで住み慣れた地域で安全で安心のその人らしい生活を目指し、まごごろと笑顔でサポートさせていただきます。</t>
    <phoneticPr fontId="12"/>
  </si>
  <si>
    <t>アイエック訪問看護ステーション</t>
  </si>
  <si>
    <t>811-1356
花畑1-20-17</t>
  </si>
  <si>
    <t>①557-1707
②557-1708</t>
  </si>
  <si>
    <t>白石　里奈</t>
  </si>
  <si>
    <t>博多区・中央区・南区・城南区・那珂川市(一部)・春日市(一部)</t>
    <phoneticPr fontId="12"/>
  </si>
  <si>
    <t>経験豊富な看護師と療法士を複数名有しており、適切なアセスメントの下、その人の生活に即した支援を提案し、24時間365日体制でサービスを提供しております。</t>
    <phoneticPr fontId="12"/>
  </si>
  <si>
    <t>訪問看護ステーション悠久</t>
  </si>
  <si>
    <t>811-1353
柏原1-36-20-201</t>
  </si>
  <si>
    <t>①409-4955
②409-4966</t>
  </si>
  <si>
    <t>髙橋　恵</t>
    <phoneticPr fontId="12"/>
  </si>
  <si>
    <t>博多区・中央区・南区・城南区・那珂川市・春日市・大野城市</t>
  </si>
  <si>
    <t>私達の事業所は、急性期からターミナル期、難病、心不全、脳血管疾患後の後遺症、認知症、精神科看護(精神科通院医療)、褥瘡予防及び処置、チューブ類・医療機器管理と経験豊富な看護師が幅広く対応致します。利用者様の状態に応じて24時間365日対応可能です。</t>
    <rPh sb="34" eb="37">
      <t>コウイショウ</t>
    </rPh>
    <phoneticPr fontId="12"/>
  </si>
  <si>
    <t>レスプロ福岡訪問看護ステーション</t>
  </si>
  <si>
    <t>811-1353
柏原4-10-12</t>
  </si>
  <si>
    <t>①567-0326
②567-0327</t>
  </si>
  <si>
    <t>西方　智子</t>
  </si>
  <si>
    <t>博多区・中央区・南区・城南区・那珂川市・春日市・大野城市・太宰府市</t>
    <phoneticPr fontId="12"/>
  </si>
  <si>
    <t>請求あり(事務所より10㎞以上1回200円)</t>
  </si>
  <si>
    <t>『真心こめて』を合言葉に呼吸ケア、医療ケアが必要な方々の為に、利用者様が一人ひとりの思いに沿って訪問看護・リハを行っています。あらゆる年齢層が対象です。</t>
    <phoneticPr fontId="12"/>
  </si>
  <si>
    <t>訪問看護ステーションるる</t>
  </si>
  <si>
    <t>811-1353
柏原3-33-37</t>
  </si>
  <si>
    <t>①408-1877
②408-1878</t>
  </si>
  <si>
    <t>西原　瑠里子</t>
  </si>
  <si>
    <t>博多区・中央区・南区・城南区・早良区・那珂川市・春日市・大野城市</t>
  </si>
  <si>
    <t>同法人内に計画相談支援事業所を併設しており、障がい児・者を主として介護保険、医療保険、自費サービスでの訪問看護を提供しています。在宅でのお看取りや神経難病、医療的ケア児・者など中・重症度の医療処置が必要な方が、住み慣れたご自宅で安心して療養できるようお手伝いさせていただきます。</t>
    <phoneticPr fontId="12"/>
  </si>
  <si>
    <t>日本訪問看護センター</t>
  </si>
  <si>
    <t>815-0041
野間3-18-34　ﾒｿﾞﾝｸﾗ-ｾ南高宮101</t>
  </si>
  <si>
    <t>①554-7775
②554-7776</t>
  </si>
  <si>
    <t>佐藤　かつ枝</t>
  </si>
  <si>
    <t>平日：9:00～18:00
土曜：24時間対応
日曜：24時間対応
祝日：24時間対応</t>
  </si>
  <si>
    <t>請求あり(医療保険の場合、1km20円)</t>
  </si>
  <si>
    <t>日本訪問看護センターは利用者様がご自身の価値観とともに人生を歩んでいくその一助になればと常に思い在宅ケアを行っています。</t>
    <phoneticPr fontId="12"/>
  </si>
  <si>
    <t>訪問看護ステーションととのい</t>
  </si>
  <si>
    <t>815-0042
若久1-32-20　ﾕﾆﾊﾞｰｽﾏﾝｼｮﾝ筑紫ヶ丘701</t>
  </si>
  <si>
    <t>①403-0408
②403-0409</t>
  </si>
  <si>
    <t>池田　優</t>
  </si>
  <si>
    <t>平日：9:00～17:30
土曜：8:30～17:30
日曜：8:30～17:30
祝日：8:30～17:30</t>
  </si>
  <si>
    <t>福岡市全域・春日市・那珂川市・大野城市</t>
  </si>
  <si>
    <t>スタッフの平均年齢が20代と若いステーション。急性期病院出身のスタッフが多く医療ケアが得意。看護スタッフ全員が精神科研修終了しており、精神科訪問看護が可能。PT.OT.STが在籍しており、リハビリも併用して可能となっている。利用者の当日受け入れが可能</t>
    <phoneticPr fontId="12"/>
  </si>
  <si>
    <t>ほほえみ　訪問看護ステーション</t>
  </si>
  <si>
    <t>815-0074
寺塚2-8-15-311</t>
  </si>
  <si>
    <t>①710-2162
②710-2166</t>
  </si>
  <si>
    <t>新宮　洋美</t>
  </si>
  <si>
    <t>南区</t>
  </si>
  <si>
    <t>居介・訪介・通介・福貸
寺塚クリニック
えがおで寺塚サービス付高齢者住宅</t>
    <rPh sb="0" eb="1">
      <t>イ</t>
    </rPh>
    <rPh sb="1" eb="2">
      <t>カイ</t>
    </rPh>
    <rPh sb="3" eb="5">
      <t>ホウカイ</t>
    </rPh>
    <rPh sb="6" eb="7">
      <t>トオル</t>
    </rPh>
    <rPh sb="7" eb="8">
      <t>カイ</t>
    </rPh>
    <rPh sb="9" eb="10">
      <t>フク</t>
    </rPh>
    <rPh sb="10" eb="11">
      <t>カシ</t>
    </rPh>
    <rPh sb="12" eb="14">
      <t>テラヅカ</t>
    </rPh>
    <rPh sb="24" eb="26">
      <t>テラヅカ</t>
    </rPh>
    <rPh sb="30" eb="31">
      <t>ツ</t>
    </rPh>
    <rPh sb="31" eb="34">
      <t>コウレイシャ</t>
    </rPh>
    <rPh sb="34" eb="36">
      <t>ジュウタク</t>
    </rPh>
    <phoneticPr fontId="12"/>
  </si>
  <si>
    <t>定期巡回、介護との連携、難病医療対応してます。</t>
  </si>
  <si>
    <t>訪問看護ステーション　すみれ</t>
  </si>
  <si>
    <t>①531-9423
②531-9410</t>
  </si>
  <si>
    <t>村上　久美子</t>
  </si>
  <si>
    <t>平日：8:30～17:00
土曜：8:30～13:00</t>
  </si>
  <si>
    <t>博多区・中央区・南区・城南区・春日市・那珂川市(一部)</t>
    <phoneticPr fontId="12"/>
  </si>
  <si>
    <t>居介・認共・小多・定随</t>
  </si>
  <si>
    <t>セラピストは連携事業所があり、すぐに対応できます。</t>
  </si>
  <si>
    <t>リンク訪問看護ステーション大楠</t>
  </si>
  <si>
    <t>815-0082
大楠3-12-27</t>
  </si>
  <si>
    <t>①534-5771
②534-5755</t>
  </si>
  <si>
    <t>岡部　千春</t>
  </si>
  <si>
    <t>小児から高齢者迄、在宅で暮らす介護、医療の必要な方を支援致します。近年子ども達の発達障害の支援をしていく場所が少しずつ増えています。家庭でのサポートを含め、訪問での支援をしていきます。生きづらさを抱えている大人の方にも訪問致します。</t>
    <phoneticPr fontId="12"/>
  </si>
  <si>
    <t>ひらお訪問看護ステーション</t>
  </si>
  <si>
    <t>815-0084
市崎1-15-20</t>
  </si>
  <si>
    <t>①523-3931
②523-3932</t>
  </si>
  <si>
    <t>脇丸　順子</t>
  </si>
  <si>
    <t>平日：9:00～17:00
土曜：9:00～13:00</t>
  </si>
  <si>
    <t>博多区・中央区・南区</t>
  </si>
  <si>
    <t>請求あり(医療保険の方のみ。事業実施区域内では、ステーションから5km未満200円、5km以上300円。事業実施区域外では、ステーションから10km未満300円、10km以上400円)</t>
    <phoneticPr fontId="12"/>
  </si>
  <si>
    <t>看護・リハビリで関わる事により、生活全般のサポートを行っています。幅広い年齢層に独居や認知症の方、癌などターミナルケアにも対応しています。各種機関との連携も密に努めています。</t>
    <phoneticPr fontId="12"/>
  </si>
  <si>
    <t>帝人訪問看護ステーション株式会社 博多みずほ訪問看護ステーション</t>
  </si>
  <si>
    <t>815-0083
高宮5-3-9　ｴﾙｿｰﾙ高宮701</t>
  </si>
  <si>
    <t>①534-6710
②534-6753</t>
  </si>
  <si>
    <t>黒木　絵巨</t>
  </si>
  <si>
    <t>平日：9:00～17:30
土・日・祝：緊急時対応</t>
  </si>
  <si>
    <t>小児から高齢者まで年齢層幅広く対応可能です。酸素機器の会社でもあり、特に呼吸器疾患、心疾患の看護やリハビリテーションに力を入れています。</t>
    <phoneticPr fontId="12"/>
  </si>
  <si>
    <t>訪問看護ステーション　おひさま</t>
  </si>
  <si>
    <t>815-0071
平和1-26-18-101</t>
  </si>
  <si>
    <t>①406-3436
②406-3437</t>
  </si>
  <si>
    <t>瀬戸口　恵子</t>
  </si>
  <si>
    <t>平日：9:30～18:00</t>
  </si>
  <si>
    <t>博多区・中央区・南区・城南区・春日市</t>
  </si>
  <si>
    <t>精神を専門としている訪問看護です。心のケアを行いながら、在宅生活の安定に向けて支援します。</t>
    <phoneticPr fontId="12"/>
  </si>
  <si>
    <t>福岡赤十字訪問看護ステーション</t>
  </si>
  <si>
    <t>815-8555
大楠3-1-1</t>
    <phoneticPr fontId="12"/>
  </si>
  <si>
    <t>①521-2366
②521-2374</t>
  </si>
  <si>
    <t>浦塚　美由紀</t>
  </si>
  <si>
    <t>平日：8:50～17:30</t>
  </si>
  <si>
    <t>博多区・中央区・南区・(春日市・大野城市・那珂川市は応相談)</t>
    <phoneticPr fontId="12"/>
  </si>
  <si>
    <t>請求あり(ステーションから2㎞までは200円、1㎞増すごとに+100円)</t>
  </si>
  <si>
    <t>急性期病院と連携し、医療依存度の高い利用者さんや予防医療の立場に立って在宅支援を行っています。在宅看取りも積極的に行っています。</t>
    <phoneticPr fontId="12"/>
  </si>
  <si>
    <t>訪問看護ステーション白兎</t>
  </si>
  <si>
    <t>815-0082
大楠1-32-14</t>
  </si>
  <si>
    <t>①535-2818
②525-1329</t>
  </si>
  <si>
    <t>木塚　美子</t>
  </si>
  <si>
    <t>請求あり(事業所より半径10km以上は、訪問1回につき300円)</t>
  </si>
  <si>
    <t>住宅型有料老人ホームきさらぎ園大楠に併設した訪問看護ステーションです。神経難病の方、癌末期の方など重度の方も対応行っています。</t>
    <phoneticPr fontId="12"/>
  </si>
  <si>
    <t>若久病院訪問看護ステーション　わかひさ</t>
  </si>
  <si>
    <t>815-0042
若久5-5-3</t>
  </si>
  <si>
    <t>①553-7377
②555-2229</t>
  </si>
  <si>
    <t>明神　町子</t>
    <phoneticPr fontId="12"/>
  </si>
  <si>
    <t>平日：8:30～17:00
土曜：8:30～17:00</t>
  </si>
  <si>
    <t>博多区・中央区・南区・城南区・早良区・那珂川市・春日市</t>
    <phoneticPr fontId="12"/>
  </si>
  <si>
    <t>請求あり(当事業所より5km以上：200円請求)</t>
  </si>
  <si>
    <t>精神科病院が母体の訪問看護ステーションです。統合失調症や気分障害、認知症の方への看護、支援を行っています。</t>
    <phoneticPr fontId="12"/>
  </si>
  <si>
    <t>訪問看護ステーションひのき</t>
  </si>
  <si>
    <t>811-1355
桧原6-44-20</t>
  </si>
  <si>
    <t>①564-2211
②564-2212</t>
  </si>
  <si>
    <t>秋山　春美</t>
  </si>
  <si>
    <t>南区・城南区・早良区・春日市那珂川市</t>
  </si>
  <si>
    <t>居介・訪ﾘ・通介・通ﾘ・短生・短療・特養・老健</t>
  </si>
  <si>
    <t>老健併設のステーションです。デイケア、デイサービスとも情報共有し、利用者様が安心して在宅生活を送ることができるように利用者様、ご家族に寄り添い支援しています。</t>
    <phoneticPr fontId="12"/>
  </si>
  <si>
    <t>訪問看護リハビリステーションみかん</t>
  </si>
  <si>
    <t>814-0103
鳥飼5-13-45</t>
  </si>
  <si>
    <t>①707-6379
②707-6386</t>
  </si>
  <si>
    <t>吉永　美華</t>
  </si>
  <si>
    <t>博多区・中央区・南区・城南区・早良区・西区・春日市</t>
  </si>
  <si>
    <t>請求あり(事業所より4km以上で交通費の発生)</t>
  </si>
  <si>
    <t>「看る・導く・見守る」の3つの看護で「みかん」です。利用者様の意思決定も尊重しながら、安心に過ごしていけるよう支援致します。通常看護・精神科看護、リハビリに加えてリンパ浮腫治療も可能です。</t>
    <phoneticPr fontId="12"/>
  </si>
  <si>
    <t>セントケア訪問看護ステーション福岡城南</t>
  </si>
  <si>
    <t>814-0104
別府6-4-1-202</t>
  </si>
  <si>
    <t>①834-2348
②834-2349</t>
  </si>
  <si>
    <t>小山　雅子</t>
  </si>
  <si>
    <t>24時間365日対応しています。小児から高齢者まで対応し、呼吸器、ターミナルも熟練した看護師が従事しております。腹膜透析やパーキンソン病などの難病の方々の在宅での看護も多く従事しています。</t>
    <phoneticPr fontId="12"/>
  </si>
  <si>
    <t>とりかい訪問看護ステーション</t>
  </si>
  <si>
    <t>814-0103
鳥飼6-7-14</t>
  </si>
  <si>
    <t>①851-9760
②400-5151</t>
  </si>
  <si>
    <t>池田　智子</t>
    <phoneticPr fontId="12"/>
  </si>
  <si>
    <t>中央区・城南区・早良区・西区</t>
  </si>
  <si>
    <t>居介・訪介・訪ﾘ・通ﾘ・短生・老健・認共・小多・住有</t>
    <phoneticPr fontId="12"/>
  </si>
  <si>
    <t>請求なし</t>
    <rPh sb="0" eb="2">
      <t>セイキュウ</t>
    </rPh>
    <phoneticPr fontId="12"/>
  </si>
  <si>
    <t>施設内に居宅支援事業所が併設されている。また、近隣に同法人の病院、老健もあり、ケアマネージャーとの情報共有を行い、地域包括支援、自宅での療養支援を行っている。</t>
    <phoneticPr fontId="12"/>
  </si>
  <si>
    <t>アスター訪問看護ステーション</t>
  </si>
  <si>
    <t>814-0144
梅林2-18-8-609</t>
  </si>
  <si>
    <t>①515-9276
②515-9276</t>
  </si>
  <si>
    <t>川添　紀子</t>
  </si>
  <si>
    <t>訪介・介護ﾀｸｼｰ、相談支援ｾﾝﾀｰ</t>
  </si>
  <si>
    <t>明るいアットホームな雰囲気の事業所です。利用者様が住み慣れた自宅で療養生活が送れるように、医師や他の医療専門職、ケアマネジャーなどと連携し、24時間365日サポートさせていただいております。</t>
    <phoneticPr fontId="12"/>
  </si>
  <si>
    <t>訪問看護ステーションアトラス福岡</t>
  </si>
  <si>
    <t>814-0144
梅林2-2-17-301</t>
  </si>
  <si>
    <t>①866-0668
②866-0668</t>
  </si>
  <si>
    <t>池田　耕治</t>
  </si>
  <si>
    <t>21</t>
  </si>
  <si>
    <t>多職種（看護師、保健師、作業療法士、心理士、精神保健福祉士等）でチームを編成し、各領域の専門性を活かした地域生活支援（医療を含む）を行っています。</t>
    <phoneticPr fontId="12"/>
  </si>
  <si>
    <t>訪問看護ステーションみやび</t>
  </si>
  <si>
    <t>814-0142
片江2-23-5</t>
  </si>
  <si>
    <t>①834-7266
②834-7268</t>
  </si>
  <si>
    <t>村上　勝彦</t>
    <phoneticPr fontId="12"/>
  </si>
  <si>
    <t xml:space="preserve">
経管経鼻栄養
ＩＶＨ(中心静脈栄養)
吸引
</t>
    <phoneticPr fontId="12"/>
  </si>
  <si>
    <t>精神科経験豊富なスタッフが揃っており心のケアを得意とし精神科看護から看取りまで幅広く対応しております。ご本人・ご家族の気持ちに寄り添った在宅看護を提供いたします。</t>
    <phoneticPr fontId="12"/>
  </si>
  <si>
    <t>医療法人社団江頭会さくら病院　訪問看護ステーションさくら</t>
  </si>
  <si>
    <t>814-0143
南片江6-2-32</t>
  </si>
  <si>
    <t>①864-5700
②864-5800</t>
  </si>
  <si>
    <t>新泉　美智恵</t>
  </si>
  <si>
    <t>請求あり(医療保険：駐車料金は実費請求)</t>
  </si>
  <si>
    <t>訪問看護ステーション　ウィークケア</t>
  </si>
  <si>
    <t>814-0155
東油山2-7-15　ﾙﾊﾟ椿山203</t>
  </si>
  <si>
    <t>①207-4744
②207-4744</t>
  </si>
  <si>
    <t>平野　由美子</t>
  </si>
  <si>
    <t>福岡市全域・春日市・那珂川市・糸島市・大野城市</t>
  </si>
  <si>
    <t>経管経鼻栄養
吸引
小児在宅医療</t>
    <phoneticPr fontId="12"/>
  </si>
  <si>
    <t>認知症精神疾患発達障がい（大人～小児）の訪問を多く行っております。介護保険では認知症又老人性鬱により人との交流を避ける方医療保険では発達障害により生活に困難さを感じられている方への支援を行っております。ご利用者様ご家族目線の寄り添った支援を提供いたします。</t>
    <rPh sb="39" eb="42">
      <t>ニンチショウ</t>
    </rPh>
    <rPh sb="109" eb="111">
      <t>メセン</t>
    </rPh>
    <phoneticPr fontId="12"/>
  </si>
  <si>
    <t>訪問看護ステーション　メディケアジャパン福岡</t>
  </si>
  <si>
    <t>814-0153
樋井川6-12-15-602　勝栄ﾋﾞﾙ</t>
  </si>
  <si>
    <t>①407-4880
②407-4885</t>
  </si>
  <si>
    <t>奥薗　章子</t>
  </si>
  <si>
    <t>城南区</t>
  </si>
  <si>
    <t>在宅では介護や看護が困難な利用者様を、住宅型有料老人ホームやサービス付き高齢者向け住宅で受入、施設内に訪問看護師が待機し２４時間体制で看護を致します。</t>
    <phoneticPr fontId="12"/>
  </si>
  <si>
    <t>訪問看護ステーション５星</t>
  </si>
  <si>
    <t>814-0153
樋井川4-2-3-2F</t>
  </si>
  <si>
    <t>①834-7558
②834-7559</t>
  </si>
  <si>
    <t>後藤　登茂美</t>
  </si>
  <si>
    <t>博多区・中央区・南区・城南区・早良区・西区</t>
  </si>
  <si>
    <t>急なご依頼でも迅速に即時対応致します。そして、そんな時でも丁寧に利用者様とそのご家族に向き合います。また、現在医療リンパドレナージのセラピストを増やしておりますので、リンパ浮腫の方でリンパドレナージが必要な方は対応致します。</t>
    <phoneticPr fontId="12"/>
  </si>
  <si>
    <t>訪問看護ステーション　ホームケアながお</t>
  </si>
  <si>
    <t>814-0153
樋井川3-46-5</t>
  </si>
  <si>
    <t>①289-2123
②289-0046</t>
  </si>
  <si>
    <t>鴫山　百世子</t>
  </si>
  <si>
    <t>平日：8:30～17:00
土曜：8:30～12:15</t>
  </si>
  <si>
    <t>居介・訪ﾘ・通ﾘ・短生・短療・特養・老健</t>
  </si>
  <si>
    <t>請求あり(事業所から片道3km以上（往復1回）250円)</t>
  </si>
  <si>
    <t>病院、介護老人保健施設、介護老人福祉施設、居宅介護支援事業所、訪問診療併設にて在宅と医療との連携が密に行えます。私達は心に寄り添う看護を心がけています。</t>
    <phoneticPr fontId="12"/>
  </si>
  <si>
    <t>訪問看護ステーション　縁-えにし-</t>
  </si>
  <si>
    <t>814-0153
樋井川3-29-27　ﾗヴｨﾀ城南B棟101</t>
  </si>
  <si>
    <t>①710-1658
②710-1657</t>
  </si>
  <si>
    <t>中野　浩一</t>
  </si>
  <si>
    <t>平日：9:00～18:00
日曜：9:00～18:00
祝日：9:00～18:00</t>
  </si>
  <si>
    <t>複数名ずつ、男女看護師が在籍しています。経験豊富なスタッフが利用者さんに最適なサービスを提供いたします。どんな事でも、どんな場所からでも、まずは御相談下さい。</t>
    <phoneticPr fontId="12"/>
  </si>
  <si>
    <t>ありす訪問看護リハビリステーション</t>
  </si>
  <si>
    <t>814-0151
堤1-11-23-505</t>
  </si>
  <si>
    <t>①834-2399
②834-2445</t>
  </si>
  <si>
    <t>齊藤　睦美</t>
  </si>
  <si>
    <t>博多区(一部)・中央区・南区・城南区・早良区・西区(一部)</t>
    <phoneticPr fontId="12"/>
  </si>
  <si>
    <t>プラチナ訪問看護ステーション田島</t>
  </si>
  <si>
    <t>814-0113
田島5-11-1</t>
  </si>
  <si>
    <t>①080-3751-6046
②400-0282</t>
  </si>
  <si>
    <t>東島　則子</t>
  </si>
  <si>
    <t>訪介・ｻ高住</t>
  </si>
  <si>
    <t>併設のサ高住（プラチナシニアホール田島）のみへの訪問を対応しています。</t>
  </si>
  <si>
    <t>訪問看護ステーションさくらんぼ</t>
  </si>
  <si>
    <t>814-0123
長尾5-8-10</t>
  </si>
  <si>
    <t>①864-2006
②707-0606</t>
  </si>
  <si>
    <t>堺　美佐代</t>
    <phoneticPr fontId="12"/>
  </si>
  <si>
    <t>請求あり(サービス実施地域以外１km毎に110円)</t>
  </si>
  <si>
    <t>同一法人内の有料老人ホームの入居者様を中心に、母体組織であるさくら病院と密に連携を行い出来るだけ同じ環境で安定して生活が継続できるよう支援しております。またさくら病院以外の主治医とも連携を強化し、経管栄養や酸素療法・人工呼吸器の使用、吸引が必要な方等医療依存度の高い方の支援も積極的に対応しております。</t>
    <rPh sb="0" eb="2">
      <t>ドウイツ</t>
    </rPh>
    <rPh sb="2" eb="4">
      <t>ホウジン</t>
    </rPh>
    <rPh sb="4" eb="5">
      <t>ナイ</t>
    </rPh>
    <phoneticPr fontId="12"/>
  </si>
  <si>
    <t>訪問看護ステーションOCCI</t>
  </si>
  <si>
    <t>814-0012
昭代3-5-20</t>
  </si>
  <si>
    <t>①407-0970
②407-0971</t>
  </si>
  <si>
    <t>梅林　由美</t>
  </si>
  <si>
    <t>指定難病の患者や障がい者などを中心に関わっています。</t>
  </si>
  <si>
    <t>日の出ナースステーション</t>
  </si>
  <si>
    <t>814-0022
原2-15-25-106</t>
  </si>
  <si>
    <t>①206-6006
②206-6007</t>
  </si>
  <si>
    <t>井上　真希</t>
  </si>
  <si>
    <t>訪問看護、介護が併設していますので、看護、介護の連携がとれより安心して在宅生活の援助が受けられる事業所です。</t>
    <phoneticPr fontId="12"/>
  </si>
  <si>
    <t>アップルハート訪問看護ステーションひよこ</t>
  </si>
  <si>
    <t>814-0021
荒江2-2-5　岡ﾋﾞﾙ2FB</t>
  </si>
  <si>
    <t>①687-5088
②832-5082</t>
  </si>
  <si>
    <t>藤谷　美鈴</t>
    <phoneticPr fontId="12"/>
  </si>
  <si>
    <t>福岡市全域・糸島市・春日市・大野城市・粕屋町・志免町・那珂川市・筑紫野市</t>
    <phoneticPr fontId="12"/>
  </si>
  <si>
    <t>小児に特化した訪問看護ステーションとして、こども達が自宅で成長発達していく喜びをご家族とともに感じたいという思いで訪問させていただいています。</t>
    <phoneticPr fontId="12"/>
  </si>
  <si>
    <t>福岡市医師会訪問看護ステーション西部</t>
  </si>
  <si>
    <t>814-0031
南庄2-12-6</t>
  </si>
  <si>
    <t>①844-6401
②844-6419</t>
  </si>
  <si>
    <t>長弘　矢津光</t>
  </si>
  <si>
    <t>34</t>
  </si>
  <si>
    <t>中央区・南区・城南区・早良区・西区・春日市・那珂川市・大野城市・糸島市</t>
    <phoneticPr fontId="12"/>
  </si>
  <si>
    <t>居介</t>
    <phoneticPr fontId="12"/>
  </si>
  <si>
    <t>請求あり(サービス提供地域外にお住いの方のみサービス提供を超えた場所を起点とした交通費(公共交通機関利用)の実費をいただきます。駐車料金は不要です。)</t>
    <phoneticPr fontId="12"/>
  </si>
  <si>
    <t>4</t>
  </si>
  <si>
    <t>株式会社Liberty</t>
  </si>
  <si>
    <t>814-0032
小田部5-12-9</t>
  </si>
  <si>
    <t>①980-6249
②985-9467</t>
  </si>
  <si>
    <t>相良　麻紀</t>
  </si>
  <si>
    <t>中央区・城南区・早良区・西区・糸島市</t>
  </si>
  <si>
    <t>福岡市、糸島市エリアを対象とし、24時間365日体制で地域医療を支えています。大規模ステーションとして安定的な支援提供ができる環境を整え、人工呼吸器など医療依存度の高い方から、精神科訪問看護、ターミナルケアまで幅広く対応。セラピストやケアマネージャーも在籍、家族支援を含めきめ細やかなケアを提供します</t>
    <phoneticPr fontId="12"/>
  </si>
  <si>
    <t>サンウエルズ有田訪問看護ステーション</t>
  </si>
  <si>
    <t>814-0033
有田7-7-7</t>
  </si>
  <si>
    <t>①841-3778
②841-8808</t>
  </si>
  <si>
    <t>上條　恵美子</t>
  </si>
  <si>
    <t>パーキンソンに特化した訪問看護で、専門性の高い看護を提供しています</t>
  </si>
  <si>
    <t>ゆう訪問看護ステーション</t>
  </si>
  <si>
    <t>814-0033
有田3-7-7　大森店舗2F</t>
  </si>
  <si>
    <t>①873-2022
②873-2023</t>
  </si>
  <si>
    <t>大山　杏美</t>
  </si>
  <si>
    <t>博多区・中央区・南区・城南区・早良区・西区</t>
    <phoneticPr fontId="12"/>
  </si>
  <si>
    <t>利用者様の価値観・死生観を尊重し、住み慣れたお家で過ごせるように、利用者様・ご家族様と話し合いながら看護サービスを提供しています。</t>
    <phoneticPr fontId="12"/>
  </si>
  <si>
    <t>ライズ訪問看護ステーション 原</t>
  </si>
  <si>
    <t>814-0022
原5-2-2-302</t>
  </si>
  <si>
    <t>①407-2504
②407-2506</t>
  </si>
  <si>
    <t>乘富</t>
  </si>
  <si>
    <t>早良区・西区</t>
  </si>
  <si>
    <t>訪問看護ステーションやまびこ</t>
  </si>
  <si>
    <t>814-0033
有田5-8-15</t>
  </si>
  <si>
    <t>①874-1137
②874-1156</t>
  </si>
  <si>
    <t>櫻田　由美</t>
  </si>
  <si>
    <t>南区・城南区・早良区・西区・糸島市</t>
  </si>
  <si>
    <t>ご自宅で生活したいというご利用者様の意思を尊重し、その人らしい生活が出来るように、主治医の先生と密に連携を取りながら、サポートいたします。</t>
    <rPh sb="41" eb="44">
      <t>シュジイ</t>
    </rPh>
    <rPh sb="45" eb="47">
      <t>センセイ</t>
    </rPh>
    <rPh sb="48" eb="49">
      <t>ミツ</t>
    </rPh>
    <rPh sb="50" eb="52">
      <t>レンケイ</t>
    </rPh>
    <rPh sb="53" eb="54">
      <t>ト</t>
    </rPh>
    <phoneticPr fontId="12"/>
  </si>
  <si>
    <t>訪問看護ステーション ウェルビー早良</t>
  </si>
  <si>
    <t>814-0165
次郎丸1-29-18　COCOﾊｳｽⅡ102</t>
  </si>
  <si>
    <t>①836-8705
②836-8706</t>
  </si>
  <si>
    <t>井上　貴子</t>
    <phoneticPr fontId="12"/>
  </si>
  <si>
    <t>早良区・西区・糸島市</t>
  </si>
  <si>
    <t>在宅や施設で療養中のご利用者様が24時間体制で必要な医療やケアを受けられるように、最期まで安心した生活を実現したい思いに寄り添う看護を提供しています。</t>
    <phoneticPr fontId="12"/>
  </si>
  <si>
    <t>訪問看護リハビリステーションはる</t>
  </si>
  <si>
    <t>814-0165
次郎丸3-28-16</t>
  </si>
  <si>
    <t>①407-6167
②407-6168</t>
  </si>
  <si>
    <t>中村　安加里</t>
  </si>
  <si>
    <t>私たちは、ご利用者様おひとりおひとりにまごころを持って向き合い、寄り添える存在でありたいと考えています。「ひとりは皆んなの為に、皆なはひとつの目的の為に」をモットーに小児から高齢者まで全ての年代の方々を対象に訪問します。お気軽にご相談頂ける環境も備えております。</t>
    <phoneticPr fontId="12"/>
  </si>
  <si>
    <t>アイエック訪問看護ステーション西</t>
  </si>
  <si>
    <t> 814-0164
賀茂3-17-27</t>
  </si>
  <si>
    <t>①836-8667
②836-8668</t>
  </si>
  <si>
    <t>増子 由里子</t>
  </si>
  <si>
    <t>経験豊富な看護師と療法士を複数名有しており、適切なアセスメントの下、その方の生活に即した支援を提案し、24時間365日体制でサービスを提供しております。</t>
    <phoneticPr fontId="12"/>
  </si>
  <si>
    <t>すこやか訪問看護ステーション</t>
  </si>
  <si>
    <t>814-0163
干隈3-11-14-102</t>
  </si>
  <si>
    <t>①865-0842
②871-2707</t>
  </si>
  <si>
    <t>中村　芙美香</t>
  </si>
  <si>
    <t>平日：8:30～17:00
土曜：8:30～13:00
祝日：8:30～17:00</t>
    <phoneticPr fontId="12"/>
  </si>
  <si>
    <t>設置母体が病院で、緊急時には受け入れ態勢があります。糖尿病指導療養士の有資格者がいます。</t>
  </si>
  <si>
    <t>訪問看護ステーション15</t>
  </si>
  <si>
    <t>814-0161
飯倉2-11-2-601</t>
  </si>
  <si>
    <t>①600-9336
②050-3146-1715</t>
  </si>
  <si>
    <t>houkan15</t>
  </si>
  <si>
    <t>倉富　友紀</t>
  </si>
  <si>
    <t>平日：9:00～18:00
土曜：9:00～18:00
祝日：8:00～18:00</t>
  </si>
  <si>
    <t>城南区・早良区・西区</t>
  </si>
  <si>
    <t>訪問看護ステーションですが、訪問美容も併設しています。ご病気等にて、美容室行けない、結婚式や卒業式等のイベントの参加。車椅子でも着物等着れます。在宅で篭りがちになっている利用者さんが社会参加が出来るよう少しでもお手伝いをさせて頂きます。</t>
    <phoneticPr fontId="12"/>
  </si>
  <si>
    <t>訪問看護ステーションそうしーず</t>
  </si>
  <si>
    <t>814-0161
飯倉2-11-2-501</t>
  </si>
  <si>
    <t>①836-5775
②235-3931</t>
  </si>
  <si>
    <t>横尾　奈津佳</t>
  </si>
  <si>
    <t>精神通院医療・育成更生申請中</t>
  </si>
  <si>
    <t>【医療福祉×エンターテインメント】他人にとっては些細なことかもしれないけれど、その人にとってはそれは大切な日常（エンターテイメント）。病気や怪我をしたからといって、「諦めなくてもいい」と思えるような訪問看護を提供していきます。</t>
    <phoneticPr fontId="12"/>
  </si>
  <si>
    <t>福あーる訪問看護リハビリステーション</t>
  </si>
  <si>
    <t>811-1101
重留2-19-5-1　ｱﾆｨ重留B101</t>
  </si>
  <si>
    <t>①872-8090
②872-8080</t>
  </si>
  <si>
    <t>白﨑　真由美</t>
  </si>
  <si>
    <t>小児から高齢者まであらゆる疾患に対応する24時間365日対応可能なステーションです。ひとりひとりの価値観に寄り添って丁寧なケアや関わりを大切にしながら、利用者さまが実現したい夢のお手伝いをさせて頂きます。看護とリハビリでご家庭や地域での生活を継続できるように関わります。</t>
    <phoneticPr fontId="12"/>
  </si>
  <si>
    <t>訪問看護ステーションQ-ACT</t>
  </si>
  <si>
    <t>811-1101
重留2-19-5-1-B103</t>
  </si>
  <si>
    <t>①980-2165
②980-2165</t>
  </si>
  <si>
    <t>鷹子　剛</t>
  </si>
  <si>
    <t>対象者は精神疾患(主に統合失調症、気分障害等)をお持ちの方となります。看護師、作業療法士などによる多職種チームが医療、福祉、就労を含む生活支援を提供します。</t>
    <phoneticPr fontId="12"/>
  </si>
  <si>
    <t>訪問看護ステーション　ゆい</t>
  </si>
  <si>
    <t>814-0175
田村7-22-20</t>
  </si>
  <si>
    <t>①407-2377
②407-2370</t>
  </si>
  <si>
    <t>鬼木　きょう</t>
  </si>
  <si>
    <t>中央区・南区・城南区・早良区・西区・糸島市</t>
    <phoneticPr fontId="12"/>
  </si>
  <si>
    <t>看多</t>
  </si>
  <si>
    <t>請求あり(有料駐車場を訪問時に利用する場合には200円/回を月末締めで翌月請求)</t>
    <phoneticPr fontId="12"/>
  </si>
  <si>
    <t>住み慣れた家での生活を看護・リハビリスタッフが、応援します。パーキンソン病等神経難病の方々へ多く訪問しています。</t>
    <phoneticPr fontId="12"/>
  </si>
  <si>
    <t>アップルハート訪問看護ステーション早良</t>
  </si>
  <si>
    <t>814-0176
四箇田団地9-1</t>
  </si>
  <si>
    <t>①836-5643
②836-5640</t>
  </si>
  <si>
    <t>岡崎　博子　</t>
  </si>
  <si>
    <t>平日：9:00～18:00
土曜：(必要時)9:00～18:00
日曜：(必要時)9:00～18:00
祝日：9:00～18:00</t>
  </si>
  <si>
    <t>中央区・城南区・早良区・西区・糸島市(一部)</t>
  </si>
  <si>
    <t>2021年11月に新規開設致しました。訪問看護の経験があるスタッフを始め、フレッシュな笑顔あふれるスタッフと一緒に、利用者様やご家族の要望を確認し住み慣れた場所で過ごせるようにサポートを行っています。併設事業所に居宅介護と訪問介護もあり、利用者様の問題解決のお手伝いが出来ることを理念としています。</t>
    <phoneticPr fontId="12"/>
  </si>
  <si>
    <t>訪問看護ステーション水月</t>
  </si>
  <si>
    <t>811-1102
東入部2-2-5</t>
  </si>
  <si>
    <t>①872-8800
②407-9001</t>
  </si>
  <si>
    <t>中山　命</t>
  </si>
  <si>
    <t>城南区・早良区・西区・那珂川市</t>
  </si>
  <si>
    <t>居介・訪介・住有</t>
  </si>
  <si>
    <t>利用者・ご家族・関連機関の要望にお応えできるように心がけています。スタッフが安心して働けるようシフト調整しています。</t>
    <phoneticPr fontId="12"/>
  </si>
  <si>
    <t>訪問看護ステーション　Ｈｏｎｕ</t>
  </si>
  <si>
    <t>814-0002
西新3-11-18-101</t>
  </si>
  <si>
    <t>①400-3308
②845-1660</t>
  </si>
  <si>
    <t>三苫　見智好</t>
  </si>
  <si>
    <t>訪看・訪ﾘ・通ﾘ・病院</t>
  </si>
  <si>
    <t>請求あり(コインパーキング使用時の駐車料金のみ事業所より5km以内にお住まいの方は無料、5km以上は1km毎に100円)</t>
  </si>
  <si>
    <t>医療法人𠮷村病院の訪問看護が令和５年６月より訪問看護ステーションＨｏｎｕ（ホヌ）として開設しました。法人の在宅部や地域包括との連携を図り、高齢者や難病・障害の方を中心に、最後までその方らしく安心して自宅で過ごすことができるようサポートさせてて頂きます。</t>
    <phoneticPr fontId="12"/>
  </si>
  <si>
    <t>サンウェルズ野芥訪問看護ステーション</t>
  </si>
  <si>
    <t>814-0171
野芥1-16-18</t>
  </si>
  <si>
    <t>①707-7222
②707-7102</t>
  </si>
  <si>
    <t>安楽　真由美</t>
  </si>
  <si>
    <t>早良区</t>
  </si>
  <si>
    <t>訪問看護のプロとして最期まであなたの心に寄り添い、あなたの生きるを支えますをモットーに、２４時間配置の看護師が滞在し、難病の利用者様の不安定な状態や緊急時にも、迅速に対応することができます。全スタッフの医療スキル向上のため、勉強会を開催し、利用者様に寄り添いのケアを目指してます。</t>
    <phoneticPr fontId="12"/>
  </si>
  <si>
    <t>サニー訪問看護ステーション</t>
  </si>
  <si>
    <t>814-0175
田村1-6-29　ｼﾞｭﾈｽ鶴園103</t>
  </si>
  <si>
    <t>①834-5267
②834-5268</t>
  </si>
  <si>
    <t>花岡　穂奈美</t>
  </si>
  <si>
    <t>博多区・中央区・城南区・早良区・西区</t>
  </si>
  <si>
    <t>請求あり(早良区、西区、城南区エリア外一訪問につき200円)</t>
  </si>
  <si>
    <t>当ステーションでは、オンコールによる24時間体制に加え、夜間の定期訪問、土日祝の定期訪問も可能です。精神疾患の方も積極的に対応させて頂いております。</t>
    <phoneticPr fontId="12"/>
  </si>
  <si>
    <t>訪問看護リハビリステーション　Ｃｏｃｏ</t>
  </si>
  <si>
    <t>814-0175
田村6-2-47-A102</t>
  </si>
  <si>
    <t>①516-7960
②516-8163</t>
  </si>
  <si>
    <t>塚本　慶子</t>
  </si>
  <si>
    <t>Ｒ５年５月開所のあたらしいステーションですが、地域に密接した看護・リハビリを提供しています。明るいスタッフがたくさんおります。病院経験１０年以上のベテランスタッフばかりですので、どうぞよろしくお願いします。</t>
    <phoneticPr fontId="12"/>
  </si>
  <si>
    <t>ふれあい訪問看護ステーション</t>
  </si>
  <si>
    <t>①864-9228
②865-2440</t>
  </si>
  <si>
    <t>吉岡　美紀</t>
  </si>
  <si>
    <t>平日：9:00～17:00
土曜：9:00～12:30</t>
  </si>
  <si>
    <t>居介・通ﾘ・特養・老健・認共</t>
  </si>
  <si>
    <t>請求あり(医療保険の方：駐車場代実費負担)</t>
  </si>
  <si>
    <t>リハビリもあります。</t>
  </si>
  <si>
    <t>福西会訪問看護ステーション</t>
  </si>
  <si>
    <t>①861-8500
②861-8056</t>
  </si>
  <si>
    <t>船津　美奈子</t>
  </si>
  <si>
    <t>平日：8:30～17:00
土曜：8:30～12:30
日・祝：要相談</t>
  </si>
  <si>
    <t>居介・訪看・病院</t>
  </si>
  <si>
    <t>在宅における医療処置が多い方への支援をおこなっており、最期まで自宅で過ごしたい方の支援も積極的におこなっている。24時間対応体制をとっており安心して自宅で生活できるように支援している。</t>
    <phoneticPr fontId="12"/>
  </si>
  <si>
    <t>ヒカリエ訪問看護ステーション</t>
  </si>
  <si>
    <t>814-0165
次郎丸4-14-62-201</t>
  </si>
  <si>
    <t>①231-9630
②303-8365</t>
  </si>
  <si>
    <t>三浦　寛</t>
    <phoneticPr fontId="12"/>
  </si>
  <si>
    <t>訪看・特定相談支援・障がい児相談支援</t>
    <rPh sb="3" eb="9">
      <t>トクテイソウダンシエン</t>
    </rPh>
    <rPh sb="10" eb="11">
      <t>ショウ</t>
    </rPh>
    <rPh sb="13" eb="14">
      <t>ジ</t>
    </rPh>
    <rPh sb="14" eb="18">
      <t>ソウダンシエン</t>
    </rPh>
    <phoneticPr fontId="12"/>
  </si>
  <si>
    <t>小さなお子様からご高齢の方まで気持ちに寄り添い、住み慣れたご自宅での生活を心を込めてサポート致します。</t>
    <phoneticPr fontId="12"/>
  </si>
  <si>
    <t>訪問看護ステーション　ツーハーツ</t>
  </si>
  <si>
    <t>814-0165
次郎丸5-18-30</t>
  </si>
  <si>
    <t>①866-8220
②866-8221</t>
  </si>
  <si>
    <t>下川　絹代</t>
  </si>
  <si>
    <t>平日：8:30～17:30
土曜：8:30～12:30</t>
  </si>
  <si>
    <t>居介・訪介・訪ﾘ・通介・通ﾘ・特施・認共・住有</t>
  </si>
  <si>
    <t xml:space="preserve">
吸引
</t>
    <phoneticPr fontId="12"/>
  </si>
  <si>
    <t>請求あり(通常の事業の実施地域を超えた地点から片道1キロメイトールにつき2００円いただきます。)</t>
    <phoneticPr fontId="12"/>
  </si>
  <si>
    <t>病気や障害があり、自宅で過ごしたい。人生の最期を自宅で迎えたいと思っている方を関係職種と協力して支援します。</t>
    <phoneticPr fontId="12"/>
  </si>
  <si>
    <t>訪問看護ステーションOhana</t>
  </si>
  <si>
    <t>814-0175
田村6-1-19</t>
  </si>
  <si>
    <t>①407-9024
②407-9025</t>
  </si>
  <si>
    <t>羽太　嘉一</t>
  </si>
  <si>
    <t>平日：8:30～17:30
土曜：9:00～17:30
日曜：9:00～17:30
祝日：9:00～17:30</t>
  </si>
  <si>
    <t>南区・城南区・早良区・西区</t>
  </si>
  <si>
    <t>訪看・放課後等ﾃﾞｲｻｰﾋﾞｽ、児童発達支援事業</t>
  </si>
  <si>
    <t>医療的ケア児から高齢者、終末期の方など対応しています。特に小児への訪問に力を入れて児と家族のことを考えて訪問しています。</t>
    <phoneticPr fontId="12"/>
  </si>
  <si>
    <t>ネクストリンク訪問看護</t>
  </si>
  <si>
    <t>814-0172
梅林6-22-2</t>
  </si>
  <si>
    <t>①555-7246
②303-8886</t>
  </si>
  <si>
    <t>百田　正信</t>
  </si>
  <si>
    <t>精神-発達障害専門の訪問看護事業所になります。経験豊富な看護師が、在宅で心理療法、認知行動療法、自己理解、 ＳＳＴなどを行い日常生活のしづらさを軽減していきます。また、必要に応じて福祉事業所、一般企業と連携し就労定着出来るように支援していきます。</t>
    <phoneticPr fontId="12"/>
  </si>
  <si>
    <t>医療法人泯江堂　訪問看護ステーションあいりす</t>
  </si>
  <si>
    <t>①863-9801
②871-7711</t>
  </si>
  <si>
    <t>豊留　浩</t>
  </si>
  <si>
    <t>平日：9:00～16:30</t>
  </si>
  <si>
    <t>福岡市全域・春日市・糸島市・那珂川市・大野城市・志免町・粕屋町</t>
  </si>
  <si>
    <t>居介・訪看・老健</t>
  </si>
  <si>
    <t>請求あり(事業所の住所から2.0㎞以上：一律200円)</t>
  </si>
  <si>
    <t>精神疾患をもつ方々の在宅療養を専門的なサポートを特徴とする事業所です。在籍するスタッフは精神科看護の経験豊富な看護師、作業療法士が約15名です。日々の訪問のなかでは、訪問看護スタッフ全員が親しみと誠意をもって接するのみならず常に治療的なアプローチを行い、生活の改善に向けてサポートしています。</t>
    <phoneticPr fontId="12"/>
  </si>
  <si>
    <t>あすか訪問看護ステーション</t>
  </si>
  <si>
    <t>819-0002
姪の浜4-22-6　髙田ﾋﾞﾙ2F</t>
  </si>
  <si>
    <t>①894-1336
②894-1346</t>
  </si>
  <si>
    <t>手島　紀子</t>
  </si>
  <si>
    <t>通ﾘ・短生・短療・老健・認共・精神訪看</t>
  </si>
  <si>
    <t>明るく温かい雰囲気で御家族、御本人様の支援をさせて頂いています。</t>
  </si>
  <si>
    <t>倉光クリニック訪問看護ステーション</t>
  </si>
  <si>
    <t>819-0002
姪の浜4-23-7　大産姪浜ﾋﾞﾙ302</t>
  </si>
  <si>
    <t>①895-3103
②895-3113</t>
  </si>
  <si>
    <t>浦川　ます代</t>
    <phoneticPr fontId="12"/>
  </si>
  <si>
    <t>東区・博多区・中央区・城南区・早良区・西区・糸島市</t>
    <phoneticPr fontId="12"/>
  </si>
  <si>
    <t>訪看・通ﾘ・老健</t>
  </si>
  <si>
    <t>新生堂薬局訪問看護ステーション</t>
  </si>
  <si>
    <t>819-0002
姪の浜3-5-8-1F</t>
  </si>
  <si>
    <t>①894-5121
②894-5122</t>
  </si>
  <si>
    <t>岩室　沙弥香</t>
  </si>
  <si>
    <t>博多区・中央区・南区・城南区・早良区・西区・糸島市</t>
    <phoneticPr fontId="12"/>
  </si>
  <si>
    <t>オランダ発祥のビュートゾルフを導入。特徴として看護師みんなで全てのプロセスに責任を持ってケアを行っていきます。365日対応。医療度の高い方も対応可能です。</t>
    <phoneticPr fontId="12"/>
  </si>
  <si>
    <t>誠心訪問看護リハビリステーション姪浜</t>
  </si>
  <si>
    <t>819-0002
姪の浜4-22-31-50</t>
  </si>
  <si>
    <t>①892-8585
②892-8586</t>
  </si>
  <si>
    <t>立石　佑季</t>
  </si>
  <si>
    <t>福岡市全域・市外は応相談</t>
  </si>
  <si>
    <t>当ステーションでは、①日祝日・24時間対応②リハビリテーションの充実③精神疾患対応④高医療ニーズに対応⑤看取（ターミナルケア）対応も行い、ご利用者の皆様が住み慣れた地域や居宅で安心して自立した生活ができるよう誠心誠意サポートさせていただきます。どうぞよろしくお願いいたします。</t>
    <phoneticPr fontId="12"/>
  </si>
  <si>
    <t>はるいろ訪問看護ステーション</t>
  </si>
  <si>
    <t>819-0002
姪の浜4-22-18-1304</t>
  </si>
  <si>
    <t>①885-8080
②885-8081</t>
  </si>
  <si>
    <t>山中　友子</t>
  </si>
  <si>
    <t>ご利用者様のために圧倒的な柔軟性と究極のサービスのステーションです。</t>
  </si>
  <si>
    <t>おうち訪問看護ステーション</t>
  </si>
  <si>
    <t>819-0022
福重5-4-11-2F</t>
  </si>
  <si>
    <t>①836-5500
②892-3307</t>
  </si>
  <si>
    <t>田中　靖子</t>
  </si>
  <si>
    <t>請求あり(緊急時の高速代)</t>
  </si>
  <si>
    <t>精神科・小児科にも対応できるステーションです。心が不安定な方のサポートや家族のサポートを行ってまいります。『おうち』での時間を自分らしく過ごすことができ、ご家族の方も安心して過ごすことができるよう支援していきます。</t>
    <phoneticPr fontId="12"/>
  </si>
  <si>
    <t>カラフル訪問看護ステーション</t>
  </si>
  <si>
    <t>819-0022
福重5-4-21-302</t>
  </si>
  <si>
    <t>①400-1773
②400-1774</t>
  </si>
  <si>
    <t>山下　佑輔</t>
  </si>
  <si>
    <t>平日：8:30～17:30
土曜：8:30～17:30
日曜：（8:30～17:30）
※基本は休みですが、訪問の対応しています。
祝日：8:30～17:30</t>
    <rPh sb="45" eb="47">
      <t>キホン</t>
    </rPh>
    <rPh sb="48" eb="49">
      <t>ヤス</t>
    </rPh>
    <rPh sb="54" eb="56">
      <t>ホウモン</t>
    </rPh>
    <rPh sb="57" eb="59">
      <t>タイオウ</t>
    </rPh>
    <phoneticPr fontId="12"/>
  </si>
  <si>
    <t>カラフル訪問看護ステーションは、看護師をはじめ、ＰＴ．ＯＴ．ＳＴが在籍しており通常の看護・リハビリだけでなく、精神疾患・重度障害・特定疾患・小児医療やターミナルケアなど、２４時間３６５日幅広く対応しております。</t>
    <phoneticPr fontId="12"/>
  </si>
  <si>
    <t>アップルハート訪問看護ステーション福岡西</t>
  </si>
  <si>
    <t>819-0006
姪浜駅南1-2-1-302</t>
  </si>
  <si>
    <t>①883-8051
②883-8002</t>
  </si>
  <si>
    <t>朝来野　優子</t>
  </si>
  <si>
    <t>訪問看護の経験が豊富なスタッフが多く、ご利用者様の意思を尊重し、住み慣れた家の生活を安心して質の良い訪問看護サービスをサポート致します。</t>
    <phoneticPr fontId="12"/>
  </si>
  <si>
    <t>訪問看護ステーション　コスモス</t>
  </si>
  <si>
    <t>①891-3864
②891-4307</t>
  </si>
  <si>
    <t>花瀬　美香</t>
  </si>
  <si>
    <t>平日：8:40～17:10
土曜：8:40～13:10</t>
  </si>
  <si>
    <t>博多区(一部)・中央区・城南区・西区・糸島市一部</t>
    <phoneticPr fontId="12"/>
  </si>
  <si>
    <t>居介・訪ﾘ・ﾃﾞｲｹｱ</t>
  </si>
  <si>
    <t>診療所（往診）、居宅支援事業所併設しており、医療面、福祉、介護の連携がとりやすい施設です。</t>
    <phoneticPr fontId="12"/>
  </si>
  <si>
    <t>訪問看護ステーション神福八</t>
  </si>
  <si>
    <t>819-0022
福重5-5-10　ﾌﾛｲﾗｲﾝ姪浜306</t>
  </si>
  <si>
    <t>①834-3712
②834-3713</t>
  </si>
  <si>
    <t>辻　健太郎</t>
  </si>
  <si>
    <t>福岡市全域・福岡市近郊・春日市(一部)</t>
  </si>
  <si>
    <t>住み慣れた地域で、その人らしい生活が送れる様にサポート致します。精神科、一般科、訪問看護での経験が豊富なスタッフが対応します。傾聴を大切にするステーションです。</t>
    <phoneticPr fontId="12"/>
  </si>
  <si>
    <t>福岡ハートネット病院さわら訪問看護ステーション</t>
  </si>
  <si>
    <t>①894-3700
②894-3699</t>
  </si>
  <si>
    <t>有岡　直美</t>
  </si>
  <si>
    <t>ご自宅において傷の処置や病気の観察、生活環境に合わせたリハビリテーションが必要な方に対して、かかりつけ医の指示のもと、看護師、理学療法士、作業療法士、言語聴覚士がご自宅にお伺いします。住み慣れた場所で、ご利用者さまがより快適に満足のいく療養生活を送ることができるよう支援することを目的としています。</t>
    <phoneticPr fontId="12"/>
  </si>
  <si>
    <t>訪問看護ステーション テラシス桜花</t>
  </si>
  <si>
    <t>819-0002
姪の浜2-28-43</t>
  </si>
  <si>
    <t>①883-6108
②883-6119</t>
  </si>
  <si>
    <t>terrasis-ohka.jp</t>
  </si>
  <si>
    <t>中山　順子</t>
  </si>
  <si>
    <t>緊急時は24時間365日体制で対応、かかりつけ医師との連携、看護師とリハビリスタッフがチームでサポートします。　</t>
    <phoneticPr fontId="12"/>
  </si>
  <si>
    <t>アフィニティーつばき　訪問看護ステーション</t>
  </si>
  <si>
    <t>819-0041
拾六町5-16-29</t>
  </si>
  <si>
    <t>①892-3858
②892-3856</t>
  </si>
  <si>
    <t>平野　節子</t>
  </si>
  <si>
    <t>平日：8:45～17:45
土曜：8:45～17:45
日曜：8:45～17:45
祝日：8:45～17:45</t>
  </si>
  <si>
    <t>西区</t>
  </si>
  <si>
    <t>訪問看護看護ステーションふよう</t>
  </si>
  <si>
    <t>①881-1299
②881-1299</t>
  </si>
  <si>
    <t>山下　由佳里</t>
  </si>
  <si>
    <t>平日：8:30～17:00
土曜：8:30～17:00
日曜：8:30～17:00
祝日：8:30～17:00</t>
  </si>
  <si>
    <t>中央区・早良区・西区・糸島市</t>
  </si>
  <si>
    <t>居介・訪看・訪ﾘ・老健</t>
  </si>
  <si>
    <t>病院併設のステーションで機能強化型を取得しました。地域に根ざした訪問看護を目指しています。様々な疾患に対応可能です。中国語、英語対応可能です。</t>
    <phoneticPr fontId="12"/>
  </si>
  <si>
    <t>訪問看護ステーションかりん</t>
  </si>
  <si>
    <t>①811-3408
②811-3527</t>
  </si>
  <si>
    <t>森山　千絵子</t>
  </si>
  <si>
    <t>平日：8:30～17:10
土曜：8:30～12:30</t>
  </si>
  <si>
    <t>城南区(一部)・早良区・西区</t>
  </si>
  <si>
    <t>居介・訪ﾘ・通ﾘ・ｻ高住</t>
  </si>
  <si>
    <t>室見が丘訪問看護ステーション</t>
  </si>
  <si>
    <t>819-0030
室見が丘1-4-3</t>
  </si>
  <si>
    <t>①400-7237
②400-7238</t>
  </si>
  <si>
    <t>益田　昌代</t>
  </si>
  <si>
    <t>心身の状態に応じた適切な看護を実施し、安心して療養生活ができるよう24時間体制で支援いたします。精神疾患の方、むくみ対応の専門看護師が在籍しております。</t>
    <phoneticPr fontId="12"/>
  </si>
  <si>
    <t>サンウェルズ今宿訪問看護ステーション</t>
  </si>
  <si>
    <t>819-0167
今宿1-3-17</t>
  </si>
  <si>
    <t>①407-3134
②407-3132</t>
  </si>
  <si>
    <t>真島　優子</t>
  </si>
  <si>
    <t>24時間の訪問看護体制で、不安定な状態や緊急時に迅速に対応することができます。医療的スキルと、難病であることを受容していく利用者やご家族様の精神的スキルの両方のケアを行えるようスキル向上に努めています。症状的、精神的両面で利用者様に寄り添い、安心・安全な日常生活を過ごせるよう関わらせていただきます。</t>
    <phoneticPr fontId="12"/>
  </si>
  <si>
    <t>かがやき訪問看護ステーション</t>
  </si>
  <si>
    <t>819-0164
今宿町583</t>
  </si>
  <si>
    <t>①807-5588
②807-5599</t>
  </si>
  <si>
    <t>大田　暁子</t>
  </si>
  <si>
    <t>居介・訪介・通介・定随・住有</t>
  </si>
  <si>
    <t>請求あり(実施地域より５km以上場合は500円/回)</t>
  </si>
  <si>
    <t>利用者様とコミュニケーションをとり、利用者様・家族様の要望に寄り添ったケア実施に努めております。また、研修・勉強会へ積極的に参加しております。</t>
    <phoneticPr fontId="12"/>
  </si>
  <si>
    <t>今津赤十字訪問看護ステーション</t>
  </si>
  <si>
    <t>①806-2077
②806-2427</t>
  </si>
  <si>
    <t>溝尻　千晶</t>
  </si>
  <si>
    <t>平日：9:00～17:30
土曜：9:00～17:30
祝日：9:00～17:30</t>
  </si>
  <si>
    <t>西区・糸島市</t>
  </si>
  <si>
    <t>請求あり(交通費：ステーションから10km以上15km未満…1往復100円、15km以上…1往復150円)</t>
    <phoneticPr fontId="12"/>
  </si>
  <si>
    <t>機能強化型の訪問看護ステーションです。看護師・リハビリスタッフが連携し、小児から高齢者まで対応しております。</t>
    <phoneticPr fontId="12"/>
  </si>
  <si>
    <t>SOMPOケア姪浜 訪問看護</t>
  </si>
  <si>
    <t>819-0025
石丸3-38-7</t>
  </si>
  <si>
    <t>①894-1223
②894-1225</t>
  </si>
  <si>
    <t>髙野　裕子</t>
    <phoneticPr fontId="12"/>
  </si>
  <si>
    <t>博多区・中央区・南区・城南区・早良区・西区・糸島市</t>
  </si>
  <si>
    <t>請求あり(医療保険の場合、１日につき200円）</t>
    <phoneticPr fontId="1"/>
  </si>
  <si>
    <t>経験豊富な看護師4名が在籍しています。ご自宅で安心して暮らせるようサポートさせて頂きます。ご利用者様から信頼される事業所を目指し、日々学びを深めています。令和4年9月1日開設しました。</t>
    <phoneticPr fontId="12"/>
  </si>
  <si>
    <t>訪問看護ステーション　デューン姪浜</t>
  </si>
  <si>
    <t>819-0025
石丸1-2-10　古賀ﾊｲﾂ1F1</t>
  </si>
  <si>
    <t>①881-1272
②881-1273</t>
  </si>
  <si>
    <t>江藤　宏</t>
  </si>
  <si>
    <t>城南区・早良区・西区・糸島市</t>
  </si>
  <si>
    <t>精神に特化した訪問看護ステーションです。ご利用者のニーズに沿った看護提供を目指しています。チーム一丸となってご利用者様を支えて行きます。</t>
    <phoneticPr fontId="12"/>
  </si>
  <si>
    <t>ソフィアメディ訪問看護ステーション福岡西</t>
  </si>
  <si>
    <t>819-0052
下山門3-3-1-103</t>
  </si>
  <si>
    <t>①834-8837
②834-8838</t>
  </si>
  <si>
    <t>月俣　雄太</t>
  </si>
  <si>
    <t xml:space="preserve">当ステーションは365日24時間対応、土日祝日も定期訪問可能にて稼働しています。 お客様層としては乳児～高齢者。お看取り、精神疾患、医療機器装着のお客様なども訪問しています。 看護師、セラピストは皆これまでの病院勤務や救命救急の経歴を活かして専門知識、技術の提供をしています。 </t>
    <phoneticPr fontId="12"/>
  </si>
  <si>
    <t>訪問看護ステーション つなぐ</t>
  </si>
  <si>
    <t>819-0052
下山門1-24-32　ﾋﾟｱ下山門Ⅱ101</t>
  </si>
  <si>
    <t>①407-5568
②050-3852-3368</t>
  </si>
  <si>
    <t>菅　誠二</t>
    <phoneticPr fontId="12"/>
  </si>
  <si>
    <t>ご利用者様が生きた証のある場所で、大切なものに囲まれて生活ができるよう支援します。また支援するご家族にとっても納得のいく、時間と生活が送れるような支援を目指しています。</t>
    <phoneticPr fontId="12"/>
  </si>
  <si>
    <t>訪問看護ステーションはな</t>
  </si>
  <si>
    <t>819-0052
下山門2-9-6</t>
  </si>
  <si>
    <t>①834-6538
②894-5580</t>
  </si>
  <si>
    <t>田中　秀子</t>
  </si>
  <si>
    <t>平日：9:00～17:30
土曜：9:00～13:00
祝日：9:00～17:30</t>
  </si>
  <si>
    <t>リハビリスタッフと協力しながら小児から高齢者の方まで幅広く訪問しています。また、慢性疾患の方だけでなく神経難病や悪性腫瘍末期の方のご家族を含め支援し、自宅での看とりを行っています。緩和ケア認定看護師が２名在籍しています。</t>
    <phoneticPr fontId="12"/>
  </si>
  <si>
    <t>訪問看護ステーション福岡和仁会</t>
  </si>
  <si>
    <t>①400-0155
②882-8051</t>
  </si>
  <si>
    <t>山村　香織</t>
  </si>
  <si>
    <t>平日：8:30～17:00
土曜：8:30～12:30
祝日：必要時訪問</t>
  </si>
  <si>
    <t>早良区・西区・糸島市(一部)</t>
  </si>
  <si>
    <t>居介・訪ﾘ・通介・通ﾘ・特施・住有・地域包括支援ｾﾝﾀｰ</t>
  </si>
  <si>
    <t>当法人では、「地域や家族を支える医療」に基づき介護サービスを展開して地域貢献を目指しています。訪問看護では「自分らしく」「笑顔」で生活できるように寄り添い歩んでいきたいという思いを持って、看護・リハビリ療法士が一人一人を懇切丁寧に支援していきます。</t>
    <phoneticPr fontId="12"/>
  </si>
  <si>
    <t>医療法人博仁会　訪問看護ステーションわたぼうし</t>
  </si>
  <si>
    <t>①812-6226
②812-6229</t>
  </si>
  <si>
    <t>柴田　英子</t>
  </si>
  <si>
    <t>平日：9:00～17:30
土曜：9:00～13:00
日曜：必要時対応
祝日：必要時対応</t>
  </si>
  <si>
    <t>福岡リハビリステーション病院に付属しており、リハビリはもとより看護師による日常生活上のケア・認知症ケア、また在宅看取りにも積極的に取り組んでいます。住み慣れた場で生活していただけるよう一丸となって「笑顔のある日々」を支援致します。</t>
    <phoneticPr fontId="12"/>
  </si>
  <si>
    <t>訪問看護ステーション杜の樹</t>
  </si>
  <si>
    <t>819-0043
野方6-33-18</t>
  </si>
  <si>
    <t>①812-1501
②812-1443</t>
  </si>
  <si>
    <t>白石　めぐみ</t>
  </si>
  <si>
    <t>平日：8:30～17:30
土曜：8:30～12:30
日曜：8:30～12:30
祝日：8:30～17:30</t>
  </si>
  <si>
    <t>請求あり(通常の事業の実施地域を超える場合は10km以上300円)</t>
    <phoneticPr fontId="12"/>
  </si>
  <si>
    <t>笑顔、真心、思いやりをモットーに、ご本人様・ご家族様の在宅生活支援をさせていただきます。経験豊富な看護師・ＰＴが在宅での看護やリハビリを提供いたします。</t>
    <phoneticPr fontId="12"/>
  </si>
  <si>
    <t>訪問看護ステーション都ナース福岡</t>
  </si>
  <si>
    <t>819-0373
周船寺2-7-8</t>
  </si>
  <si>
    <t>①836-5261
②836-5262</t>
  </si>
  <si>
    <t>平山　さゆり</t>
  </si>
  <si>
    <t>中央区・西区・糸島市</t>
  </si>
  <si>
    <t>①医療度の高い方も積極的に受け入れます。②24時間訪問看護体制を整えております。③緊急時や夜中など、何時でも訪問に伺えます。</t>
    <phoneticPr fontId="12"/>
  </si>
  <si>
    <t>訪問看護ステーションcocoro</t>
  </si>
  <si>
    <t>819-0374
大字千里480-8</t>
  </si>
  <si>
    <t>①836-8345
②836-8346</t>
  </si>
  <si>
    <t>大西　敦子</t>
  </si>
  <si>
    <t>関係事業所及びスタッフ同士で連携を密に取りながら、利用者様に寄り添ったケアを目指します。</t>
    <phoneticPr fontId="12"/>
  </si>
  <si>
    <t xml:space="preserve">
ＩＶＨ(中心静脈栄養)
吸引
</t>
    <phoneticPr fontId="1"/>
  </si>
  <si>
    <t xml:space="preserve">
経管経鼻栄養
人工呼吸療法
吸引
</t>
    <phoneticPr fontId="12"/>
  </si>
  <si>
    <t xml:space="preserve">
経管経鼻栄養
吸引
</t>
    <phoneticPr fontId="12"/>
  </si>
  <si>
    <t xml:space="preserve">
経管経鼻栄養
吸引
</t>
    <phoneticPr fontId="12"/>
  </si>
  <si>
    <t>経管経鼻栄養
ＩＶＨ(中心静脈栄養)
人工呼吸療法
吸引
小児在宅医療</t>
    <phoneticPr fontId="1"/>
  </si>
  <si>
    <t>経管経鼻栄養</t>
    <phoneticPr fontId="12"/>
  </si>
  <si>
    <t>ホームページのURL</t>
    <phoneticPr fontId="12"/>
  </si>
  <si>
    <t>住みなれた場所で安心してご自身らしく生活するために、看護の面でお手伝いします。ご本人、ご家族に寄り添ったケアを提供させていただきます。</t>
    <phoneticPr fontId="12"/>
  </si>
  <si>
    <t>警固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</si>
</sst>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5"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3" fillId="0" borderId="0" applyNumberFormat="0" applyFill="0" applyBorder="0" applyAlignment="0" applyProtection="0"/>
    <xf numFmtId="0" fontId="8" fillId="0" borderId="0">
      <alignment vertical="center"/>
    </xf>
  </cellStyleXfs>
  <cellXfs count="69">
    <xf numFmtId="0" fontId="0" fillId="0" borderId="0" xfId="0">
      <alignment vertical="center"/>
    </xf>
    <xf numFmtId="0" fontId="11" fillId="0" borderId="0" xfId="17" applyFont="1"/>
    <xf numFmtId="0" fontId="11" fillId="0" borderId="0" xfId="17" applyFont="1" applyAlignment="1">
      <alignment vertical="center"/>
    </xf>
    <xf numFmtId="0" fontId="11" fillId="0" borderId="0" xfId="17" applyFont="1" applyAlignment="1">
      <alignment horizontal="center" vertical="center" wrapText="1"/>
    </xf>
    <xf numFmtId="0" fontId="11" fillId="0" borderId="0" xfId="18" applyFont="1">
      <alignment vertical="center"/>
    </xf>
    <xf numFmtId="0" fontId="10" fillId="0" borderId="0" xfId="15" applyFont="1" applyAlignment="1">
      <alignment horizontal="left" vertical="center"/>
    </xf>
    <xf numFmtId="176" fontId="11" fillId="0" borderId="0" xfId="18" applyNumberFormat="1" applyFont="1">
      <alignment vertical="center"/>
    </xf>
    <xf numFmtId="0" fontId="11" fillId="0" borderId="0" xfId="18" applyFont="1" applyAlignment="1">
      <alignment vertical="center" wrapText="1"/>
    </xf>
    <xf numFmtId="0" fontId="11" fillId="3" borderId="0" xfId="21" applyFont="1" applyFill="1">
      <alignment vertical="center"/>
    </xf>
    <xf numFmtId="0" fontId="11" fillId="3" borderId="0" xfId="21" applyFont="1" applyFill="1" applyAlignment="1">
      <alignment horizontal="center" vertical="center" wrapText="1"/>
    </xf>
    <xf numFmtId="0" fontId="11" fillId="2" borderId="1" xfId="21" applyFont="1" applyFill="1" applyBorder="1" applyAlignment="1">
      <alignment vertical="center" wrapText="1"/>
    </xf>
    <xf numFmtId="0" fontId="11" fillId="2" borderId="1" xfId="21" applyFont="1" applyFill="1" applyBorder="1" applyAlignment="1">
      <alignment horizontal="right" vertical="center"/>
    </xf>
    <xf numFmtId="0" fontId="11" fillId="0" borderId="0" xfId="21" applyFont="1">
      <alignment vertical="center"/>
    </xf>
    <xf numFmtId="0" fontId="11" fillId="2" borderId="1" xfId="21" applyFont="1" applyFill="1" applyBorder="1">
      <alignment vertical="center"/>
    </xf>
    <xf numFmtId="0" fontId="11" fillId="2" borderId="3" xfId="21" applyFont="1" applyFill="1" applyBorder="1" applyAlignment="1">
      <alignment horizontal="right" vertical="center"/>
    </xf>
    <xf numFmtId="0" fontId="11" fillId="2" borderId="2" xfId="21" applyFont="1" applyFill="1" applyBorder="1" applyAlignment="1">
      <alignment horizontal="right" vertical="center"/>
    </xf>
    <xf numFmtId="176" fontId="11" fillId="0" borderId="0" xfId="21" applyNumberFormat="1" applyFont="1">
      <alignment vertical="center"/>
    </xf>
    <xf numFmtId="0" fontId="11" fillId="0" borderId="0" xfId="21" applyFont="1" applyAlignment="1">
      <alignment vertical="center" wrapText="1"/>
    </xf>
    <xf numFmtId="0" fontId="11" fillId="3" borderId="0" xfId="21" applyFont="1" applyFill="1" applyBorder="1">
      <alignment vertical="center"/>
    </xf>
    <xf numFmtId="0" fontId="11" fillId="3" borderId="0" xfId="21" applyFont="1" applyFill="1" applyBorder="1" applyAlignment="1">
      <alignment horizontal="center" vertical="center" wrapText="1"/>
    </xf>
    <xf numFmtId="0" fontId="11" fillId="0" borderId="0" xfId="21" applyFont="1" applyBorder="1">
      <alignment vertical="center"/>
    </xf>
    <xf numFmtId="0" fontId="11" fillId="3" borderId="1" xfId="21" applyFont="1" applyFill="1" applyBorder="1" applyAlignment="1">
      <alignment horizontal="center" vertical="center" wrapText="1"/>
    </xf>
    <xf numFmtId="0" fontId="11" fillId="3" borderId="3" xfId="21" applyFont="1" applyFill="1" applyBorder="1" applyAlignment="1">
      <alignment horizontal="center" vertical="center" wrapText="1"/>
    </xf>
    <xf numFmtId="0" fontId="11" fillId="3" borderId="6" xfId="17" applyFont="1" applyFill="1" applyBorder="1" applyAlignment="1">
      <alignment horizontal="center" vertical="center" textRotation="255" wrapText="1"/>
    </xf>
    <xf numFmtId="176" fontId="11" fillId="3" borderId="3" xfId="21" applyNumberFormat="1" applyFont="1" applyFill="1" applyBorder="1" applyAlignment="1">
      <alignment horizontal="center" vertical="center" wrapText="1"/>
    </xf>
    <xf numFmtId="176" fontId="11" fillId="3" borderId="4" xfId="21" applyNumberFormat="1" applyFont="1" applyFill="1" applyBorder="1" applyAlignment="1">
      <alignment horizontal="center" vertical="center"/>
    </xf>
    <xf numFmtId="0" fontId="11" fillId="3" borderId="1" xfId="21" applyFont="1" applyFill="1" applyBorder="1" applyAlignment="1">
      <alignment horizontal="center" vertical="center"/>
    </xf>
    <xf numFmtId="0" fontId="11" fillId="3" borderId="3" xfId="21" applyFont="1" applyFill="1" applyBorder="1" applyAlignment="1">
      <alignment horizontal="center" vertical="center"/>
    </xf>
    <xf numFmtId="0" fontId="11" fillId="3" borderId="9" xfId="21" applyFont="1" applyFill="1" applyBorder="1" applyAlignment="1">
      <alignment horizontal="center" vertical="center" wrapText="1"/>
    </xf>
    <xf numFmtId="0" fontId="11" fillId="3" borderId="6" xfId="21" applyFont="1" applyFill="1" applyBorder="1" applyAlignment="1">
      <alignment horizontal="center" vertical="center" wrapText="1"/>
    </xf>
    <xf numFmtId="0" fontId="11" fillId="3" borderId="1" xfId="21" applyFont="1" applyFill="1" applyBorder="1" applyAlignment="1">
      <alignment horizontal="center" vertical="center" textRotation="255" wrapText="1"/>
    </xf>
    <xf numFmtId="0" fontId="11" fillId="3" borderId="3" xfId="21" applyFont="1" applyFill="1" applyBorder="1" applyAlignment="1">
      <alignment horizontal="center" vertical="center" textRotation="255" wrapText="1"/>
    </xf>
    <xf numFmtId="0" fontId="11" fillId="3" borderId="8" xfId="21" applyFont="1" applyFill="1" applyBorder="1" applyAlignment="1">
      <alignment horizontal="center" vertical="center"/>
    </xf>
    <xf numFmtId="0" fontId="11" fillId="3" borderId="12" xfId="21" applyFont="1" applyFill="1" applyBorder="1" applyAlignment="1">
      <alignment horizontal="center" vertical="center"/>
    </xf>
    <xf numFmtId="0" fontId="11" fillId="3" borderId="7" xfId="21" applyFont="1" applyFill="1" applyBorder="1" applyAlignment="1">
      <alignment horizontal="center" vertical="center"/>
    </xf>
    <xf numFmtId="0" fontId="11" fillId="3" borderId="8" xfId="21" applyFont="1" applyFill="1" applyBorder="1" applyAlignment="1">
      <alignment horizontal="center" vertical="center" wrapText="1"/>
    </xf>
    <xf numFmtId="0" fontId="11" fillId="3" borderId="12" xfId="21" applyFont="1" applyFill="1" applyBorder="1" applyAlignment="1">
      <alignment horizontal="center" vertical="center" wrapText="1"/>
    </xf>
    <xf numFmtId="0" fontId="11" fillId="3" borderId="7" xfId="21" applyFont="1" applyFill="1" applyBorder="1" applyAlignment="1">
      <alignment horizontal="center" vertical="center" wrapText="1"/>
    </xf>
    <xf numFmtId="0" fontId="11" fillId="3" borderId="4" xfId="21" applyFont="1" applyFill="1" applyBorder="1" applyAlignment="1">
      <alignment horizontal="center" vertical="center" wrapText="1"/>
    </xf>
    <xf numFmtId="0" fontId="11" fillId="3" borderId="3" xfId="17" applyFont="1" applyFill="1" applyBorder="1" applyAlignment="1">
      <alignment horizontal="center" vertical="center" wrapText="1"/>
    </xf>
    <xf numFmtId="0" fontId="11" fillId="3" borderId="4" xfId="17" applyFont="1" applyFill="1" applyBorder="1" applyAlignment="1">
      <alignment horizontal="center" vertical="center" wrapText="1"/>
    </xf>
    <xf numFmtId="0" fontId="11" fillId="3" borderId="4" xfId="21" applyFont="1" applyFill="1" applyBorder="1" applyAlignment="1">
      <alignment horizontal="center" vertical="center" textRotation="255" wrapText="1"/>
    </xf>
    <xf numFmtId="0" fontId="11" fillId="3" borderId="11" xfId="21" applyFont="1" applyFill="1" applyBorder="1" applyAlignment="1">
      <alignment horizontal="center" vertical="center" wrapText="1"/>
    </xf>
    <xf numFmtId="0" fontId="11" fillId="3" borderId="10" xfId="21" applyFont="1" applyFill="1" applyBorder="1" applyAlignment="1">
      <alignment horizontal="center" vertical="center" wrapText="1"/>
    </xf>
    <xf numFmtId="0" fontId="11" fillId="2" borderId="1" xfId="21" applyFont="1" applyFill="1" applyBorder="1" applyAlignment="1">
      <alignment horizontal="left" vertical="center" wrapText="1"/>
    </xf>
    <xf numFmtId="0" fontId="11" fillId="2" borderId="6" xfId="21" applyFont="1" applyFill="1" applyBorder="1" applyAlignment="1">
      <alignment horizontal="center" vertical="center" wrapText="1"/>
    </xf>
    <xf numFmtId="0" fontId="11" fillId="2" borderId="1" xfId="21" applyFont="1" applyFill="1" applyBorder="1" applyAlignment="1">
      <alignment horizontal="center" vertical="center"/>
    </xf>
    <xf numFmtId="0" fontId="11" fillId="2" borderId="1" xfId="21" applyFont="1" applyFill="1" applyBorder="1" applyAlignment="1">
      <alignment horizontal="center" vertical="center" wrapText="1"/>
    </xf>
    <xf numFmtId="0" fontId="11" fillId="2" borderId="4" xfId="17" applyFont="1" applyFill="1" applyBorder="1" applyAlignment="1">
      <alignment horizontal="center" vertical="center" shrinkToFit="1"/>
    </xf>
    <xf numFmtId="0" fontId="11" fillId="2" borderId="2" xfId="17" applyFont="1" applyFill="1" applyBorder="1" applyAlignment="1">
      <alignment horizontal="center" vertical="center" shrinkToFit="1"/>
    </xf>
    <xf numFmtId="0" fontId="11" fillId="2" borderId="1" xfId="17" applyFont="1" applyFill="1" applyBorder="1" applyAlignment="1">
      <alignment horizontal="left" vertical="center" wrapText="1"/>
    </xf>
    <xf numFmtId="0" fontId="11" fillId="2" borderId="3" xfId="17" applyFont="1" applyFill="1" applyBorder="1" applyAlignment="1">
      <alignment horizontal="center" vertical="center"/>
    </xf>
    <xf numFmtId="0" fontId="11" fillId="2" borderId="4" xfId="17" applyFont="1" applyFill="1" applyBorder="1" applyAlignment="1">
      <alignment horizontal="center" vertical="center"/>
    </xf>
    <xf numFmtId="0" fontId="11" fillId="2" borderId="2" xfId="17" applyFont="1" applyFill="1" applyBorder="1" applyAlignment="1">
      <alignment horizontal="center" vertical="center"/>
    </xf>
    <xf numFmtId="0" fontId="11" fillId="2" borderId="3" xfId="21" applyFont="1" applyFill="1" applyBorder="1" applyAlignment="1">
      <alignment horizontal="center" vertical="center"/>
    </xf>
    <xf numFmtId="0" fontId="11" fillId="2" borderId="4" xfId="21" applyFont="1" applyFill="1" applyBorder="1" applyAlignment="1">
      <alignment horizontal="center" vertical="center"/>
    </xf>
    <xf numFmtId="0" fontId="11" fillId="2" borderId="2" xfId="21" applyFont="1" applyFill="1" applyBorder="1" applyAlignment="1">
      <alignment horizontal="center" vertical="center"/>
    </xf>
    <xf numFmtId="0" fontId="11" fillId="2" borderId="3" xfId="17" applyFont="1" applyFill="1" applyBorder="1" applyAlignment="1">
      <alignment horizontal="center" vertical="center" shrinkToFit="1"/>
    </xf>
    <xf numFmtId="0" fontId="11" fillId="2" borderId="3" xfId="17" applyFont="1" applyFill="1" applyBorder="1" applyAlignment="1">
      <alignment horizontal="left" vertical="center" wrapText="1"/>
    </xf>
    <xf numFmtId="0" fontId="11" fillId="2" borderId="4" xfId="17" applyFont="1" applyFill="1" applyBorder="1" applyAlignment="1">
      <alignment horizontal="left" vertical="center" wrapText="1"/>
    </xf>
    <xf numFmtId="0" fontId="11" fillId="2" borderId="2" xfId="17" applyFont="1" applyFill="1" applyBorder="1" applyAlignment="1">
      <alignment horizontal="left" vertical="center" wrapText="1"/>
    </xf>
    <xf numFmtId="0" fontId="11" fillId="2" borderId="1" xfId="17" applyFont="1" applyFill="1" applyBorder="1" applyAlignment="1">
      <alignment horizontal="center" vertical="center" shrinkToFit="1"/>
    </xf>
    <xf numFmtId="0" fontId="11" fillId="2" borderId="3" xfId="21" applyFont="1" applyFill="1" applyBorder="1" applyAlignment="1">
      <alignment horizontal="left" vertical="center" wrapText="1"/>
    </xf>
    <xf numFmtId="0" fontId="11" fillId="2" borderId="4" xfId="21" applyFont="1" applyFill="1" applyBorder="1" applyAlignment="1">
      <alignment horizontal="left" vertical="center" wrapText="1"/>
    </xf>
    <xf numFmtId="0" fontId="11" fillId="2" borderId="2" xfId="21" applyFont="1" applyFill="1" applyBorder="1" applyAlignment="1">
      <alignment horizontal="left" vertical="center" wrapText="1"/>
    </xf>
    <xf numFmtId="0" fontId="11" fillId="2" borderId="3" xfId="21" applyFont="1" applyFill="1" applyBorder="1" applyAlignment="1">
      <alignment horizontal="center" vertical="center" wrapText="1"/>
    </xf>
    <xf numFmtId="0" fontId="11" fillId="2" borderId="4" xfId="21" applyFont="1" applyFill="1" applyBorder="1" applyAlignment="1">
      <alignment horizontal="center" vertical="center" wrapText="1"/>
    </xf>
    <xf numFmtId="0" fontId="11" fillId="2" borderId="2" xfId="21" applyFont="1" applyFill="1" applyBorder="1" applyAlignment="1">
      <alignment horizontal="center" vertical="center" wrapText="1"/>
    </xf>
    <xf numFmtId="0" fontId="11" fillId="2" borderId="1" xfId="21" applyFont="1" applyFill="1" applyBorder="1" applyAlignment="1">
      <alignment horizontal="left" vertical="center"/>
    </xf>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846"/>
  <sheetViews>
    <sheetView tabSelected="1" view="pageBreakPreview" zoomScale="84" zoomScaleNormal="100" zoomScaleSheetLayoutView="84" workbookViewId="0">
      <pane xSplit="1" ySplit="6" topLeftCell="B376" activePane="bottomRight" state="frozen"/>
      <selection pane="topRight" activeCell="B1" sqref="B1"/>
      <selection pane="bottomLeft" activeCell="A7" sqref="A7"/>
      <selection pane="bottomRight" activeCell="C383" sqref="C383:C386"/>
    </sheetView>
  </sheetViews>
  <sheetFormatPr defaultColWidth="8.875" defaultRowHeight="11.25" x14ac:dyDescent="0.15"/>
  <cols>
    <col min="1" max="1" width="4.5" style="1" customWidth="1"/>
    <col min="2" max="3" width="4.5" style="12" customWidth="1"/>
    <col min="4" max="4" width="19.625" style="12" customWidth="1"/>
    <col min="5" max="5" width="13.625" style="12" customWidth="1"/>
    <col min="6" max="6" width="9.625" style="12" customWidth="1"/>
    <col min="7" max="7" width="6.25" style="12" customWidth="1"/>
    <col min="8" max="8" width="22" style="1" customWidth="1"/>
    <col min="9" max="9" width="10.5" style="12" customWidth="1"/>
    <col min="10" max="10" width="3.625" style="12" customWidth="1"/>
    <col min="11" max="11" width="12.625" style="12" customWidth="1"/>
    <col min="12" max="12" width="4" style="12" customWidth="1"/>
    <col min="13" max="13" width="13.625" style="16" customWidth="1"/>
    <col min="14" max="14" width="7.625" style="12" bestFit="1" customWidth="1"/>
    <col min="15" max="15" width="4.625" style="12" customWidth="1"/>
    <col min="16" max="16" width="8.625" style="12" customWidth="1"/>
    <col min="17" max="17" width="4.75" style="12" customWidth="1"/>
    <col min="18" max="18" width="15.375" style="12" customWidth="1"/>
    <col min="19" max="19" width="8.625" style="12" customWidth="1"/>
    <col min="20" max="20" width="16.125" style="12" customWidth="1"/>
    <col min="21" max="21" width="19.625" style="17" customWidth="1"/>
    <col min="22" max="22" width="8.875" style="1"/>
    <col min="23" max="16384" width="8.875" style="12"/>
  </cols>
  <sheetData>
    <row r="1" spans="1:49" s="4" customFormat="1" ht="22.5" customHeight="1" x14ac:dyDescent="0.15">
      <c r="B1" s="5" t="s">
        <v>199</v>
      </c>
      <c r="H1" s="1"/>
      <c r="M1" s="6"/>
      <c r="U1" s="7"/>
      <c r="V1" s="1"/>
    </row>
    <row r="2" spans="1:49" s="4" customFormat="1" ht="15.6" customHeight="1" x14ac:dyDescent="0.15">
      <c r="B2" s="4" t="s">
        <v>200</v>
      </c>
      <c r="H2" s="1"/>
      <c r="M2" s="6"/>
      <c r="U2" s="7"/>
      <c r="V2" s="1"/>
    </row>
    <row r="3" spans="1:49" s="4" customFormat="1" ht="15.6" customHeight="1" x14ac:dyDescent="0.15">
      <c r="B3" s="4" t="s">
        <v>201</v>
      </c>
      <c r="H3" s="1"/>
      <c r="M3" s="6"/>
      <c r="U3" s="7"/>
      <c r="V3" s="1"/>
    </row>
    <row r="4" spans="1:49" s="8" customFormat="1" ht="12" customHeight="1" x14ac:dyDescent="0.15">
      <c r="A4" s="2"/>
      <c r="B4" s="30" t="s">
        <v>100</v>
      </c>
      <c r="C4" s="30" t="s">
        <v>202</v>
      </c>
      <c r="D4" s="21" t="s">
        <v>203</v>
      </c>
      <c r="E4" s="32" t="s">
        <v>101</v>
      </c>
      <c r="F4" s="33"/>
      <c r="G4" s="33"/>
      <c r="H4" s="34"/>
      <c r="I4" s="26" t="s">
        <v>204</v>
      </c>
      <c r="J4" s="35" t="s">
        <v>205</v>
      </c>
      <c r="K4" s="36"/>
      <c r="L4" s="37"/>
      <c r="M4" s="24" t="s">
        <v>206</v>
      </c>
      <c r="N4" s="21" t="s">
        <v>207</v>
      </c>
      <c r="O4" s="21" t="s">
        <v>208</v>
      </c>
      <c r="P4" s="21" t="s">
        <v>209</v>
      </c>
      <c r="Q4" s="21" t="s">
        <v>210</v>
      </c>
      <c r="R4" s="28" t="s">
        <v>211</v>
      </c>
      <c r="S4" s="21" t="s">
        <v>212</v>
      </c>
      <c r="T4" s="21" t="s">
        <v>213</v>
      </c>
      <c r="U4" s="21" t="s">
        <v>214</v>
      </c>
      <c r="V4" s="23"/>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row>
    <row r="5" spans="1:49" s="8" customFormat="1" ht="12" customHeight="1" x14ac:dyDescent="0.15">
      <c r="A5" s="3"/>
      <c r="B5" s="30"/>
      <c r="C5" s="30"/>
      <c r="D5" s="21"/>
      <c r="E5" s="21" t="s">
        <v>102</v>
      </c>
      <c r="F5" s="21" t="s">
        <v>103</v>
      </c>
      <c r="G5" s="22" t="s">
        <v>104</v>
      </c>
      <c r="H5" s="39" t="s">
        <v>1603</v>
      </c>
      <c r="I5" s="26"/>
      <c r="J5" s="31" t="s">
        <v>215</v>
      </c>
      <c r="K5" s="28" t="s">
        <v>216</v>
      </c>
      <c r="L5" s="42"/>
      <c r="M5" s="25"/>
      <c r="N5" s="21"/>
      <c r="O5" s="21"/>
      <c r="P5" s="26"/>
      <c r="Q5" s="21"/>
      <c r="R5" s="29"/>
      <c r="S5" s="21"/>
      <c r="T5" s="21"/>
      <c r="U5" s="21"/>
      <c r="V5" s="23"/>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row>
    <row r="6" spans="1:49" s="9" customFormat="1" ht="40.15" customHeight="1" x14ac:dyDescent="0.15">
      <c r="A6" s="2"/>
      <c r="B6" s="31"/>
      <c r="C6" s="31"/>
      <c r="D6" s="22"/>
      <c r="E6" s="22"/>
      <c r="F6" s="22"/>
      <c r="G6" s="38"/>
      <c r="H6" s="40"/>
      <c r="I6" s="27"/>
      <c r="J6" s="41"/>
      <c r="K6" s="29"/>
      <c r="L6" s="43"/>
      <c r="M6" s="25"/>
      <c r="N6" s="22"/>
      <c r="O6" s="22"/>
      <c r="P6" s="27"/>
      <c r="Q6" s="22"/>
      <c r="R6" s="29"/>
      <c r="S6" s="22"/>
      <c r="T6" s="22"/>
      <c r="U6" s="22"/>
      <c r="V6" s="23"/>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row>
    <row r="7" spans="1:49" ht="21.95" customHeight="1" x14ac:dyDescent="0.15">
      <c r="A7" s="2"/>
      <c r="B7" s="46" t="s">
        <v>107</v>
      </c>
      <c r="C7" s="47" t="s">
        <v>62</v>
      </c>
      <c r="D7" s="44" t="s">
        <v>233</v>
      </c>
      <c r="E7" s="44" t="s">
        <v>109</v>
      </c>
      <c r="F7" s="44" t="s">
        <v>234</v>
      </c>
      <c r="G7" s="54" t="s">
        <v>105</v>
      </c>
      <c r="H7" s="61" t="str">
        <f>HYPERLINK("#", "http://www.gannosu.org")</f>
        <v>http://www.gannosu.org</v>
      </c>
      <c r="I7" s="58" t="s">
        <v>235</v>
      </c>
      <c r="J7" s="51" t="s">
        <v>236</v>
      </c>
      <c r="K7" s="10" t="s">
        <v>221</v>
      </c>
      <c r="L7" s="11" t="s">
        <v>237</v>
      </c>
      <c r="M7" s="44" t="s">
        <v>238</v>
      </c>
      <c r="N7" s="44" t="s">
        <v>239</v>
      </c>
      <c r="O7" s="47" t="s">
        <v>106</v>
      </c>
      <c r="P7" s="44" t="s">
        <v>240</v>
      </c>
      <c r="Q7" s="47"/>
      <c r="R7" s="44"/>
      <c r="S7" s="44" t="s">
        <v>241</v>
      </c>
      <c r="T7" s="44" t="s">
        <v>242</v>
      </c>
      <c r="U7" s="44" t="s">
        <v>243</v>
      </c>
      <c r="V7" s="45"/>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row>
    <row r="8" spans="1:49" ht="21.95" customHeight="1" x14ac:dyDescent="0.15">
      <c r="A8" s="2"/>
      <c r="B8" s="46"/>
      <c r="C8" s="47"/>
      <c r="D8" s="44"/>
      <c r="E8" s="44"/>
      <c r="F8" s="44"/>
      <c r="G8" s="55"/>
      <c r="H8" s="61"/>
      <c r="I8" s="59"/>
      <c r="J8" s="52"/>
      <c r="K8" s="13" t="s">
        <v>230</v>
      </c>
      <c r="L8" s="11" t="s">
        <v>108</v>
      </c>
      <c r="M8" s="44"/>
      <c r="N8" s="44"/>
      <c r="O8" s="47"/>
      <c r="P8" s="44"/>
      <c r="Q8" s="47"/>
      <c r="R8" s="44"/>
      <c r="S8" s="44"/>
      <c r="T8" s="44"/>
      <c r="U8" s="44"/>
      <c r="V8" s="45"/>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row>
    <row r="9" spans="1:49" ht="21.95" customHeight="1" x14ac:dyDescent="0.15">
      <c r="A9" s="2"/>
      <c r="B9" s="46"/>
      <c r="C9" s="47"/>
      <c r="D9" s="44"/>
      <c r="E9" s="44"/>
      <c r="F9" s="44"/>
      <c r="G9" s="55"/>
      <c r="H9" s="61"/>
      <c r="I9" s="59"/>
      <c r="J9" s="52"/>
      <c r="K9" s="13" t="s">
        <v>231</v>
      </c>
      <c r="L9" s="11" t="s">
        <v>244</v>
      </c>
      <c r="M9" s="44"/>
      <c r="N9" s="44"/>
      <c r="O9" s="47"/>
      <c r="P9" s="44"/>
      <c r="Q9" s="47"/>
      <c r="R9" s="44"/>
      <c r="S9" s="44"/>
      <c r="T9" s="44"/>
      <c r="U9" s="44"/>
      <c r="V9" s="45"/>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row>
    <row r="10" spans="1:49" ht="21.95" customHeight="1" x14ac:dyDescent="0.15">
      <c r="A10" s="2"/>
      <c r="B10" s="46"/>
      <c r="C10" s="47"/>
      <c r="D10" s="44"/>
      <c r="E10" s="44"/>
      <c r="F10" s="44"/>
      <c r="G10" s="56"/>
      <c r="H10" s="61"/>
      <c r="I10" s="60"/>
      <c r="J10" s="53"/>
      <c r="K10" s="13" t="s">
        <v>232</v>
      </c>
      <c r="L10" s="11" t="s">
        <v>108</v>
      </c>
      <c r="M10" s="44"/>
      <c r="N10" s="44"/>
      <c r="O10" s="47"/>
      <c r="P10" s="44"/>
      <c r="Q10" s="47"/>
      <c r="R10" s="44"/>
      <c r="S10" s="44"/>
      <c r="T10" s="44"/>
      <c r="U10" s="44"/>
      <c r="V10" s="45"/>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row>
    <row r="11" spans="1:49" ht="30" customHeight="1" x14ac:dyDescent="0.15">
      <c r="A11" s="2"/>
      <c r="B11" s="46" t="s">
        <v>107</v>
      </c>
      <c r="C11" s="47" t="s">
        <v>96</v>
      </c>
      <c r="D11" s="44" t="s">
        <v>217</v>
      </c>
      <c r="E11" s="44" t="s">
        <v>218</v>
      </c>
      <c r="F11" s="44" t="s">
        <v>219</v>
      </c>
      <c r="G11" s="46" t="s">
        <v>105</v>
      </c>
      <c r="H11" s="48" t="str">
        <f>HYPERLINK("#", "https://hiori.info")</f>
        <v>https://hiori.info</v>
      </c>
      <c r="I11" s="50" t="s">
        <v>220</v>
      </c>
      <c r="J11" s="46">
        <v>5</v>
      </c>
      <c r="K11" s="10" t="s">
        <v>221</v>
      </c>
      <c r="L11" s="11">
        <v>5</v>
      </c>
      <c r="M11" s="44" t="s">
        <v>222</v>
      </c>
      <c r="N11" s="44" t="s">
        <v>223</v>
      </c>
      <c r="O11" s="47" t="s">
        <v>106</v>
      </c>
      <c r="P11" s="44" t="s">
        <v>224</v>
      </c>
      <c r="Q11" s="47"/>
      <c r="R11" s="44" t="s">
        <v>225</v>
      </c>
      <c r="S11" s="44" t="s">
        <v>226</v>
      </c>
      <c r="T11" s="44" t="s">
        <v>227</v>
      </c>
      <c r="U11" s="44" t="s">
        <v>228</v>
      </c>
      <c r="V11" s="45"/>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row>
    <row r="12" spans="1:49" ht="30" customHeight="1" x14ac:dyDescent="0.15">
      <c r="A12" s="2"/>
      <c r="B12" s="46"/>
      <c r="C12" s="47"/>
      <c r="D12" s="44"/>
      <c r="E12" s="44"/>
      <c r="F12" s="44"/>
      <c r="G12" s="46"/>
      <c r="H12" s="48"/>
      <c r="I12" s="50"/>
      <c r="J12" s="46"/>
      <c r="K12" s="13" t="s">
        <v>230</v>
      </c>
      <c r="L12" s="11"/>
      <c r="M12" s="44"/>
      <c r="N12" s="44"/>
      <c r="O12" s="47"/>
      <c r="P12" s="44"/>
      <c r="Q12" s="47"/>
      <c r="R12" s="44"/>
      <c r="S12" s="44"/>
      <c r="T12" s="44"/>
      <c r="U12" s="44"/>
      <c r="V12" s="45"/>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row>
    <row r="13" spans="1:49" ht="30" customHeight="1" x14ac:dyDescent="0.15">
      <c r="A13" s="2"/>
      <c r="B13" s="46"/>
      <c r="C13" s="47"/>
      <c r="D13" s="44"/>
      <c r="E13" s="44"/>
      <c r="F13" s="44"/>
      <c r="G13" s="46"/>
      <c r="H13" s="48"/>
      <c r="I13" s="50"/>
      <c r="J13" s="46"/>
      <c r="K13" s="13" t="s">
        <v>231</v>
      </c>
      <c r="L13" s="11"/>
      <c r="M13" s="44"/>
      <c r="N13" s="44"/>
      <c r="O13" s="47"/>
      <c r="P13" s="44"/>
      <c r="Q13" s="47"/>
      <c r="R13" s="44"/>
      <c r="S13" s="44"/>
      <c r="T13" s="44"/>
      <c r="U13" s="44"/>
      <c r="V13" s="45"/>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row>
    <row r="14" spans="1:49" ht="30" customHeight="1" x14ac:dyDescent="0.15">
      <c r="A14" s="2"/>
      <c r="B14" s="46"/>
      <c r="C14" s="47"/>
      <c r="D14" s="44"/>
      <c r="E14" s="44"/>
      <c r="F14" s="44"/>
      <c r="G14" s="46"/>
      <c r="H14" s="49"/>
      <c r="I14" s="50"/>
      <c r="J14" s="46"/>
      <c r="K14" s="13" t="s">
        <v>232</v>
      </c>
      <c r="L14" s="14"/>
      <c r="M14" s="44"/>
      <c r="N14" s="44"/>
      <c r="O14" s="47"/>
      <c r="P14" s="44"/>
      <c r="Q14" s="47"/>
      <c r="R14" s="44"/>
      <c r="S14" s="44"/>
      <c r="T14" s="44"/>
      <c r="U14" s="44"/>
      <c r="V14" s="45"/>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row>
    <row r="15" spans="1:49" ht="24.95" customHeight="1" x14ac:dyDescent="0.15">
      <c r="A15" s="2"/>
      <c r="B15" s="46" t="s">
        <v>107</v>
      </c>
      <c r="C15" s="47" t="s">
        <v>71</v>
      </c>
      <c r="D15" s="44" t="s">
        <v>245</v>
      </c>
      <c r="E15" s="44" t="s">
        <v>246</v>
      </c>
      <c r="F15" s="44" t="s">
        <v>247</v>
      </c>
      <c r="G15" s="54"/>
      <c r="H15" s="57"/>
      <c r="I15" s="58" t="s">
        <v>248</v>
      </c>
      <c r="J15" s="51">
        <v>5</v>
      </c>
      <c r="K15" s="10" t="s">
        <v>221</v>
      </c>
      <c r="L15" s="11">
        <v>3</v>
      </c>
      <c r="M15" s="44" t="s">
        <v>249</v>
      </c>
      <c r="N15" s="44" t="s">
        <v>250</v>
      </c>
      <c r="O15" s="47" t="s">
        <v>106</v>
      </c>
      <c r="P15" s="44" t="s">
        <v>251</v>
      </c>
      <c r="Q15" s="47"/>
      <c r="R15" s="44" t="s">
        <v>252</v>
      </c>
      <c r="S15" s="44" t="s">
        <v>226</v>
      </c>
      <c r="T15" s="44" t="s">
        <v>227</v>
      </c>
      <c r="U15" s="44" t="s">
        <v>253</v>
      </c>
      <c r="V15" s="45"/>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row>
    <row r="16" spans="1:49" ht="24.95" customHeight="1" x14ac:dyDescent="0.15">
      <c r="A16" s="2"/>
      <c r="B16" s="46"/>
      <c r="C16" s="47"/>
      <c r="D16" s="44"/>
      <c r="E16" s="44"/>
      <c r="F16" s="44"/>
      <c r="G16" s="55"/>
      <c r="H16" s="48"/>
      <c r="I16" s="59"/>
      <c r="J16" s="52"/>
      <c r="K16" s="13" t="s">
        <v>230</v>
      </c>
      <c r="L16" s="11"/>
      <c r="M16" s="44"/>
      <c r="N16" s="44"/>
      <c r="O16" s="47"/>
      <c r="P16" s="44"/>
      <c r="Q16" s="47"/>
      <c r="R16" s="44"/>
      <c r="S16" s="44"/>
      <c r="T16" s="44"/>
      <c r="U16" s="44"/>
      <c r="V16" s="45"/>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row>
    <row r="17" spans="1:49" ht="24.95" customHeight="1" x14ac:dyDescent="0.15">
      <c r="A17" s="2"/>
      <c r="B17" s="46"/>
      <c r="C17" s="47"/>
      <c r="D17" s="44"/>
      <c r="E17" s="44"/>
      <c r="F17" s="44"/>
      <c r="G17" s="55"/>
      <c r="H17" s="48"/>
      <c r="I17" s="59"/>
      <c r="J17" s="52"/>
      <c r="K17" s="13" t="s">
        <v>231</v>
      </c>
      <c r="L17" s="11">
        <v>2</v>
      </c>
      <c r="M17" s="44"/>
      <c r="N17" s="44"/>
      <c r="O17" s="47"/>
      <c r="P17" s="44"/>
      <c r="Q17" s="47"/>
      <c r="R17" s="44"/>
      <c r="S17" s="44"/>
      <c r="T17" s="44"/>
      <c r="U17" s="44"/>
      <c r="V17" s="45"/>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row>
    <row r="18" spans="1:49" ht="24.95" customHeight="1" x14ac:dyDescent="0.15">
      <c r="A18" s="2"/>
      <c r="B18" s="46"/>
      <c r="C18" s="47"/>
      <c r="D18" s="44"/>
      <c r="E18" s="44"/>
      <c r="F18" s="44"/>
      <c r="G18" s="56"/>
      <c r="H18" s="49"/>
      <c r="I18" s="60"/>
      <c r="J18" s="53"/>
      <c r="K18" s="13" t="s">
        <v>232</v>
      </c>
      <c r="L18" s="11"/>
      <c r="M18" s="44"/>
      <c r="N18" s="44"/>
      <c r="O18" s="47"/>
      <c r="P18" s="44"/>
      <c r="Q18" s="47"/>
      <c r="R18" s="44"/>
      <c r="S18" s="44"/>
      <c r="T18" s="44"/>
      <c r="U18" s="44"/>
      <c r="V18" s="45"/>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row>
    <row r="19" spans="1:49" ht="15" customHeight="1" x14ac:dyDescent="0.15">
      <c r="A19" s="2"/>
      <c r="B19" s="46" t="s">
        <v>110</v>
      </c>
      <c r="C19" s="47" t="s">
        <v>59</v>
      </c>
      <c r="D19" s="44" t="s">
        <v>255</v>
      </c>
      <c r="E19" s="44" t="s">
        <v>256</v>
      </c>
      <c r="F19" s="44" t="s">
        <v>257</v>
      </c>
      <c r="G19" s="54"/>
      <c r="H19" s="57"/>
      <c r="I19" s="58" t="s">
        <v>258</v>
      </c>
      <c r="J19" s="51">
        <v>4</v>
      </c>
      <c r="K19" s="10" t="s">
        <v>221</v>
      </c>
      <c r="L19" s="11">
        <v>4</v>
      </c>
      <c r="M19" s="44" t="s">
        <v>259</v>
      </c>
      <c r="N19" s="44" t="s">
        <v>260</v>
      </c>
      <c r="O19" s="47" t="s">
        <v>106</v>
      </c>
      <c r="P19" s="44"/>
      <c r="Q19" s="47"/>
      <c r="R19" s="44"/>
      <c r="S19" s="44" t="s">
        <v>241</v>
      </c>
      <c r="T19" s="44" t="s">
        <v>227</v>
      </c>
      <c r="U19" s="44" t="s">
        <v>261</v>
      </c>
      <c r="V19" s="45"/>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row>
    <row r="20" spans="1:49" ht="15" customHeight="1" x14ac:dyDescent="0.15">
      <c r="A20" s="2"/>
      <c r="B20" s="46"/>
      <c r="C20" s="47"/>
      <c r="D20" s="44"/>
      <c r="E20" s="44"/>
      <c r="F20" s="44"/>
      <c r="G20" s="55"/>
      <c r="H20" s="48"/>
      <c r="I20" s="59"/>
      <c r="J20" s="52"/>
      <c r="K20" s="13" t="s">
        <v>230</v>
      </c>
      <c r="L20" s="11"/>
      <c r="M20" s="44"/>
      <c r="N20" s="44"/>
      <c r="O20" s="47"/>
      <c r="P20" s="44"/>
      <c r="Q20" s="47"/>
      <c r="R20" s="44"/>
      <c r="S20" s="44"/>
      <c r="T20" s="44"/>
      <c r="U20" s="44"/>
      <c r="V20" s="45"/>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row>
    <row r="21" spans="1:49" ht="15" customHeight="1" x14ac:dyDescent="0.15">
      <c r="A21" s="2"/>
      <c r="B21" s="46"/>
      <c r="C21" s="47"/>
      <c r="D21" s="44"/>
      <c r="E21" s="44"/>
      <c r="F21" s="44"/>
      <c r="G21" s="55"/>
      <c r="H21" s="48"/>
      <c r="I21" s="59"/>
      <c r="J21" s="52"/>
      <c r="K21" s="13" t="s">
        <v>231</v>
      </c>
      <c r="L21" s="11"/>
      <c r="M21" s="44"/>
      <c r="N21" s="44"/>
      <c r="O21" s="47"/>
      <c r="P21" s="44"/>
      <c r="Q21" s="47"/>
      <c r="R21" s="44"/>
      <c r="S21" s="44"/>
      <c r="T21" s="44"/>
      <c r="U21" s="44"/>
      <c r="V21" s="45"/>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row>
    <row r="22" spans="1:49" ht="15" customHeight="1" x14ac:dyDescent="0.15">
      <c r="A22" s="2"/>
      <c r="B22" s="46"/>
      <c r="C22" s="47"/>
      <c r="D22" s="44"/>
      <c r="E22" s="44"/>
      <c r="F22" s="44"/>
      <c r="G22" s="56"/>
      <c r="H22" s="49"/>
      <c r="I22" s="60"/>
      <c r="J22" s="53"/>
      <c r="K22" s="13" t="s">
        <v>232</v>
      </c>
      <c r="L22" s="11"/>
      <c r="M22" s="44"/>
      <c r="N22" s="44"/>
      <c r="O22" s="47"/>
      <c r="P22" s="44"/>
      <c r="Q22" s="47"/>
      <c r="R22" s="44"/>
      <c r="S22" s="44"/>
      <c r="T22" s="44"/>
      <c r="U22" s="44"/>
      <c r="V22" s="45"/>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row>
    <row r="23" spans="1:49" ht="24" customHeight="1" x14ac:dyDescent="0.15">
      <c r="A23" s="2"/>
      <c r="B23" s="46" t="s">
        <v>110</v>
      </c>
      <c r="C23" s="47" t="s">
        <v>59</v>
      </c>
      <c r="D23" s="44" t="s">
        <v>262</v>
      </c>
      <c r="E23" s="44" t="s">
        <v>263</v>
      </c>
      <c r="F23" s="44" t="s">
        <v>264</v>
      </c>
      <c r="G23" s="54" t="s">
        <v>105</v>
      </c>
      <c r="H23" s="57" t="str">
        <f>HYPERLINK("#", "http://www.nfield.co.jp")</f>
        <v>http://www.nfield.co.jp</v>
      </c>
      <c r="I23" s="58" t="s">
        <v>265</v>
      </c>
      <c r="J23" s="51">
        <v>5</v>
      </c>
      <c r="K23" s="10" t="s">
        <v>221</v>
      </c>
      <c r="L23" s="11">
        <v>5</v>
      </c>
      <c r="M23" s="44" t="s">
        <v>266</v>
      </c>
      <c r="N23" s="44" t="s">
        <v>267</v>
      </c>
      <c r="O23" s="47"/>
      <c r="P23" s="44" t="s">
        <v>108</v>
      </c>
      <c r="Q23" s="47"/>
      <c r="R23" s="44" t="s">
        <v>268</v>
      </c>
      <c r="S23" s="44" t="s">
        <v>241</v>
      </c>
      <c r="T23" s="44" t="s">
        <v>227</v>
      </c>
      <c r="U23" s="44" t="s">
        <v>269</v>
      </c>
      <c r="V23" s="45"/>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row>
    <row r="24" spans="1:49" ht="24" customHeight="1" x14ac:dyDescent="0.15">
      <c r="A24" s="2"/>
      <c r="B24" s="46"/>
      <c r="C24" s="47"/>
      <c r="D24" s="44"/>
      <c r="E24" s="44"/>
      <c r="F24" s="44"/>
      <c r="G24" s="55"/>
      <c r="H24" s="48"/>
      <c r="I24" s="59"/>
      <c r="J24" s="52"/>
      <c r="K24" s="13" t="s">
        <v>230</v>
      </c>
      <c r="L24" s="11" t="s">
        <v>108</v>
      </c>
      <c r="M24" s="44"/>
      <c r="N24" s="44"/>
      <c r="O24" s="47"/>
      <c r="P24" s="44"/>
      <c r="Q24" s="47"/>
      <c r="R24" s="44"/>
      <c r="S24" s="44"/>
      <c r="T24" s="44"/>
      <c r="U24" s="44"/>
      <c r="V24" s="45"/>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row>
    <row r="25" spans="1:49" ht="24" customHeight="1" x14ac:dyDescent="0.15">
      <c r="A25" s="2"/>
      <c r="B25" s="46"/>
      <c r="C25" s="47"/>
      <c r="D25" s="44"/>
      <c r="E25" s="44"/>
      <c r="F25" s="44"/>
      <c r="G25" s="55"/>
      <c r="H25" s="48"/>
      <c r="I25" s="59"/>
      <c r="J25" s="52"/>
      <c r="K25" s="13" t="s">
        <v>231</v>
      </c>
      <c r="L25" s="11" t="s">
        <v>108</v>
      </c>
      <c r="M25" s="44"/>
      <c r="N25" s="44"/>
      <c r="O25" s="47"/>
      <c r="P25" s="44"/>
      <c r="Q25" s="47"/>
      <c r="R25" s="44"/>
      <c r="S25" s="44"/>
      <c r="T25" s="44"/>
      <c r="U25" s="44"/>
      <c r="V25" s="45"/>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row>
    <row r="26" spans="1:49" ht="24" customHeight="1" x14ac:dyDescent="0.15">
      <c r="A26" s="2"/>
      <c r="B26" s="46"/>
      <c r="C26" s="47"/>
      <c r="D26" s="44"/>
      <c r="E26" s="44"/>
      <c r="F26" s="44"/>
      <c r="G26" s="56"/>
      <c r="H26" s="49"/>
      <c r="I26" s="60"/>
      <c r="J26" s="53"/>
      <c r="K26" s="13" t="s">
        <v>232</v>
      </c>
      <c r="L26" s="11" t="s">
        <v>108</v>
      </c>
      <c r="M26" s="44"/>
      <c r="N26" s="44"/>
      <c r="O26" s="47"/>
      <c r="P26" s="44"/>
      <c r="Q26" s="47"/>
      <c r="R26" s="44"/>
      <c r="S26" s="44"/>
      <c r="T26" s="44"/>
      <c r="U26" s="44"/>
      <c r="V26" s="45"/>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row>
    <row r="27" spans="1:49" ht="29.1" customHeight="1" x14ac:dyDescent="0.15">
      <c r="A27" s="2"/>
      <c r="B27" s="46" t="s">
        <v>111</v>
      </c>
      <c r="C27" s="47" t="s">
        <v>44</v>
      </c>
      <c r="D27" s="44" t="s">
        <v>286</v>
      </c>
      <c r="E27" s="44" t="s">
        <v>287</v>
      </c>
      <c r="F27" s="44" t="s">
        <v>288</v>
      </c>
      <c r="G27" s="54" t="s">
        <v>105</v>
      </c>
      <c r="H27" s="57" t="str">
        <f>HYPERLINK("#", "https://cleancare-fukuoka.com")</f>
        <v>https://cleancare-fukuoka.com</v>
      </c>
      <c r="I27" s="58" t="s">
        <v>289</v>
      </c>
      <c r="J27" s="51">
        <v>26</v>
      </c>
      <c r="K27" s="10" t="s">
        <v>221</v>
      </c>
      <c r="L27" s="11">
        <v>26</v>
      </c>
      <c r="M27" s="44" t="s">
        <v>274</v>
      </c>
      <c r="N27" s="44" t="s">
        <v>290</v>
      </c>
      <c r="O27" s="47"/>
      <c r="P27" s="44" t="s">
        <v>190</v>
      </c>
      <c r="Q27" s="47"/>
      <c r="R27" s="44" t="s">
        <v>254</v>
      </c>
      <c r="S27" s="44" t="s">
        <v>241</v>
      </c>
      <c r="T27" s="44" t="s">
        <v>227</v>
      </c>
      <c r="U27" s="44" t="s">
        <v>291</v>
      </c>
      <c r="V27" s="45"/>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row>
    <row r="28" spans="1:49" ht="29.1" customHeight="1" x14ac:dyDescent="0.15">
      <c r="A28" s="2"/>
      <c r="B28" s="46"/>
      <c r="C28" s="47"/>
      <c r="D28" s="44"/>
      <c r="E28" s="44"/>
      <c r="F28" s="44"/>
      <c r="G28" s="55"/>
      <c r="H28" s="48"/>
      <c r="I28" s="59"/>
      <c r="J28" s="52"/>
      <c r="K28" s="13" t="s">
        <v>230</v>
      </c>
      <c r="L28" s="11"/>
      <c r="M28" s="44"/>
      <c r="N28" s="44"/>
      <c r="O28" s="47"/>
      <c r="P28" s="44"/>
      <c r="Q28" s="47"/>
      <c r="R28" s="44"/>
      <c r="S28" s="44"/>
      <c r="T28" s="44"/>
      <c r="U28" s="44"/>
      <c r="V28" s="45"/>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row>
    <row r="29" spans="1:49" ht="29.1" customHeight="1" x14ac:dyDescent="0.15">
      <c r="A29" s="2"/>
      <c r="B29" s="46"/>
      <c r="C29" s="47"/>
      <c r="D29" s="44"/>
      <c r="E29" s="44"/>
      <c r="F29" s="44"/>
      <c r="G29" s="55"/>
      <c r="H29" s="48"/>
      <c r="I29" s="59"/>
      <c r="J29" s="52"/>
      <c r="K29" s="13" t="s">
        <v>231</v>
      </c>
      <c r="L29" s="11"/>
      <c r="M29" s="44"/>
      <c r="N29" s="44"/>
      <c r="O29" s="47"/>
      <c r="P29" s="44"/>
      <c r="Q29" s="47"/>
      <c r="R29" s="44"/>
      <c r="S29" s="44"/>
      <c r="T29" s="44"/>
      <c r="U29" s="44"/>
      <c r="V29" s="45"/>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row>
    <row r="30" spans="1:49" ht="29.1" customHeight="1" x14ac:dyDescent="0.15">
      <c r="A30" s="2"/>
      <c r="B30" s="46"/>
      <c r="C30" s="47"/>
      <c r="D30" s="44"/>
      <c r="E30" s="44"/>
      <c r="F30" s="44"/>
      <c r="G30" s="56"/>
      <c r="H30" s="49"/>
      <c r="I30" s="60"/>
      <c r="J30" s="53"/>
      <c r="K30" s="13" t="s">
        <v>232</v>
      </c>
      <c r="L30" s="11"/>
      <c r="M30" s="44"/>
      <c r="N30" s="44"/>
      <c r="O30" s="47"/>
      <c r="P30" s="44"/>
      <c r="Q30" s="47"/>
      <c r="R30" s="44"/>
      <c r="S30" s="44"/>
      <c r="T30" s="44"/>
      <c r="U30" s="44"/>
      <c r="V30" s="45"/>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row>
    <row r="31" spans="1:49" ht="36.950000000000003" customHeight="1" x14ac:dyDescent="0.15">
      <c r="A31" s="2"/>
      <c r="B31" s="46" t="s">
        <v>111</v>
      </c>
      <c r="C31" s="47" t="s">
        <v>44</v>
      </c>
      <c r="D31" s="44" t="s">
        <v>280</v>
      </c>
      <c r="E31" s="44" t="s">
        <v>281</v>
      </c>
      <c r="F31" s="44" t="s">
        <v>282</v>
      </c>
      <c r="G31" s="54" t="s">
        <v>105</v>
      </c>
      <c r="H31" s="57" t="str">
        <f>HYPERLINK("#", "http://www.sophiamedi.co.jp")</f>
        <v>http://www.sophiamedi.co.jp</v>
      </c>
      <c r="I31" s="58" t="s">
        <v>283</v>
      </c>
      <c r="J31" s="51">
        <v>11</v>
      </c>
      <c r="K31" s="10" t="s">
        <v>221</v>
      </c>
      <c r="L31" s="11">
        <v>6</v>
      </c>
      <c r="M31" s="44" t="s">
        <v>274</v>
      </c>
      <c r="N31" s="44" t="s">
        <v>284</v>
      </c>
      <c r="O31" s="47" t="s">
        <v>106</v>
      </c>
      <c r="P31" s="44"/>
      <c r="Q31" s="47"/>
      <c r="R31" s="44" t="s">
        <v>254</v>
      </c>
      <c r="S31" s="44" t="s">
        <v>226</v>
      </c>
      <c r="T31" s="44" t="s">
        <v>227</v>
      </c>
      <c r="U31" s="44" t="s">
        <v>285</v>
      </c>
      <c r="V31" s="45"/>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row>
    <row r="32" spans="1:49" ht="36.950000000000003" customHeight="1" x14ac:dyDescent="0.15">
      <c r="A32" s="2"/>
      <c r="B32" s="46"/>
      <c r="C32" s="47"/>
      <c r="D32" s="44"/>
      <c r="E32" s="44"/>
      <c r="F32" s="44"/>
      <c r="G32" s="55"/>
      <c r="H32" s="48"/>
      <c r="I32" s="59"/>
      <c r="J32" s="52"/>
      <c r="K32" s="13" t="s">
        <v>230</v>
      </c>
      <c r="L32" s="11">
        <v>3</v>
      </c>
      <c r="M32" s="44"/>
      <c r="N32" s="44"/>
      <c r="O32" s="47"/>
      <c r="P32" s="44"/>
      <c r="Q32" s="47"/>
      <c r="R32" s="44"/>
      <c r="S32" s="44"/>
      <c r="T32" s="44"/>
      <c r="U32" s="44"/>
      <c r="V32" s="45"/>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row>
    <row r="33" spans="1:49" ht="36.950000000000003" customHeight="1" x14ac:dyDescent="0.15">
      <c r="A33" s="2"/>
      <c r="B33" s="46"/>
      <c r="C33" s="47"/>
      <c r="D33" s="44"/>
      <c r="E33" s="44"/>
      <c r="F33" s="44"/>
      <c r="G33" s="55"/>
      <c r="H33" s="48"/>
      <c r="I33" s="59"/>
      <c r="J33" s="52"/>
      <c r="K33" s="13" t="s">
        <v>231</v>
      </c>
      <c r="L33" s="11">
        <v>1</v>
      </c>
      <c r="M33" s="44"/>
      <c r="N33" s="44"/>
      <c r="O33" s="47"/>
      <c r="P33" s="44"/>
      <c r="Q33" s="47"/>
      <c r="R33" s="44"/>
      <c r="S33" s="44"/>
      <c r="T33" s="44"/>
      <c r="U33" s="44"/>
      <c r="V33" s="45"/>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row>
    <row r="34" spans="1:49" ht="36.950000000000003" customHeight="1" x14ac:dyDescent="0.15">
      <c r="A34" s="2"/>
      <c r="B34" s="46"/>
      <c r="C34" s="47"/>
      <c r="D34" s="44"/>
      <c r="E34" s="44"/>
      <c r="F34" s="44"/>
      <c r="G34" s="56"/>
      <c r="H34" s="49"/>
      <c r="I34" s="60"/>
      <c r="J34" s="53"/>
      <c r="K34" s="13" t="s">
        <v>232</v>
      </c>
      <c r="L34" s="11">
        <v>1</v>
      </c>
      <c r="M34" s="44"/>
      <c r="N34" s="44"/>
      <c r="O34" s="47"/>
      <c r="P34" s="44"/>
      <c r="Q34" s="47"/>
      <c r="R34" s="44"/>
      <c r="S34" s="44"/>
      <c r="T34" s="44"/>
      <c r="U34" s="44"/>
      <c r="V34" s="45"/>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row>
    <row r="35" spans="1:49" ht="20.100000000000001" customHeight="1" x14ac:dyDescent="0.15">
      <c r="A35" s="2"/>
      <c r="B35" s="46" t="s">
        <v>111</v>
      </c>
      <c r="C35" s="47" t="s">
        <v>44</v>
      </c>
      <c r="D35" s="44" t="s">
        <v>332</v>
      </c>
      <c r="E35" s="44" t="s">
        <v>333</v>
      </c>
      <c r="F35" s="44" t="s">
        <v>334</v>
      </c>
      <c r="G35" s="54"/>
      <c r="H35" s="57" t="s">
        <v>108</v>
      </c>
      <c r="I35" s="58" t="s">
        <v>335</v>
      </c>
      <c r="J35" s="51" t="s">
        <v>237</v>
      </c>
      <c r="K35" s="10" t="s">
        <v>221</v>
      </c>
      <c r="L35" s="11" t="s">
        <v>141</v>
      </c>
      <c r="M35" s="44" t="s">
        <v>336</v>
      </c>
      <c r="N35" s="44" t="s">
        <v>337</v>
      </c>
      <c r="O35" s="47" t="s">
        <v>106</v>
      </c>
      <c r="P35" s="44" t="s">
        <v>338</v>
      </c>
      <c r="Q35" s="47"/>
      <c r="R35" s="44" t="s">
        <v>254</v>
      </c>
      <c r="S35" s="44"/>
      <c r="T35" s="44" t="s">
        <v>339</v>
      </c>
      <c r="U35" s="44" t="s">
        <v>340</v>
      </c>
      <c r="V35" s="45"/>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row>
    <row r="36" spans="1:49" ht="19.899999999999999" customHeight="1" x14ac:dyDescent="0.15">
      <c r="A36" s="2"/>
      <c r="B36" s="46"/>
      <c r="C36" s="47"/>
      <c r="D36" s="44"/>
      <c r="E36" s="44"/>
      <c r="F36" s="44"/>
      <c r="G36" s="55"/>
      <c r="H36" s="48"/>
      <c r="I36" s="59"/>
      <c r="J36" s="52"/>
      <c r="K36" s="13" t="s">
        <v>230</v>
      </c>
      <c r="L36" s="11" t="s">
        <v>244</v>
      </c>
      <c r="M36" s="44"/>
      <c r="N36" s="44"/>
      <c r="O36" s="47"/>
      <c r="P36" s="44"/>
      <c r="Q36" s="47"/>
      <c r="R36" s="44"/>
      <c r="S36" s="44"/>
      <c r="T36" s="44"/>
      <c r="U36" s="44"/>
      <c r="V36" s="45"/>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row>
    <row r="37" spans="1:49" ht="19.899999999999999" customHeight="1" x14ac:dyDescent="0.15">
      <c r="A37" s="2"/>
      <c r="B37" s="46"/>
      <c r="C37" s="47"/>
      <c r="D37" s="44"/>
      <c r="E37" s="44"/>
      <c r="F37" s="44"/>
      <c r="G37" s="55"/>
      <c r="H37" s="48"/>
      <c r="I37" s="59"/>
      <c r="J37" s="52"/>
      <c r="K37" s="13" t="s">
        <v>231</v>
      </c>
      <c r="L37" s="11" t="s">
        <v>244</v>
      </c>
      <c r="M37" s="44"/>
      <c r="N37" s="44"/>
      <c r="O37" s="47"/>
      <c r="P37" s="44"/>
      <c r="Q37" s="47"/>
      <c r="R37" s="44"/>
      <c r="S37" s="44"/>
      <c r="T37" s="44"/>
      <c r="U37" s="44"/>
      <c r="V37" s="45"/>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row>
    <row r="38" spans="1:49" ht="19.899999999999999" customHeight="1" x14ac:dyDescent="0.15">
      <c r="A38" s="2"/>
      <c r="B38" s="46"/>
      <c r="C38" s="47"/>
      <c r="D38" s="44"/>
      <c r="E38" s="44"/>
      <c r="F38" s="44"/>
      <c r="G38" s="56"/>
      <c r="H38" s="49"/>
      <c r="I38" s="60"/>
      <c r="J38" s="53"/>
      <c r="K38" s="13" t="s">
        <v>232</v>
      </c>
      <c r="L38" s="11" t="s">
        <v>108</v>
      </c>
      <c r="M38" s="44"/>
      <c r="N38" s="44"/>
      <c r="O38" s="47"/>
      <c r="P38" s="44"/>
      <c r="Q38" s="47"/>
      <c r="R38" s="44"/>
      <c r="S38" s="44"/>
      <c r="T38" s="44"/>
      <c r="U38" s="44"/>
      <c r="V38" s="45"/>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row>
    <row r="39" spans="1:49" ht="35.1" customHeight="1" x14ac:dyDescent="0.15">
      <c r="A39" s="2"/>
      <c r="B39" s="46" t="s">
        <v>111</v>
      </c>
      <c r="C39" s="47" t="s">
        <v>53</v>
      </c>
      <c r="D39" s="44" t="s">
        <v>270</v>
      </c>
      <c r="E39" s="44" t="s">
        <v>271</v>
      </c>
      <c r="F39" s="44" t="s">
        <v>272</v>
      </c>
      <c r="G39" s="54"/>
      <c r="H39" s="57"/>
      <c r="I39" s="58" t="s">
        <v>273</v>
      </c>
      <c r="J39" s="51">
        <v>15</v>
      </c>
      <c r="K39" s="10" t="s">
        <v>221</v>
      </c>
      <c r="L39" s="11">
        <v>9</v>
      </c>
      <c r="M39" s="44" t="s">
        <v>274</v>
      </c>
      <c r="N39" s="44" t="s">
        <v>275</v>
      </c>
      <c r="O39" s="47" t="s">
        <v>106</v>
      </c>
      <c r="P39" s="44" t="s">
        <v>276</v>
      </c>
      <c r="Q39" s="47"/>
      <c r="R39" s="44" t="s">
        <v>254</v>
      </c>
      <c r="S39" s="44" t="s">
        <v>277</v>
      </c>
      <c r="T39" s="44" t="s">
        <v>278</v>
      </c>
      <c r="U39" s="44" t="s">
        <v>279</v>
      </c>
      <c r="V39" s="45"/>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row>
    <row r="40" spans="1:49" ht="35.1" customHeight="1" x14ac:dyDescent="0.15">
      <c r="A40" s="2"/>
      <c r="B40" s="46"/>
      <c r="C40" s="47"/>
      <c r="D40" s="44"/>
      <c r="E40" s="44"/>
      <c r="F40" s="44"/>
      <c r="G40" s="55"/>
      <c r="H40" s="48"/>
      <c r="I40" s="59"/>
      <c r="J40" s="52"/>
      <c r="K40" s="13" t="s">
        <v>230</v>
      </c>
      <c r="L40" s="11">
        <v>3</v>
      </c>
      <c r="M40" s="44"/>
      <c r="N40" s="44"/>
      <c r="O40" s="47"/>
      <c r="P40" s="44"/>
      <c r="Q40" s="47"/>
      <c r="R40" s="44"/>
      <c r="S40" s="44"/>
      <c r="T40" s="44"/>
      <c r="U40" s="44"/>
      <c r="V40" s="45"/>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row>
    <row r="41" spans="1:49" ht="35.1" customHeight="1" x14ac:dyDescent="0.15">
      <c r="A41" s="2"/>
      <c r="B41" s="46"/>
      <c r="C41" s="47"/>
      <c r="D41" s="44"/>
      <c r="E41" s="44"/>
      <c r="F41" s="44"/>
      <c r="G41" s="55"/>
      <c r="H41" s="48"/>
      <c r="I41" s="59"/>
      <c r="J41" s="52"/>
      <c r="K41" s="13" t="s">
        <v>231</v>
      </c>
      <c r="L41" s="11">
        <v>1</v>
      </c>
      <c r="M41" s="44"/>
      <c r="N41" s="44"/>
      <c r="O41" s="47"/>
      <c r="P41" s="44"/>
      <c r="Q41" s="47"/>
      <c r="R41" s="44"/>
      <c r="S41" s="44"/>
      <c r="T41" s="44"/>
      <c r="U41" s="44"/>
      <c r="V41" s="45"/>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row>
    <row r="42" spans="1:49" ht="35.1" customHeight="1" x14ac:dyDescent="0.15">
      <c r="A42" s="2"/>
      <c r="B42" s="46"/>
      <c r="C42" s="47"/>
      <c r="D42" s="44"/>
      <c r="E42" s="44"/>
      <c r="F42" s="44"/>
      <c r="G42" s="56"/>
      <c r="H42" s="49"/>
      <c r="I42" s="60"/>
      <c r="J42" s="53"/>
      <c r="K42" s="13" t="s">
        <v>232</v>
      </c>
      <c r="L42" s="11">
        <v>1</v>
      </c>
      <c r="M42" s="44"/>
      <c r="N42" s="44"/>
      <c r="O42" s="47"/>
      <c r="P42" s="44"/>
      <c r="Q42" s="47"/>
      <c r="R42" s="44"/>
      <c r="S42" s="44"/>
      <c r="T42" s="44"/>
      <c r="U42" s="44"/>
      <c r="V42" s="45"/>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row>
    <row r="43" spans="1:49" ht="33" customHeight="1" x14ac:dyDescent="0.15">
      <c r="A43" s="2"/>
      <c r="B43" s="46" t="s">
        <v>111</v>
      </c>
      <c r="C43" s="47" t="s">
        <v>53</v>
      </c>
      <c r="D43" s="44" t="s">
        <v>292</v>
      </c>
      <c r="E43" s="44" t="s">
        <v>293</v>
      </c>
      <c r="F43" s="44" t="s">
        <v>294</v>
      </c>
      <c r="G43" s="54"/>
      <c r="H43" s="57"/>
      <c r="I43" s="58" t="s">
        <v>295</v>
      </c>
      <c r="J43" s="51">
        <v>20</v>
      </c>
      <c r="K43" s="10" t="s">
        <v>221</v>
      </c>
      <c r="L43" s="11">
        <v>12</v>
      </c>
      <c r="M43" s="44" t="s">
        <v>296</v>
      </c>
      <c r="N43" s="44" t="s">
        <v>297</v>
      </c>
      <c r="O43" s="47" t="s">
        <v>106</v>
      </c>
      <c r="P43" s="44" t="s">
        <v>298</v>
      </c>
      <c r="Q43" s="47" t="s">
        <v>299</v>
      </c>
      <c r="R43" s="44" t="s">
        <v>300</v>
      </c>
      <c r="S43" s="44" t="s">
        <v>301</v>
      </c>
      <c r="T43" s="44" t="s">
        <v>302</v>
      </c>
      <c r="U43" s="44" t="s">
        <v>303</v>
      </c>
      <c r="V43" s="45"/>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row>
    <row r="44" spans="1:49" ht="33" customHeight="1" x14ac:dyDescent="0.15">
      <c r="A44" s="2"/>
      <c r="B44" s="46"/>
      <c r="C44" s="47"/>
      <c r="D44" s="44"/>
      <c r="E44" s="44"/>
      <c r="F44" s="44"/>
      <c r="G44" s="55"/>
      <c r="H44" s="48"/>
      <c r="I44" s="59"/>
      <c r="J44" s="52"/>
      <c r="K44" s="13" t="s">
        <v>230</v>
      </c>
      <c r="L44" s="11">
        <v>5</v>
      </c>
      <c r="M44" s="44"/>
      <c r="N44" s="44"/>
      <c r="O44" s="47"/>
      <c r="P44" s="44"/>
      <c r="Q44" s="47"/>
      <c r="R44" s="44"/>
      <c r="S44" s="44"/>
      <c r="T44" s="44"/>
      <c r="U44" s="44"/>
      <c r="V44" s="45"/>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row>
    <row r="45" spans="1:49" ht="33" customHeight="1" x14ac:dyDescent="0.15">
      <c r="A45" s="2"/>
      <c r="B45" s="46"/>
      <c r="C45" s="47"/>
      <c r="D45" s="44"/>
      <c r="E45" s="44"/>
      <c r="F45" s="44"/>
      <c r="G45" s="55"/>
      <c r="H45" s="48"/>
      <c r="I45" s="59"/>
      <c r="J45" s="52"/>
      <c r="K45" s="13" t="s">
        <v>231</v>
      </c>
      <c r="L45" s="11">
        <v>2</v>
      </c>
      <c r="M45" s="44"/>
      <c r="N45" s="44"/>
      <c r="O45" s="47"/>
      <c r="P45" s="44"/>
      <c r="Q45" s="47"/>
      <c r="R45" s="44"/>
      <c r="S45" s="44"/>
      <c r="T45" s="44"/>
      <c r="U45" s="44"/>
      <c r="V45" s="45"/>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row>
    <row r="46" spans="1:49" ht="33" customHeight="1" x14ac:dyDescent="0.15">
      <c r="A46" s="2"/>
      <c r="B46" s="46"/>
      <c r="C46" s="47"/>
      <c r="D46" s="44"/>
      <c r="E46" s="44"/>
      <c r="F46" s="44"/>
      <c r="G46" s="56"/>
      <c r="H46" s="49"/>
      <c r="I46" s="60"/>
      <c r="J46" s="53"/>
      <c r="K46" s="13" t="s">
        <v>232</v>
      </c>
      <c r="L46" s="11">
        <v>1</v>
      </c>
      <c r="M46" s="44"/>
      <c r="N46" s="44"/>
      <c r="O46" s="47"/>
      <c r="P46" s="44"/>
      <c r="Q46" s="47"/>
      <c r="R46" s="44"/>
      <c r="S46" s="44"/>
      <c r="T46" s="44"/>
      <c r="U46" s="44"/>
      <c r="V46" s="45"/>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row>
    <row r="47" spans="1:49" ht="26.1" customHeight="1" x14ac:dyDescent="0.15">
      <c r="A47" s="2"/>
      <c r="B47" s="46" t="s">
        <v>111</v>
      </c>
      <c r="C47" s="47" t="s">
        <v>53</v>
      </c>
      <c r="D47" s="44" t="s">
        <v>304</v>
      </c>
      <c r="E47" s="44" t="s">
        <v>305</v>
      </c>
      <c r="F47" s="44" t="s">
        <v>306</v>
      </c>
      <c r="G47" s="54"/>
      <c r="H47" s="57"/>
      <c r="I47" s="58" t="s">
        <v>307</v>
      </c>
      <c r="J47" s="51">
        <v>26</v>
      </c>
      <c r="K47" s="10" t="s">
        <v>221</v>
      </c>
      <c r="L47" s="11">
        <v>24</v>
      </c>
      <c r="M47" s="44" t="s">
        <v>296</v>
      </c>
      <c r="N47" s="44" t="s">
        <v>308</v>
      </c>
      <c r="O47" s="47" t="s">
        <v>106</v>
      </c>
      <c r="P47" s="44"/>
      <c r="Q47" s="47" t="s">
        <v>299</v>
      </c>
      <c r="R47" s="44" t="s">
        <v>309</v>
      </c>
      <c r="S47" s="44" t="s">
        <v>226</v>
      </c>
      <c r="T47" s="44" t="s">
        <v>227</v>
      </c>
      <c r="U47" s="44" t="s">
        <v>310</v>
      </c>
      <c r="V47" s="45"/>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row>
    <row r="48" spans="1:49" ht="26.1" customHeight="1" x14ac:dyDescent="0.15">
      <c r="A48" s="2"/>
      <c r="B48" s="46"/>
      <c r="C48" s="47"/>
      <c r="D48" s="44"/>
      <c r="E48" s="44"/>
      <c r="F48" s="44"/>
      <c r="G48" s="55"/>
      <c r="H48" s="48"/>
      <c r="I48" s="59"/>
      <c r="J48" s="52"/>
      <c r="K48" s="13" t="s">
        <v>230</v>
      </c>
      <c r="L48" s="11"/>
      <c r="M48" s="44"/>
      <c r="N48" s="44"/>
      <c r="O48" s="47"/>
      <c r="P48" s="44"/>
      <c r="Q48" s="47"/>
      <c r="R48" s="44"/>
      <c r="S48" s="44"/>
      <c r="T48" s="44"/>
      <c r="U48" s="44"/>
      <c r="V48" s="45"/>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row>
    <row r="49" spans="1:49" ht="26.1" customHeight="1" x14ac:dyDescent="0.15">
      <c r="A49" s="2"/>
      <c r="B49" s="46"/>
      <c r="C49" s="47"/>
      <c r="D49" s="44"/>
      <c r="E49" s="44"/>
      <c r="F49" s="44"/>
      <c r="G49" s="55"/>
      <c r="H49" s="48"/>
      <c r="I49" s="59"/>
      <c r="J49" s="52"/>
      <c r="K49" s="13" t="s">
        <v>231</v>
      </c>
      <c r="L49" s="11">
        <v>2</v>
      </c>
      <c r="M49" s="44"/>
      <c r="N49" s="44"/>
      <c r="O49" s="47"/>
      <c r="P49" s="44"/>
      <c r="Q49" s="47"/>
      <c r="R49" s="44"/>
      <c r="S49" s="44"/>
      <c r="T49" s="44"/>
      <c r="U49" s="44"/>
      <c r="V49" s="45"/>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row>
    <row r="50" spans="1:49" ht="26.1" customHeight="1" x14ac:dyDescent="0.15">
      <c r="A50" s="2"/>
      <c r="B50" s="46"/>
      <c r="C50" s="47"/>
      <c r="D50" s="44"/>
      <c r="E50" s="44"/>
      <c r="F50" s="44"/>
      <c r="G50" s="56"/>
      <c r="H50" s="49"/>
      <c r="I50" s="60"/>
      <c r="J50" s="53"/>
      <c r="K50" s="13" t="s">
        <v>232</v>
      </c>
      <c r="L50" s="11"/>
      <c r="M50" s="44"/>
      <c r="N50" s="44"/>
      <c r="O50" s="47"/>
      <c r="P50" s="44"/>
      <c r="Q50" s="47"/>
      <c r="R50" s="44"/>
      <c r="S50" s="44"/>
      <c r="T50" s="44"/>
      <c r="U50" s="44"/>
      <c r="V50" s="45"/>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row>
    <row r="51" spans="1:49" ht="23.1" customHeight="1" x14ac:dyDescent="0.15">
      <c r="A51" s="2"/>
      <c r="B51" s="46" t="s">
        <v>111</v>
      </c>
      <c r="C51" s="47" t="s">
        <v>53</v>
      </c>
      <c r="D51" s="44" t="s">
        <v>311</v>
      </c>
      <c r="E51" s="44" t="s">
        <v>312</v>
      </c>
      <c r="F51" s="44" t="s">
        <v>313</v>
      </c>
      <c r="G51" s="54" t="s">
        <v>105</v>
      </c>
      <c r="H51" s="57" t="str">
        <f>HYPERLINK("#", "http://www.houmon-rinrin.com")</f>
        <v>http://www.houmon-rinrin.com</v>
      </c>
      <c r="I51" s="58" t="s">
        <v>314</v>
      </c>
      <c r="J51" s="51">
        <v>6</v>
      </c>
      <c r="K51" s="10" t="s">
        <v>221</v>
      </c>
      <c r="L51" s="11">
        <v>5</v>
      </c>
      <c r="M51" s="44" t="s">
        <v>238</v>
      </c>
      <c r="N51" s="44" t="s">
        <v>315</v>
      </c>
      <c r="O51" s="47" t="s">
        <v>106</v>
      </c>
      <c r="P51" s="44"/>
      <c r="Q51" s="47"/>
      <c r="R51" s="44"/>
      <c r="S51" s="44" t="s">
        <v>241</v>
      </c>
      <c r="T51" s="44" t="s">
        <v>316</v>
      </c>
      <c r="U51" s="44" t="s">
        <v>317</v>
      </c>
      <c r="V51" s="45"/>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row>
    <row r="52" spans="1:49" ht="23.1" customHeight="1" x14ac:dyDescent="0.15">
      <c r="A52" s="2"/>
      <c r="B52" s="46"/>
      <c r="C52" s="47"/>
      <c r="D52" s="44"/>
      <c r="E52" s="44"/>
      <c r="F52" s="44"/>
      <c r="G52" s="55"/>
      <c r="H52" s="48"/>
      <c r="I52" s="59"/>
      <c r="J52" s="52"/>
      <c r="K52" s="13" t="s">
        <v>230</v>
      </c>
      <c r="L52" s="11"/>
      <c r="M52" s="44"/>
      <c r="N52" s="44"/>
      <c r="O52" s="47"/>
      <c r="P52" s="44"/>
      <c r="Q52" s="47"/>
      <c r="R52" s="44"/>
      <c r="S52" s="44"/>
      <c r="T52" s="44"/>
      <c r="U52" s="44"/>
      <c r="V52" s="45"/>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row>
    <row r="53" spans="1:49" ht="23.1" customHeight="1" x14ac:dyDescent="0.15">
      <c r="A53" s="2"/>
      <c r="B53" s="46"/>
      <c r="C53" s="47"/>
      <c r="D53" s="44"/>
      <c r="E53" s="44"/>
      <c r="F53" s="44"/>
      <c r="G53" s="55"/>
      <c r="H53" s="48"/>
      <c r="I53" s="59"/>
      <c r="J53" s="52"/>
      <c r="K53" s="13" t="s">
        <v>231</v>
      </c>
      <c r="L53" s="11"/>
      <c r="M53" s="44"/>
      <c r="N53" s="44"/>
      <c r="O53" s="47"/>
      <c r="P53" s="44"/>
      <c r="Q53" s="47"/>
      <c r="R53" s="44"/>
      <c r="S53" s="44"/>
      <c r="T53" s="44"/>
      <c r="U53" s="44"/>
      <c r="V53" s="45"/>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row>
    <row r="54" spans="1:49" ht="23.1" customHeight="1" x14ac:dyDescent="0.15">
      <c r="A54" s="2"/>
      <c r="B54" s="46"/>
      <c r="C54" s="47"/>
      <c r="D54" s="44"/>
      <c r="E54" s="44"/>
      <c r="F54" s="44"/>
      <c r="G54" s="56"/>
      <c r="H54" s="49"/>
      <c r="I54" s="60"/>
      <c r="J54" s="53"/>
      <c r="K54" s="13" t="s">
        <v>232</v>
      </c>
      <c r="L54" s="11"/>
      <c r="M54" s="44"/>
      <c r="N54" s="44"/>
      <c r="O54" s="47"/>
      <c r="P54" s="44"/>
      <c r="Q54" s="47"/>
      <c r="R54" s="44"/>
      <c r="S54" s="44"/>
      <c r="T54" s="44"/>
      <c r="U54" s="44"/>
      <c r="V54" s="45"/>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row>
    <row r="55" spans="1:49" ht="15" customHeight="1" x14ac:dyDescent="0.15">
      <c r="A55" s="2"/>
      <c r="B55" s="46" t="s">
        <v>111</v>
      </c>
      <c r="C55" s="47" t="s">
        <v>53</v>
      </c>
      <c r="D55" s="44" t="s">
        <v>318</v>
      </c>
      <c r="E55" s="44" t="s">
        <v>319</v>
      </c>
      <c r="F55" s="44" t="s">
        <v>320</v>
      </c>
      <c r="G55" s="54"/>
      <c r="H55" s="57"/>
      <c r="I55" s="58" t="s">
        <v>321</v>
      </c>
      <c r="J55" s="51">
        <v>5</v>
      </c>
      <c r="K55" s="10" t="s">
        <v>221</v>
      </c>
      <c r="L55" s="11">
        <v>5</v>
      </c>
      <c r="M55" s="44" t="s">
        <v>274</v>
      </c>
      <c r="N55" s="44" t="s">
        <v>322</v>
      </c>
      <c r="O55" s="47" t="s">
        <v>106</v>
      </c>
      <c r="P55" s="44" t="s">
        <v>323</v>
      </c>
      <c r="Q55" s="47"/>
      <c r="R55" s="44"/>
      <c r="S55" s="44" t="s">
        <v>241</v>
      </c>
      <c r="T55" s="44" t="s">
        <v>227</v>
      </c>
      <c r="U55" s="44"/>
      <c r="V55" s="45"/>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row>
    <row r="56" spans="1:49" ht="15" customHeight="1" x14ac:dyDescent="0.15">
      <c r="A56" s="2"/>
      <c r="B56" s="46"/>
      <c r="C56" s="47"/>
      <c r="D56" s="44"/>
      <c r="E56" s="44"/>
      <c r="F56" s="44"/>
      <c r="G56" s="55"/>
      <c r="H56" s="48"/>
      <c r="I56" s="59"/>
      <c r="J56" s="52"/>
      <c r="K56" s="13" t="s">
        <v>230</v>
      </c>
      <c r="L56" s="11"/>
      <c r="M56" s="44"/>
      <c r="N56" s="44"/>
      <c r="O56" s="47"/>
      <c r="P56" s="44"/>
      <c r="Q56" s="47"/>
      <c r="R56" s="44"/>
      <c r="S56" s="44"/>
      <c r="T56" s="44"/>
      <c r="U56" s="44"/>
      <c r="V56" s="45"/>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row>
    <row r="57" spans="1:49" ht="15" customHeight="1" x14ac:dyDescent="0.15">
      <c r="A57" s="2"/>
      <c r="B57" s="46"/>
      <c r="C57" s="47"/>
      <c r="D57" s="44"/>
      <c r="E57" s="44"/>
      <c r="F57" s="44"/>
      <c r="G57" s="55"/>
      <c r="H57" s="48"/>
      <c r="I57" s="59"/>
      <c r="J57" s="52"/>
      <c r="K57" s="13" t="s">
        <v>231</v>
      </c>
      <c r="L57" s="11"/>
      <c r="M57" s="44"/>
      <c r="N57" s="44"/>
      <c r="O57" s="47"/>
      <c r="P57" s="44"/>
      <c r="Q57" s="47"/>
      <c r="R57" s="44"/>
      <c r="S57" s="44"/>
      <c r="T57" s="44"/>
      <c r="U57" s="44"/>
      <c r="V57" s="45"/>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row>
    <row r="58" spans="1:49" ht="15" customHeight="1" x14ac:dyDescent="0.15">
      <c r="A58" s="2"/>
      <c r="B58" s="46"/>
      <c r="C58" s="47"/>
      <c r="D58" s="44"/>
      <c r="E58" s="44"/>
      <c r="F58" s="44"/>
      <c r="G58" s="56"/>
      <c r="H58" s="49"/>
      <c r="I58" s="60"/>
      <c r="J58" s="53"/>
      <c r="K58" s="13" t="s">
        <v>232</v>
      </c>
      <c r="L58" s="11"/>
      <c r="M58" s="44"/>
      <c r="N58" s="44"/>
      <c r="O58" s="47"/>
      <c r="P58" s="44"/>
      <c r="Q58" s="47"/>
      <c r="R58" s="44"/>
      <c r="S58" s="44"/>
      <c r="T58" s="44"/>
      <c r="U58" s="44"/>
      <c r="V58" s="45"/>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row>
    <row r="59" spans="1:49" ht="15" customHeight="1" x14ac:dyDescent="0.15">
      <c r="A59" s="2"/>
      <c r="B59" s="46" t="s">
        <v>111</v>
      </c>
      <c r="C59" s="47" t="s">
        <v>53</v>
      </c>
      <c r="D59" s="44" t="s">
        <v>324</v>
      </c>
      <c r="E59" s="44" t="s">
        <v>325</v>
      </c>
      <c r="F59" s="44" t="s">
        <v>326</v>
      </c>
      <c r="G59" s="54" t="s">
        <v>105</v>
      </c>
      <c r="H59" s="57" t="str">
        <f>HYPERLINK("#", "http://care-net.biz/40/kasumigaoka_houkan/")</f>
        <v>http://care-net.biz/40/kasumigaoka_houkan/</v>
      </c>
      <c r="I59" s="58" t="s">
        <v>327</v>
      </c>
      <c r="J59" s="51">
        <v>30</v>
      </c>
      <c r="K59" s="10" t="s">
        <v>221</v>
      </c>
      <c r="L59" s="11">
        <v>19</v>
      </c>
      <c r="M59" s="44" t="s">
        <v>328</v>
      </c>
      <c r="N59" s="44" t="s">
        <v>329</v>
      </c>
      <c r="O59" s="47" t="s">
        <v>106</v>
      </c>
      <c r="P59" s="44" t="s">
        <v>330</v>
      </c>
      <c r="Q59" s="47" t="s">
        <v>299</v>
      </c>
      <c r="R59" s="44" t="s">
        <v>254</v>
      </c>
      <c r="S59" s="44" t="s">
        <v>301</v>
      </c>
      <c r="T59" s="44" t="s">
        <v>227</v>
      </c>
      <c r="U59" s="44" t="s">
        <v>331</v>
      </c>
      <c r="V59" s="45"/>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row>
    <row r="60" spans="1:49" ht="15" customHeight="1" x14ac:dyDescent="0.15">
      <c r="A60" s="2"/>
      <c r="B60" s="46"/>
      <c r="C60" s="47"/>
      <c r="D60" s="44"/>
      <c r="E60" s="44"/>
      <c r="F60" s="44"/>
      <c r="G60" s="55"/>
      <c r="H60" s="48"/>
      <c r="I60" s="59"/>
      <c r="J60" s="52"/>
      <c r="K60" s="13" t="s">
        <v>230</v>
      </c>
      <c r="L60" s="11">
        <v>6</v>
      </c>
      <c r="M60" s="44"/>
      <c r="N60" s="44"/>
      <c r="O60" s="47"/>
      <c r="P60" s="44"/>
      <c r="Q60" s="47"/>
      <c r="R60" s="44"/>
      <c r="S60" s="44"/>
      <c r="T60" s="44"/>
      <c r="U60" s="44"/>
      <c r="V60" s="45"/>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row>
    <row r="61" spans="1:49" ht="15" customHeight="1" x14ac:dyDescent="0.15">
      <c r="A61" s="2"/>
      <c r="B61" s="46"/>
      <c r="C61" s="47"/>
      <c r="D61" s="44"/>
      <c r="E61" s="44"/>
      <c r="F61" s="44"/>
      <c r="G61" s="55"/>
      <c r="H61" s="48"/>
      <c r="I61" s="59"/>
      <c r="J61" s="52"/>
      <c r="K61" s="13" t="s">
        <v>231</v>
      </c>
      <c r="L61" s="11">
        <v>3</v>
      </c>
      <c r="M61" s="44"/>
      <c r="N61" s="44"/>
      <c r="O61" s="47"/>
      <c r="P61" s="44"/>
      <c r="Q61" s="47"/>
      <c r="R61" s="44"/>
      <c r="S61" s="44"/>
      <c r="T61" s="44"/>
      <c r="U61" s="44"/>
      <c r="V61" s="45"/>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row>
    <row r="62" spans="1:49" ht="15" customHeight="1" x14ac:dyDescent="0.15">
      <c r="A62" s="2"/>
      <c r="B62" s="46"/>
      <c r="C62" s="47"/>
      <c r="D62" s="44"/>
      <c r="E62" s="44"/>
      <c r="F62" s="44"/>
      <c r="G62" s="56"/>
      <c r="H62" s="49"/>
      <c r="I62" s="60"/>
      <c r="J62" s="53"/>
      <c r="K62" s="13" t="s">
        <v>232</v>
      </c>
      <c r="L62" s="11">
        <v>2</v>
      </c>
      <c r="M62" s="44"/>
      <c r="N62" s="44"/>
      <c r="O62" s="47"/>
      <c r="P62" s="44"/>
      <c r="Q62" s="47"/>
      <c r="R62" s="44"/>
      <c r="S62" s="44"/>
      <c r="T62" s="44"/>
      <c r="U62" s="44"/>
      <c r="V62" s="45"/>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row>
    <row r="63" spans="1:49" ht="24" customHeight="1" x14ac:dyDescent="0.15">
      <c r="A63" s="2"/>
      <c r="B63" s="46" t="s">
        <v>112</v>
      </c>
      <c r="C63" s="47" t="s">
        <v>45</v>
      </c>
      <c r="D63" s="44" t="s">
        <v>341</v>
      </c>
      <c r="E63" s="44" t="s">
        <v>196</v>
      </c>
      <c r="F63" s="44" t="s">
        <v>342</v>
      </c>
      <c r="G63" s="54"/>
      <c r="H63" s="57"/>
      <c r="I63" s="58" t="s">
        <v>343</v>
      </c>
      <c r="J63" s="51">
        <v>6</v>
      </c>
      <c r="K63" s="10" t="s">
        <v>221</v>
      </c>
      <c r="L63" s="11">
        <v>4</v>
      </c>
      <c r="M63" s="44" t="s">
        <v>259</v>
      </c>
      <c r="N63" s="44" t="s">
        <v>344</v>
      </c>
      <c r="O63" s="47" t="s">
        <v>106</v>
      </c>
      <c r="P63" s="44"/>
      <c r="Q63" s="47"/>
      <c r="R63" s="44"/>
      <c r="S63" s="44" t="s">
        <v>241</v>
      </c>
      <c r="T63" s="44" t="s">
        <v>227</v>
      </c>
      <c r="U63" s="44" t="s">
        <v>345</v>
      </c>
      <c r="V63" s="45"/>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row>
    <row r="64" spans="1:49" ht="24" customHeight="1" x14ac:dyDescent="0.15">
      <c r="A64" s="2"/>
      <c r="B64" s="46"/>
      <c r="C64" s="47"/>
      <c r="D64" s="44"/>
      <c r="E64" s="44"/>
      <c r="F64" s="44"/>
      <c r="G64" s="55"/>
      <c r="H64" s="48"/>
      <c r="I64" s="59"/>
      <c r="J64" s="52"/>
      <c r="K64" s="13" t="s">
        <v>230</v>
      </c>
      <c r="L64" s="11"/>
      <c r="M64" s="44"/>
      <c r="N64" s="44"/>
      <c r="O64" s="47"/>
      <c r="P64" s="44"/>
      <c r="Q64" s="47"/>
      <c r="R64" s="44"/>
      <c r="S64" s="44"/>
      <c r="T64" s="44"/>
      <c r="U64" s="44"/>
      <c r="V64" s="45"/>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row>
    <row r="65" spans="1:49" ht="24" customHeight="1" x14ac:dyDescent="0.15">
      <c r="A65" s="2"/>
      <c r="B65" s="46"/>
      <c r="C65" s="47"/>
      <c r="D65" s="44"/>
      <c r="E65" s="44"/>
      <c r="F65" s="44"/>
      <c r="G65" s="55"/>
      <c r="H65" s="48"/>
      <c r="I65" s="59"/>
      <c r="J65" s="52"/>
      <c r="K65" s="13" t="s">
        <v>231</v>
      </c>
      <c r="L65" s="11">
        <v>2</v>
      </c>
      <c r="M65" s="44"/>
      <c r="N65" s="44"/>
      <c r="O65" s="47"/>
      <c r="P65" s="44"/>
      <c r="Q65" s="47"/>
      <c r="R65" s="44"/>
      <c r="S65" s="44"/>
      <c r="T65" s="44"/>
      <c r="U65" s="44"/>
      <c r="V65" s="45"/>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row>
    <row r="66" spans="1:49" ht="24" customHeight="1" x14ac:dyDescent="0.15">
      <c r="A66" s="2"/>
      <c r="B66" s="46"/>
      <c r="C66" s="47"/>
      <c r="D66" s="44"/>
      <c r="E66" s="44"/>
      <c r="F66" s="44"/>
      <c r="G66" s="56"/>
      <c r="H66" s="49"/>
      <c r="I66" s="60"/>
      <c r="J66" s="53"/>
      <c r="K66" s="13" t="s">
        <v>232</v>
      </c>
      <c r="L66" s="11"/>
      <c r="M66" s="44"/>
      <c r="N66" s="44"/>
      <c r="O66" s="47"/>
      <c r="P66" s="44"/>
      <c r="Q66" s="47"/>
      <c r="R66" s="44"/>
      <c r="S66" s="44"/>
      <c r="T66" s="44"/>
      <c r="U66" s="44"/>
      <c r="V66" s="45"/>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row>
    <row r="67" spans="1:49" ht="16.350000000000001" customHeight="1" x14ac:dyDescent="0.15">
      <c r="A67" s="2"/>
      <c r="B67" s="46" t="s">
        <v>112</v>
      </c>
      <c r="C67" s="47" t="s">
        <v>48</v>
      </c>
      <c r="D67" s="44" t="s">
        <v>346</v>
      </c>
      <c r="E67" s="44" t="s">
        <v>347</v>
      </c>
      <c r="F67" s="44" t="s">
        <v>348</v>
      </c>
      <c r="G67" s="54"/>
      <c r="H67" s="57" t="s">
        <v>108</v>
      </c>
      <c r="I67" s="58" t="s">
        <v>349</v>
      </c>
      <c r="J67" s="51" t="s">
        <v>236</v>
      </c>
      <c r="K67" s="10" t="s">
        <v>221</v>
      </c>
      <c r="L67" s="11" t="s">
        <v>170</v>
      </c>
      <c r="M67" s="44" t="s">
        <v>350</v>
      </c>
      <c r="N67" s="44" t="s">
        <v>351</v>
      </c>
      <c r="O67" s="47" t="s">
        <v>106</v>
      </c>
      <c r="P67" s="44" t="s">
        <v>352</v>
      </c>
      <c r="Q67" s="47"/>
      <c r="R67" s="44" t="s">
        <v>1598</v>
      </c>
      <c r="S67" s="44" t="s">
        <v>108</v>
      </c>
      <c r="T67" s="44" t="s">
        <v>353</v>
      </c>
      <c r="U67" s="44" t="s">
        <v>354</v>
      </c>
      <c r="V67" s="45"/>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row>
    <row r="68" spans="1:49" ht="16.149999999999999" customHeight="1" x14ac:dyDescent="0.15">
      <c r="A68" s="2"/>
      <c r="B68" s="46"/>
      <c r="C68" s="47"/>
      <c r="D68" s="44"/>
      <c r="E68" s="44"/>
      <c r="F68" s="44"/>
      <c r="G68" s="55"/>
      <c r="H68" s="48"/>
      <c r="I68" s="59"/>
      <c r="J68" s="52"/>
      <c r="K68" s="13" t="s">
        <v>230</v>
      </c>
      <c r="L68" s="11" t="s">
        <v>244</v>
      </c>
      <c r="M68" s="44"/>
      <c r="N68" s="44"/>
      <c r="O68" s="47"/>
      <c r="P68" s="44"/>
      <c r="Q68" s="47"/>
      <c r="R68" s="44"/>
      <c r="S68" s="44"/>
      <c r="T68" s="44"/>
      <c r="U68" s="44"/>
      <c r="V68" s="45"/>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row>
    <row r="69" spans="1:49" ht="16.149999999999999" customHeight="1" x14ac:dyDescent="0.15">
      <c r="A69" s="2"/>
      <c r="B69" s="46"/>
      <c r="C69" s="47"/>
      <c r="D69" s="44"/>
      <c r="E69" s="44"/>
      <c r="F69" s="44"/>
      <c r="G69" s="55"/>
      <c r="H69" s="48"/>
      <c r="I69" s="59"/>
      <c r="J69" s="52"/>
      <c r="K69" s="13" t="s">
        <v>231</v>
      </c>
      <c r="L69" s="11" t="s">
        <v>244</v>
      </c>
      <c r="M69" s="44"/>
      <c r="N69" s="44"/>
      <c r="O69" s="47"/>
      <c r="P69" s="44"/>
      <c r="Q69" s="47"/>
      <c r="R69" s="44"/>
      <c r="S69" s="44"/>
      <c r="T69" s="44"/>
      <c r="U69" s="44"/>
      <c r="V69" s="45"/>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row>
    <row r="70" spans="1:49" ht="16.149999999999999" customHeight="1" x14ac:dyDescent="0.15">
      <c r="A70" s="2"/>
      <c r="B70" s="46"/>
      <c r="C70" s="47"/>
      <c r="D70" s="44"/>
      <c r="E70" s="44"/>
      <c r="F70" s="44"/>
      <c r="G70" s="56"/>
      <c r="H70" s="49"/>
      <c r="I70" s="60"/>
      <c r="J70" s="53"/>
      <c r="K70" s="13" t="s">
        <v>232</v>
      </c>
      <c r="L70" s="11" t="s">
        <v>108</v>
      </c>
      <c r="M70" s="44"/>
      <c r="N70" s="44"/>
      <c r="O70" s="47"/>
      <c r="P70" s="44"/>
      <c r="Q70" s="47"/>
      <c r="R70" s="44"/>
      <c r="S70" s="44"/>
      <c r="T70" s="44"/>
      <c r="U70" s="44"/>
      <c r="V70" s="45"/>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row>
    <row r="71" spans="1:49" ht="15" customHeight="1" x14ac:dyDescent="0.15">
      <c r="A71" s="2"/>
      <c r="B71" s="46" t="s">
        <v>112</v>
      </c>
      <c r="C71" s="47" t="s">
        <v>48</v>
      </c>
      <c r="D71" s="44" t="s">
        <v>371</v>
      </c>
      <c r="E71" s="44" t="s">
        <v>372</v>
      </c>
      <c r="F71" s="44" t="s">
        <v>373</v>
      </c>
      <c r="G71" s="54" t="s">
        <v>105</v>
      </c>
      <c r="H71" s="57" t="str">
        <f>HYPERLINK("#", "http://www.ibukinokaze.com")</f>
        <v>http://www.ibukinokaze.com</v>
      </c>
      <c r="I71" s="58" t="s">
        <v>374</v>
      </c>
      <c r="J71" s="51">
        <v>7</v>
      </c>
      <c r="K71" s="10" t="s">
        <v>221</v>
      </c>
      <c r="L71" s="11">
        <v>5</v>
      </c>
      <c r="M71" s="44" t="s">
        <v>274</v>
      </c>
      <c r="N71" s="44" t="s">
        <v>375</v>
      </c>
      <c r="O71" s="47" t="s">
        <v>106</v>
      </c>
      <c r="P71" s="44" t="s">
        <v>108</v>
      </c>
      <c r="Q71" s="47"/>
      <c r="R71" s="44" t="s">
        <v>254</v>
      </c>
      <c r="S71" s="44"/>
      <c r="T71" s="44" t="s">
        <v>376</v>
      </c>
      <c r="U71" s="44" t="s">
        <v>108</v>
      </c>
      <c r="V71" s="45"/>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row>
    <row r="72" spans="1:49" ht="15" customHeight="1" x14ac:dyDescent="0.15">
      <c r="A72" s="2"/>
      <c r="B72" s="46"/>
      <c r="C72" s="47"/>
      <c r="D72" s="44"/>
      <c r="E72" s="44"/>
      <c r="F72" s="44"/>
      <c r="G72" s="55"/>
      <c r="H72" s="48"/>
      <c r="I72" s="59"/>
      <c r="J72" s="52"/>
      <c r="K72" s="13" t="s">
        <v>230</v>
      </c>
      <c r="L72" s="11" t="s">
        <v>377</v>
      </c>
      <c r="M72" s="44"/>
      <c r="N72" s="44"/>
      <c r="O72" s="47"/>
      <c r="P72" s="44"/>
      <c r="Q72" s="47"/>
      <c r="R72" s="44"/>
      <c r="S72" s="44"/>
      <c r="T72" s="44"/>
      <c r="U72" s="44"/>
      <c r="V72" s="45"/>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row>
    <row r="73" spans="1:49" ht="15" customHeight="1" x14ac:dyDescent="0.15">
      <c r="A73" s="2"/>
      <c r="B73" s="46"/>
      <c r="C73" s="47"/>
      <c r="D73" s="44"/>
      <c r="E73" s="44"/>
      <c r="F73" s="44"/>
      <c r="G73" s="55"/>
      <c r="H73" s="48"/>
      <c r="I73" s="59"/>
      <c r="J73" s="52"/>
      <c r="K73" s="13" t="s">
        <v>231</v>
      </c>
      <c r="L73" s="11" t="s">
        <v>108</v>
      </c>
      <c r="M73" s="44"/>
      <c r="N73" s="44"/>
      <c r="O73" s="47"/>
      <c r="P73" s="44"/>
      <c r="Q73" s="47"/>
      <c r="R73" s="44"/>
      <c r="S73" s="44"/>
      <c r="T73" s="44"/>
      <c r="U73" s="44"/>
      <c r="V73" s="45"/>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row>
    <row r="74" spans="1:49" ht="15" customHeight="1" x14ac:dyDescent="0.15">
      <c r="A74" s="2"/>
      <c r="B74" s="46"/>
      <c r="C74" s="47"/>
      <c r="D74" s="44"/>
      <c r="E74" s="44"/>
      <c r="F74" s="44"/>
      <c r="G74" s="56"/>
      <c r="H74" s="49"/>
      <c r="I74" s="60"/>
      <c r="J74" s="53"/>
      <c r="K74" s="13" t="s">
        <v>232</v>
      </c>
      <c r="L74" s="11" t="s">
        <v>108</v>
      </c>
      <c r="M74" s="44"/>
      <c r="N74" s="44"/>
      <c r="O74" s="47"/>
      <c r="P74" s="44"/>
      <c r="Q74" s="47"/>
      <c r="R74" s="44"/>
      <c r="S74" s="44"/>
      <c r="T74" s="44"/>
      <c r="U74" s="44"/>
      <c r="V74" s="45"/>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49" ht="15" customHeight="1" x14ac:dyDescent="0.15">
      <c r="A75" s="2"/>
      <c r="B75" s="46" t="s">
        <v>112</v>
      </c>
      <c r="C75" s="47" t="s">
        <v>48</v>
      </c>
      <c r="D75" s="44" t="s">
        <v>378</v>
      </c>
      <c r="E75" s="44" t="s">
        <v>379</v>
      </c>
      <c r="F75" s="44" t="s">
        <v>380</v>
      </c>
      <c r="G75" s="54"/>
      <c r="H75" s="57"/>
      <c r="I75" s="58" t="s">
        <v>381</v>
      </c>
      <c r="J75" s="51">
        <v>17</v>
      </c>
      <c r="K75" s="10" t="s">
        <v>221</v>
      </c>
      <c r="L75" s="11">
        <v>13</v>
      </c>
      <c r="M75" s="44" t="s">
        <v>382</v>
      </c>
      <c r="N75" s="44" t="s">
        <v>383</v>
      </c>
      <c r="O75" s="47" t="s">
        <v>106</v>
      </c>
      <c r="P75" s="44" t="s">
        <v>192</v>
      </c>
      <c r="Q75" s="47" t="s">
        <v>299</v>
      </c>
      <c r="R75" s="62" t="s">
        <v>300</v>
      </c>
      <c r="S75" s="44" t="s">
        <v>241</v>
      </c>
      <c r="T75" s="44" t="s">
        <v>227</v>
      </c>
      <c r="U75" s="44" t="s">
        <v>384</v>
      </c>
      <c r="V75" s="45"/>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49" ht="15" customHeight="1" x14ac:dyDescent="0.15">
      <c r="A76" s="2"/>
      <c r="B76" s="46"/>
      <c r="C76" s="47"/>
      <c r="D76" s="44"/>
      <c r="E76" s="44"/>
      <c r="F76" s="44"/>
      <c r="G76" s="55"/>
      <c r="H76" s="48"/>
      <c r="I76" s="59"/>
      <c r="J76" s="52"/>
      <c r="K76" s="13" t="s">
        <v>230</v>
      </c>
      <c r="L76" s="11"/>
      <c r="M76" s="44"/>
      <c r="N76" s="44"/>
      <c r="O76" s="47"/>
      <c r="P76" s="44"/>
      <c r="Q76" s="47"/>
      <c r="R76" s="63"/>
      <c r="S76" s="44"/>
      <c r="T76" s="44"/>
      <c r="U76" s="44"/>
      <c r="V76" s="45"/>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49" ht="15" customHeight="1" x14ac:dyDescent="0.15">
      <c r="A77" s="2"/>
      <c r="B77" s="46"/>
      <c r="C77" s="47"/>
      <c r="D77" s="44"/>
      <c r="E77" s="44"/>
      <c r="F77" s="44"/>
      <c r="G77" s="55"/>
      <c r="H77" s="48"/>
      <c r="I77" s="59"/>
      <c r="J77" s="52"/>
      <c r="K77" s="13" t="s">
        <v>231</v>
      </c>
      <c r="L77" s="11"/>
      <c r="M77" s="44"/>
      <c r="N77" s="44"/>
      <c r="O77" s="47"/>
      <c r="P77" s="44"/>
      <c r="Q77" s="47"/>
      <c r="R77" s="63"/>
      <c r="S77" s="44"/>
      <c r="T77" s="44"/>
      <c r="U77" s="44"/>
      <c r="V77" s="45"/>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49" ht="15" customHeight="1" x14ac:dyDescent="0.15">
      <c r="A78" s="2"/>
      <c r="B78" s="46"/>
      <c r="C78" s="47"/>
      <c r="D78" s="44"/>
      <c r="E78" s="44"/>
      <c r="F78" s="44"/>
      <c r="G78" s="56"/>
      <c r="H78" s="49"/>
      <c r="I78" s="60"/>
      <c r="J78" s="53"/>
      <c r="K78" s="13" t="s">
        <v>232</v>
      </c>
      <c r="L78" s="11"/>
      <c r="M78" s="44"/>
      <c r="N78" s="44"/>
      <c r="O78" s="47"/>
      <c r="P78" s="44"/>
      <c r="Q78" s="47"/>
      <c r="R78" s="64"/>
      <c r="S78" s="44"/>
      <c r="T78" s="44"/>
      <c r="U78" s="44"/>
      <c r="V78" s="45"/>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49" ht="23.1" customHeight="1" x14ac:dyDescent="0.15">
      <c r="A79" s="2"/>
      <c r="B79" s="46" t="s">
        <v>112</v>
      </c>
      <c r="C79" s="47" t="s">
        <v>48</v>
      </c>
      <c r="D79" s="44" t="s">
        <v>355</v>
      </c>
      <c r="E79" s="44" t="s">
        <v>356</v>
      </c>
      <c r="F79" s="44" t="s">
        <v>357</v>
      </c>
      <c r="G79" s="54" t="s">
        <v>105</v>
      </c>
      <c r="H79" s="57" t="str">
        <f>HYPERLINK("#", "https://www.nagomikango.com")</f>
        <v>https://www.nagomikango.com</v>
      </c>
      <c r="I79" s="58" t="s">
        <v>358</v>
      </c>
      <c r="J79" s="51">
        <v>14</v>
      </c>
      <c r="K79" s="10" t="s">
        <v>221</v>
      </c>
      <c r="L79" s="11">
        <v>8</v>
      </c>
      <c r="M79" s="44" t="s">
        <v>359</v>
      </c>
      <c r="N79" s="44" t="s">
        <v>360</v>
      </c>
      <c r="O79" s="47" t="s">
        <v>106</v>
      </c>
      <c r="P79" s="44" t="s">
        <v>361</v>
      </c>
      <c r="Q79" s="47"/>
      <c r="R79" s="44" t="s">
        <v>254</v>
      </c>
      <c r="S79" s="44" t="s">
        <v>226</v>
      </c>
      <c r="T79" s="44" t="s">
        <v>362</v>
      </c>
      <c r="U79" s="44" t="s">
        <v>363</v>
      </c>
      <c r="V79" s="45"/>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49" ht="23.1" customHeight="1" x14ac:dyDescent="0.15">
      <c r="A80" s="2"/>
      <c r="B80" s="46"/>
      <c r="C80" s="47"/>
      <c r="D80" s="44"/>
      <c r="E80" s="44"/>
      <c r="F80" s="44"/>
      <c r="G80" s="55"/>
      <c r="H80" s="48"/>
      <c r="I80" s="59"/>
      <c r="J80" s="52"/>
      <c r="K80" s="13" t="s">
        <v>230</v>
      </c>
      <c r="L80" s="11">
        <v>3</v>
      </c>
      <c r="M80" s="44"/>
      <c r="N80" s="44"/>
      <c r="O80" s="47"/>
      <c r="P80" s="44"/>
      <c r="Q80" s="47"/>
      <c r="R80" s="44"/>
      <c r="S80" s="44"/>
      <c r="T80" s="44"/>
      <c r="U80" s="44"/>
      <c r="V80" s="45"/>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ht="23.1" customHeight="1" x14ac:dyDescent="0.15">
      <c r="A81" s="2"/>
      <c r="B81" s="46"/>
      <c r="C81" s="47"/>
      <c r="D81" s="44"/>
      <c r="E81" s="44"/>
      <c r="F81" s="44"/>
      <c r="G81" s="55"/>
      <c r="H81" s="48"/>
      <c r="I81" s="59"/>
      <c r="J81" s="52"/>
      <c r="K81" s="13" t="s">
        <v>231</v>
      </c>
      <c r="L81" s="11" t="s">
        <v>364</v>
      </c>
      <c r="M81" s="44"/>
      <c r="N81" s="44"/>
      <c r="O81" s="47"/>
      <c r="P81" s="44"/>
      <c r="Q81" s="47"/>
      <c r="R81" s="44"/>
      <c r="S81" s="44"/>
      <c r="T81" s="44"/>
      <c r="U81" s="44"/>
      <c r="V81" s="45"/>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ht="23.1" customHeight="1" x14ac:dyDescent="0.15">
      <c r="A82" s="2"/>
      <c r="B82" s="46"/>
      <c r="C82" s="47"/>
      <c r="D82" s="44"/>
      <c r="E82" s="44"/>
      <c r="F82" s="44"/>
      <c r="G82" s="56"/>
      <c r="H82" s="49"/>
      <c r="I82" s="60"/>
      <c r="J82" s="53"/>
      <c r="K82" s="13" t="s">
        <v>232</v>
      </c>
      <c r="L82" s="11" t="s">
        <v>108</v>
      </c>
      <c r="M82" s="44"/>
      <c r="N82" s="44"/>
      <c r="O82" s="47"/>
      <c r="P82" s="44"/>
      <c r="Q82" s="47"/>
      <c r="R82" s="44"/>
      <c r="S82" s="44"/>
      <c r="T82" s="44"/>
      <c r="U82" s="44"/>
      <c r="V82" s="45"/>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ht="23.1" customHeight="1" x14ac:dyDescent="0.15">
      <c r="A83" s="2"/>
      <c r="B83" s="46" t="s">
        <v>112</v>
      </c>
      <c r="C83" s="47" t="s">
        <v>48</v>
      </c>
      <c r="D83" s="44" t="s">
        <v>365</v>
      </c>
      <c r="E83" s="44" t="s">
        <v>114</v>
      </c>
      <c r="F83" s="44" t="s">
        <v>366</v>
      </c>
      <c r="G83" s="54"/>
      <c r="H83" s="57"/>
      <c r="I83" s="58" t="s">
        <v>367</v>
      </c>
      <c r="J83" s="51">
        <v>17</v>
      </c>
      <c r="K83" s="10" t="s">
        <v>221</v>
      </c>
      <c r="L83" s="11">
        <v>15</v>
      </c>
      <c r="M83" s="44" t="s">
        <v>350</v>
      </c>
      <c r="N83" s="44" t="s">
        <v>368</v>
      </c>
      <c r="O83" s="47" t="s">
        <v>106</v>
      </c>
      <c r="P83" s="44"/>
      <c r="Q83" s="47" t="s">
        <v>299</v>
      </c>
      <c r="R83" s="44" t="s">
        <v>252</v>
      </c>
      <c r="S83" s="44" t="s">
        <v>226</v>
      </c>
      <c r="T83" s="44" t="s">
        <v>369</v>
      </c>
      <c r="U83" s="44" t="s">
        <v>370</v>
      </c>
      <c r="V83" s="45"/>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ht="23.1" customHeight="1" x14ac:dyDescent="0.15">
      <c r="A84" s="2"/>
      <c r="B84" s="46"/>
      <c r="C84" s="47"/>
      <c r="D84" s="44"/>
      <c r="E84" s="44"/>
      <c r="F84" s="44"/>
      <c r="G84" s="55"/>
      <c r="H84" s="48"/>
      <c r="I84" s="59"/>
      <c r="J84" s="52"/>
      <c r="K84" s="13" t="s">
        <v>230</v>
      </c>
      <c r="L84" s="11">
        <v>2</v>
      </c>
      <c r="M84" s="44"/>
      <c r="N84" s="44"/>
      <c r="O84" s="47"/>
      <c r="P84" s="44"/>
      <c r="Q84" s="47"/>
      <c r="R84" s="44"/>
      <c r="S84" s="44"/>
      <c r="T84" s="44"/>
      <c r="U84" s="44"/>
      <c r="V84" s="45"/>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ht="23.1" customHeight="1" x14ac:dyDescent="0.15">
      <c r="A85" s="2"/>
      <c r="B85" s="46"/>
      <c r="C85" s="47"/>
      <c r="D85" s="44"/>
      <c r="E85" s="44"/>
      <c r="F85" s="44"/>
      <c r="G85" s="55"/>
      <c r="H85" s="48"/>
      <c r="I85" s="59"/>
      <c r="J85" s="52"/>
      <c r="K85" s="13" t="s">
        <v>231</v>
      </c>
      <c r="L85" s="11"/>
      <c r="M85" s="44"/>
      <c r="N85" s="44"/>
      <c r="O85" s="47"/>
      <c r="P85" s="44"/>
      <c r="Q85" s="47"/>
      <c r="R85" s="44"/>
      <c r="S85" s="44"/>
      <c r="T85" s="44"/>
      <c r="U85" s="44"/>
      <c r="V85" s="45"/>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ht="23.1" customHeight="1" x14ac:dyDescent="0.15">
      <c r="A86" s="2"/>
      <c r="B86" s="46"/>
      <c r="C86" s="47"/>
      <c r="D86" s="44"/>
      <c r="E86" s="44"/>
      <c r="F86" s="44"/>
      <c r="G86" s="56"/>
      <c r="H86" s="49"/>
      <c r="I86" s="60"/>
      <c r="J86" s="53"/>
      <c r="K86" s="13" t="s">
        <v>232</v>
      </c>
      <c r="L86" s="11"/>
      <c r="M86" s="44"/>
      <c r="N86" s="44"/>
      <c r="O86" s="47"/>
      <c r="P86" s="44"/>
      <c r="Q86" s="47"/>
      <c r="R86" s="44"/>
      <c r="S86" s="44"/>
      <c r="T86" s="44"/>
      <c r="U86" s="44"/>
      <c r="V86" s="45"/>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ht="14.45" customHeight="1" x14ac:dyDescent="0.15">
      <c r="A87" s="2"/>
      <c r="B87" s="46" t="s">
        <v>115</v>
      </c>
      <c r="C87" s="47" t="s">
        <v>94</v>
      </c>
      <c r="D87" s="44" t="s">
        <v>398</v>
      </c>
      <c r="E87" s="44" t="s">
        <v>399</v>
      </c>
      <c r="F87" s="44" t="s">
        <v>400</v>
      </c>
      <c r="G87" s="54"/>
      <c r="H87" s="57"/>
      <c r="I87" s="58" t="s">
        <v>401</v>
      </c>
      <c r="J87" s="51">
        <v>5</v>
      </c>
      <c r="K87" s="10" t="s">
        <v>221</v>
      </c>
      <c r="L87" s="11">
        <v>3</v>
      </c>
      <c r="M87" s="44" t="s">
        <v>402</v>
      </c>
      <c r="N87" s="44" t="s">
        <v>403</v>
      </c>
      <c r="O87" s="47" t="s">
        <v>106</v>
      </c>
      <c r="P87" s="44" t="s">
        <v>298</v>
      </c>
      <c r="Q87" s="47"/>
      <c r="R87" s="44" t="s">
        <v>1597</v>
      </c>
      <c r="S87" s="44"/>
      <c r="T87" s="44" t="s">
        <v>227</v>
      </c>
      <c r="U87" s="44" t="s">
        <v>404</v>
      </c>
      <c r="V87" s="45"/>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ht="14.45" customHeight="1" x14ac:dyDescent="0.15">
      <c r="A88" s="2"/>
      <c r="B88" s="46"/>
      <c r="C88" s="47"/>
      <c r="D88" s="44"/>
      <c r="E88" s="44"/>
      <c r="F88" s="44"/>
      <c r="G88" s="55"/>
      <c r="H88" s="48"/>
      <c r="I88" s="59"/>
      <c r="J88" s="52"/>
      <c r="K88" s="13" t="s">
        <v>230</v>
      </c>
      <c r="L88" s="11">
        <v>1</v>
      </c>
      <c r="M88" s="44"/>
      <c r="N88" s="44"/>
      <c r="O88" s="47"/>
      <c r="P88" s="44"/>
      <c r="Q88" s="47"/>
      <c r="R88" s="44"/>
      <c r="S88" s="44"/>
      <c r="T88" s="44"/>
      <c r="U88" s="44"/>
      <c r="V88" s="45"/>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ht="14.45" customHeight="1" x14ac:dyDescent="0.15">
      <c r="A89" s="2"/>
      <c r="B89" s="46"/>
      <c r="C89" s="47"/>
      <c r="D89" s="44"/>
      <c r="E89" s="44"/>
      <c r="F89" s="44"/>
      <c r="G89" s="55"/>
      <c r="H89" s="48"/>
      <c r="I89" s="59"/>
      <c r="J89" s="52"/>
      <c r="K89" s="13" t="s">
        <v>231</v>
      </c>
      <c r="L89" s="11">
        <v>1</v>
      </c>
      <c r="M89" s="44"/>
      <c r="N89" s="44"/>
      <c r="O89" s="47"/>
      <c r="P89" s="44"/>
      <c r="Q89" s="47"/>
      <c r="R89" s="44"/>
      <c r="S89" s="44"/>
      <c r="T89" s="44"/>
      <c r="U89" s="44"/>
      <c r="V89" s="45"/>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ht="14.45" customHeight="1" x14ac:dyDescent="0.15">
      <c r="A90" s="2"/>
      <c r="B90" s="46"/>
      <c r="C90" s="47"/>
      <c r="D90" s="44"/>
      <c r="E90" s="44"/>
      <c r="F90" s="44"/>
      <c r="G90" s="56"/>
      <c r="H90" s="49"/>
      <c r="I90" s="60"/>
      <c r="J90" s="53"/>
      <c r="K90" s="13" t="s">
        <v>232</v>
      </c>
      <c r="L90" s="11"/>
      <c r="M90" s="44"/>
      <c r="N90" s="44"/>
      <c r="O90" s="47"/>
      <c r="P90" s="44"/>
      <c r="Q90" s="47"/>
      <c r="R90" s="44"/>
      <c r="S90" s="44"/>
      <c r="T90" s="44"/>
      <c r="U90" s="44"/>
      <c r="V90" s="45"/>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ht="44.1" customHeight="1" x14ac:dyDescent="0.15">
      <c r="A91" s="2"/>
      <c r="B91" s="46" t="s">
        <v>115</v>
      </c>
      <c r="C91" s="47" t="s">
        <v>94</v>
      </c>
      <c r="D91" s="44" t="s">
        <v>405</v>
      </c>
      <c r="E91" s="44" t="s">
        <v>406</v>
      </c>
      <c r="F91" s="44" t="s">
        <v>407</v>
      </c>
      <c r="G91" s="54"/>
      <c r="H91" s="57" t="s">
        <v>108</v>
      </c>
      <c r="I91" s="58" t="s">
        <v>408</v>
      </c>
      <c r="J91" s="51">
        <v>6</v>
      </c>
      <c r="K91" s="10" t="s">
        <v>221</v>
      </c>
      <c r="L91" s="11" t="s">
        <v>141</v>
      </c>
      <c r="M91" s="44" t="s">
        <v>409</v>
      </c>
      <c r="N91" s="44" t="s">
        <v>410</v>
      </c>
      <c r="O91" s="47" t="s">
        <v>106</v>
      </c>
      <c r="P91" s="44" t="s">
        <v>190</v>
      </c>
      <c r="Q91" s="47"/>
      <c r="R91" s="44" t="s">
        <v>254</v>
      </c>
      <c r="S91" s="44"/>
      <c r="T91" s="44" t="s">
        <v>411</v>
      </c>
      <c r="U91" s="44" t="s">
        <v>412</v>
      </c>
      <c r="V91" s="45"/>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ht="44.1" customHeight="1" x14ac:dyDescent="0.15">
      <c r="A92" s="2"/>
      <c r="B92" s="46"/>
      <c r="C92" s="47"/>
      <c r="D92" s="44"/>
      <c r="E92" s="44"/>
      <c r="F92" s="44"/>
      <c r="G92" s="55"/>
      <c r="H92" s="48"/>
      <c r="I92" s="59"/>
      <c r="J92" s="52"/>
      <c r="K92" s="13" t="s">
        <v>230</v>
      </c>
      <c r="L92" s="11" t="s">
        <v>108</v>
      </c>
      <c r="M92" s="44"/>
      <c r="N92" s="44"/>
      <c r="O92" s="47"/>
      <c r="P92" s="44"/>
      <c r="Q92" s="47"/>
      <c r="R92" s="44"/>
      <c r="S92" s="44"/>
      <c r="T92" s="44"/>
      <c r="U92" s="44"/>
      <c r="V92" s="45"/>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ht="44.1" customHeight="1" x14ac:dyDescent="0.15">
      <c r="A93" s="2"/>
      <c r="B93" s="46"/>
      <c r="C93" s="47"/>
      <c r="D93" s="44"/>
      <c r="E93" s="44"/>
      <c r="F93" s="44"/>
      <c r="G93" s="55"/>
      <c r="H93" s="48"/>
      <c r="I93" s="59"/>
      <c r="J93" s="52"/>
      <c r="K93" s="13" t="s">
        <v>231</v>
      </c>
      <c r="L93" s="11">
        <v>1</v>
      </c>
      <c r="M93" s="44"/>
      <c r="N93" s="44"/>
      <c r="O93" s="47"/>
      <c r="P93" s="44"/>
      <c r="Q93" s="47"/>
      <c r="R93" s="44"/>
      <c r="S93" s="44"/>
      <c r="T93" s="44"/>
      <c r="U93" s="44"/>
      <c r="V93" s="45"/>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ht="44.1" customHeight="1" x14ac:dyDescent="0.15">
      <c r="A94" s="2"/>
      <c r="B94" s="46"/>
      <c r="C94" s="47"/>
      <c r="D94" s="44"/>
      <c r="E94" s="44"/>
      <c r="F94" s="44"/>
      <c r="G94" s="56"/>
      <c r="H94" s="49"/>
      <c r="I94" s="60"/>
      <c r="J94" s="53"/>
      <c r="K94" s="13" t="s">
        <v>232</v>
      </c>
      <c r="L94" s="11" t="s">
        <v>108</v>
      </c>
      <c r="M94" s="44"/>
      <c r="N94" s="44"/>
      <c r="O94" s="47"/>
      <c r="P94" s="44"/>
      <c r="Q94" s="47"/>
      <c r="R94" s="44"/>
      <c r="S94" s="44"/>
      <c r="T94" s="44"/>
      <c r="U94" s="44"/>
      <c r="V94" s="45"/>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ht="36.950000000000003" customHeight="1" x14ac:dyDescent="0.15">
      <c r="A95" s="2"/>
      <c r="B95" s="46" t="s">
        <v>115</v>
      </c>
      <c r="C95" s="47" t="s">
        <v>95</v>
      </c>
      <c r="D95" s="44" t="s">
        <v>385</v>
      </c>
      <c r="E95" s="44" t="s">
        <v>386</v>
      </c>
      <c r="F95" s="44" t="s">
        <v>387</v>
      </c>
      <c r="G95" s="54" t="s">
        <v>105</v>
      </c>
      <c r="H95" s="57" t="str">
        <f>HYPERLINK("#", "http://platanus-care.com")</f>
        <v>http://platanus-care.com</v>
      </c>
      <c r="I95" s="58" t="s">
        <v>388</v>
      </c>
      <c r="J95" s="51">
        <v>9</v>
      </c>
      <c r="K95" s="10" t="s">
        <v>221</v>
      </c>
      <c r="L95" s="11">
        <v>7</v>
      </c>
      <c r="M95" s="44" t="s">
        <v>259</v>
      </c>
      <c r="N95" s="44" t="s">
        <v>389</v>
      </c>
      <c r="O95" s="47" t="s">
        <v>106</v>
      </c>
      <c r="P95" s="44"/>
      <c r="Q95" s="47"/>
      <c r="R95" s="44"/>
      <c r="S95" s="44" t="s">
        <v>301</v>
      </c>
      <c r="T95" s="44" t="s">
        <v>227</v>
      </c>
      <c r="U95" s="44" t="s">
        <v>390</v>
      </c>
      <c r="V95" s="45"/>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ht="36.950000000000003" customHeight="1" x14ac:dyDescent="0.15">
      <c r="A96" s="2"/>
      <c r="B96" s="46"/>
      <c r="C96" s="47"/>
      <c r="D96" s="44"/>
      <c r="E96" s="44"/>
      <c r="F96" s="44"/>
      <c r="G96" s="55"/>
      <c r="H96" s="48"/>
      <c r="I96" s="59"/>
      <c r="J96" s="52"/>
      <c r="K96" s="13" t="s">
        <v>230</v>
      </c>
      <c r="L96" s="11"/>
      <c r="M96" s="44"/>
      <c r="N96" s="44"/>
      <c r="O96" s="47"/>
      <c r="P96" s="44"/>
      <c r="Q96" s="47"/>
      <c r="R96" s="44"/>
      <c r="S96" s="44"/>
      <c r="T96" s="44"/>
      <c r="U96" s="44"/>
      <c r="V96" s="45"/>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1:49" ht="36.950000000000003" customHeight="1" x14ac:dyDescent="0.15">
      <c r="A97" s="2"/>
      <c r="B97" s="46"/>
      <c r="C97" s="47"/>
      <c r="D97" s="44"/>
      <c r="E97" s="44"/>
      <c r="F97" s="44"/>
      <c r="G97" s="55"/>
      <c r="H97" s="48"/>
      <c r="I97" s="59"/>
      <c r="J97" s="52"/>
      <c r="K97" s="13" t="s">
        <v>231</v>
      </c>
      <c r="L97" s="11"/>
      <c r="M97" s="44"/>
      <c r="N97" s="44"/>
      <c r="O97" s="47"/>
      <c r="P97" s="44"/>
      <c r="Q97" s="47"/>
      <c r="R97" s="44"/>
      <c r="S97" s="44"/>
      <c r="T97" s="44"/>
      <c r="U97" s="44"/>
      <c r="V97" s="45"/>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1:49" ht="36.950000000000003" customHeight="1" x14ac:dyDescent="0.15">
      <c r="A98" s="2"/>
      <c r="B98" s="46"/>
      <c r="C98" s="47"/>
      <c r="D98" s="44"/>
      <c r="E98" s="44"/>
      <c r="F98" s="44"/>
      <c r="G98" s="56"/>
      <c r="H98" s="49"/>
      <c r="I98" s="60"/>
      <c r="J98" s="53"/>
      <c r="K98" s="13" t="s">
        <v>232</v>
      </c>
      <c r="L98" s="11"/>
      <c r="M98" s="44"/>
      <c r="N98" s="44"/>
      <c r="O98" s="47"/>
      <c r="P98" s="44"/>
      <c r="Q98" s="47"/>
      <c r="R98" s="44"/>
      <c r="S98" s="44"/>
      <c r="T98" s="44"/>
      <c r="U98" s="44"/>
      <c r="V98" s="45"/>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1:49" ht="24.95" customHeight="1" x14ac:dyDescent="0.15">
      <c r="A99" s="2"/>
      <c r="B99" s="46" t="s">
        <v>115</v>
      </c>
      <c r="C99" s="47" t="s">
        <v>95</v>
      </c>
      <c r="D99" s="44" t="s">
        <v>391</v>
      </c>
      <c r="E99" s="44" t="s">
        <v>392</v>
      </c>
      <c r="F99" s="44" t="s">
        <v>393</v>
      </c>
      <c r="G99" s="54" t="s">
        <v>105</v>
      </c>
      <c r="H99" s="57" t="str">
        <f>HYPERLINK("#", "http://kagayakikirara.blog.fc2.com")</f>
        <v>http://kagayakikirara.blog.fc2.com</v>
      </c>
      <c r="I99" s="58" t="s">
        <v>394</v>
      </c>
      <c r="J99" s="51" t="s">
        <v>236</v>
      </c>
      <c r="K99" s="10" t="s">
        <v>221</v>
      </c>
      <c r="L99" s="11" t="s">
        <v>170</v>
      </c>
      <c r="M99" s="44" t="s">
        <v>259</v>
      </c>
      <c r="N99" s="44" t="s">
        <v>395</v>
      </c>
      <c r="O99" s="47" t="s">
        <v>106</v>
      </c>
      <c r="P99" s="44" t="s">
        <v>190</v>
      </c>
      <c r="Q99" s="47"/>
      <c r="R99" s="44" t="s">
        <v>254</v>
      </c>
      <c r="S99" s="44" t="s">
        <v>277</v>
      </c>
      <c r="T99" s="44" t="s">
        <v>396</v>
      </c>
      <c r="U99" s="44" t="s">
        <v>397</v>
      </c>
      <c r="V99" s="45"/>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1:49" ht="24.95" customHeight="1" x14ac:dyDescent="0.15">
      <c r="A100" s="2"/>
      <c r="B100" s="46"/>
      <c r="C100" s="47"/>
      <c r="D100" s="44"/>
      <c r="E100" s="44"/>
      <c r="F100" s="44"/>
      <c r="G100" s="55"/>
      <c r="H100" s="48"/>
      <c r="I100" s="59"/>
      <c r="J100" s="52"/>
      <c r="K100" s="13" t="s">
        <v>230</v>
      </c>
      <c r="L100" s="11"/>
      <c r="M100" s="44"/>
      <c r="N100" s="44"/>
      <c r="O100" s="47"/>
      <c r="P100" s="44"/>
      <c r="Q100" s="47"/>
      <c r="R100" s="44"/>
      <c r="S100" s="44"/>
      <c r="T100" s="44"/>
      <c r="U100" s="44"/>
      <c r="V100" s="45"/>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1:49" ht="24.95" customHeight="1" x14ac:dyDescent="0.15">
      <c r="A101" s="2"/>
      <c r="B101" s="46"/>
      <c r="C101" s="47"/>
      <c r="D101" s="44"/>
      <c r="E101" s="44"/>
      <c r="F101" s="44"/>
      <c r="G101" s="55"/>
      <c r="H101" s="48"/>
      <c r="I101" s="59"/>
      <c r="J101" s="52"/>
      <c r="K101" s="13" t="s">
        <v>231</v>
      </c>
      <c r="L101" s="11" t="s">
        <v>244</v>
      </c>
      <c r="M101" s="44"/>
      <c r="N101" s="44"/>
      <c r="O101" s="47"/>
      <c r="P101" s="44"/>
      <c r="Q101" s="47"/>
      <c r="R101" s="44"/>
      <c r="S101" s="44"/>
      <c r="T101" s="44"/>
      <c r="U101" s="44"/>
      <c r="V101" s="45"/>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1:49" ht="24.95" customHeight="1" x14ac:dyDescent="0.15">
      <c r="A102" s="2"/>
      <c r="B102" s="46"/>
      <c r="C102" s="47"/>
      <c r="D102" s="44"/>
      <c r="E102" s="44"/>
      <c r="F102" s="44"/>
      <c r="G102" s="56"/>
      <c r="H102" s="49"/>
      <c r="I102" s="60"/>
      <c r="J102" s="53"/>
      <c r="K102" s="13" t="s">
        <v>232</v>
      </c>
      <c r="L102" s="11">
        <v>1</v>
      </c>
      <c r="M102" s="44"/>
      <c r="N102" s="44"/>
      <c r="O102" s="47"/>
      <c r="P102" s="44"/>
      <c r="Q102" s="47"/>
      <c r="R102" s="44"/>
      <c r="S102" s="44"/>
      <c r="T102" s="44"/>
      <c r="U102" s="44"/>
      <c r="V102" s="45"/>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1:49" ht="18" customHeight="1" x14ac:dyDescent="0.15">
      <c r="A103" s="2"/>
      <c r="B103" s="46" t="s">
        <v>116</v>
      </c>
      <c r="C103" s="47" t="s">
        <v>0</v>
      </c>
      <c r="D103" s="44" t="s">
        <v>413</v>
      </c>
      <c r="E103" s="44" t="s">
        <v>414</v>
      </c>
      <c r="F103" s="44" t="s">
        <v>415</v>
      </c>
      <c r="G103" s="54"/>
      <c r="H103" s="57"/>
      <c r="I103" s="58" t="s">
        <v>416</v>
      </c>
      <c r="J103" s="51">
        <v>10</v>
      </c>
      <c r="K103" s="10" t="s">
        <v>221</v>
      </c>
      <c r="L103" s="11">
        <v>5</v>
      </c>
      <c r="M103" s="44" t="s">
        <v>417</v>
      </c>
      <c r="N103" s="44" t="s">
        <v>418</v>
      </c>
      <c r="O103" s="47" t="s">
        <v>106</v>
      </c>
      <c r="P103" s="44" t="s">
        <v>419</v>
      </c>
      <c r="Q103" s="47"/>
      <c r="R103" s="44" t="s">
        <v>1174</v>
      </c>
      <c r="S103" s="44" t="s">
        <v>241</v>
      </c>
      <c r="T103" s="44" t="s">
        <v>227</v>
      </c>
      <c r="U103" s="44" t="s">
        <v>420</v>
      </c>
      <c r="V103" s="45"/>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1:49" ht="18" customHeight="1" x14ac:dyDescent="0.15">
      <c r="A104" s="2"/>
      <c r="B104" s="46"/>
      <c r="C104" s="47"/>
      <c r="D104" s="44"/>
      <c r="E104" s="44"/>
      <c r="F104" s="44"/>
      <c r="G104" s="55"/>
      <c r="H104" s="48"/>
      <c r="I104" s="59"/>
      <c r="J104" s="52"/>
      <c r="K104" s="13" t="s">
        <v>230</v>
      </c>
      <c r="L104" s="11">
        <v>4</v>
      </c>
      <c r="M104" s="44"/>
      <c r="N104" s="44"/>
      <c r="O104" s="47"/>
      <c r="P104" s="44"/>
      <c r="Q104" s="47"/>
      <c r="R104" s="44"/>
      <c r="S104" s="44"/>
      <c r="T104" s="44"/>
      <c r="U104" s="44"/>
      <c r="V104" s="45"/>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1:49" ht="18" customHeight="1" x14ac:dyDescent="0.15">
      <c r="A105" s="2"/>
      <c r="B105" s="46"/>
      <c r="C105" s="47"/>
      <c r="D105" s="44"/>
      <c r="E105" s="44"/>
      <c r="F105" s="44"/>
      <c r="G105" s="55"/>
      <c r="H105" s="48"/>
      <c r="I105" s="59"/>
      <c r="J105" s="52"/>
      <c r="K105" s="13" t="s">
        <v>231</v>
      </c>
      <c r="L105" s="11">
        <v>1</v>
      </c>
      <c r="M105" s="44"/>
      <c r="N105" s="44"/>
      <c r="O105" s="47"/>
      <c r="P105" s="44"/>
      <c r="Q105" s="47"/>
      <c r="R105" s="44"/>
      <c r="S105" s="44"/>
      <c r="T105" s="44"/>
      <c r="U105" s="44"/>
      <c r="V105" s="45"/>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1:49" ht="18" customHeight="1" x14ac:dyDescent="0.15">
      <c r="A106" s="2"/>
      <c r="B106" s="46"/>
      <c r="C106" s="47"/>
      <c r="D106" s="44"/>
      <c r="E106" s="44"/>
      <c r="F106" s="44"/>
      <c r="G106" s="56"/>
      <c r="H106" s="49"/>
      <c r="I106" s="60"/>
      <c r="J106" s="53"/>
      <c r="K106" s="13" t="s">
        <v>232</v>
      </c>
      <c r="L106" s="11"/>
      <c r="M106" s="44"/>
      <c r="N106" s="44"/>
      <c r="O106" s="47"/>
      <c r="P106" s="44"/>
      <c r="Q106" s="47"/>
      <c r="R106" s="44"/>
      <c r="S106" s="44"/>
      <c r="T106" s="44"/>
      <c r="U106" s="44"/>
      <c r="V106" s="45"/>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row>
    <row r="107" spans="1:49" ht="15" customHeight="1" x14ac:dyDescent="0.15">
      <c r="A107" s="2"/>
      <c r="B107" s="46" t="s">
        <v>116</v>
      </c>
      <c r="C107" s="47" t="s">
        <v>55</v>
      </c>
      <c r="D107" s="44" t="s">
        <v>421</v>
      </c>
      <c r="E107" s="44" t="s">
        <v>422</v>
      </c>
      <c r="F107" s="44" t="s">
        <v>423</v>
      </c>
      <c r="G107" s="54" t="s">
        <v>105</v>
      </c>
      <c r="H107" s="57" t="str">
        <f>HYPERLINK("#", "http://hp.kaipoke.biz/13p/")</f>
        <v>http://hp.kaipoke.biz/13p/</v>
      </c>
      <c r="I107" s="58" t="s">
        <v>424</v>
      </c>
      <c r="J107" s="51">
        <v>6</v>
      </c>
      <c r="K107" s="10" t="s">
        <v>221</v>
      </c>
      <c r="L107" s="11">
        <v>4</v>
      </c>
      <c r="M107" s="44" t="s">
        <v>350</v>
      </c>
      <c r="N107" s="44" t="s">
        <v>284</v>
      </c>
      <c r="O107" s="47" t="s">
        <v>106</v>
      </c>
      <c r="P107" s="44" t="s">
        <v>188</v>
      </c>
      <c r="Q107" s="47"/>
      <c r="R107" s="44" t="s">
        <v>254</v>
      </c>
      <c r="S107" s="44" t="s">
        <v>241</v>
      </c>
      <c r="T107" s="44" t="s">
        <v>227</v>
      </c>
      <c r="U107" s="44" t="s">
        <v>425</v>
      </c>
      <c r="V107" s="45"/>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row>
    <row r="108" spans="1:49" ht="15" customHeight="1" x14ac:dyDescent="0.15">
      <c r="A108" s="2"/>
      <c r="B108" s="46"/>
      <c r="C108" s="47"/>
      <c r="D108" s="44"/>
      <c r="E108" s="44"/>
      <c r="F108" s="44"/>
      <c r="G108" s="55"/>
      <c r="H108" s="48"/>
      <c r="I108" s="59"/>
      <c r="J108" s="52"/>
      <c r="K108" s="13" t="s">
        <v>230</v>
      </c>
      <c r="L108" s="11">
        <v>2</v>
      </c>
      <c r="M108" s="44"/>
      <c r="N108" s="44"/>
      <c r="O108" s="47"/>
      <c r="P108" s="44"/>
      <c r="Q108" s="47"/>
      <c r="R108" s="44"/>
      <c r="S108" s="44"/>
      <c r="T108" s="44"/>
      <c r="U108" s="44"/>
      <c r="V108" s="45"/>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row>
    <row r="109" spans="1:49" ht="15" customHeight="1" x14ac:dyDescent="0.15">
      <c r="A109" s="2"/>
      <c r="B109" s="46"/>
      <c r="C109" s="47"/>
      <c r="D109" s="44"/>
      <c r="E109" s="44"/>
      <c r="F109" s="44"/>
      <c r="G109" s="55"/>
      <c r="H109" s="48"/>
      <c r="I109" s="59"/>
      <c r="J109" s="52"/>
      <c r="K109" s="13" t="s">
        <v>231</v>
      </c>
      <c r="L109" s="11"/>
      <c r="M109" s="44"/>
      <c r="N109" s="44"/>
      <c r="O109" s="47"/>
      <c r="P109" s="44"/>
      <c r="Q109" s="47"/>
      <c r="R109" s="44"/>
      <c r="S109" s="44"/>
      <c r="T109" s="44"/>
      <c r="U109" s="44"/>
      <c r="V109" s="45"/>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row>
    <row r="110" spans="1:49" ht="15" customHeight="1" x14ac:dyDescent="0.15">
      <c r="A110" s="2"/>
      <c r="B110" s="46"/>
      <c r="C110" s="47"/>
      <c r="D110" s="44"/>
      <c r="E110" s="44"/>
      <c r="F110" s="44"/>
      <c r="G110" s="56"/>
      <c r="H110" s="49"/>
      <c r="I110" s="60"/>
      <c r="J110" s="53"/>
      <c r="K110" s="13" t="s">
        <v>232</v>
      </c>
      <c r="L110" s="11"/>
      <c r="M110" s="44"/>
      <c r="N110" s="44"/>
      <c r="O110" s="47"/>
      <c r="P110" s="44"/>
      <c r="Q110" s="47"/>
      <c r="R110" s="44"/>
      <c r="S110" s="44"/>
      <c r="T110" s="44"/>
      <c r="U110" s="44"/>
      <c r="V110" s="45"/>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row>
    <row r="111" spans="1:49" ht="32.450000000000003" customHeight="1" x14ac:dyDescent="0.15">
      <c r="A111" s="2"/>
      <c r="B111" s="46" t="s">
        <v>116</v>
      </c>
      <c r="C111" s="47" t="s">
        <v>55</v>
      </c>
      <c r="D111" s="44" t="s">
        <v>426</v>
      </c>
      <c r="E111" s="44" t="s">
        <v>427</v>
      </c>
      <c r="F111" s="44" t="s">
        <v>428</v>
      </c>
      <c r="G111" s="54" t="s">
        <v>105</v>
      </c>
      <c r="H111" s="57" t="s">
        <v>429</v>
      </c>
      <c r="I111" s="58" t="s">
        <v>430</v>
      </c>
      <c r="J111" s="51">
        <v>9</v>
      </c>
      <c r="K111" s="10" t="s">
        <v>221</v>
      </c>
      <c r="L111" s="11">
        <v>7</v>
      </c>
      <c r="M111" s="44" t="s">
        <v>259</v>
      </c>
      <c r="N111" s="44" t="s">
        <v>368</v>
      </c>
      <c r="O111" s="47" t="s">
        <v>106</v>
      </c>
      <c r="P111" s="44" t="s">
        <v>181</v>
      </c>
      <c r="Q111" s="47"/>
      <c r="R111" s="44" t="s">
        <v>254</v>
      </c>
      <c r="S111" s="44"/>
      <c r="T111" s="44" t="s">
        <v>227</v>
      </c>
      <c r="U111" s="44" t="s">
        <v>431</v>
      </c>
      <c r="V111" s="45"/>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row>
    <row r="112" spans="1:49" ht="32.450000000000003" customHeight="1" x14ac:dyDescent="0.15">
      <c r="A112" s="2"/>
      <c r="B112" s="46"/>
      <c r="C112" s="47"/>
      <c r="D112" s="44"/>
      <c r="E112" s="44"/>
      <c r="F112" s="44"/>
      <c r="G112" s="55"/>
      <c r="H112" s="48"/>
      <c r="I112" s="59"/>
      <c r="J112" s="52"/>
      <c r="K112" s="13" t="s">
        <v>230</v>
      </c>
      <c r="L112" s="11">
        <v>1</v>
      </c>
      <c r="M112" s="44"/>
      <c r="N112" s="44"/>
      <c r="O112" s="47"/>
      <c r="P112" s="44"/>
      <c r="Q112" s="47"/>
      <c r="R112" s="44"/>
      <c r="S112" s="44"/>
      <c r="T112" s="44"/>
      <c r="U112" s="44"/>
      <c r="V112" s="45"/>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row>
    <row r="113" spans="1:49" ht="32.450000000000003" customHeight="1" x14ac:dyDescent="0.15">
      <c r="A113" s="2"/>
      <c r="B113" s="46"/>
      <c r="C113" s="47"/>
      <c r="D113" s="44"/>
      <c r="E113" s="44"/>
      <c r="F113" s="44"/>
      <c r="G113" s="55"/>
      <c r="H113" s="48"/>
      <c r="I113" s="59"/>
      <c r="J113" s="52"/>
      <c r="K113" s="13" t="s">
        <v>231</v>
      </c>
      <c r="L113" s="11">
        <v>1</v>
      </c>
      <c r="M113" s="44"/>
      <c r="N113" s="44"/>
      <c r="O113" s="47"/>
      <c r="P113" s="44"/>
      <c r="Q113" s="47"/>
      <c r="R113" s="44"/>
      <c r="S113" s="44"/>
      <c r="T113" s="44"/>
      <c r="U113" s="44"/>
      <c r="V113" s="45"/>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row>
    <row r="114" spans="1:49" ht="32.450000000000003" customHeight="1" x14ac:dyDescent="0.15">
      <c r="A114" s="2"/>
      <c r="B114" s="46"/>
      <c r="C114" s="47"/>
      <c r="D114" s="44"/>
      <c r="E114" s="44"/>
      <c r="F114" s="44"/>
      <c r="G114" s="56"/>
      <c r="H114" s="49"/>
      <c r="I114" s="60"/>
      <c r="J114" s="53"/>
      <c r="K114" s="13" t="s">
        <v>232</v>
      </c>
      <c r="L114" s="11"/>
      <c r="M114" s="44"/>
      <c r="N114" s="44"/>
      <c r="O114" s="47"/>
      <c r="P114" s="44"/>
      <c r="Q114" s="47"/>
      <c r="R114" s="44"/>
      <c r="S114" s="44"/>
      <c r="T114" s="44"/>
      <c r="U114" s="44"/>
      <c r="V114" s="45"/>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row>
    <row r="115" spans="1:49" ht="32.1" customHeight="1" x14ac:dyDescent="0.15">
      <c r="A115" s="2"/>
      <c r="B115" s="46" t="s">
        <v>117</v>
      </c>
      <c r="C115" s="47" t="s">
        <v>88</v>
      </c>
      <c r="D115" s="44" t="s">
        <v>432</v>
      </c>
      <c r="E115" s="44" t="s">
        <v>433</v>
      </c>
      <c r="F115" s="44" t="s">
        <v>434</v>
      </c>
      <c r="G115" s="54"/>
      <c r="H115" s="57"/>
      <c r="I115" s="58" t="s">
        <v>435</v>
      </c>
      <c r="J115" s="51">
        <v>4</v>
      </c>
      <c r="K115" s="10" t="s">
        <v>221</v>
      </c>
      <c r="L115" s="11">
        <v>4</v>
      </c>
      <c r="M115" s="44" t="s">
        <v>350</v>
      </c>
      <c r="N115" s="44" t="s">
        <v>436</v>
      </c>
      <c r="O115" s="47" t="s">
        <v>106</v>
      </c>
      <c r="P115" s="44" t="s">
        <v>181</v>
      </c>
      <c r="Q115" s="47"/>
      <c r="R115" s="44" t="s">
        <v>254</v>
      </c>
      <c r="S115" s="44" t="s">
        <v>277</v>
      </c>
      <c r="T115" s="44" t="s">
        <v>227</v>
      </c>
      <c r="U115" s="44" t="s">
        <v>437</v>
      </c>
      <c r="V115" s="45"/>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row>
    <row r="116" spans="1:49" ht="32.1" customHeight="1" x14ac:dyDescent="0.15">
      <c r="A116" s="2"/>
      <c r="B116" s="46"/>
      <c r="C116" s="47"/>
      <c r="D116" s="44"/>
      <c r="E116" s="44"/>
      <c r="F116" s="44"/>
      <c r="G116" s="55"/>
      <c r="H116" s="48"/>
      <c r="I116" s="59"/>
      <c r="J116" s="52"/>
      <c r="K116" s="13" t="s">
        <v>230</v>
      </c>
      <c r="L116" s="11"/>
      <c r="M116" s="44"/>
      <c r="N116" s="44"/>
      <c r="O116" s="47"/>
      <c r="P116" s="44"/>
      <c r="Q116" s="47"/>
      <c r="R116" s="44"/>
      <c r="S116" s="44"/>
      <c r="T116" s="44"/>
      <c r="U116" s="44"/>
      <c r="V116" s="45"/>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row>
    <row r="117" spans="1:49" ht="32.1" customHeight="1" x14ac:dyDescent="0.15">
      <c r="A117" s="2"/>
      <c r="B117" s="46"/>
      <c r="C117" s="47"/>
      <c r="D117" s="44"/>
      <c r="E117" s="44"/>
      <c r="F117" s="44"/>
      <c r="G117" s="55"/>
      <c r="H117" s="48"/>
      <c r="I117" s="59"/>
      <c r="J117" s="52"/>
      <c r="K117" s="13" t="s">
        <v>231</v>
      </c>
      <c r="L117" s="11"/>
      <c r="M117" s="44"/>
      <c r="N117" s="44"/>
      <c r="O117" s="47"/>
      <c r="P117" s="44"/>
      <c r="Q117" s="47"/>
      <c r="R117" s="44"/>
      <c r="S117" s="44"/>
      <c r="T117" s="44"/>
      <c r="U117" s="44"/>
      <c r="V117" s="45"/>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row>
    <row r="118" spans="1:49" ht="32.1" customHeight="1" x14ac:dyDescent="0.15">
      <c r="A118" s="2"/>
      <c r="B118" s="46"/>
      <c r="C118" s="47"/>
      <c r="D118" s="44"/>
      <c r="E118" s="44"/>
      <c r="F118" s="44"/>
      <c r="G118" s="56"/>
      <c r="H118" s="49"/>
      <c r="I118" s="60"/>
      <c r="J118" s="53"/>
      <c r="K118" s="13" t="s">
        <v>232</v>
      </c>
      <c r="L118" s="11"/>
      <c r="M118" s="44"/>
      <c r="N118" s="44"/>
      <c r="O118" s="47"/>
      <c r="P118" s="44"/>
      <c r="Q118" s="47"/>
      <c r="R118" s="44"/>
      <c r="S118" s="44"/>
      <c r="T118" s="44"/>
      <c r="U118" s="44"/>
      <c r="V118" s="45"/>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row>
    <row r="119" spans="1:49" ht="33" customHeight="1" x14ac:dyDescent="0.15">
      <c r="A119" s="2"/>
      <c r="B119" s="46" t="s">
        <v>117</v>
      </c>
      <c r="C119" s="47" t="s">
        <v>88</v>
      </c>
      <c r="D119" s="44" t="s">
        <v>444</v>
      </c>
      <c r="E119" s="44" t="s">
        <v>445</v>
      </c>
      <c r="F119" s="44" t="s">
        <v>446</v>
      </c>
      <c r="G119" s="54" t="s">
        <v>105</v>
      </c>
      <c r="H119" s="57" t="str">
        <f>HYPERLINK("#", "https://lifestyle310.net")</f>
        <v>https://lifestyle310.net</v>
      </c>
      <c r="I119" s="58" t="s">
        <v>447</v>
      </c>
      <c r="J119" s="51">
        <v>21</v>
      </c>
      <c r="K119" s="10" t="s">
        <v>221</v>
      </c>
      <c r="L119" s="11">
        <v>17</v>
      </c>
      <c r="M119" s="44" t="s">
        <v>402</v>
      </c>
      <c r="N119" s="44" t="s">
        <v>448</v>
      </c>
      <c r="O119" s="47" t="s">
        <v>106</v>
      </c>
      <c r="P119" s="44" t="s">
        <v>449</v>
      </c>
      <c r="Q119" s="47"/>
      <c r="R119" s="44" t="s">
        <v>254</v>
      </c>
      <c r="S119" s="44" t="s">
        <v>226</v>
      </c>
      <c r="T119" s="44" t="s">
        <v>227</v>
      </c>
      <c r="U119" s="44" t="s">
        <v>450</v>
      </c>
      <c r="V119" s="45"/>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row>
    <row r="120" spans="1:49" ht="33" customHeight="1" x14ac:dyDescent="0.15">
      <c r="A120" s="2"/>
      <c r="B120" s="46"/>
      <c r="C120" s="47"/>
      <c r="D120" s="44"/>
      <c r="E120" s="44"/>
      <c r="F120" s="44"/>
      <c r="G120" s="55"/>
      <c r="H120" s="48"/>
      <c r="I120" s="59"/>
      <c r="J120" s="52"/>
      <c r="K120" s="13" t="s">
        <v>230</v>
      </c>
      <c r="L120" s="11">
        <v>3</v>
      </c>
      <c r="M120" s="44"/>
      <c r="N120" s="44"/>
      <c r="O120" s="47"/>
      <c r="P120" s="44"/>
      <c r="Q120" s="47"/>
      <c r="R120" s="44"/>
      <c r="S120" s="44"/>
      <c r="T120" s="44"/>
      <c r="U120" s="44"/>
      <c r="V120" s="45"/>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row>
    <row r="121" spans="1:49" ht="33" customHeight="1" x14ac:dyDescent="0.15">
      <c r="A121" s="2"/>
      <c r="B121" s="46"/>
      <c r="C121" s="47"/>
      <c r="D121" s="44"/>
      <c r="E121" s="44"/>
      <c r="F121" s="44"/>
      <c r="G121" s="55"/>
      <c r="H121" s="48"/>
      <c r="I121" s="59"/>
      <c r="J121" s="52"/>
      <c r="K121" s="13" t="s">
        <v>231</v>
      </c>
      <c r="L121" s="11"/>
      <c r="M121" s="44"/>
      <c r="N121" s="44"/>
      <c r="O121" s="47"/>
      <c r="P121" s="44"/>
      <c r="Q121" s="47"/>
      <c r="R121" s="44"/>
      <c r="S121" s="44"/>
      <c r="T121" s="44"/>
      <c r="U121" s="44"/>
      <c r="V121" s="45"/>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row>
    <row r="122" spans="1:49" ht="33" customHeight="1" x14ac:dyDescent="0.15">
      <c r="A122" s="2"/>
      <c r="B122" s="46"/>
      <c r="C122" s="47"/>
      <c r="D122" s="44"/>
      <c r="E122" s="44"/>
      <c r="F122" s="44"/>
      <c r="G122" s="56"/>
      <c r="H122" s="49"/>
      <c r="I122" s="60"/>
      <c r="J122" s="53"/>
      <c r="K122" s="13" t="s">
        <v>232</v>
      </c>
      <c r="L122" s="11">
        <v>1</v>
      </c>
      <c r="M122" s="44"/>
      <c r="N122" s="44"/>
      <c r="O122" s="47"/>
      <c r="P122" s="44"/>
      <c r="Q122" s="47"/>
      <c r="R122" s="44"/>
      <c r="S122" s="44"/>
      <c r="T122" s="44"/>
      <c r="U122" s="44"/>
      <c r="V122" s="45"/>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row>
    <row r="123" spans="1:49" ht="21" customHeight="1" x14ac:dyDescent="0.15">
      <c r="A123" s="2"/>
      <c r="B123" s="46" t="s">
        <v>117</v>
      </c>
      <c r="C123" s="47" t="s">
        <v>88</v>
      </c>
      <c r="D123" s="44" t="s">
        <v>438</v>
      </c>
      <c r="E123" s="44" t="s">
        <v>184</v>
      </c>
      <c r="F123" s="44" t="s">
        <v>439</v>
      </c>
      <c r="G123" s="54"/>
      <c r="H123" s="57"/>
      <c r="I123" s="58" t="s">
        <v>440</v>
      </c>
      <c r="J123" s="51">
        <v>5</v>
      </c>
      <c r="K123" s="10" t="s">
        <v>221</v>
      </c>
      <c r="L123" s="11">
        <v>4</v>
      </c>
      <c r="M123" s="44" t="s">
        <v>441</v>
      </c>
      <c r="N123" s="44" t="s">
        <v>442</v>
      </c>
      <c r="O123" s="47"/>
      <c r="P123" s="44"/>
      <c r="Q123" s="47"/>
      <c r="R123" s="44"/>
      <c r="S123" s="44" t="s">
        <v>241</v>
      </c>
      <c r="T123" s="44" t="s">
        <v>227</v>
      </c>
      <c r="U123" s="44" t="s">
        <v>443</v>
      </c>
      <c r="V123" s="45"/>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row>
    <row r="124" spans="1:49" ht="21" customHeight="1" x14ac:dyDescent="0.15">
      <c r="A124" s="2"/>
      <c r="B124" s="46"/>
      <c r="C124" s="47"/>
      <c r="D124" s="44"/>
      <c r="E124" s="44"/>
      <c r="F124" s="44"/>
      <c r="G124" s="55"/>
      <c r="H124" s="48"/>
      <c r="I124" s="59"/>
      <c r="J124" s="52"/>
      <c r="K124" s="13" t="s">
        <v>230</v>
      </c>
      <c r="L124" s="11"/>
      <c r="M124" s="44"/>
      <c r="N124" s="44"/>
      <c r="O124" s="47"/>
      <c r="P124" s="44"/>
      <c r="Q124" s="47"/>
      <c r="R124" s="44"/>
      <c r="S124" s="44"/>
      <c r="T124" s="44"/>
      <c r="U124" s="44"/>
      <c r="V124" s="45"/>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row>
    <row r="125" spans="1:49" ht="21" customHeight="1" x14ac:dyDescent="0.15">
      <c r="A125" s="2"/>
      <c r="B125" s="46"/>
      <c r="C125" s="47"/>
      <c r="D125" s="44"/>
      <c r="E125" s="44"/>
      <c r="F125" s="44"/>
      <c r="G125" s="55"/>
      <c r="H125" s="48"/>
      <c r="I125" s="59"/>
      <c r="J125" s="52"/>
      <c r="K125" s="13" t="s">
        <v>231</v>
      </c>
      <c r="L125" s="11"/>
      <c r="M125" s="44"/>
      <c r="N125" s="44"/>
      <c r="O125" s="47"/>
      <c r="P125" s="44"/>
      <c r="Q125" s="47"/>
      <c r="R125" s="44"/>
      <c r="S125" s="44"/>
      <c r="T125" s="44"/>
      <c r="U125" s="44"/>
      <c r="V125" s="45"/>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row>
    <row r="126" spans="1:49" ht="21" customHeight="1" x14ac:dyDescent="0.15">
      <c r="A126" s="2"/>
      <c r="B126" s="46"/>
      <c r="C126" s="47"/>
      <c r="D126" s="44"/>
      <c r="E126" s="44"/>
      <c r="F126" s="44"/>
      <c r="G126" s="56"/>
      <c r="H126" s="49"/>
      <c r="I126" s="60"/>
      <c r="J126" s="53"/>
      <c r="K126" s="13" t="s">
        <v>232</v>
      </c>
      <c r="L126" s="11"/>
      <c r="M126" s="44"/>
      <c r="N126" s="44"/>
      <c r="O126" s="47"/>
      <c r="P126" s="44"/>
      <c r="Q126" s="47"/>
      <c r="R126" s="44"/>
      <c r="S126" s="44"/>
      <c r="T126" s="44"/>
      <c r="U126" s="44"/>
      <c r="V126" s="45"/>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row>
    <row r="127" spans="1:49" ht="20.100000000000001" customHeight="1" x14ac:dyDescent="0.15">
      <c r="A127" s="2"/>
      <c r="B127" s="46" t="s">
        <v>118</v>
      </c>
      <c r="C127" s="47" t="s">
        <v>90</v>
      </c>
      <c r="D127" s="44" t="s">
        <v>490</v>
      </c>
      <c r="E127" s="44" t="s">
        <v>491</v>
      </c>
      <c r="F127" s="44" t="s">
        <v>492</v>
      </c>
      <c r="G127" s="54" t="s">
        <v>105</v>
      </c>
      <c r="H127" s="57" t="str">
        <f>HYPERLINK("#", "https://nisiko.jp")</f>
        <v>https://nisiko.jp</v>
      </c>
      <c r="I127" s="58" t="s">
        <v>493</v>
      </c>
      <c r="J127" s="51">
        <v>36</v>
      </c>
      <c r="K127" s="10" t="s">
        <v>221</v>
      </c>
      <c r="L127" s="11">
        <v>18</v>
      </c>
      <c r="M127" s="44" t="s">
        <v>336</v>
      </c>
      <c r="N127" s="44" t="s">
        <v>494</v>
      </c>
      <c r="O127" s="47" t="s">
        <v>106</v>
      </c>
      <c r="P127" s="44" t="s">
        <v>495</v>
      </c>
      <c r="Q127" s="47"/>
      <c r="R127" s="44" t="s">
        <v>300</v>
      </c>
      <c r="S127" s="44" t="s">
        <v>226</v>
      </c>
      <c r="T127" s="44" t="s">
        <v>227</v>
      </c>
      <c r="U127" s="44" t="s">
        <v>496</v>
      </c>
      <c r="V127" s="45"/>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row>
    <row r="128" spans="1:49" ht="20.100000000000001" customHeight="1" x14ac:dyDescent="0.15">
      <c r="A128" s="2"/>
      <c r="B128" s="46"/>
      <c r="C128" s="47"/>
      <c r="D128" s="44"/>
      <c r="E128" s="44"/>
      <c r="F128" s="44"/>
      <c r="G128" s="55"/>
      <c r="H128" s="48"/>
      <c r="I128" s="59"/>
      <c r="J128" s="52"/>
      <c r="K128" s="13" t="s">
        <v>230</v>
      </c>
      <c r="L128" s="11">
        <v>7</v>
      </c>
      <c r="M128" s="44"/>
      <c r="N128" s="44"/>
      <c r="O128" s="47"/>
      <c r="P128" s="44"/>
      <c r="Q128" s="47"/>
      <c r="R128" s="44"/>
      <c r="S128" s="44"/>
      <c r="T128" s="44"/>
      <c r="U128" s="44"/>
      <c r="V128" s="45"/>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row>
    <row r="129" spans="1:49" ht="20.100000000000001" customHeight="1" x14ac:dyDescent="0.15">
      <c r="A129" s="2"/>
      <c r="B129" s="46"/>
      <c r="C129" s="47"/>
      <c r="D129" s="44"/>
      <c r="E129" s="44"/>
      <c r="F129" s="44"/>
      <c r="G129" s="55"/>
      <c r="H129" s="48"/>
      <c r="I129" s="59"/>
      <c r="J129" s="52"/>
      <c r="K129" s="13" t="s">
        <v>231</v>
      </c>
      <c r="L129" s="11">
        <v>9</v>
      </c>
      <c r="M129" s="44"/>
      <c r="N129" s="44"/>
      <c r="O129" s="47"/>
      <c r="P129" s="44"/>
      <c r="Q129" s="47"/>
      <c r="R129" s="44"/>
      <c r="S129" s="44"/>
      <c r="T129" s="44"/>
      <c r="U129" s="44"/>
      <c r="V129" s="45"/>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row>
    <row r="130" spans="1:49" ht="20.100000000000001" customHeight="1" x14ac:dyDescent="0.15">
      <c r="A130" s="2"/>
      <c r="B130" s="46"/>
      <c r="C130" s="47"/>
      <c r="D130" s="44"/>
      <c r="E130" s="44"/>
      <c r="F130" s="44"/>
      <c r="G130" s="56"/>
      <c r="H130" s="49"/>
      <c r="I130" s="60"/>
      <c r="J130" s="53"/>
      <c r="K130" s="13" t="s">
        <v>232</v>
      </c>
      <c r="L130" s="11">
        <v>1</v>
      </c>
      <c r="M130" s="44"/>
      <c r="N130" s="44"/>
      <c r="O130" s="47"/>
      <c r="P130" s="44"/>
      <c r="Q130" s="47"/>
      <c r="R130" s="44"/>
      <c r="S130" s="44"/>
      <c r="T130" s="44"/>
      <c r="U130" s="44"/>
      <c r="V130" s="45"/>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row>
    <row r="131" spans="1:49" ht="24.95" customHeight="1" x14ac:dyDescent="0.15">
      <c r="A131" s="2"/>
      <c r="B131" s="46" t="s">
        <v>118</v>
      </c>
      <c r="C131" s="47" t="s">
        <v>42</v>
      </c>
      <c r="D131" s="44" t="s">
        <v>459</v>
      </c>
      <c r="E131" s="44" t="s">
        <v>460</v>
      </c>
      <c r="F131" s="44" t="s">
        <v>461</v>
      </c>
      <c r="G131" s="54"/>
      <c r="H131" s="57"/>
      <c r="I131" s="58" t="s">
        <v>462</v>
      </c>
      <c r="J131" s="51">
        <v>9</v>
      </c>
      <c r="K131" s="10" t="s">
        <v>221</v>
      </c>
      <c r="L131" s="11">
        <v>7</v>
      </c>
      <c r="M131" s="44" t="s">
        <v>463</v>
      </c>
      <c r="N131" s="44" t="s">
        <v>464</v>
      </c>
      <c r="O131" s="47" t="s">
        <v>106</v>
      </c>
      <c r="P131" s="44" t="s">
        <v>183</v>
      </c>
      <c r="Q131" s="47"/>
      <c r="R131" s="44" t="s">
        <v>252</v>
      </c>
      <c r="S131" s="44" t="s">
        <v>241</v>
      </c>
      <c r="T131" s="44" t="s">
        <v>227</v>
      </c>
      <c r="U131" s="44" t="s">
        <v>465</v>
      </c>
      <c r="V131" s="45"/>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row>
    <row r="132" spans="1:49" ht="24.95" customHeight="1" x14ac:dyDescent="0.15">
      <c r="A132" s="2"/>
      <c r="B132" s="46"/>
      <c r="C132" s="47"/>
      <c r="D132" s="44"/>
      <c r="E132" s="44"/>
      <c r="F132" s="44"/>
      <c r="G132" s="55"/>
      <c r="H132" s="48"/>
      <c r="I132" s="59"/>
      <c r="J132" s="52"/>
      <c r="K132" s="13" t="s">
        <v>230</v>
      </c>
      <c r="L132" s="11">
        <v>1</v>
      </c>
      <c r="M132" s="44"/>
      <c r="N132" s="44"/>
      <c r="O132" s="47"/>
      <c r="P132" s="44"/>
      <c r="Q132" s="47"/>
      <c r="R132" s="44"/>
      <c r="S132" s="44"/>
      <c r="T132" s="44"/>
      <c r="U132" s="44"/>
      <c r="V132" s="45"/>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row>
    <row r="133" spans="1:49" ht="24.95" customHeight="1" x14ac:dyDescent="0.15">
      <c r="A133" s="2"/>
      <c r="B133" s="46"/>
      <c r="C133" s="47"/>
      <c r="D133" s="44"/>
      <c r="E133" s="44"/>
      <c r="F133" s="44"/>
      <c r="G133" s="55"/>
      <c r="H133" s="48"/>
      <c r="I133" s="59"/>
      <c r="J133" s="52"/>
      <c r="K133" s="13" t="s">
        <v>231</v>
      </c>
      <c r="L133" s="11">
        <v>1</v>
      </c>
      <c r="M133" s="44"/>
      <c r="N133" s="44"/>
      <c r="O133" s="47"/>
      <c r="P133" s="44"/>
      <c r="Q133" s="47"/>
      <c r="R133" s="44"/>
      <c r="S133" s="44"/>
      <c r="T133" s="44"/>
      <c r="U133" s="44"/>
      <c r="V133" s="45"/>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row>
    <row r="134" spans="1:49" ht="24.95" customHeight="1" x14ac:dyDescent="0.15">
      <c r="A134" s="2"/>
      <c r="B134" s="46"/>
      <c r="C134" s="47"/>
      <c r="D134" s="44"/>
      <c r="E134" s="44"/>
      <c r="F134" s="44"/>
      <c r="G134" s="56"/>
      <c r="H134" s="49"/>
      <c r="I134" s="60"/>
      <c r="J134" s="53"/>
      <c r="K134" s="13" t="s">
        <v>232</v>
      </c>
      <c r="L134" s="11"/>
      <c r="M134" s="44"/>
      <c r="N134" s="44"/>
      <c r="O134" s="47"/>
      <c r="P134" s="44"/>
      <c r="Q134" s="47"/>
      <c r="R134" s="44"/>
      <c r="S134" s="44"/>
      <c r="T134" s="44"/>
      <c r="U134" s="44"/>
      <c r="V134" s="45"/>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row>
    <row r="135" spans="1:49" ht="30" customHeight="1" x14ac:dyDescent="0.15">
      <c r="A135" s="2"/>
      <c r="B135" s="46" t="s">
        <v>118</v>
      </c>
      <c r="C135" s="47" t="s">
        <v>42</v>
      </c>
      <c r="D135" s="44" t="s">
        <v>466</v>
      </c>
      <c r="E135" s="44" t="s">
        <v>467</v>
      </c>
      <c r="F135" s="44" t="s">
        <v>468</v>
      </c>
      <c r="G135" s="54"/>
      <c r="H135" s="57"/>
      <c r="I135" s="58" t="s">
        <v>469</v>
      </c>
      <c r="J135" s="51">
        <v>11</v>
      </c>
      <c r="K135" s="10" t="s">
        <v>221</v>
      </c>
      <c r="L135" s="11">
        <v>7</v>
      </c>
      <c r="M135" s="44" t="s">
        <v>266</v>
      </c>
      <c r="N135" s="44" t="s">
        <v>470</v>
      </c>
      <c r="O135" s="47" t="s">
        <v>106</v>
      </c>
      <c r="P135" s="44"/>
      <c r="Q135" s="47"/>
      <c r="R135" s="44" t="s">
        <v>254</v>
      </c>
      <c r="S135" s="44" t="s">
        <v>301</v>
      </c>
      <c r="T135" s="44" t="s">
        <v>227</v>
      </c>
      <c r="U135" s="44" t="s">
        <v>471</v>
      </c>
      <c r="V135" s="45"/>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row>
    <row r="136" spans="1:49" ht="30" customHeight="1" x14ac:dyDescent="0.15">
      <c r="A136" s="2"/>
      <c r="B136" s="46"/>
      <c r="C136" s="47"/>
      <c r="D136" s="44"/>
      <c r="E136" s="44"/>
      <c r="F136" s="44"/>
      <c r="G136" s="55"/>
      <c r="H136" s="48"/>
      <c r="I136" s="59"/>
      <c r="J136" s="52"/>
      <c r="K136" s="13" t="s">
        <v>230</v>
      </c>
      <c r="L136" s="11">
        <v>1</v>
      </c>
      <c r="M136" s="44"/>
      <c r="N136" s="44"/>
      <c r="O136" s="47"/>
      <c r="P136" s="44"/>
      <c r="Q136" s="47"/>
      <c r="R136" s="44"/>
      <c r="S136" s="44"/>
      <c r="T136" s="44"/>
      <c r="U136" s="44"/>
      <c r="V136" s="45"/>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row>
    <row r="137" spans="1:49" ht="30" customHeight="1" x14ac:dyDescent="0.15">
      <c r="A137" s="2"/>
      <c r="B137" s="46"/>
      <c r="C137" s="47"/>
      <c r="D137" s="44"/>
      <c r="E137" s="44"/>
      <c r="F137" s="44"/>
      <c r="G137" s="55"/>
      <c r="H137" s="48"/>
      <c r="I137" s="59"/>
      <c r="J137" s="52"/>
      <c r="K137" s="13" t="s">
        <v>231</v>
      </c>
      <c r="L137" s="11">
        <v>3</v>
      </c>
      <c r="M137" s="44"/>
      <c r="N137" s="44"/>
      <c r="O137" s="47"/>
      <c r="P137" s="44"/>
      <c r="Q137" s="47"/>
      <c r="R137" s="44"/>
      <c r="S137" s="44"/>
      <c r="T137" s="44"/>
      <c r="U137" s="44"/>
      <c r="V137" s="45"/>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row>
    <row r="138" spans="1:49" ht="30" customHeight="1" x14ac:dyDescent="0.15">
      <c r="A138" s="2"/>
      <c r="B138" s="46"/>
      <c r="C138" s="47"/>
      <c r="D138" s="44"/>
      <c r="E138" s="44"/>
      <c r="F138" s="44"/>
      <c r="G138" s="56"/>
      <c r="H138" s="49"/>
      <c r="I138" s="60"/>
      <c r="J138" s="53"/>
      <c r="K138" s="13" t="s">
        <v>232</v>
      </c>
      <c r="L138" s="11"/>
      <c r="M138" s="44"/>
      <c r="N138" s="44"/>
      <c r="O138" s="47"/>
      <c r="P138" s="44"/>
      <c r="Q138" s="47"/>
      <c r="R138" s="44"/>
      <c r="S138" s="44"/>
      <c r="T138" s="44"/>
      <c r="U138" s="44"/>
      <c r="V138" s="45"/>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row>
    <row r="139" spans="1:49" ht="23.45" customHeight="1" x14ac:dyDescent="0.15">
      <c r="A139" s="2"/>
      <c r="B139" s="46" t="s">
        <v>118</v>
      </c>
      <c r="C139" s="47" t="s">
        <v>42</v>
      </c>
      <c r="D139" s="44" t="s">
        <v>477</v>
      </c>
      <c r="E139" s="44" t="s">
        <v>478</v>
      </c>
      <c r="F139" s="44" t="s">
        <v>479</v>
      </c>
      <c r="G139" s="54" t="s">
        <v>105</v>
      </c>
      <c r="H139" s="57" t="str">
        <f>HYPERLINK("#", "https://evidencecare.jp")</f>
        <v>https://evidencecare.jp</v>
      </c>
      <c r="I139" s="58" t="s">
        <v>480</v>
      </c>
      <c r="J139" s="51">
        <v>16</v>
      </c>
      <c r="K139" s="10" t="s">
        <v>221</v>
      </c>
      <c r="L139" s="11">
        <v>13</v>
      </c>
      <c r="M139" s="44" t="s">
        <v>274</v>
      </c>
      <c r="N139" s="44" t="s">
        <v>481</v>
      </c>
      <c r="O139" s="47" t="s">
        <v>106</v>
      </c>
      <c r="P139" s="44"/>
      <c r="Q139" s="47"/>
      <c r="R139" s="44" t="s">
        <v>254</v>
      </c>
      <c r="S139" s="44" t="s">
        <v>226</v>
      </c>
      <c r="T139" s="44" t="s">
        <v>227</v>
      </c>
      <c r="U139" s="44" t="s">
        <v>482</v>
      </c>
      <c r="V139" s="45"/>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row>
    <row r="140" spans="1:49" ht="23.45" customHeight="1" x14ac:dyDescent="0.15">
      <c r="A140" s="2"/>
      <c r="B140" s="46"/>
      <c r="C140" s="47"/>
      <c r="D140" s="44"/>
      <c r="E140" s="44"/>
      <c r="F140" s="44"/>
      <c r="G140" s="55"/>
      <c r="H140" s="48"/>
      <c r="I140" s="59"/>
      <c r="J140" s="52"/>
      <c r="K140" s="13" t="s">
        <v>230</v>
      </c>
      <c r="L140" s="11">
        <v>2</v>
      </c>
      <c r="M140" s="44"/>
      <c r="N140" s="44"/>
      <c r="O140" s="47"/>
      <c r="P140" s="44"/>
      <c r="Q140" s="47"/>
      <c r="R140" s="44"/>
      <c r="S140" s="44"/>
      <c r="T140" s="44"/>
      <c r="U140" s="44"/>
      <c r="V140" s="45"/>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row>
    <row r="141" spans="1:49" ht="23.45" customHeight="1" x14ac:dyDescent="0.15">
      <c r="A141" s="2"/>
      <c r="B141" s="46"/>
      <c r="C141" s="47"/>
      <c r="D141" s="44"/>
      <c r="E141" s="44"/>
      <c r="F141" s="44"/>
      <c r="G141" s="55"/>
      <c r="H141" s="48"/>
      <c r="I141" s="59"/>
      <c r="J141" s="52"/>
      <c r="K141" s="13" t="s">
        <v>231</v>
      </c>
      <c r="L141" s="11">
        <v>1</v>
      </c>
      <c r="M141" s="44"/>
      <c r="N141" s="44"/>
      <c r="O141" s="47"/>
      <c r="P141" s="44"/>
      <c r="Q141" s="47"/>
      <c r="R141" s="44"/>
      <c r="S141" s="44"/>
      <c r="T141" s="44"/>
      <c r="U141" s="44"/>
      <c r="V141" s="45"/>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row>
    <row r="142" spans="1:49" ht="23.45" customHeight="1" x14ac:dyDescent="0.15">
      <c r="A142" s="2"/>
      <c r="B142" s="46"/>
      <c r="C142" s="47"/>
      <c r="D142" s="44"/>
      <c r="E142" s="44"/>
      <c r="F142" s="44"/>
      <c r="G142" s="56"/>
      <c r="H142" s="49"/>
      <c r="I142" s="60"/>
      <c r="J142" s="53"/>
      <c r="K142" s="13" t="s">
        <v>232</v>
      </c>
      <c r="L142" s="11"/>
      <c r="M142" s="44"/>
      <c r="N142" s="44"/>
      <c r="O142" s="47"/>
      <c r="P142" s="44"/>
      <c r="Q142" s="47"/>
      <c r="R142" s="44"/>
      <c r="S142" s="44"/>
      <c r="T142" s="44"/>
      <c r="U142" s="44"/>
      <c r="V142" s="45"/>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row>
    <row r="143" spans="1:49" ht="28.5" customHeight="1" x14ac:dyDescent="0.15">
      <c r="A143" s="2"/>
      <c r="B143" s="46" t="s">
        <v>118</v>
      </c>
      <c r="C143" s="47" t="s">
        <v>92</v>
      </c>
      <c r="D143" s="44" t="s">
        <v>451</v>
      </c>
      <c r="E143" s="44" t="s">
        <v>452</v>
      </c>
      <c r="F143" s="44" t="s">
        <v>453</v>
      </c>
      <c r="G143" s="54"/>
      <c r="H143" s="57"/>
      <c r="I143" s="58" t="s">
        <v>454</v>
      </c>
      <c r="J143" s="51">
        <v>9</v>
      </c>
      <c r="K143" s="10" t="s">
        <v>221</v>
      </c>
      <c r="L143" s="11">
        <v>6</v>
      </c>
      <c r="M143" s="44" t="s">
        <v>350</v>
      </c>
      <c r="N143" s="44" t="s">
        <v>455</v>
      </c>
      <c r="O143" s="47" t="s">
        <v>106</v>
      </c>
      <c r="P143" s="44" t="s">
        <v>456</v>
      </c>
      <c r="Q143" s="47"/>
      <c r="R143" s="44" t="s">
        <v>300</v>
      </c>
      <c r="S143" s="44"/>
      <c r="T143" s="44" t="s">
        <v>457</v>
      </c>
      <c r="U143" s="44" t="s">
        <v>458</v>
      </c>
      <c r="V143" s="45"/>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row>
    <row r="144" spans="1:49" ht="28.5" customHeight="1" x14ac:dyDescent="0.15">
      <c r="A144" s="2"/>
      <c r="B144" s="46"/>
      <c r="C144" s="47"/>
      <c r="D144" s="44"/>
      <c r="E144" s="44"/>
      <c r="F144" s="44"/>
      <c r="G144" s="55"/>
      <c r="H144" s="48"/>
      <c r="I144" s="59"/>
      <c r="J144" s="52"/>
      <c r="K144" s="13" t="s">
        <v>230</v>
      </c>
      <c r="L144" s="11">
        <v>2</v>
      </c>
      <c r="M144" s="44"/>
      <c r="N144" s="44"/>
      <c r="O144" s="47"/>
      <c r="P144" s="44"/>
      <c r="Q144" s="47"/>
      <c r="R144" s="44"/>
      <c r="S144" s="44"/>
      <c r="T144" s="44"/>
      <c r="U144" s="44"/>
      <c r="V144" s="45"/>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row>
    <row r="145" spans="1:49" ht="28.5" customHeight="1" x14ac:dyDescent="0.15">
      <c r="A145" s="2"/>
      <c r="B145" s="46"/>
      <c r="C145" s="47"/>
      <c r="D145" s="44"/>
      <c r="E145" s="44"/>
      <c r="F145" s="44"/>
      <c r="G145" s="55"/>
      <c r="H145" s="48"/>
      <c r="I145" s="59"/>
      <c r="J145" s="52"/>
      <c r="K145" s="13" t="s">
        <v>231</v>
      </c>
      <c r="L145" s="11">
        <v>1</v>
      </c>
      <c r="M145" s="44"/>
      <c r="N145" s="44"/>
      <c r="O145" s="47"/>
      <c r="P145" s="44"/>
      <c r="Q145" s="47"/>
      <c r="R145" s="44"/>
      <c r="S145" s="44"/>
      <c r="T145" s="44"/>
      <c r="U145" s="44"/>
      <c r="V145" s="45"/>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row>
    <row r="146" spans="1:49" ht="28.5" customHeight="1" x14ac:dyDescent="0.15">
      <c r="A146" s="2"/>
      <c r="B146" s="46"/>
      <c r="C146" s="47"/>
      <c r="D146" s="44"/>
      <c r="E146" s="44"/>
      <c r="F146" s="44"/>
      <c r="G146" s="56"/>
      <c r="H146" s="49"/>
      <c r="I146" s="60"/>
      <c r="J146" s="53"/>
      <c r="K146" s="13" t="s">
        <v>232</v>
      </c>
      <c r="L146" s="11"/>
      <c r="M146" s="44"/>
      <c r="N146" s="44"/>
      <c r="O146" s="47"/>
      <c r="P146" s="44"/>
      <c r="Q146" s="47"/>
      <c r="R146" s="44"/>
      <c r="S146" s="44"/>
      <c r="T146" s="44"/>
      <c r="U146" s="44"/>
      <c r="V146" s="45"/>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row>
    <row r="147" spans="1:49" ht="23.1" customHeight="1" x14ac:dyDescent="0.15">
      <c r="A147" s="2"/>
      <c r="B147" s="46" t="s">
        <v>118</v>
      </c>
      <c r="C147" s="47" t="s">
        <v>92</v>
      </c>
      <c r="D147" s="44" t="s">
        <v>472</v>
      </c>
      <c r="E147" s="44" t="s">
        <v>473</v>
      </c>
      <c r="F147" s="44" t="s">
        <v>474</v>
      </c>
      <c r="G147" s="54"/>
      <c r="H147" s="57"/>
      <c r="I147" s="58" t="s">
        <v>475</v>
      </c>
      <c r="J147" s="51">
        <v>10</v>
      </c>
      <c r="K147" s="10" t="s">
        <v>221</v>
      </c>
      <c r="L147" s="11">
        <v>5</v>
      </c>
      <c r="M147" s="44" t="s">
        <v>274</v>
      </c>
      <c r="N147" s="44" t="s">
        <v>368</v>
      </c>
      <c r="O147" s="47" t="s">
        <v>106</v>
      </c>
      <c r="P147" s="44" t="s">
        <v>224</v>
      </c>
      <c r="Q147" s="47"/>
      <c r="R147" s="44" t="s">
        <v>254</v>
      </c>
      <c r="S147" s="44" t="s">
        <v>241</v>
      </c>
      <c r="T147" s="44" t="s">
        <v>227</v>
      </c>
      <c r="U147" s="44" t="s">
        <v>476</v>
      </c>
      <c r="V147" s="45"/>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row>
    <row r="148" spans="1:49" ht="23.1" customHeight="1" x14ac:dyDescent="0.15">
      <c r="A148" s="2"/>
      <c r="B148" s="46"/>
      <c r="C148" s="47"/>
      <c r="D148" s="44"/>
      <c r="E148" s="44"/>
      <c r="F148" s="44"/>
      <c r="G148" s="55"/>
      <c r="H148" s="48"/>
      <c r="I148" s="59"/>
      <c r="J148" s="52"/>
      <c r="K148" s="13" t="s">
        <v>230</v>
      </c>
      <c r="L148" s="11">
        <v>3</v>
      </c>
      <c r="M148" s="44"/>
      <c r="N148" s="44"/>
      <c r="O148" s="47"/>
      <c r="P148" s="44"/>
      <c r="Q148" s="47"/>
      <c r="R148" s="44"/>
      <c r="S148" s="44"/>
      <c r="T148" s="44"/>
      <c r="U148" s="44"/>
      <c r="V148" s="45"/>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row>
    <row r="149" spans="1:49" ht="23.1" customHeight="1" x14ac:dyDescent="0.15">
      <c r="A149" s="2"/>
      <c r="B149" s="46"/>
      <c r="C149" s="47"/>
      <c r="D149" s="44"/>
      <c r="E149" s="44"/>
      <c r="F149" s="44"/>
      <c r="G149" s="55"/>
      <c r="H149" s="48"/>
      <c r="I149" s="59"/>
      <c r="J149" s="52"/>
      <c r="K149" s="13" t="s">
        <v>231</v>
      </c>
      <c r="L149" s="11">
        <v>1</v>
      </c>
      <c r="M149" s="44"/>
      <c r="N149" s="44"/>
      <c r="O149" s="47"/>
      <c r="P149" s="44"/>
      <c r="Q149" s="47"/>
      <c r="R149" s="44"/>
      <c r="S149" s="44"/>
      <c r="T149" s="44"/>
      <c r="U149" s="44"/>
      <c r="V149" s="45"/>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row>
    <row r="150" spans="1:49" ht="23.1" customHeight="1" x14ac:dyDescent="0.15">
      <c r="A150" s="2"/>
      <c r="B150" s="46"/>
      <c r="C150" s="47"/>
      <c r="D150" s="44"/>
      <c r="E150" s="44"/>
      <c r="F150" s="44"/>
      <c r="G150" s="56"/>
      <c r="H150" s="49"/>
      <c r="I150" s="60"/>
      <c r="J150" s="53"/>
      <c r="K150" s="13" t="s">
        <v>232</v>
      </c>
      <c r="L150" s="11">
        <v>1</v>
      </c>
      <c r="M150" s="44"/>
      <c r="N150" s="44"/>
      <c r="O150" s="47"/>
      <c r="P150" s="44"/>
      <c r="Q150" s="47"/>
      <c r="R150" s="44"/>
      <c r="S150" s="44"/>
      <c r="T150" s="44"/>
      <c r="U150" s="44"/>
      <c r="V150" s="45"/>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row>
    <row r="151" spans="1:49" ht="21" customHeight="1" x14ac:dyDescent="0.15">
      <c r="A151" s="2"/>
      <c r="B151" s="54" t="s">
        <v>118</v>
      </c>
      <c r="C151" s="65" t="s">
        <v>92</v>
      </c>
      <c r="D151" s="62" t="s">
        <v>483</v>
      </c>
      <c r="E151" s="62" t="s">
        <v>484</v>
      </c>
      <c r="F151" s="62" t="s">
        <v>485</v>
      </c>
      <c r="G151" s="54" t="s">
        <v>105</v>
      </c>
      <c r="H151" s="57" t="str">
        <f>HYPERLINK("#", "https://www.rise-visit.jp/")</f>
        <v>https://www.rise-visit.jp/</v>
      </c>
      <c r="I151" s="58" t="s">
        <v>486</v>
      </c>
      <c r="J151" s="51">
        <v>8</v>
      </c>
      <c r="K151" s="10" t="s">
        <v>221</v>
      </c>
      <c r="L151" s="11">
        <v>5</v>
      </c>
      <c r="M151" s="62" t="s">
        <v>487</v>
      </c>
      <c r="N151" s="62" t="s">
        <v>448</v>
      </c>
      <c r="O151" s="65" t="s">
        <v>106</v>
      </c>
      <c r="P151" s="62" t="s">
        <v>192</v>
      </c>
      <c r="Q151" s="65"/>
      <c r="R151" s="62" t="s">
        <v>488</v>
      </c>
      <c r="S151" s="62" t="s">
        <v>226</v>
      </c>
      <c r="T151" s="62" t="s">
        <v>227</v>
      </c>
      <c r="U151" s="62" t="s">
        <v>489</v>
      </c>
      <c r="V151" s="45"/>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row>
    <row r="152" spans="1:49" ht="21" customHeight="1" x14ac:dyDescent="0.15">
      <c r="A152" s="2"/>
      <c r="B152" s="55"/>
      <c r="C152" s="66"/>
      <c r="D152" s="63"/>
      <c r="E152" s="63"/>
      <c r="F152" s="63"/>
      <c r="G152" s="55"/>
      <c r="H152" s="48"/>
      <c r="I152" s="59"/>
      <c r="J152" s="52"/>
      <c r="K152" s="13" t="s">
        <v>230</v>
      </c>
      <c r="L152" s="11">
        <v>1</v>
      </c>
      <c r="M152" s="63"/>
      <c r="N152" s="63"/>
      <c r="O152" s="66"/>
      <c r="P152" s="63"/>
      <c r="Q152" s="66"/>
      <c r="R152" s="63"/>
      <c r="S152" s="63"/>
      <c r="T152" s="63"/>
      <c r="U152" s="63"/>
      <c r="V152" s="45"/>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row>
    <row r="153" spans="1:49" ht="21" customHeight="1" x14ac:dyDescent="0.15">
      <c r="A153" s="2"/>
      <c r="B153" s="55"/>
      <c r="C153" s="66"/>
      <c r="D153" s="63"/>
      <c r="E153" s="63"/>
      <c r="F153" s="63"/>
      <c r="G153" s="55"/>
      <c r="H153" s="48"/>
      <c r="I153" s="59"/>
      <c r="J153" s="52"/>
      <c r="K153" s="13" t="s">
        <v>231</v>
      </c>
      <c r="L153" s="11">
        <v>1</v>
      </c>
      <c r="M153" s="63"/>
      <c r="N153" s="63"/>
      <c r="O153" s="66"/>
      <c r="P153" s="63"/>
      <c r="Q153" s="66"/>
      <c r="R153" s="63"/>
      <c r="S153" s="63"/>
      <c r="T153" s="63"/>
      <c r="U153" s="63"/>
      <c r="V153" s="45"/>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row>
    <row r="154" spans="1:49" ht="21" customHeight="1" x14ac:dyDescent="0.15">
      <c r="A154" s="2"/>
      <c r="B154" s="56"/>
      <c r="C154" s="67"/>
      <c r="D154" s="64"/>
      <c r="E154" s="64"/>
      <c r="F154" s="64"/>
      <c r="G154" s="56"/>
      <c r="H154" s="49"/>
      <c r="I154" s="60"/>
      <c r="J154" s="53"/>
      <c r="K154" s="13" t="s">
        <v>232</v>
      </c>
      <c r="L154" s="11">
        <v>1</v>
      </c>
      <c r="M154" s="64"/>
      <c r="N154" s="64"/>
      <c r="O154" s="67"/>
      <c r="P154" s="64"/>
      <c r="Q154" s="67"/>
      <c r="R154" s="64"/>
      <c r="S154" s="64"/>
      <c r="T154" s="64"/>
      <c r="U154" s="64"/>
      <c r="V154" s="45"/>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row>
    <row r="155" spans="1:49" ht="30" customHeight="1" x14ac:dyDescent="0.15">
      <c r="A155" s="2"/>
      <c r="B155" s="46" t="s">
        <v>119</v>
      </c>
      <c r="C155" s="47" t="s">
        <v>43</v>
      </c>
      <c r="D155" s="44" t="s">
        <v>497</v>
      </c>
      <c r="E155" s="44" t="s">
        <v>498</v>
      </c>
      <c r="F155" s="44" t="s">
        <v>499</v>
      </c>
      <c r="G155" s="54" t="s">
        <v>105</v>
      </c>
      <c r="H155" s="57" t="str">
        <f>HYPERLINK("#", "http://educo-care.com")</f>
        <v>http://educo-care.com</v>
      </c>
      <c r="I155" s="58" t="s">
        <v>500</v>
      </c>
      <c r="J155" s="51">
        <v>8</v>
      </c>
      <c r="K155" s="10" t="s">
        <v>221</v>
      </c>
      <c r="L155" s="11">
        <v>6</v>
      </c>
      <c r="M155" s="44" t="s">
        <v>266</v>
      </c>
      <c r="N155" s="44" t="s">
        <v>501</v>
      </c>
      <c r="O155" s="47" t="s">
        <v>106</v>
      </c>
      <c r="P155" s="44" t="s">
        <v>502</v>
      </c>
      <c r="Q155" s="47"/>
      <c r="R155" s="44" t="s">
        <v>254</v>
      </c>
      <c r="S155" s="44" t="s">
        <v>226</v>
      </c>
      <c r="T155" s="44" t="s">
        <v>227</v>
      </c>
      <c r="U155" s="44" t="s">
        <v>503</v>
      </c>
      <c r="V155" s="45"/>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row>
    <row r="156" spans="1:49" ht="30" customHeight="1" x14ac:dyDescent="0.15">
      <c r="A156" s="2"/>
      <c r="B156" s="46"/>
      <c r="C156" s="47"/>
      <c r="D156" s="44"/>
      <c r="E156" s="44"/>
      <c r="F156" s="44"/>
      <c r="G156" s="55"/>
      <c r="H156" s="48"/>
      <c r="I156" s="59"/>
      <c r="J156" s="52"/>
      <c r="K156" s="13" t="s">
        <v>230</v>
      </c>
      <c r="L156" s="11">
        <v>1</v>
      </c>
      <c r="M156" s="44"/>
      <c r="N156" s="44"/>
      <c r="O156" s="47"/>
      <c r="P156" s="44"/>
      <c r="Q156" s="47"/>
      <c r="R156" s="44"/>
      <c r="S156" s="44"/>
      <c r="T156" s="44"/>
      <c r="U156" s="44"/>
      <c r="V156" s="45"/>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row>
    <row r="157" spans="1:49" ht="30" customHeight="1" x14ac:dyDescent="0.15">
      <c r="A157" s="2"/>
      <c r="B157" s="46"/>
      <c r="C157" s="47"/>
      <c r="D157" s="44"/>
      <c r="E157" s="44"/>
      <c r="F157" s="44"/>
      <c r="G157" s="55"/>
      <c r="H157" s="48"/>
      <c r="I157" s="59"/>
      <c r="J157" s="52"/>
      <c r="K157" s="13" t="s">
        <v>231</v>
      </c>
      <c r="L157" s="11">
        <v>1</v>
      </c>
      <c r="M157" s="44"/>
      <c r="N157" s="44"/>
      <c r="O157" s="47"/>
      <c r="P157" s="44"/>
      <c r="Q157" s="47"/>
      <c r="R157" s="44"/>
      <c r="S157" s="44"/>
      <c r="T157" s="44"/>
      <c r="U157" s="44"/>
      <c r="V157" s="45"/>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row>
    <row r="158" spans="1:49" ht="30" customHeight="1" x14ac:dyDescent="0.15">
      <c r="A158" s="2"/>
      <c r="B158" s="46"/>
      <c r="C158" s="47"/>
      <c r="D158" s="44"/>
      <c r="E158" s="44"/>
      <c r="F158" s="44"/>
      <c r="G158" s="56"/>
      <c r="H158" s="49"/>
      <c r="I158" s="60"/>
      <c r="J158" s="53"/>
      <c r="K158" s="13" t="s">
        <v>232</v>
      </c>
      <c r="L158" s="11"/>
      <c r="M158" s="44"/>
      <c r="N158" s="44"/>
      <c r="O158" s="47"/>
      <c r="P158" s="44"/>
      <c r="Q158" s="47"/>
      <c r="R158" s="44"/>
      <c r="S158" s="44"/>
      <c r="T158" s="44"/>
      <c r="U158" s="44"/>
      <c r="V158" s="45"/>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row>
    <row r="159" spans="1:49" ht="24" customHeight="1" x14ac:dyDescent="0.15">
      <c r="A159" s="2"/>
      <c r="B159" s="46" t="s">
        <v>113</v>
      </c>
      <c r="C159" s="47" t="s">
        <v>120</v>
      </c>
      <c r="D159" s="44" t="s">
        <v>504</v>
      </c>
      <c r="E159" s="44" t="s">
        <v>121</v>
      </c>
      <c r="F159" s="44" t="s">
        <v>505</v>
      </c>
      <c r="G159" s="54"/>
      <c r="H159" s="57"/>
      <c r="I159" s="58" t="s">
        <v>506</v>
      </c>
      <c r="J159" s="51">
        <v>12</v>
      </c>
      <c r="K159" s="10" t="s">
        <v>221</v>
      </c>
      <c r="L159" s="11">
        <v>7</v>
      </c>
      <c r="M159" s="44" t="s">
        <v>507</v>
      </c>
      <c r="N159" s="44" t="s">
        <v>508</v>
      </c>
      <c r="O159" s="47" t="s">
        <v>106</v>
      </c>
      <c r="P159" s="44" t="s">
        <v>182</v>
      </c>
      <c r="Q159" s="47"/>
      <c r="R159" s="44" t="s">
        <v>300</v>
      </c>
      <c r="S159" s="44" t="s">
        <v>241</v>
      </c>
      <c r="T159" s="44" t="s">
        <v>509</v>
      </c>
      <c r="U159" s="44" t="s">
        <v>510</v>
      </c>
      <c r="V159" s="45"/>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row>
    <row r="160" spans="1:49" ht="24" customHeight="1" x14ac:dyDescent="0.15">
      <c r="A160" s="2"/>
      <c r="B160" s="46"/>
      <c r="C160" s="47"/>
      <c r="D160" s="44"/>
      <c r="E160" s="44"/>
      <c r="F160" s="44"/>
      <c r="G160" s="55"/>
      <c r="H160" s="48"/>
      <c r="I160" s="59"/>
      <c r="J160" s="52"/>
      <c r="K160" s="13" t="s">
        <v>230</v>
      </c>
      <c r="L160" s="11">
        <v>2</v>
      </c>
      <c r="M160" s="44"/>
      <c r="N160" s="44"/>
      <c r="O160" s="47"/>
      <c r="P160" s="44"/>
      <c r="Q160" s="47"/>
      <c r="R160" s="44"/>
      <c r="S160" s="44"/>
      <c r="T160" s="44"/>
      <c r="U160" s="44"/>
      <c r="V160" s="45"/>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row>
    <row r="161" spans="1:49" ht="24" customHeight="1" x14ac:dyDescent="0.15">
      <c r="A161" s="2"/>
      <c r="B161" s="46"/>
      <c r="C161" s="47"/>
      <c r="D161" s="44"/>
      <c r="E161" s="44"/>
      <c r="F161" s="44"/>
      <c r="G161" s="55"/>
      <c r="H161" s="48"/>
      <c r="I161" s="59"/>
      <c r="J161" s="52"/>
      <c r="K161" s="13" t="s">
        <v>231</v>
      </c>
      <c r="L161" s="11">
        <v>2</v>
      </c>
      <c r="M161" s="44"/>
      <c r="N161" s="44"/>
      <c r="O161" s="47"/>
      <c r="P161" s="44"/>
      <c r="Q161" s="47"/>
      <c r="R161" s="44"/>
      <c r="S161" s="44"/>
      <c r="T161" s="44"/>
      <c r="U161" s="44"/>
      <c r="V161" s="45"/>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row>
    <row r="162" spans="1:49" ht="24" customHeight="1" x14ac:dyDescent="0.15">
      <c r="A162" s="2"/>
      <c r="B162" s="46"/>
      <c r="C162" s="47"/>
      <c r="D162" s="44"/>
      <c r="E162" s="44"/>
      <c r="F162" s="44"/>
      <c r="G162" s="56"/>
      <c r="H162" s="49"/>
      <c r="I162" s="60"/>
      <c r="J162" s="53"/>
      <c r="K162" s="13" t="s">
        <v>232</v>
      </c>
      <c r="L162" s="11">
        <v>1</v>
      </c>
      <c r="M162" s="44"/>
      <c r="N162" s="44"/>
      <c r="O162" s="47"/>
      <c r="P162" s="44"/>
      <c r="Q162" s="47"/>
      <c r="R162" s="44"/>
      <c r="S162" s="44"/>
      <c r="T162" s="44"/>
      <c r="U162" s="44"/>
      <c r="V162" s="45"/>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row>
    <row r="163" spans="1:49" ht="15" customHeight="1" x14ac:dyDescent="0.15">
      <c r="A163" s="2"/>
      <c r="B163" s="46" t="s">
        <v>122</v>
      </c>
      <c r="C163" s="47" t="s">
        <v>68</v>
      </c>
      <c r="D163" s="44" t="s">
        <v>511</v>
      </c>
      <c r="E163" s="44" t="s">
        <v>512</v>
      </c>
      <c r="F163" s="44" t="s">
        <v>513</v>
      </c>
      <c r="G163" s="54" t="s">
        <v>105</v>
      </c>
      <c r="H163" s="57" t="str">
        <f>HYPERLINK("#", "http://japanmac.or.jp&gt;mite")</f>
        <v>http://japanmac.or.jp&gt;mite</v>
      </c>
      <c r="I163" s="58" t="s">
        <v>514</v>
      </c>
      <c r="J163" s="51">
        <v>4</v>
      </c>
      <c r="K163" s="10" t="s">
        <v>221</v>
      </c>
      <c r="L163" s="11">
        <v>4</v>
      </c>
      <c r="M163" s="44" t="s">
        <v>515</v>
      </c>
      <c r="N163" s="44" t="s">
        <v>308</v>
      </c>
      <c r="O163" s="47" t="s">
        <v>106</v>
      </c>
      <c r="P163" s="44"/>
      <c r="Q163" s="47"/>
      <c r="R163" s="44"/>
      <c r="S163" s="44" t="s">
        <v>241</v>
      </c>
      <c r="T163" s="44" t="s">
        <v>227</v>
      </c>
      <c r="U163" s="44" t="s">
        <v>516</v>
      </c>
      <c r="V163" s="45"/>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row>
    <row r="164" spans="1:49" ht="15" customHeight="1" x14ac:dyDescent="0.15">
      <c r="A164" s="2"/>
      <c r="B164" s="46"/>
      <c r="C164" s="47"/>
      <c r="D164" s="44"/>
      <c r="E164" s="44"/>
      <c r="F164" s="44"/>
      <c r="G164" s="55"/>
      <c r="H164" s="48"/>
      <c r="I164" s="59"/>
      <c r="J164" s="52"/>
      <c r="K164" s="13" t="s">
        <v>230</v>
      </c>
      <c r="L164" s="11"/>
      <c r="M164" s="44"/>
      <c r="N164" s="44"/>
      <c r="O164" s="47"/>
      <c r="P164" s="44"/>
      <c r="Q164" s="47"/>
      <c r="R164" s="44"/>
      <c r="S164" s="44"/>
      <c r="T164" s="44"/>
      <c r="U164" s="44"/>
      <c r="V164" s="45"/>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row>
    <row r="165" spans="1:49" ht="15" customHeight="1" x14ac:dyDescent="0.15">
      <c r="A165" s="2"/>
      <c r="B165" s="46"/>
      <c r="C165" s="47"/>
      <c r="D165" s="44"/>
      <c r="E165" s="44"/>
      <c r="F165" s="44"/>
      <c r="G165" s="55"/>
      <c r="H165" s="48"/>
      <c r="I165" s="59"/>
      <c r="J165" s="52"/>
      <c r="K165" s="13" t="s">
        <v>231</v>
      </c>
      <c r="L165" s="11"/>
      <c r="M165" s="44"/>
      <c r="N165" s="44"/>
      <c r="O165" s="47"/>
      <c r="P165" s="44"/>
      <c r="Q165" s="47"/>
      <c r="R165" s="44"/>
      <c r="S165" s="44"/>
      <c r="T165" s="44"/>
      <c r="U165" s="44"/>
      <c r="V165" s="45"/>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row>
    <row r="166" spans="1:49" ht="15" customHeight="1" x14ac:dyDescent="0.15">
      <c r="A166" s="2"/>
      <c r="B166" s="46"/>
      <c r="C166" s="47"/>
      <c r="D166" s="44"/>
      <c r="E166" s="44"/>
      <c r="F166" s="44"/>
      <c r="G166" s="56"/>
      <c r="H166" s="49"/>
      <c r="I166" s="60"/>
      <c r="J166" s="53"/>
      <c r="K166" s="13" t="s">
        <v>232</v>
      </c>
      <c r="L166" s="11"/>
      <c r="M166" s="44"/>
      <c r="N166" s="44"/>
      <c r="O166" s="47"/>
      <c r="P166" s="44"/>
      <c r="Q166" s="47"/>
      <c r="R166" s="44"/>
      <c r="S166" s="44"/>
      <c r="T166" s="44"/>
      <c r="U166" s="44"/>
      <c r="V166" s="45"/>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row>
    <row r="167" spans="1:49" ht="17.45" customHeight="1" x14ac:dyDescent="0.15">
      <c r="A167" s="2"/>
      <c r="B167" s="46" t="s">
        <v>122</v>
      </c>
      <c r="C167" s="47" t="s">
        <v>91</v>
      </c>
      <c r="D167" s="44" t="s">
        <v>517</v>
      </c>
      <c r="E167" s="44" t="s">
        <v>518</v>
      </c>
      <c r="F167" s="44" t="s">
        <v>519</v>
      </c>
      <c r="G167" s="54" t="s">
        <v>105</v>
      </c>
      <c r="H167" s="57" t="s">
        <v>520</v>
      </c>
      <c r="I167" s="58" t="s">
        <v>521</v>
      </c>
      <c r="J167" s="51">
        <v>12</v>
      </c>
      <c r="K167" s="10" t="s">
        <v>221</v>
      </c>
      <c r="L167" s="11">
        <v>11</v>
      </c>
      <c r="M167" s="44" t="s">
        <v>522</v>
      </c>
      <c r="N167" s="44" t="s">
        <v>523</v>
      </c>
      <c r="O167" s="47" t="s">
        <v>106</v>
      </c>
      <c r="P167" s="44"/>
      <c r="Q167" s="47"/>
      <c r="R167" s="44" t="s">
        <v>254</v>
      </c>
      <c r="S167" s="44" t="s">
        <v>241</v>
      </c>
      <c r="T167" s="44" t="s">
        <v>524</v>
      </c>
      <c r="U167" s="44" t="s">
        <v>525</v>
      </c>
      <c r="V167" s="45"/>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row>
    <row r="168" spans="1:49" ht="17.45" customHeight="1" x14ac:dyDescent="0.15">
      <c r="A168" s="2"/>
      <c r="B168" s="46"/>
      <c r="C168" s="47"/>
      <c r="D168" s="44"/>
      <c r="E168" s="44"/>
      <c r="F168" s="44"/>
      <c r="G168" s="55"/>
      <c r="H168" s="48"/>
      <c r="I168" s="59"/>
      <c r="J168" s="52"/>
      <c r="K168" s="13" t="s">
        <v>230</v>
      </c>
      <c r="L168" s="11"/>
      <c r="M168" s="44"/>
      <c r="N168" s="44"/>
      <c r="O168" s="47"/>
      <c r="P168" s="44"/>
      <c r="Q168" s="47"/>
      <c r="R168" s="44"/>
      <c r="S168" s="44"/>
      <c r="T168" s="44"/>
      <c r="U168" s="44"/>
      <c r="V168" s="45"/>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row>
    <row r="169" spans="1:49" ht="17.45" customHeight="1" x14ac:dyDescent="0.15">
      <c r="A169" s="2"/>
      <c r="B169" s="46"/>
      <c r="C169" s="47"/>
      <c r="D169" s="44"/>
      <c r="E169" s="44"/>
      <c r="F169" s="44"/>
      <c r="G169" s="55"/>
      <c r="H169" s="48"/>
      <c r="I169" s="59"/>
      <c r="J169" s="52"/>
      <c r="K169" s="13" t="s">
        <v>231</v>
      </c>
      <c r="L169" s="11">
        <v>1</v>
      </c>
      <c r="M169" s="44"/>
      <c r="N169" s="44"/>
      <c r="O169" s="47"/>
      <c r="P169" s="44"/>
      <c r="Q169" s="47"/>
      <c r="R169" s="44"/>
      <c r="S169" s="44"/>
      <c r="T169" s="44"/>
      <c r="U169" s="44"/>
      <c r="V169" s="45"/>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row>
    <row r="170" spans="1:49" ht="17.45" customHeight="1" x14ac:dyDescent="0.15">
      <c r="A170" s="2"/>
      <c r="B170" s="46"/>
      <c r="C170" s="47"/>
      <c r="D170" s="44"/>
      <c r="E170" s="44"/>
      <c r="F170" s="44"/>
      <c r="G170" s="56"/>
      <c r="H170" s="49"/>
      <c r="I170" s="60"/>
      <c r="J170" s="53"/>
      <c r="K170" s="13" t="s">
        <v>232</v>
      </c>
      <c r="L170" s="11"/>
      <c r="M170" s="44"/>
      <c r="N170" s="44"/>
      <c r="O170" s="47"/>
      <c r="P170" s="44"/>
      <c r="Q170" s="47"/>
      <c r="R170" s="44"/>
      <c r="S170" s="44"/>
      <c r="T170" s="44"/>
      <c r="U170" s="44"/>
      <c r="V170" s="45"/>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row>
    <row r="171" spans="1:49" ht="39.950000000000003" customHeight="1" x14ac:dyDescent="0.15">
      <c r="A171" s="2"/>
      <c r="B171" s="46" t="s">
        <v>122</v>
      </c>
      <c r="C171" s="47" t="s">
        <v>91</v>
      </c>
      <c r="D171" s="44" t="s">
        <v>526</v>
      </c>
      <c r="E171" s="44" t="s">
        <v>527</v>
      </c>
      <c r="F171" s="44" t="s">
        <v>528</v>
      </c>
      <c r="G171" s="54" t="s">
        <v>105</v>
      </c>
      <c r="H171" s="57" t="str">
        <f>HYPERLINK("#", "https://colorshouse.jp/")</f>
        <v>https://colorshouse.jp/</v>
      </c>
      <c r="I171" s="58" t="s">
        <v>529</v>
      </c>
      <c r="J171" s="51">
        <v>21</v>
      </c>
      <c r="K171" s="10" t="s">
        <v>221</v>
      </c>
      <c r="L171" s="11" t="s">
        <v>155</v>
      </c>
      <c r="M171" s="44" t="s">
        <v>350</v>
      </c>
      <c r="N171" s="44" t="s">
        <v>530</v>
      </c>
      <c r="O171" s="47" t="s">
        <v>106</v>
      </c>
      <c r="P171" s="44" t="s">
        <v>190</v>
      </c>
      <c r="Q171" s="47" t="s">
        <v>299</v>
      </c>
      <c r="R171" s="44" t="s">
        <v>254</v>
      </c>
      <c r="S171" s="44" t="s">
        <v>241</v>
      </c>
      <c r="T171" s="44" t="s">
        <v>531</v>
      </c>
      <c r="U171" s="44" t="s">
        <v>532</v>
      </c>
      <c r="V171" s="45"/>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row>
    <row r="172" spans="1:49" ht="39.950000000000003" customHeight="1" x14ac:dyDescent="0.15">
      <c r="A172" s="2"/>
      <c r="B172" s="46"/>
      <c r="C172" s="47"/>
      <c r="D172" s="44"/>
      <c r="E172" s="44"/>
      <c r="F172" s="44"/>
      <c r="G172" s="55"/>
      <c r="H172" s="48"/>
      <c r="I172" s="59"/>
      <c r="J172" s="52"/>
      <c r="K172" s="13" t="s">
        <v>230</v>
      </c>
      <c r="L172" s="11">
        <v>5</v>
      </c>
      <c r="M172" s="44"/>
      <c r="N172" s="44"/>
      <c r="O172" s="47"/>
      <c r="P172" s="44"/>
      <c r="Q172" s="47"/>
      <c r="R172" s="44"/>
      <c r="S172" s="44"/>
      <c r="T172" s="44"/>
      <c r="U172" s="44"/>
      <c r="V172" s="45"/>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row>
    <row r="173" spans="1:49" ht="39.950000000000003" customHeight="1" x14ac:dyDescent="0.15">
      <c r="A173" s="2"/>
      <c r="B173" s="46"/>
      <c r="C173" s="47"/>
      <c r="D173" s="44"/>
      <c r="E173" s="44"/>
      <c r="F173" s="44"/>
      <c r="G173" s="55"/>
      <c r="H173" s="48"/>
      <c r="I173" s="59"/>
      <c r="J173" s="52"/>
      <c r="K173" s="13" t="s">
        <v>231</v>
      </c>
      <c r="L173" s="11">
        <v>4</v>
      </c>
      <c r="M173" s="44"/>
      <c r="N173" s="44"/>
      <c r="O173" s="47"/>
      <c r="P173" s="44"/>
      <c r="Q173" s="47"/>
      <c r="R173" s="44"/>
      <c r="S173" s="44"/>
      <c r="T173" s="44"/>
      <c r="U173" s="44"/>
      <c r="V173" s="45"/>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row>
    <row r="174" spans="1:49" ht="39.950000000000003" customHeight="1" x14ac:dyDescent="0.15">
      <c r="A174" s="2"/>
      <c r="B174" s="46"/>
      <c r="C174" s="47"/>
      <c r="D174" s="44"/>
      <c r="E174" s="44"/>
      <c r="F174" s="44"/>
      <c r="G174" s="56"/>
      <c r="H174" s="49"/>
      <c r="I174" s="60"/>
      <c r="J174" s="53"/>
      <c r="K174" s="13" t="s">
        <v>232</v>
      </c>
      <c r="L174" s="11">
        <v>2</v>
      </c>
      <c r="M174" s="44"/>
      <c r="N174" s="44"/>
      <c r="O174" s="47"/>
      <c r="P174" s="44"/>
      <c r="Q174" s="47"/>
      <c r="R174" s="44"/>
      <c r="S174" s="44"/>
      <c r="T174" s="44"/>
      <c r="U174" s="44"/>
      <c r="V174" s="45"/>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row>
    <row r="175" spans="1:49" ht="38.1" customHeight="1" x14ac:dyDescent="0.15">
      <c r="A175" s="2"/>
      <c r="B175" s="47" t="s">
        <v>123</v>
      </c>
      <c r="C175" s="47" t="s">
        <v>65</v>
      </c>
      <c r="D175" s="44" t="s">
        <v>533</v>
      </c>
      <c r="E175" s="44" t="s">
        <v>534</v>
      </c>
      <c r="F175" s="44" t="s">
        <v>535</v>
      </c>
      <c r="G175" s="54" t="s">
        <v>105</v>
      </c>
      <c r="H175" s="57" t="str">
        <f>HYPERLINK("#", "http://www.city.fukuoka.med.or.jp")</f>
        <v>http://www.city.fukuoka.med.or.jp</v>
      </c>
      <c r="I175" s="58" t="s">
        <v>536</v>
      </c>
      <c r="J175" s="51">
        <v>36</v>
      </c>
      <c r="K175" s="10" t="s">
        <v>221</v>
      </c>
      <c r="L175" s="11">
        <v>26</v>
      </c>
      <c r="M175" s="44" t="s">
        <v>537</v>
      </c>
      <c r="N175" s="44" t="s">
        <v>538</v>
      </c>
      <c r="O175" s="47" t="s">
        <v>106</v>
      </c>
      <c r="P175" s="44" t="s">
        <v>190</v>
      </c>
      <c r="Q175" s="47"/>
      <c r="R175" s="44" t="s">
        <v>254</v>
      </c>
      <c r="S175" s="44" t="s">
        <v>226</v>
      </c>
      <c r="T175" s="44" t="s">
        <v>539</v>
      </c>
      <c r="U175" s="44" t="s">
        <v>540</v>
      </c>
      <c r="V175" s="45"/>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row>
    <row r="176" spans="1:49" ht="38.1" customHeight="1" x14ac:dyDescent="0.15">
      <c r="A176" s="2"/>
      <c r="B176" s="46"/>
      <c r="C176" s="47"/>
      <c r="D176" s="44"/>
      <c r="E176" s="44"/>
      <c r="F176" s="44"/>
      <c r="G176" s="55"/>
      <c r="H176" s="48"/>
      <c r="I176" s="59"/>
      <c r="J176" s="52"/>
      <c r="K176" s="13" t="s">
        <v>230</v>
      </c>
      <c r="L176" s="11">
        <v>5</v>
      </c>
      <c r="M176" s="44"/>
      <c r="N176" s="44"/>
      <c r="O176" s="47"/>
      <c r="P176" s="44"/>
      <c r="Q176" s="47"/>
      <c r="R176" s="44"/>
      <c r="S176" s="44"/>
      <c r="T176" s="44"/>
      <c r="U176" s="44"/>
      <c r="V176" s="45"/>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row>
    <row r="177" spans="1:49" ht="38.1" customHeight="1" x14ac:dyDescent="0.15">
      <c r="A177" s="2"/>
      <c r="B177" s="46"/>
      <c r="C177" s="47"/>
      <c r="D177" s="44"/>
      <c r="E177" s="44"/>
      <c r="F177" s="44"/>
      <c r="G177" s="55"/>
      <c r="H177" s="48"/>
      <c r="I177" s="59"/>
      <c r="J177" s="52"/>
      <c r="K177" s="13" t="s">
        <v>231</v>
      </c>
      <c r="L177" s="11">
        <v>4</v>
      </c>
      <c r="M177" s="44"/>
      <c r="N177" s="44"/>
      <c r="O177" s="47"/>
      <c r="P177" s="44"/>
      <c r="Q177" s="47"/>
      <c r="R177" s="44"/>
      <c r="S177" s="44"/>
      <c r="T177" s="44"/>
      <c r="U177" s="44"/>
      <c r="V177" s="45"/>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row>
    <row r="178" spans="1:49" ht="38.1" customHeight="1" x14ac:dyDescent="0.15">
      <c r="A178" s="2"/>
      <c r="B178" s="46"/>
      <c r="C178" s="47"/>
      <c r="D178" s="44"/>
      <c r="E178" s="44"/>
      <c r="F178" s="44"/>
      <c r="G178" s="56"/>
      <c r="H178" s="49"/>
      <c r="I178" s="60"/>
      <c r="J178" s="53"/>
      <c r="K178" s="13" t="s">
        <v>232</v>
      </c>
      <c r="L178" s="11">
        <v>1</v>
      </c>
      <c r="M178" s="44"/>
      <c r="N178" s="44"/>
      <c r="O178" s="47"/>
      <c r="P178" s="44"/>
      <c r="Q178" s="47"/>
      <c r="R178" s="44"/>
      <c r="S178" s="44"/>
      <c r="T178" s="44"/>
      <c r="U178" s="44"/>
      <c r="V178" s="45"/>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row>
    <row r="179" spans="1:49" ht="17.100000000000001" customHeight="1" x14ac:dyDescent="0.15">
      <c r="A179" s="2"/>
      <c r="B179" s="47" t="s">
        <v>123</v>
      </c>
      <c r="C179" s="47" t="s">
        <v>65</v>
      </c>
      <c r="D179" s="44" t="s">
        <v>547</v>
      </c>
      <c r="E179" s="44" t="s">
        <v>548</v>
      </c>
      <c r="F179" s="44" t="s">
        <v>549</v>
      </c>
      <c r="G179" s="54" t="s">
        <v>105</v>
      </c>
      <c r="H179" s="57" t="str">
        <f>HYPERLINK("#", "http://www.sfid.jp")</f>
        <v>http://www.sfid.jp</v>
      </c>
      <c r="I179" s="58" t="s">
        <v>550</v>
      </c>
      <c r="J179" s="51" t="s">
        <v>108</v>
      </c>
      <c r="K179" s="10" t="s">
        <v>221</v>
      </c>
      <c r="L179" s="11" t="s">
        <v>551</v>
      </c>
      <c r="M179" s="44" t="s">
        <v>552</v>
      </c>
      <c r="N179" s="44" t="s">
        <v>322</v>
      </c>
      <c r="O179" s="47" t="s">
        <v>106</v>
      </c>
      <c r="P179" s="44" t="s">
        <v>190</v>
      </c>
      <c r="Q179" s="47"/>
      <c r="R179" s="44" t="s">
        <v>254</v>
      </c>
      <c r="S179" s="44" t="s">
        <v>241</v>
      </c>
      <c r="T179" s="44" t="s">
        <v>227</v>
      </c>
      <c r="U179" s="44" t="s">
        <v>553</v>
      </c>
      <c r="V179" s="45"/>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row>
    <row r="180" spans="1:49" ht="17.100000000000001" customHeight="1" x14ac:dyDescent="0.15">
      <c r="A180" s="2"/>
      <c r="B180" s="46"/>
      <c r="C180" s="47"/>
      <c r="D180" s="44"/>
      <c r="E180" s="44"/>
      <c r="F180" s="44"/>
      <c r="G180" s="55"/>
      <c r="H180" s="48"/>
      <c r="I180" s="59"/>
      <c r="J180" s="52"/>
      <c r="K180" s="13" t="s">
        <v>230</v>
      </c>
      <c r="L180" s="11" t="s">
        <v>108</v>
      </c>
      <c r="M180" s="44"/>
      <c r="N180" s="44"/>
      <c r="O180" s="47"/>
      <c r="P180" s="44"/>
      <c r="Q180" s="47"/>
      <c r="R180" s="44"/>
      <c r="S180" s="44"/>
      <c r="T180" s="44"/>
      <c r="U180" s="44"/>
      <c r="V180" s="45"/>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row>
    <row r="181" spans="1:49" ht="17.100000000000001" customHeight="1" x14ac:dyDescent="0.15">
      <c r="A181" s="2"/>
      <c r="B181" s="46"/>
      <c r="C181" s="47"/>
      <c r="D181" s="44"/>
      <c r="E181" s="44"/>
      <c r="F181" s="44"/>
      <c r="G181" s="55"/>
      <c r="H181" s="48"/>
      <c r="I181" s="59"/>
      <c r="J181" s="52"/>
      <c r="K181" s="13" t="s">
        <v>231</v>
      </c>
      <c r="L181" s="11" t="s">
        <v>108</v>
      </c>
      <c r="M181" s="44"/>
      <c r="N181" s="44"/>
      <c r="O181" s="47"/>
      <c r="P181" s="44"/>
      <c r="Q181" s="47"/>
      <c r="R181" s="44"/>
      <c r="S181" s="44"/>
      <c r="T181" s="44"/>
      <c r="U181" s="44"/>
      <c r="V181" s="45"/>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row>
    <row r="182" spans="1:49" ht="17.100000000000001" customHeight="1" x14ac:dyDescent="0.15">
      <c r="A182" s="2"/>
      <c r="B182" s="46"/>
      <c r="C182" s="47"/>
      <c r="D182" s="44"/>
      <c r="E182" s="44"/>
      <c r="F182" s="44"/>
      <c r="G182" s="56"/>
      <c r="H182" s="49"/>
      <c r="I182" s="60"/>
      <c r="J182" s="53"/>
      <c r="K182" s="13" t="s">
        <v>232</v>
      </c>
      <c r="L182" s="11" t="s">
        <v>108</v>
      </c>
      <c r="M182" s="44"/>
      <c r="N182" s="44"/>
      <c r="O182" s="47"/>
      <c r="P182" s="44"/>
      <c r="Q182" s="47"/>
      <c r="R182" s="44"/>
      <c r="S182" s="44"/>
      <c r="T182" s="44"/>
      <c r="U182" s="44"/>
      <c r="V182" s="45"/>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row>
    <row r="183" spans="1:49" ht="17.100000000000001" customHeight="1" x14ac:dyDescent="0.15">
      <c r="A183" s="2"/>
      <c r="B183" s="47" t="s">
        <v>123</v>
      </c>
      <c r="C183" s="47" t="s">
        <v>65</v>
      </c>
      <c r="D183" s="44" t="s">
        <v>554</v>
      </c>
      <c r="E183" s="44" t="s">
        <v>555</v>
      </c>
      <c r="F183" s="44" t="s">
        <v>556</v>
      </c>
      <c r="G183" s="54"/>
      <c r="H183" s="57"/>
      <c r="I183" s="58" t="s">
        <v>557</v>
      </c>
      <c r="J183" s="51">
        <v>12</v>
      </c>
      <c r="K183" s="10" t="s">
        <v>221</v>
      </c>
      <c r="L183" s="11">
        <v>5</v>
      </c>
      <c r="M183" s="44" t="s">
        <v>409</v>
      </c>
      <c r="N183" s="44" t="s">
        <v>308</v>
      </c>
      <c r="O183" s="47" t="s">
        <v>106</v>
      </c>
      <c r="P183" s="44"/>
      <c r="Q183" s="47"/>
      <c r="R183" s="44" t="s">
        <v>254</v>
      </c>
      <c r="S183" s="44"/>
      <c r="T183" s="44" t="s">
        <v>227</v>
      </c>
      <c r="U183" s="44"/>
      <c r="V183" s="45"/>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row>
    <row r="184" spans="1:49" ht="17.100000000000001" customHeight="1" x14ac:dyDescent="0.15">
      <c r="A184" s="2"/>
      <c r="B184" s="46"/>
      <c r="C184" s="47"/>
      <c r="D184" s="44"/>
      <c r="E184" s="44"/>
      <c r="F184" s="44"/>
      <c r="G184" s="55"/>
      <c r="H184" s="48"/>
      <c r="I184" s="59"/>
      <c r="J184" s="52"/>
      <c r="K184" s="13" t="s">
        <v>230</v>
      </c>
      <c r="L184" s="11">
        <v>5</v>
      </c>
      <c r="M184" s="44"/>
      <c r="N184" s="44"/>
      <c r="O184" s="47"/>
      <c r="P184" s="44"/>
      <c r="Q184" s="47"/>
      <c r="R184" s="44"/>
      <c r="S184" s="44"/>
      <c r="T184" s="44"/>
      <c r="U184" s="44"/>
      <c r="V184" s="45"/>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row>
    <row r="185" spans="1:49" ht="17.100000000000001" customHeight="1" x14ac:dyDescent="0.15">
      <c r="A185" s="2"/>
      <c r="B185" s="46"/>
      <c r="C185" s="47"/>
      <c r="D185" s="44"/>
      <c r="E185" s="44"/>
      <c r="F185" s="44"/>
      <c r="G185" s="55"/>
      <c r="H185" s="48"/>
      <c r="I185" s="59"/>
      <c r="J185" s="52"/>
      <c r="K185" s="13" t="s">
        <v>231</v>
      </c>
      <c r="L185" s="11">
        <v>1</v>
      </c>
      <c r="M185" s="44"/>
      <c r="N185" s="44"/>
      <c r="O185" s="47"/>
      <c r="P185" s="44"/>
      <c r="Q185" s="47"/>
      <c r="R185" s="44"/>
      <c r="S185" s="44"/>
      <c r="T185" s="44"/>
      <c r="U185" s="44"/>
      <c r="V185" s="45"/>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row>
    <row r="186" spans="1:49" ht="17.100000000000001" customHeight="1" x14ac:dyDescent="0.15">
      <c r="A186" s="2"/>
      <c r="B186" s="46"/>
      <c r="C186" s="47"/>
      <c r="D186" s="44"/>
      <c r="E186" s="44"/>
      <c r="F186" s="44"/>
      <c r="G186" s="56"/>
      <c r="H186" s="49"/>
      <c r="I186" s="60"/>
      <c r="J186" s="53"/>
      <c r="K186" s="13" t="s">
        <v>232</v>
      </c>
      <c r="L186" s="11">
        <v>1</v>
      </c>
      <c r="M186" s="44"/>
      <c r="N186" s="44"/>
      <c r="O186" s="47"/>
      <c r="P186" s="44"/>
      <c r="Q186" s="47"/>
      <c r="R186" s="44"/>
      <c r="S186" s="44"/>
      <c r="T186" s="44"/>
      <c r="U186" s="44"/>
      <c r="V186" s="45"/>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row>
    <row r="187" spans="1:49" ht="30" customHeight="1" x14ac:dyDescent="0.15">
      <c r="A187" s="2"/>
      <c r="B187" s="47" t="s">
        <v>123</v>
      </c>
      <c r="C187" s="47" t="s">
        <v>36</v>
      </c>
      <c r="D187" s="44" t="s">
        <v>571</v>
      </c>
      <c r="E187" s="44" t="s">
        <v>186</v>
      </c>
      <c r="F187" s="44" t="s">
        <v>572</v>
      </c>
      <c r="G187" s="54"/>
      <c r="H187" s="57" t="s">
        <v>108</v>
      </c>
      <c r="I187" s="58" t="s">
        <v>573</v>
      </c>
      <c r="J187" s="51" t="s">
        <v>170</v>
      </c>
      <c r="K187" s="10" t="s">
        <v>221</v>
      </c>
      <c r="L187" s="11" t="s">
        <v>141</v>
      </c>
      <c r="M187" s="44" t="s">
        <v>574</v>
      </c>
      <c r="N187" s="44" t="s">
        <v>575</v>
      </c>
      <c r="O187" s="47" t="s">
        <v>106</v>
      </c>
      <c r="P187" s="44" t="s">
        <v>190</v>
      </c>
      <c r="Q187" s="47"/>
      <c r="R187" s="44" t="s">
        <v>300</v>
      </c>
      <c r="S187" s="44" t="s">
        <v>301</v>
      </c>
      <c r="T187" s="44" t="s">
        <v>576</v>
      </c>
      <c r="U187" s="44" t="s">
        <v>577</v>
      </c>
      <c r="V187" s="45"/>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row>
    <row r="188" spans="1:49" ht="30" customHeight="1" x14ac:dyDescent="0.15">
      <c r="A188" s="2"/>
      <c r="B188" s="46"/>
      <c r="C188" s="47"/>
      <c r="D188" s="44"/>
      <c r="E188" s="44"/>
      <c r="F188" s="44"/>
      <c r="G188" s="55"/>
      <c r="H188" s="48"/>
      <c r="I188" s="59"/>
      <c r="J188" s="52"/>
      <c r="K188" s="13" t="s">
        <v>230</v>
      </c>
      <c r="L188" s="11" t="s">
        <v>244</v>
      </c>
      <c r="M188" s="44"/>
      <c r="N188" s="44"/>
      <c r="O188" s="47"/>
      <c r="P188" s="44"/>
      <c r="Q188" s="47"/>
      <c r="R188" s="44"/>
      <c r="S188" s="44"/>
      <c r="T188" s="44"/>
      <c r="U188" s="44"/>
      <c r="V188" s="45"/>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row>
    <row r="189" spans="1:49" ht="30" customHeight="1" x14ac:dyDescent="0.15">
      <c r="A189" s="2"/>
      <c r="B189" s="46"/>
      <c r="C189" s="47"/>
      <c r="D189" s="44"/>
      <c r="E189" s="44"/>
      <c r="F189" s="44"/>
      <c r="G189" s="55"/>
      <c r="H189" s="48"/>
      <c r="I189" s="59"/>
      <c r="J189" s="52"/>
      <c r="K189" s="13" t="s">
        <v>231</v>
      </c>
      <c r="L189" s="11" t="s">
        <v>108</v>
      </c>
      <c r="M189" s="44"/>
      <c r="N189" s="44"/>
      <c r="O189" s="47"/>
      <c r="P189" s="44"/>
      <c r="Q189" s="47"/>
      <c r="R189" s="44"/>
      <c r="S189" s="44"/>
      <c r="T189" s="44"/>
      <c r="U189" s="44"/>
      <c r="V189" s="45"/>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row>
    <row r="190" spans="1:49" ht="30" customHeight="1" x14ac:dyDescent="0.15">
      <c r="A190" s="2"/>
      <c r="B190" s="46"/>
      <c r="C190" s="47"/>
      <c r="D190" s="44"/>
      <c r="E190" s="44"/>
      <c r="F190" s="44"/>
      <c r="G190" s="56"/>
      <c r="H190" s="49"/>
      <c r="I190" s="60"/>
      <c r="J190" s="53"/>
      <c r="K190" s="13" t="s">
        <v>232</v>
      </c>
      <c r="L190" s="11" t="s">
        <v>108</v>
      </c>
      <c r="M190" s="44"/>
      <c r="N190" s="44"/>
      <c r="O190" s="47"/>
      <c r="P190" s="44"/>
      <c r="Q190" s="47"/>
      <c r="R190" s="44"/>
      <c r="S190" s="44"/>
      <c r="T190" s="44"/>
      <c r="U190" s="44"/>
      <c r="V190" s="45"/>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row>
    <row r="191" spans="1:49" ht="23.1" customHeight="1" x14ac:dyDescent="0.15">
      <c r="A191" s="2"/>
      <c r="B191" s="47" t="s">
        <v>123</v>
      </c>
      <c r="C191" s="47" t="s">
        <v>36</v>
      </c>
      <c r="D191" s="44" t="s">
        <v>558</v>
      </c>
      <c r="E191" s="44" t="s">
        <v>559</v>
      </c>
      <c r="F191" s="44" t="s">
        <v>560</v>
      </c>
      <c r="G191" s="54" t="s">
        <v>105</v>
      </c>
      <c r="H191" s="57" t="str">
        <f>HYPERLINK("#", "https://www.instagram.com/familynurse_fukuoka/?hl=ja")</f>
        <v>https://www.instagram.com/familynurse_fukuoka/?hl=ja</v>
      </c>
      <c r="I191" s="58" t="s">
        <v>561</v>
      </c>
      <c r="J191" s="51">
        <v>3</v>
      </c>
      <c r="K191" s="10" t="s">
        <v>221</v>
      </c>
      <c r="L191" s="11">
        <v>3</v>
      </c>
      <c r="M191" s="44" t="s">
        <v>562</v>
      </c>
      <c r="N191" s="44" t="s">
        <v>563</v>
      </c>
      <c r="O191" s="47" t="s">
        <v>106</v>
      </c>
      <c r="P191" s="44" t="s">
        <v>181</v>
      </c>
      <c r="Q191" s="47"/>
      <c r="R191" s="44" t="s">
        <v>1599</v>
      </c>
      <c r="S191" s="44" t="s">
        <v>226</v>
      </c>
      <c r="T191" s="44" t="s">
        <v>227</v>
      </c>
      <c r="U191" s="44" t="s">
        <v>564</v>
      </c>
      <c r="V191" s="45"/>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row>
    <row r="192" spans="1:49" ht="23.1" customHeight="1" x14ac:dyDescent="0.15">
      <c r="A192" s="2"/>
      <c r="B192" s="46"/>
      <c r="C192" s="47"/>
      <c r="D192" s="44"/>
      <c r="E192" s="44"/>
      <c r="F192" s="44"/>
      <c r="G192" s="55"/>
      <c r="H192" s="48"/>
      <c r="I192" s="59"/>
      <c r="J192" s="52"/>
      <c r="K192" s="13" t="s">
        <v>230</v>
      </c>
      <c r="L192" s="11"/>
      <c r="M192" s="44"/>
      <c r="N192" s="44"/>
      <c r="O192" s="47"/>
      <c r="P192" s="44"/>
      <c r="Q192" s="47"/>
      <c r="R192" s="44"/>
      <c r="S192" s="44"/>
      <c r="T192" s="44"/>
      <c r="U192" s="44"/>
      <c r="V192" s="45"/>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row>
    <row r="193" spans="1:49" ht="23.1" customHeight="1" x14ac:dyDescent="0.15">
      <c r="A193" s="2"/>
      <c r="B193" s="46"/>
      <c r="C193" s="47"/>
      <c r="D193" s="44"/>
      <c r="E193" s="44"/>
      <c r="F193" s="44"/>
      <c r="G193" s="55"/>
      <c r="H193" s="48"/>
      <c r="I193" s="59"/>
      <c r="J193" s="52"/>
      <c r="K193" s="13" t="s">
        <v>231</v>
      </c>
      <c r="L193" s="11"/>
      <c r="M193" s="44"/>
      <c r="N193" s="44"/>
      <c r="O193" s="47"/>
      <c r="P193" s="44"/>
      <c r="Q193" s="47"/>
      <c r="R193" s="44"/>
      <c r="S193" s="44"/>
      <c r="T193" s="44"/>
      <c r="U193" s="44"/>
      <c r="V193" s="45"/>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row>
    <row r="194" spans="1:49" ht="23.1" customHeight="1" x14ac:dyDescent="0.15">
      <c r="A194" s="2"/>
      <c r="B194" s="46"/>
      <c r="C194" s="47"/>
      <c r="D194" s="44"/>
      <c r="E194" s="44"/>
      <c r="F194" s="44"/>
      <c r="G194" s="56"/>
      <c r="H194" s="49"/>
      <c r="I194" s="60"/>
      <c r="J194" s="53"/>
      <c r="K194" s="13" t="s">
        <v>232</v>
      </c>
      <c r="L194" s="11"/>
      <c r="M194" s="44"/>
      <c r="N194" s="44"/>
      <c r="O194" s="47"/>
      <c r="P194" s="44"/>
      <c r="Q194" s="47"/>
      <c r="R194" s="44"/>
      <c r="S194" s="44"/>
      <c r="T194" s="44"/>
      <c r="U194" s="44"/>
      <c r="V194" s="45"/>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row>
    <row r="195" spans="1:49" ht="26.1" customHeight="1" x14ac:dyDescent="0.15">
      <c r="A195" s="2"/>
      <c r="B195" s="47" t="s">
        <v>123</v>
      </c>
      <c r="C195" s="47" t="s">
        <v>36</v>
      </c>
      <c r="D195" s="44" t="s">
        <v>565</v>
      </c>
      <c r="E195" s="44" t="s">
        <v>566</v>
      </c>
      <c r="F195" s="44" t="s">
        <v>567</v>
      </c>
      <c r="G195" s="54" t="s">
        <v>105</v>
      </c>
      <c r="H195" s="57" t="str">
        <f>HYPERLINK("#", "https://www.human-loop.com/")</f>
        <v>https://www.human-loop.com/</v>
      </c>
      <c r="I195" s="58" t="s">
        <v>568</v>
      </c>
      <c r="J195" s="51">
        <v>11</v>
      </c>
      <c r="K195" s="10" t="s">
        <v>221</v>
      </c>
      <c r="L195" s="11">
        <v>4</v>
      </c>
      <c r="M195" s="44" t="s">
        <v>296</v>
      </c>
      <c r="N195" s="44" t="s">
        <v>569</v>
      </c>
      <c r="O195" s="47" t="s">
        <v>106</v>
      </c>
      <c r="P195" s="44"/>
      <c r="Q195" s="47"/>
      <c r="R195" s="44" t="s">
        <v>1174</v>
      </c>
      <c r="S195" s="44"/>
      <c r="T195" s="44" t="s">
        <v>524</v>
      </c>
      <c r="U195" s="44" t="s">
        <v>570</v>
      </c>
      <c r="V195" s="45"/>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row>
    <row r="196" spans="1:49" ht="26.1" customHeight="1" x14ac:dyDescent="0.15">
      <c r="A196" s="2"/>
      <c r="B196" s="46"/>
      <c r="C196" s="47"/>
      <c r="D196" s="44"/>
      <c r="E196" s="44"/>
      <c r="F196" s="44"/>
      <c r="G196" s="55"/>
      <c r="H196" s="48"/>
      <c r="I196" s="59"/>
      <c r="J196" s="52"/>
      <c r="K196" s="13" t="s">
        <v>230</v>
      </c>
      <c r="L196" s="11">
        <v>5</v>
      </c>
      <c r="M196" s="44"/>
      <c r="N196" s="44"/>
      <c r="O196" s="47"/>
      <c r="P196" s="44"/>
      <c r="Q196" s="47"/>
      <c r="R196" s="44"/>
      <c r="S196" s="44"/>
      <c r="T196" s="44"/>
      <c r="U196" s="44"/>
      <c r="V196" s="45"/>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row>
    <row r="197" spans="1:49" ht="26.1" customHeight="1" x14ac:dyDescent="0.15">
      <c r="A197" s="2"/>
      <c r="B197" s="46"/>
      <c r="C197" s="47"/>
      <c r="D197" s="44"/>
      <c r="E197" s="44"/>
      <c r="F197" s="44"/>
      <c r="G197" s="55"/>
      <c r="H197" s="48"/>
      <c r="I197" s="59"/>
      <c r="J197" s="52"/>
      <c r="K197" s="13" t="s">
        <v>231</v>
      </c>
      <c r="L197" s="11">
        <v>2</v>
      </c>
      <c r="M197" s="44"/>
      <c r="N197" s="44"/>
      <c r="O197" s="47"/>
      <c r="P197" s="44"/>
      <c r="Q197" s="47"/>
      <c r="R197" s="44"/>
      <c r="S197" s="44"/>
      <c r="T197" s="44"/>
      <c r="U197" s="44"/>
      <c r="V197" s="45"/>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row>
    <row r="198" spans="1:49" ht="26.1" customHeight="1" x14ac:dyDescent="0.15">
      <c r="A198" s="2"/>
      <c r="B198" s="46"/>
      <c r="C198" s="47"/>
      <c r="D198" s="44"/>
      <c r="E198" s="44"/>
      <c r="F198" s="44"/>
      <c r="G198" s="56"/>
      <c r="H198" s="49"/>
      <c r="I198" s="60"/>
      <c r="J198" s="53"/>
      <c r="K198" s="13" t="s">
        <v>232</v>
      </c>
      <c r="L198" s="11"/>
      <c r="M198" s="44"/>
      <c r="N198" s="44"/>
      <c r="O198" s="47"/>
      <c r="P198" s="44"/>
      <c r="Q198" s="47"/>
      <c r="R198" s="44"/>
      <c r="S198" s="44"/>
      <c r="T198" s="44"/>
      <c r="U198" s="44"/>
      <c r="V198" s="45"/>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row>
    <row r="199" spans="1:49" ht="30" customHeight="1" x14ac:dyDescent="0.15">
      <c r="A199" s="2"/>
      <c r="B199" s="47" t="s">
        <v>123</v>
      </c>
      <c r="C199" s="47" t="s">
        <v>36</v>
      </c>
      <c r="D199" s="44" t="s">
        <v>541</v>
      </c>
      <c r="E199" s="44" t="s">
        <v>542</v>
      </c>
      <c r="F199" s="44" t="s">
        <v>543</v>
      </c>
      <c r="G199" s="54" t="s">
        <v>105</v>
      </c>
      <c r="H199" s="57" t="str">
        <f>HYPERLINK("#", "http://tsutsumiclinic.net")</f>
        <v>http://tsutsumiclinic.net</v>
      </c>
      <c r="I199" s="58" t="s">
        <v>544</v>
      </c>
      <c r="J199" s="51">
        <v>9</v>
      </c>
      <c r="K199" s="10" t="s">
        <v>221</v>
      </c>
      <c r="L199" s="11">
        <v>3</v>
      </c>
      <c r="M199" s="44" t="s">
        <v>259</v>
      </c>
      <c r="N199" s="44" t="s">
        <v>545</v>
      </c>
      <c r="O199" s="47"/>
      <c r="P199" s="44" t="s">
        <v>187</v>
      </c>
      <c r="Q199" s="47"/>
      <c r="R199" s="44" t="s">
        <v>1599</v>
      </c>
      <c r="S199" s="44"/>
      <c r="T199" s="44" t="s">
        <v>227</v>
      </c>
      <c r="U199" s="44" t="s">
        <v>546</v>
      </c>
      <c r="V199" s="45"/>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row>
    <row r="200" spans="1:49" ht="30" customHeight="1" x14ac:dyDescent="0.15">
      <c r="A200" s="2"/>
      <c r="B200" s="46"/>
      <c r="C200" s="47"/>
      <c r="D200" s="44"/>
      <c r="E200" s="44"/>
      <c r="F200" s="44"/>
      <c r="G200" s="55"/>
      <c r="H200" s="48"/>
      <c r="I200" s="59"/>
      <c r="J200" s="52"/>
      <c r="K200" s="13" t="s">
        <v>230</v>
      </c>
      <c r="L200" s="11">
        <v>3</v>
      </c>
      <c r="M200" s="44"/>
      <c r="N200" s="44"/>
      <c r="O200" s="47"/>
      <c r="P200" s="44"/>
      <c r="Q200" s="47"/>
      <c r="R200" s="44"/>
      <c r="S200" s="44"/>
      <c r="T200" s="44"/>
      <c r="U200" s="44"/>
      <c r="V200" s="45"/>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row>
    <row r="201" spans="1:49" ht="30" customHeight="1" x14ac:dyDescent="0.15">
      <c r="A201" s="2"/>
      <c r="B201" s="46"/>
      <c r="C201" s="47"/>
      <c r="D201" s="44"/>
      <c r="E201" s="44"/>
      <c r="F201" s="44"/>
      <c r="G201" s="55"/>
      <c r="H201" s="48"/>
      <c r="I201" s="59"/>
      <c r="J201" s="52"/>
      <c r="K201" s="13" t="s">
        <v>231</v>
      </c>
      <c r="L201" s="11">
        <v>1</v>
      </c>
      <c r="M201" s="44"/>
      <c r="N201" s="44"/>
      <c r="O201" s="47"/>
      <c r="P201" s="44"/>
      <c r="Q201" s="47"/>
      <c r="R201" s="44"/>
      <c r="S201" s="44"/>
      <c r="T201" s="44"/>
      <c r="U201" s="44"/>
      <c r="V201" s="45"/>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row>
    <row r="202" spans="1:49" ht="30" customHeight="1" x14ac:dyDescent="0.15">
      <c r="A202" s="2"/>
      <c r="B202" s="46"/>
      <c r="C202" s="47"/>
      <c r="D202" s="44"/>
      <c r="E202" s="44"/>
      <c r="F202" s="44"/>
      <c r="G202" s="56"/>
      <c r="H202" s="49"/>
      <c r="I202" s="60"/>
      <c r="J202" s="53"/>
      <c r="K202" s="13" t="s">
        <v>232</v>
      </c>
      <c r="L202" s="11">
        <v>2</v>
      </c>
      <c r="M202" s="44"/>
      <c r="N202" s="44"/>
      <c r="O202" s="47"/>
      <c r="P202" s="44"/>
      <c r="Q202" s="47"/>
      <c r="R202" s="44"/>
      <c r="S202" s="44"/>
      <c r="T202" s="44"/>
      <c r="U202" s="44"/>
      <c r="V202" s="45"/>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row>
    <row r="203" spans="1:49" ht="18" customHeight="1" x14ac:dyDescent="0.15">
      <c r="A203" s="2"/>
      <c r="B203" s="47" t="s">
        <v>124</v>
      </c>
      <c r="C203" s="47" t="s">
        <v>46</v>
      </c>
      <c r="D203" s="44" t="s">
        <v>578</v>
      </c>
      <c r="E203" s="44" t="s">
        <v>579</v>
      </c>
      <c r="F203" s="44" t="s">
        <v>580</v>
      </c>
      <c r="G203" s="54"/>
      <c r="H203" s="57"/>
      <c r="I203" s="58" t="s">
        <v>581</v>
      </c>
      <c r="J203" s="51">
        <v>4</v>
      </c>
      <c r="K203" s="10" t="s">
        <v>221</v>
      </c>
      <c r="L203" s="11">
        <v>4</v>
      </c>
      <c r="M203" s="44" t="s">
        <v>274</v>
      </c>
      <c r="N203" s="44" t="s">
        <v>582</v>
      </c>
      <c r="O203" s="47" t="s">
        <v>106</v>
      </c>
      <c r="P203" s="44" t="s">
        <v>181</v>
      </c>
      <c r="Q203" s="47"/>
      <c r="R203" s="44" t="s">
        <v>300</v>
      </c>
      <c r="S203" s="44" t="s">
        <v>226</v>
      </c>
      <c r="T203" s="44" t="s">
        <v>227</v>
      </c>
      <c r="U203" s="44" t="s">
        <v>583</v>
      </c>
      <c r="V203" s="45"/>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row>
    <row r="204" spans="1:49" ht="18" customHeight="1" x14ac:dyDescent="0.15">
      <c r="A204" s="2"/>
      <c r="B204" s="46"/>
      <c r="C204" s="47"/>
      <c r="D204" s="44"/>
      <c r="E204" s="44"/>
      <c r="F204" s="44"/>
      <c r="G204" s="55"/>
      <c r="H204" s="48"/>
      <c r="I204" s="59"/>
      <c r="J204" s="52"/>
      <c r="K204" s="13" t="s">
        <v>230</v>
      </c>
      <c r="L204" s="11"/>
      <c r="M204" s="44"/>
      <c r="N204" s="44"/>
      <c r="O204" s="47"/>
      <c r="P204" s="44"/>
      <c r="Q204" s="47"/>
      <c r="R204" s="44"/>
      <c r="S204" s="44"/>
      <c r="T204" s="44"/>
      <c r="U204" s="44"/>
      <c r="V204" s="45"/>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row>
    <row r="205" spans="1:49" ht="18" customHeight="1" x14ac:dyDescent="0.15">
      <c r="A205" s="2"/>
      <c r="B205" s="46"/>
      <c r="C205" s="47"/>
      <c r="D205" s="44"/>
      <c r="E205" s="44"/>
      <c r="F205" s="44"/>
      <c r="G205" s="55"/>
      <c r="H205" s="48"/>
      <c r="I205" s="59"/>
      <c r="J205" s="52"/>
      <c r="K205" s="13" t="s">
        <v>231</v>
      </c>
      <c r="L205" s="11"/>
      <c r="M205" s="44"/>
      <c r="N205" s="44"/>
      <c r="O205" s="47"/>
      <c r="P205" s="44"/>
      <c r="Q205" s="47"/>
      <c r="R205" s="44"/>
      <c r="S205" s="44"/>
      <c r="T205" s="44"/>
      <c r="U205" s="44"/>
      <c r="V205" s="45"/>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row>
    <row r="206" spans="1:49" ht="18" customHeight="1" x14ac:dyDescent="0.15">
      <c r="A206" s="2"/>
      <c r="B206" s="46"/>
      <c r="C206" s="47"/>
      <c r="D206" s="44"/>
      <c r="E206" s="44"/>
      <c r="F206" s="44"/>
      <c r="G206" s="56"/>
      <c r="H206" s="49"/>
      <c r="I206" s="60"/>
      <c r="J206" s="53"/>
      <c r="K206" s="13" t="s">
        <v>232</v>
      </c>
      <c r="L206" s="11"/>
      <c r="M206" s="44"/>
      <c r="N206" s="44"/>
      <c r="O206" s="47"/>
      <c r="P206" s="44"/>
      <c r="Q206" s="47"/>
      <c r="R206" s="44"/>
      <c r="S206" s="44"/>
      <c r="T206" s="44"/>
      <c r="U206" s="44"/>
      <c r="V206" s="45"/>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row>
    <row r="207" spans="1:49" ht="15" customHeight="1" x14ac:dyDescent="0.15">
      <c r="A207" s="2"/>
      <c r="B207" s="47" t="s">
        <v>124</v>
      </c>
      <c r="C207" s="47" t="s">
        <v>46</v>
      </c>
      <c r="D207" s="44" t="s">
        <v>592</v>
      </c>
      <c r="E207" s="44" t="s">
        <v>593</v>
      </c>
      <c r="F207" s="44" t="s">
        <v>594</v>
      </c>
      <c r="G207" s="54" t="s">
        <v>105</v>
      </c>
      <c r="H207" s="57" t="str">
        <f>HYPERLINK("#", "http://tabris.aiasu.co.jp")</f>
        <v>http://tabris.aiasu.co.jp</v>
      </c>
      <c r="I207" s="58" t="s">
        <v>595</v>
      </c>
      <c r="J207" s="51" t="s">
        <v>155</v>
      </c>
      <c r="K207" s="10" t="s">
        <v>221</v>
      </c>
      <c r="L207" s="11" t="s">
        <v>236</v>
      </c>
      <c r="M207" s="44" t="s">
        <v>274</v>
      </c>
      <c r="N207" s="44" t="s">
        <v>596</v>
      </c>
      <c r="O207" s="47" t="s">
        <v>106</v>
      </c>
      <c r="P207" s="44" t="s">
        <v>181</v>
      </c>
      <c r="Q207" s="47"/>
      <c r="R207" s="44"/>
      <c r="S207" s="44" t="s">
        <v>241</v>
      </c>
      <c r="T207" s="44" t="s">
        <v>597</v>
      </c>
      <c r="U207" s="44" t="s">
        <v>598</v>
      </c>
      <c r="V207" s="45"/>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row>
    <row r="208" spans="1:49" ht="15" customHeight="1" x14ac:dyDescent="0.15">
      <c r="A208" s="2"/>
      <c r="B208" s="46"/>
      <c r="C208" s="47"/>
      <c r="D208" s="44"/>
      <c r="E208" s="44"/>
      <c r="F208" s="44"/>
      <c r="G208" s="55"/>
      <c r="H208" s="48"/>
      <c r="I208" s="59"/>
      <c r="J208" s="52"/>
      <c r="K208" s="13" t="s">
        <v>230</v>
      </c>
      <c r="L208" s="11" t="s">
        <v>108</v>
      </c>
      <c r="M208" s="44"/>
      <c r="N208" s="44"/>
      <c r="O208" s="47"/>
      <c r="P208" s="44"/>
      <c r="Q208" s="47"/>
      <c r="R208" s="44"/>
      <c r="S208" s="44"/>
      <c r="T208" s="44"/>
      <c r="U208" s="44"/>
      <c r="V208" s="45"/>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row>
    <row r="209" spans="1:49" ht="15" customHeight="1" x14ac:dyDescent="0.15">
      <c r="A209" s="2"/>
      <c r="B209" s="46"/>
      <c r="C209" s="47"/>
      <c r="D209" s="44"/>
      <c r="E209" s="44"/>
      <c r="F209" s="44"/>
      <c r="G209" s="55"/>
      <c r="H209" s="48"/>
      <c r="I209" s="59"/>
      <c r="J209" s="52"/>
      <c r="K209" s="13" t="s">
        <v>231</v>
      </c>
      <c r="L209" s="11" t="s">
        <v>377</v>
      </c>
      <c r="M209" s="44"/>
      <c r="N209" s="44"/>
      <c r="O209" s="47"/>
      <c r="P209" s="44"/>
      <c r="Q209" s="47"/>
      <c r="R209" s="44"/>
      <c r="S209" s="44"/>
      <c r="T209" s="44"/>
      <c r="U209" s="44"/>
      <c r="V209" s="45"/>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row>
    <row r="210" spans="1:49" ht="15" customHeight="1" x14ac:dyDescent="0.15">
      <c r="A210" s="2"/>
      <c r="B210" s="46"/>
      <c r="C210" s="47"/>
      <c r="D210" s="44"/>
      <c r="E210" s="44"/>
      <c r="F210" s="44"/>
      <c r="G210" s="56"/>
      <c r="H210" s="49"/>
      <c r="I210" s="60"/>
      <c r="J210" s="53"/>
      <c r="K210" s="13" t="s">
        <v>232</v>
      </c>
      <c r="L210" s="11" t="s">
        <v>108</v>
      </c>
      <c r="M210" s="44"/>
      <c r="N210" s="44"/>
      <c r="O210" s="47"/>
      <c r="P210" s="44"/>
      <c r="Q210" s="47"/>
      <c r="R210" s="44"/>
      <c r="S210" s="44"/>
      <c r="T210" s="44"/>
      <c r="U210" s="44"/>
      <c r="V210" s="45"/>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row>
    <row r="211" spans="1:49" ht="27.95" customHeight="1" x14ac:dyDescent="0.15">
      <c r="A211" s="2"/>
      <c r="B211" s="47" t="s">
        <v>124</v>
      </c>
      <c r="C211" s="47" t="s">
        <v>47</v>
      </c>
      <c r="D211" s="44" t="s">
        <v>584</v>
      </c>
      <c r="E211" s="44" t="s">
        <v>585</v>
      </c>
      <c r="F211" s="44" t="s">
        <v>586</v>
      </c>
      <c r="G211" s="54" t="s">
        <v>105</v>
      </c>
      <c r="H211" s="57" t="str">
        <f>HYPERLINK("#", "https://www.aozora-cg.com")</f>
        <v>https://www.aozora-cg.com</v>
      </c>
      <c r="I211" s="58" t="s">
        <v>587</v>
      </c>
      <c r="J211" s="51">
        <v>20</v>
      </c>
      <c r="K211" s="10" t="s">
        <v>221</v>
      </c>
      <c r="L211" s="11">
        <v>11</v>
      </c>
      <c r="M211" s="44" t="s">
        <v>588</v>
      </c>
      <c r="N211" s="44" t="s">
        <v>589</v>
      </c>
      <c r="O211" s="47" t="s">
        <v>106</v>
      </c>
      <c r="P211" s="44" t="s">
        <v>590</v>
      </c>
      <c r="Q211" s="47"/>
      <c r="R211" s="44" t="s">
        <v>254</v>
      </c>
      <c r="S211" s="44" t="s">
        <v>241</v>
      </c>
      <c r="T211" s="44" t="s">
        <v>227</v>
      </c>
      <c r="U211" s="44" t="s">
        <v>591</v>
      </c>
      <c r="V211" s="45"/>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row>
    <row r="212" spans="1:49" ht="27.95" customHeight="1" x14ac:dyDescent="0.15">
      <c r="A212" s="2"/>
      <c r="B212" s="46"/>
      <c r="C212" s="47"/>
      <c r="D212" s="44"/>
      <c r="E212" s="44"/>
      <c r="F212" s="44"/>
      <c r="G212" s="55"/>
      <c r="H212" s="48"/>
      <c r="I212" s="59"/>
      <c r="J212" s="52"/>
      <c r="K212" s="13" t="s">
        <v>230</v>
      </c>
      <c r="L212" s="11">
        <v>7</v>
      </c>
      <c r="M212" s="44"/>
      <c r="N212" s="44"/>
      <c r="O212" s="47"/>
      <c r="P212" s="44"/>
      <c r="Q212" s="47"/>
      <c r="R212" s="44"/>
      <c r="S212" s="44"/>
      <c r="T212" s="44"/>
      <c r="U212" s="44"/>
      <c r="V212" s="45"/>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row>
    <row r="213" spans="1:49" ht="27.95" customHeight="1" x14ac:dyDescent="0.15">
      <c r="A213" s="2"/>
      <c r="B213" s="46"/>
      <c r="C213" s="47"/>
      <c r="D213" s="44"/>
      <c r="E213" s="44"/>
      <c r="F213" s="44"/>
      <c r="G213" s="55"/>
      <c r="H213" s="48"/>
      <c r="I213" s="59"/>
      <c r="J213" s="52"/>
      <c r="K213" s="13" t="s">
        <v>231</v>
      </c>
      <c r="L213" s="11">
        <v>2</v>
      </c>
      <c r="M213" s="44"/>
      <c r="N213" s="44"/>
      <c r="O213" s="47"/>
      <c r="P213" s="44"/>
      <c r="Q213" s="47"/>
      <c r="R213" s="44"/>
      <c r="S213" s="44"/>
      <c r="T213" s="44"/>
      <c r="U213" s="44"/>
      <c r="V213" s="45"/>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row>
    <row r="214" spans="1:49" ht="27.95" customHeight="1" x14ac:dyDescent="0.15">
      <c r="A214" s="2"/>
      <c r="B214" s="46"/>
      <c r="C214" s="47"/>
      <c r="D214" s="44"/>
      <c r="E214" s="44"/>
      <c r="F214" s="44"/>
      <c r="G214" s="56"/>
      <c r="H214" s="49"/>
      <c r="I214" s="60"/>
      <c r="J214" s="53"/>
      <c r="K214" s="13" t="s">
        <v>232</v>
      </c>
      <c r="L214" s="11"/>
      <c r="M214" s="44"/>
      <c r="N214" s="44"/>
      <c r="O214" s="47"/>
      <c r="P214" s="44"/>
      <c r="Q214" s="47"/>
      <c r="R214" s="44"/>
      <c r="S214" s="44"/>
      <c r="T214" s="44"/>
      <c r="U214" s="44"/>
      <c r="V214" s="45"/>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row>
    <row r="215" spans="1:49" ht="29.1" customHeight="1" x14ac:dyDescent="0.15">
      <c r="A215" s="2"/>
      <c r="B215" s="47" t="s">
        <v>124</v>
      </c>
      <c r="C215" s="47" t="s">
        <v>47</v>
      </c>
      <c r="D215" s="44" t="s">
        <v>599</v>
      </c>
      <c r="E215" s="44" t="s">
        <v>600</v>
      </c>
      <c r="F215" s="44" t="s">
        <v>601</v>
      </c>
      <c r="G215" s="54"/>
      <c r="H215" s="57"/>
      <c r="I215" s="58" t="s">
        <v>602</v>
      </c>
      <c r="J215" s="51">
        <v>8</v>
      </c>
      <c r="K215" s="10" t="s">
        <v>221</v>
      </c>
      <c r="L215" s="11">
        <v>3</v>
      </c>
      <c r="M215" s="44" t="s">
        <v>249</v>
      </c>
      <c r="N215" s="44" t="s">
        <v>308</v>
      </c>
      <c r="O215" s="47"/>
      <c r="P215" s="44" t="s">
        <v>190</v>
      </c>
      <c r="Q215" s="47"/>
      <c r="R215" s="44" t="s">
        <v>254</v>
      </c>
      <c r="S215" s="44"/>
      <c r="T215" s="44" t="s">
        <v>227</v>
      </c>
      <c r="U215" s="44" t="s">
        <v>603</v>
      </c>
      <c r="V215" s="45"/>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row>
    <row r="216" spans="1:49" ht="29.1" customHeight="1" x14ac:dyDescent="0.15">
      <c r="A216" s="2"/>
      <c r="B216" s="46"/>
      <c r="C216" s="47"/>
      <c r="D216" s="44"/>
      <c r="E216" s="44"/>
      <c r="F216" s="44"/>
      <c r="G216" s="55"/>
      <c r="H216" s="48"/>
      <c r="I216" s="59"/>
      <c r="J216" s="52"/>
      <c r="K216" s="13" t="s">
        <v>230</v>
      </c>
      <c r="L216" s="11"/>
      <c r="M216" s="44"/>
      <c r="N216" s="44"/>
      <c r="O216" s="47"/>
      <c r="P216" s="44"/>
      <c r="Q216" s="47"/>
      <c r="R216" s="44"/>
      <c r="S216" s="44"/>
      <c r="T216" s="44"/>
      <c r="U216" s="44"/>
      <c r="V216" s="45"/>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row>
    <row r="217" spans="1:49" ht="29.1" customHeight="1" x14ac:dyDescent="0.15">
      <c r="A217" s="2"/>
      <c r="B217" s="46"/>
      <c r="C217" s="47"/>
      <c r="D217" s="44"/>
      <c r="E217" s="44"/>
      <c r="F217" s="44"/>
      <c r="G217" s="55"/>
      <c r="H217" s="48"/>
      <c r="I217" s="59"/>
      <c r="J217" s="52"/>
      <c r="K217" s="13" t="s">
        <v>231</v>
      </c>
      <c r="L217" s="11"/>
      <c r="M217" s="44"/>
      <c r="N217" s="44"/>
      <c r="O217" s="47"/>
      <c r="P217" s="44"/>
      <c r="Q217" s="47"/>
      <c r="R217" s="44"/>
      <c r="S217" s="44"/>
      <c r="T217" s="44"/>
      <c r="U217" s="44"/>
      <c r="V217" s="45"/>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row>
    <row r="218" spans="1:49" ht="29.1" customHeight="1" x14ac:dyDescent="0.15">
      <c r="A218" s="2"/>
      <c r="B218" s="46"/>
      <c r="C218" s="47"/>
      <c r="D218" s="44"/>
      <c r="E218" s="44"/>
      <c r="F218" s="44"/>
      <c r="G218" s="56"/>
      <c r="H218" s="49"/>
      <c r="I218" s="60"/>
      <c r="J218" s="53"/>
      <c r="K218" s="13" t="s">
        <v>232</v>
      </c>
      <c r="L218" s="11"/>
      <c r="M218" s="44"/>
      <c r="N218" s="44"/>
      <c r="O218" s="47"/>
      <c r="P218" s="44"/>
      <c r="Q218" s="47"/>
      <c r="R218" s="44"/>
      <c r="S218" s="44"/>
      <c r="T218" s="44"/>
      <c r="U218" s="44"/>
      <c r="V218" s="45"/>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row>
    <row r="219" spans="1:49" ht="26.1" customHeight="1" x14ac:dyDescent="0.15">
      <c r="A219" s="2"/>
      <c r="B219" s="47" t="s">
        <v>125</v>
      </c>
      <c r="C219" s="47" t="s">
        <v>63</v>
      </c>
      <c r="D219" s="44" t="s">
        <v>604</v>
      </c>
      <c r="E219" s="44" t="s">
        <v>605</v>
      </c>
      <c r="F219" s="44" t="s">
        <v>606</v>
      </c>
      <c r="G219" s="54" t="s">
        <v>105</v>
      </c>
      <c r="H219" s="57" t="str">
        <f>HYPERLINK("#", "http://www.amnus.co.jp")</f>
        <v>http://www.amnus.co.jp</v>
      </c>
      <c r="I219" s="58" t="s">
        <v>607</v>
      </c>
      <c r="J219" s="51">
        <v>9</v>
      </c>
      <c r="K219" s="10" t="s">
        <v>221</v>
      </c>
      <c r="L219" s="11"/>
      <c r="M219" s="44" t="s">
        <v>608</v>
      </c>
      <c r="N219" s="44" t="s">
        <v>609</v>
      </c>
      <c r="O219" s="47" t="s">
        <v>106</v>
      </c>
      <c r="P219" s="44"/>
      <c r="Q219" s="47"/>
      <c r="R219" s="44" t="s">
        <v>254</v>
      </c>
      <c r="S219" s="44"/>
      <c r="T219" s="44" t="s">
        <v>610</v>
      </c>
      <c r="U219" s="44" t="s">
        <v>611</v>
      </c>
      <c r="V219" s="45"/>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row>
    <row r="220" spans="1:49" ht="26.1" customHeight="1" x14ac:dyDescent="0.15">
      <c r="A220" s="2"/>
      <c r="B220" s="46"/>
      <c r="C220" s="47"/>
      <c r="D220" s="44"/>
      <c r="E220" s="44"/>
      <c r="F220" s="44"/>
      <c r="G220" s="55"/>
      <c r="H220" s="48"/>
      <c r="I220" s="59"/>
      <c r="J220" s="52"/>
      <c r="K220" s="13" t="s">
        <v>230</v>
      </c>
      <c r="L220" s="11"/>
      <c r="M220" s="44"/>
      <c r="N220" s="44"/>
      <c r="O220" s="47"/>
      <c r="P220" s="44"/>
      <c r="Q220" s="47"/>
      <c r="R220" s="44"/>
      <c r="S220" s="44"/>
      <c r="T220" s="44"/>
      <c r="U220" s="44"/>
      <c r="V220" s="45"/>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row>
    <row r="221" spans="1:49" ht="26.1" customHeight="1" x14ac:dyDescent="0.15">
      <c r="A221" s="2"/>
      <c r="B221" s="46"/>
      <c r="C221" s="47"/>
      <c r="D221" s="44"/>
      <c r="E221" s="44"/>
      <c r="F221" s="44"/>
      <c r="G221" s="55"/>
      <c r="H221" s="48"/>
      <c r="I221" s="59"/>
      <c r="J221" s="52"/>
      <c r="K221" s="13" t="s">
        <v>231</v>
      </c>
      <c r="L221" s="11"/>
      <c r="M221" s="44"/>
      <c r="N221" s="44"/>
      <c r="O221" s="47"/>
      <c r="P221" s="44"/>
      <c r="Q221" s="47"/>
      <c r="R221" s="44"/>
      <c r="S221" s="44"/>
      <c r="T221" s="44"/>
      <c r="U221" s="44"/>
      <c r="V221" s="45"/>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row>
    <row r="222" spans="1:49" ht="26.1" customHeight="1" x14ac:dyDescent="0.15">
      <c r="A222" s="2"/>
      <c r="B222" s="46"/>
      <c r="C222" s="47"/>
      <c r="D222" s="44"/>
      <c r="E222" s="44"/>
      <c r="F222" s="44"/>
      <c r="G222" s="56"/>
      <c r="H222" s="49"/>
      <c r="I222" s="60"/>
      <c r="J222" s="53"/>
      <c r="K222" s="13" t="s">
        <v>232</v>
      </c>
      <c r="L222" s="11"/>
      <c r="M222" s="44"/>
      <c r="N222" s="44"/>
      <c r="O222" s="47"/>
      <c r="P222" s="44"/>
      <c r="Q222" s="47"/>
      <c r="R222" s="44"/>
      <c r="S222" s="44"/>
      <c r="T222" s="44"/>
      <c r="U222" s="44"/>
      <c r="V222" s="45"/>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row>
    <row r="223" spans="1:49" ht="38.1" customHeight="1" x14ac:dyDescent="0.15">
      <c r="A223" s="2"/>
      <c r="B223" s="47" t="s">
        <v>125</v>
      </c>
      <c r="C223" s="47" t="s">
        <v>63</v>
      </c>
      <c r="D223" s="44" t="s">
        <v>618</v>
      </c>
      <c r="E223" s="44" t="s">
        <v>619</v>
      </c>
      <c r="F223" s="44" t="s">
        <v>620</v>
      </c>
      <c r="G223" s="54"/>
      <c r="H223" s="57"/>
      <c r="I223" s="58" t="s">
        <v>621</v>
      </c>
      <c r="J223" s="51">
        <v>10</v>
      </c>
      <c r="K223" s="10" t="s">
        <v>221</v>
      </c>
      <c r="L223" s="11">
        <v>10</v>
      </c>
      <c r="M223" s="44" t="s">
        <v>350</v>
      </c>
      <c r="N223" s="44" t="s">
        <v>622</v>
      </c>
      <c r="O223" s="47" t="s">
        <v>106</v>
      </c>
      <c r="P223" s="44" t="s">
        <v>623</v>
      </c>
      <c r="Q223" s="47"/>
      <c r="R223" s="44" t="s">
        <v>229</v>
      </c>
      <c r="S223" s="44"/>
      <c r="T223" s="44" t="s">
        <v>624</v>
      </c>
      <c r="U223" s="44" t="s">
        <v>625</v>
      </c>
      <c r="V223" s="45"/>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row>
    <row r="224" spans="1:49" ht="38.1" customHeight="1" x14ac:dyDescent="0.15">
      <c r="A224" s="2"/>
      <c r="B224" s="46"/>
      <c r="C224" s="47"/>
      <c r="D224" s="44"/>
      <c r="E224" s="44"/>
      <c r="F224" s="44"/>
      <c r="G224" s="55"/>
      <c r="H224" s="48"/>
      <c r="I224" s="59"/>
      <c r="J224" s="52"/>
      <c r="K224" s="13" t="s">
        <v>230</v>
      </c>
      <c r="L224" s="11"/>
      <c r="M224" s="44"/>
      <c r="N224" s="44"/>
      <c r="O224" s="47"/>
      <c r="P224" s="44"/>
      <c r="Q224" s="47"/>
      <c r="R224" s="44"/>
      <c r="S224" s="44"/>
      <c r="T224" s="44"/>
      <c r="U224" s="44"/>
      <c r="V224" s="45"/>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row>
    <row r="225" spans="1:49" ht="38.1" customHeight="1" x14ac:dyDescent="0.15">
      <c r="A225" s="2"/>
      <c r="B225" s="46"/>
      <c r="C225" s="47"/>
      <c r="D225" s="44"/>
      <c r="E225" s="44"/>
      <c r="F225" s="44"/>
      <c r="G225" s="55"/>
      <c r="H225" s="48"/>
      <c r="I225" s="59"/>
      <c r="J225" s="52"/>
      <c r="K225" s="13" t="s">
        <v>231</v>
      </c>
      <c r="L225" s="11"/>
      <c r="M225" s="44"/>
      <c r="N225" s="44"/>
      <c r="O225" s="47"/>
      <c r="P225" s="44"/>
      <c r="Q225" s="47"/>
      <c r="R225" s="44"/>
      <c r="S225" s="44"/>
      <c r="T225" s="44"/>
      <c r="U225" s="44"/>
      <c r="V225" s="45"/>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row>
    <row r="226" spans="1:49" ht="38.1" customHeight="1" x14ac:dyDescent="0.15">
      <c r="A226" s="2"/>
      <c r="B226" s="46"/>
      <c r="C226" s="47"/>
      <c r="D226" s="44"/>
      <c r="E226" s="44"/>
      <c r="F226" s="44"/>
      <c r="G226" s="56"/>
      <c r="H226" s="49"/>
      <c r="I226" s="60"/>
      <c r="J226" s="53"/>
      <c r="K226" s="13" t="s">
        <v>232</v>
      </c>
      <c r="L226" s="11"/>
      <c r="M226" s="44"/>
      <c r="N226" s="44"/>
      <c r="O226" s="47"/>
      <c r="P226" s="44"/>
      <c r="Q226" s="47"/>
      <c r="R226" s="44"/>
      <c r="S226" s="44"/>
      <c r="T226" s="44"/>
      <c r="U226" s="44"/>
      <c r="V226" s="45"/>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row>
    <row r="227" spans="1:49" ht="15" customHeight="1" x14ac:dyDescent="0.15">
      <c r="A227" s="2"/>
      <c r="B227" s="47" t="s">
        <v>125</v>
      </c>
      <c r="C227" s="47" t="s">
        <v>56</v>
      </c>
      <c r="D227" s="44" t="s">
        <v>612</v>
      </c>
      <c r="E227" s="44" t="s">
        <v>613</v>
      </c>
      <c r="F227" s="44" t="s">
        <v>614</v>
      </c>
      <c r="G227" s="54"/>
      <c r="H227" s="57"/>
      <c r="I227" s="58" t="s">
        <v>615</v>
      </c>
      <c r="J227" s="51">
        <v>11</v>
      </c>
      <c r="K227" s="10" t="s">
        <v>221</v>
      </c>
      <c r="L227" s="11">
        <v>10</v>
      </c>
      <c r="M227" s="44" t="s">
        <v>402</v>
      </c>
      <c r="N227" s="44" t="s">
        <v>616</v>
      </c>
      <c r="O227" s="47"/>
      <c r="P227" s="44" t="s">
        <v>224</v>
      </c>
      <c r="Q227" s="47"/>
      <c r="R227" s="44" t="s">
        <v>617</v>
      </c>
      <c r="S227" s="44"/>
      <c r="T227" s="44" t="s">
        <v>227</v>
      </c>
      <c r="U227" s="44"/>
      <c r="V227" s="45"/>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row>
    <row r="228" spans="1:49" ht="15" customHeight="1" x14ac:dyDescent="0.15">
      <c r="A228" s="2"/>
      <c r="B228" s="46"/>
      <c r="C228" s="47"/>
      <c r="D228" s="44"/>
      <c r="E228" s="44"/>
      <c r="F228" s="44"/>
      <c r="G228" s="55"/>
      <c r="H228" s="48"/>
      <c r="I228" s="59"/>
      <c r="J228" s="52"/>
      <c r="K228" s="13" t="s">
        <v>230</v>
      </c>
      <c r="L228" s="11">
        <v>1</v>
      </c>
      <c r="M228" s="44"/>
      <c r="N228" s="44"/>
      <c r="O228" s="47"/>
      <c r="P228" s="44"/>
      <c r="Q228" s="47"/>
      <c r="R228" s="44"/>
      <c r="S228" s="44"/>
      <c r="T228" s="44"/>
      <c r="U228" s="44"/>
      <c r="V228" s="45"/>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row>
    <row r="229" spans="1:49" ht="15" customHeight="1" x14ac:dyDescent="0.15">
      <c r="A229" s="2"/>
      <c r="B229" s="46"/>
      <c r="C229" s="47"/>
      <c r="D229" s="44"/>
      <c r="E229" s="44"/>
      <c r="F229" s="44"/>
      <c r="G229" s="55"/>
      <c r="H229" s="48"/>
      <c r="I229" s="59"/>
      <c r="J229" s="52"/>
      <c r="K229" s="13" t="s">
        <v>231</v>
      </c>
      <c r="L229" s="11"/>
      <c r="M229" s="44"/>
      <c r="N229" s="44"/>
      <c r="O229" s="47"/>
      <c r="P229" s="44"/>
      <c r="Q229" s="47"/>
      <c r="R229" s="44"/>
      <c r="S229" s="44"/>
      <c r="T229" s="44"/>
      <c r="U229" s="44"/>
      <c r="V229" s="45"/>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row>
    <row r="230" spans="1:49" ht="15" customHeight="1" x14ac:dyDescent="0.15">
      <c r="A230" s="2"/>
      <c r="B230" s="46"/>
      <c r="C230" s="47"/>
      <c r="D230" s="44"/>
      <c r="E230" s="44"/>
      <c r="F230" s="44"/>
      <c r="G230" s="56"/>
      <c r="H230" s="49"/>
      <c r="I230" s="60"/>
      <c r="J230" s="53"/>
      <c r="K230" s="13" t="s">
        <v>232</v>
      </c>
      <c r="L230" s="11"/>
      <c r="M230" s="44"/>
      <c r="N230" s="44"/>
      <c r="O230" s="47"/>
      <c r="P230" s="44"/>
      <c r="Q230" s="47"/>
      <c r="R230" s="44"/>
      <c r="S230" s="44"/>
      <c r="T230" s="44"/>
      <c r="U230" s="44"/>
      <c r="V230" s="45"/>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row>
    <row r="231" spans="1:49" ht="18.95" customHeight="1" x14ac:dyDescent="0.15">
      <c r="A231" s="2"/>
      <c r="B231" s="47" t="s">
        <v>125</v>
      </c>
      <c r="C231" s="47" t="s">
        <v>56</v>
      </c>
      <c r="D231" s="44" t="s">
        <v>626</v>
      </c>
      <c r="E231" s="44" t="s">
        <v>627</v>
      </c>
      <c r="F231" s="44" t="s">
        <v>628</v>
      </c>
      <c r="G231" s="54" t="s">
        <v>105</v>
      </c>
      <c r="H231" s="57" t="str">
        <f>HYPERLINK("#", "http://medicare-fukuoka.com/")</f>
        <v>http://medicare-fukuoka.com/</v>
      </c>
      <c r="I231" s="58" t="s">
        <v>629</v>
      </c>
      <c r="J231" s="51">
        <v>10</v>
      </c>
      <c r="K231" s="10" t="s">
        <v>221</v>
      </c>
      <c r="L231" s="11">
        <v>4</v>
      </c>
      <c r="M231" s="44" t="s">
        <v>274</v>
      </c>
      <c r="N231" s="44" t="s">
        <v>630</v>
      </c>
      <c r="O231" s="47" t="s">
        <v>106</v>
      </c>
      <c r="P231" s="44" t="s">
        <v>181</v>
      </c>
      <c r="Q231" s="47"/>
      <c r="R231" s="44" t="s">
        <v>254</v>
      </c>
      <c r="S231" s="44" t="s">
        <v>226</v>
      </c>
      <c r="T231" s="44" t="s">
        <v>227</v>
      </c>
      <c r="U231" s="44" t="s">
        <v>631</v>
      </c>
      <c r="V231" s="45"/>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row>
    <row r="232" spans="1:49" ht="18.95" customHeight="1" x14ac:dyDescent="0.15">
      <c r="A232" s="2"/>
      <c r="B232" s="46"/>
      <c r="C232" s="47"/>
      <c r="D232" s="44"/>
      <c r="E232" s="44"/>
      <c r="F232" s="44"/>
      <c r="G232" s="55"/>
      <c r="H232" s="48"/>
      <c r="I232" s="59"/>
      <c r="J232" s="52"/>
      <c r="K232" s="13" t="s">
        <v>230</v>
      </c>
      <c r="L232" s="11">
        <v>3</v>
      </c>
      <c r="M232" s="44"/>
      <c r="N232" s="44"/>
      <c r="O232" s="47"/>
      <c r="P232" s="44"/>
      <c r="Q232" s="47"/>
      <c r="R232" s="44"/>
      <c r="S232" s="44"/>
      <c r="T232" s="44"/>
      <c r="U232" s="44"/>
      <c r="V232" s="45"/>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row>
    <row r="233" spans="1:49" ht="18.95" customHeight="1" x14ac:dyDescent="0.15">
      <c r="A233" s="2"/>
      <c r="B233" s="46"/>
      <c r="C233" s="47"/>
      <c r="D233" s="44"/>
      <c r="E233" s="44"/>
      <c r="F233" s="44"/>
      <c r="G233" s="55"/>
      <c r="H233" s="48"/>
      <c r="I233" s="59"/>
      <c r="J233" s="52"/>
      <c r="K233" s="13" t="s">
        <v>231</v>
      </c>
      <c r="L233" s="11"/>
      <c r="M233" s="44"/>
      <c r="N233" s="44"/>
      <c r="O233" s="47"/>
      <c r="P233" s="44"/>
      <c r="Q233" s="47"/>
      <c r="R233" s="44"/>
      <c r="S233" s="44"/>
      <c r="T233" s="44"/>
      <c r="U233" s="44"/>
      <c r="V233" s="45"/>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row>
    <row r="234" spans="1:49" ht="18.95" customHeight="1" x14ac:dyDescent="0.15">
      <c r="A234" s="2"/>
      <c r="B234" s="46"/>
      <c r="C234" s="47"/>
      <c r="D234" s="44"/>
      <c r="E234" s="44"/>
      <c r="F234" s="44"/>
      <c r="G234" s="56"/>
      <c r="H234" s="49"/>
      <c r="I234" s="60"/>
      <c r="J234" s="53"/>
      <c r="K234" s="13" t="s">
        <v>232</v>
      </c>
      <c r="L234" s="11">
        <v>3</v>
      </c>
      <c r="M234" s="44"/>
      <c r="N234" s="44"/>
      <c r="O234" s="47"/>
      <c r="P234" s="44"/>
      <c r="Q234" s="47"/>
      <c r="R234" s="44"/>
      <c r="S234" s="44"/>
      <c r="T234" s="44"/>
      <c r="U234" s="44"/>
      <c r="V234" s="45"/>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row>
    <row r="235" spans="1:49" ht="24" customHeight="1" x14ac:dyDescent="0.15">
      <c r="A235" s="2"/>
      <c r="B235" s="47" t="s">
        <v>126</v>
      </c>
      <c r="C235" s="47" t="s">
        <v>49</v>
      </c>
      <c r="D235" s="44" t="s">
        <v>658</v>
      </c>
      <c r="E235" s="44" t="s">
        <v>127</v>
      </c>
      <c r="F235" s="44" t="s">
        <v>659</v>
      </c>
      <c r="G235" s="54" t="s">
        <v>105</v>
      </c>
      <c r="H235" s="57" t="str">
        <f>HYPERLINK("#", "http://www.lta-med.com/")</f>
        <v>http://www.lta-med.com/</v>
      </c>
      <c r="I235" s="58" t="s">
        <v>660</v>
      </c>
      <c r="J235" s="51">
        <v>6</v>
      </c>
      <c r="K235" s="10" t="s">
        <v>221</v>
      </c>
      <c r="L235" s="11">
        <v>4</v>
      </c>
      <c r="M235" s="44" t="s">
        <v>463</v>
      </c>
      <c r="N235" s="44" t="s">
        <v>661</v>
      </c>
      <c r="O235" s="47" t="s">
        <v>106</v>
      </c>
      <c r="P235" s="44" t="s">
        <v>662</v>
      </c>
      <c r="Q235" s="47"/>
      <c r="R235" s="44" t="s">
        <v>300</v>
      </c>
      <c r="S235" s="44"/>
      <c r="T235" s="44" t="s">
        <v>227</v>
      </c>
      <c r="U235" s="44"/>
      <c r="V235" s="45"/>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row>
    <row r="236" spans="1:49" ht="24" customHeight="1" x14ac:dyDescent="0.15">
      <c r="A236" s="2"/>
      <c r="B236" s="46"/>
      <c r="C236" s="47"/>
      <c r="D236" s="44"/>
      <c r="E236" s="44"/>
      <c r="F236" s="44"/>
      <c r="G236" s="55"/>
      <c r="H236" s="48"/>
      <c r="I236" s="59"/>
      <c r="J236" s="52"/>
      <c r="K236" s="13" t="s">
        <v>230</v>
      </c>
      <c r="L236" s="11">
        <v>2</v>
      </c>
      <c r="M236" s="44"/>
      <c r="N236" s="44"/>
      <c r="O236" s="47"/>
      <c r="P236" s="44"/>
      <c r="Q236" s="47"/>
      <c r="R236" s="44"/>
      <c r="S236" s="44"/>
      <c r="T236" s="44"/>
      <c r="U236" s="44"/>
      <c r="V236" s="45"/>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row>
    <row r="237" spans="1:49" ht="24" customHeight="1" x14ac:dyDescent="0.15">
      <c r="A237" s="2"/>
      <c r="B237" s="46"/>
      <c r="C237" s="47"/>
      <c r="D237" s="44"/>
      <c r="E237" s="44"/>
      <c r="F237" s="44"/>
      <c r="G237" s="55"/>
      <c r="H237" s="48"/>
      <c r="I237" s="59"/>
      <c r="J237" s="52"/>
      <c r="K237" s="13" t="s">
        <v>231</v>
      </c>
      <c r="L237" s="11"/>
      <c r="M237" s="44"/>
      <c r="N237" s="44"/>
      <c r="O237" s="47"/>
      <c r="P237" s="44"/>
      <c r="Q237" s="47"/>
      <c r="R237" s="44"/>
      <c r="S237" s="44"/>
      <c r="T237" s="44"/>
      <c r="U237" s="44"/>
      <c r="V237" s="45"/>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row>
    <row r="238" spans="1:49" ht="24" customHeight="1" x14ac:dyDescent="0.15">
      <c r="A238" s="2"/>
      <c r="B238" s="46"/>
      <c r="C238" s="47"/>
      <c r="D238" s="44"/>
      <c r="E238" s="44"/>
      <c r="F238" s="44"/>
      <c r="G238" s="56"/>
      <c r="H238" s="49"/>
      <c r="I238" s="60"/>
      <c r="J238" s="53"/>
      <c r="K238" s="13" t="s">
        <v>232</v>
      </c>
      <c r="L238" s="11"/>
      <c r="M238" s="44"/>
      <c r="N238" s="44"/>
      <c r="O238" s="47"/>
      <c r="P238" s="44"/>
      <c r="Q238" s="47"/>
      <c r="R238" s="44"/>
      <c r="S238" s="44"/>
      <c r="T238" s="44"/>
      <c r="U238" s="44"/>
      <c r="V238" s="45"/>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row>
    <row r="239" spans="1:49" ht="37.15" customHeight="1" x14ac:dyDescent="0.15">
      <c r="A239" s="2"/>
      <c r="B239" s="47" t="s">
        <v>126</v>
      </c>
      <c r="C239" s="47" t="s">
        <v>49</v>
      </c>
      <c r="D239" s="44" t="s">
        <v>652</v>
      </c>
      <c r="E239" s="44" t="s">
        <v>653</v>
      </c>
      <c r="F239" s="44" t="s">
        <v>654</v>
      </c>
      <c r="G239" s="54" t="s">
        <v>105</v>
      </c>
      <c r="H239" s="57" t="str">
        <f>HYPERLINK("#", "https://educo-care.com/")</f>
        <v>https://educo-care.com/</v>
      </c>
      <c r="I239" s="58" t="s">
        <v>655</v>
      </c>
      <c r="J239" s="51">
        <v>14</v>
      </c>
      <c r="K239" s="10" t="s">
        <v>221</v>
      </c>
      <c r="L239" s="11">
        <v>9</v>
      </c>
      <c r="M239" s="44" t="s">
        <v>402</v>
      </c>
      <c r="N239" s="44" t="s">
        <v>656</v>
      </c>
      <c r="O239" s="47" t="s">
        <v>106</v>
      </c>
      <c r="P239" s="44" t="s">
        <v>590</v>
      </c>
      <c r="Q239" s="47"/>
      <c r="R239" s="44" t="s">
        <v>254</v>
      </c>
      <c r="S239" s="44" t="s">
        <v>226</v>
      </c>
      <c r="T239" s="44" t="s">
        <v>227</v>
      </c>
      <c r="U239" s="44" t="s">
        <v>657</v>
      </c>
      <c r="V239" s="45"/>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row>
    <row r="240" spans="1:49" ht="37.15" customHeight="1" x14ac:dyDescent="0.15">
      <c r="A240" s="2"/>
      <c r="B240" s="46"/>
      <c r="C240" s="47"/>
      <c r="D240" s="44"/>
      <c r="E240" s="44"/>
      <c r="F240" s="44"/>
      <c r="G240" s="55"/>
      <c r="H240" s="48"/>
      <c r="I240" s="59"/>
      <c r="J240" s="52"/>
      <c r="K240" s="13" t="s">
        <v>230</v>
      </c>
      <c r="L240" s="11">
        <v>2</v>
      </c>
      <c r="M240" s="44"/>
      <c r="N240" s="44"/>
      <c r="O240" s="47"/>
      <c r="P240" s="44"/>
      <c r="Q240" s="47"/>
      <c r="R240" s="44"/>
      <c r="S240" s="44"/>
      <c r="T240" s="44"/>
      <c r="U240" s="44"/>
      <c r="V240" s="45"/>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row>
    <row r="241" spans="1:49" ht="37.15" customHeight="1" x14ac:dyDescent="0.15">
      <c r="A241" s="2"/>
      <c r="B241" s="46"/>
      <c r="C241" s="47"/>
      <c r="D241" s="44"/>
      <c r="E241" s="44"/>
      <c r="F241" s="44"/>
      <c r="G241" s="55"/>
      <c r="H241" s="48"/>
      <c r="I241" s="59"/>
      <c r="J241" s="52"/>
      <c r="K241" s="13" t="s">
        <v>231</v>
      </c>
      <c r="L241" s="11">
        <v>3</v>
      </c>
      <c r="M241" s="44"/>
      <c r="N241" s="44"/>
      <c r="O241" s="47"/>
      <c r="P241" s="44"/>
      <c r="Q241" s="47"/>
      <c r="R241" s="44"/>
      <c r="S241" s="44"/>
      <c r="T241" s="44"/>
      <c r="U241" s="44"/>
      <c r="V241" s="45"/>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row>
    <row r="242" spans="1:49" ht="37.15" customHeight="1" x14ac:dyDescent="0.15">
      <c r="A242" s="2"/>
      <c r="B242" s="46"/>
      <c r="C242" s="47"/>
      <c r="D242" s="44"/>
      <c r="E242" s="44"/>
      <c r="F242" s="44"/>
      <c r="G242" s="56"/>
      <c r="H242" s="49"/>
      <c r="I242" s="60"/>
      <c r="J242" s="53"/>
      <c r="K242" s="13" t="s">
        <v>232</v>
      </c>
      <c r="L242" s="11"/>
      <c r="M242" s="44"/>
      <c r="N242" s="44"/>
      <c r="O242" s="47"/>
      <c r="P242" s="44"/>
      <c r="Q242" s="47"/>
      <c r="R242" s="44"/>
      <c r="S242" s="44"/>
      <c r="T242" s="44"/>
      <c r="U242" s="44"/>
      <c r="V242" s="45"/>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row>
    <row r="243" spans="1:49" ht="18" customHeight="1" x14ac:dyDescent="0.15">
      <c r="A243" s="2"/>
      <c r="B243" s="47" t="s">
        <v>126</v>
      </c>
      <c r="C243" s="47" t="s">
        <v>30</v>
      </c>
      <c r="D243" s="44" t="s">
        <v>632</v>
      </c>
      <c r="E243" s="44" t="s">
        <v>633</v>
      </c>
      <c r="F243" s="44" t="s">
        <v>634</v>
      </c>
      <c r="G243" s="54" t="s">
        <v>105</v>
      </c>
      <c r="H243" s="57" t="str">
        <f>HYPERLINK("#", "http://www.sawayakaclub.jp/houkan_fukuoka")</f>
        <v>http://www.sawayakaclub.jp/houkan_fukuoka</v>
      </c>
      <c r="I243" s="58" t="s">
        <v>635</v>
      </c>
      <c r="J243" s="51">
        <v>4</v>
      </c>
      <c r="K243" s="10" t="s">
        <v>221</v>
      </c>
      <c r="L243" s="11">
        <v>3</v>
      </c>
      <c r="M243" s="44" t="s">
        <v>296</v>
      </c>
      <c r="N243" s="44" t="s">
        <v>636</v>
      </c>
      <c r="O243" s="47" t="s">
        <v>106</v>
      </c>
      <c r="P243" s="44" t="s">
        <v>637</v>
      </c>
      <c r="Q243" s="47"/>
      <c r="R243" s="44" t="s">
        <v>1174</v>
      </c>
      <c r="S243" s="44" t="s">
        <v>241</v>
      </c>
      <c r="T243" s="44" t="s">
        <v>227</v>
      </c>
      <c r="U243" s="44" t="s">
        <v>638</v>
      </c>
      <c r="V243" s="45"/>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row>
    <row r="244" spans="1:49" ht="18" customHeight="1" x14ac:dyDescent="0.15">
      <c r="A244" s="2"/>
      <c r="B244" s="46"/>
      <c r="C244" s="47"/>
      <c r="D244" s="44"/>
      <c r="E244" s="44"/>
      <c r="F244" s="44"/>
      <c r="G244" s="55"/>
      <c r="H244" s="48"/>
      <c r="I244" s="59"/>
      <c r="J244" s="52"/>
      <c r="K244" s="13" t="s">
        <v>230</v>
      </c>
      <c r="L244" s="11"/>
      <c r="M244" s="44"/>
      <c r="N244" s="44"/>
      <c r="O244" s="47"/>
      <c r="P244" s="44"/>
      <c r="Q244" s="47"/>
      <c r="R244" s="44"/>
      <c r="S244" s="44"/>
      <c r="T244" s="44"/>
      <c r="U244" s="44"/>
      <c r="V244" s="45"/>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row>
    <row r="245" spans="1:49" ht="18" customHeight="1" x14ac:dyDescent="0.15">
      <c r="A245" s="2"/>
      <c r="B245" s="46"/>
      <c r="C245" s="47"/>
      <c r="D245" s="44"/>
      <c r="E245" s="44"/>
      <c r="F245" s="44"/>
      <c r="G245" s="55"/>
      <c r="H245" s="48"/>
      <c r="I245" s="59"/>
      <c r="J245" s="52"/>
      <c r="K245" s="13" t="s">
        <v>231</v>
      </c>
      <c r="L245" s="11"/>
      <c r="M245" s="44"/>
      <c r="N245" s="44"/>
      <c r="O245" s="47"/>
      <c r="P245" s="44"/>
      <c r="Q245" s="47"/>
      <c r="R245" s="44"/>
      <c r="S245" s="44"/>
      <c r="T245" s="44"/>
      <c r="U245" s="44"/>
      <c r="V245" s="45"/>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row>
    <row r="246" spans="1:49" ht="18" customHeight="1" x14ac:dyDescent="0.15">
      <c r="A246" s="2"/>
      <c r="B246" s="46"/>
      <c r="C246" s="47"/>
      <c r="D246" s="44"/>
      <c r="E246" s="44"/>
      <c r="F246" s="44"/>
      <c r="G246" s="56"/>
      <c r="H246" s="49"/>
      <c r="I246" s="60"/>
      <c r="J246" s="53"/>
      <c r="K246" s="13" t="s">
        <v>232</v>
      </c>
      <c r="L246" s="11"/>
      <c r="M246" s="44"/>
      <c r="N246" s="44"/>
      <c r="O246" s="47"/>
      <c r="P246" s="44"/>
      <c r="Q246" s="47"/>
      <c r="R246" s="44"/>
      <c r="S246" s="44"/>
      <c r="T246" s="44"/>
      <c r="U246" s="44"/>
      <c r="V246" s="45"/>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row>
    <row r="247" spans="1:49" ht="30" customHeight="1" x14ac:dyDescent="0.15">
      <c r="A247" s="2"/>
      <c r="B247" s="47" t="s">
        <v>126</v>
      </c>
      <c r="C247" s="47" t="s">
        <v>30</v>
      </c>
      <c r="D247" s="44" t="s">
        <v>639</v>
      </c>
      <c r="E247" s="44" t="s">
        <v>640</v>
      </c>
      <c r="F247" s="44" t="s">
        <v>641</v>
      </c>
      <c r="G247" s="54" t="s">
        <v>105</v>
      </c>
      <c r="H247" s="57" t="str">
        <f>HYPERLINK("#", "http://ns-tcy.com")</f>
        <v>http://ns-tcy.com</v>
      </c>
      <c r="I247" s="58" t="s">
        <v>642</v>
      </c>
      <c r="J247" s="51">
        <v>5</v>
      </c>
      <c r="K247" s="10" t="s">
        <v>221</v>
      </c>
      <c r="L247" s="11">
        <v>4</v>
      </c>
      <c r="M247" s="44" t="s">
        <v>274</v>
      </c>
      <c r="N247" s="44" t="s">
        <v>643</v>
      </c>
      <c r="O247" s="47" t="s">
        <v>106</v>
      </c>
      <c r="P247" s="44"/>
      <c r="Q247" s="47"/>
      <c r="R247" s="44" t="s">
        <v>254</v>
      </c>
      <c r="S247" s="44"/>
      <c r="T247" s="44" t="s">
        <v>227</v>
      </c>
      <c r="U247" s="44" t="s">
        <v>644</v>
      </c>
      <c r="V247" s="45"/>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row>
    <row r="248" spans="1:49" ht="30" customHeight="1" x14ac:dyDescent="0.15">
      <c r="A248" s="2"/>
      <c r="B248" s="46"/>
      <c r="C248" s="47"/>
      <c r="D248" s="44"/>
      <c r="E248" s="44"/>
      <c r="F248" s="44"/>
      <c r="G248" s="55"/>
      <c r="H248" s="48"/>
      <c r="I248" s="59"/>
      <c r="J248" s="52"/>
      <c r="K248" s="13" t="s">
        <v>230</v>
      </c>
      <c r="L248" s="11">
        <v>1</v>
      </c>
      <c r="M248" s="44"/>
      <c r="N248" s="44"/>
      <c r="O248" s="47"/>
      <c r="P248" s="44"/>
      <c r="Q248" s="47"/>
      <c r="R248" s="44"/>
      <c r="S248" s="44"/>
      <c r="T248" s="44"/>
      <c r="U248" s="44"/>
      <c r="V248" s="45"/>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row>
    <row r="249" spans="1:49" ht="30" customHeight="1" x14ac:dyDescent="0.15">
      <c r="A249" s="2"/>
      <c r="B249" s="46"/>
      <c r="C249" s="47"/>
      <c r="D249" s="44"/>
      <c r="E249" s="44"/>
      <c r="F249" s="44"/>
      <c r="G249" s="55"/>
      <c r="H249" s="48"/>
      <c r="I249" s="59"/>
      <c r="J249" s="52"/>
      <c r="K249" s="13" t="s">
        <v>231</v>
      </c>
      <c r="L249" s="11"/>
      <c r="M249" s="44"/>
      <c r="N249" s="44"/>
      <c r="O249" s="47"/>
      <c r="P249" s="44"/>
      <c r="Q249" s="47"/>
      <c r="R249" s="44"/>
      <c r="S249" s="44"/>
      <c r="T249" s="44"/>
      <c r="U249" s="44"/>
      <c r="V249" s="45"/>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row>
    <row r="250" spans="1:49" ht="30" customHeight="1" x14ac:dyDescent="0.15">
      <c r="A250" s="2"/>
      <c r="B250" s="46"/>
      <c r="C250" s="47"/>
      <c r="D250" s="44"/>
      <c r="E250" s="44"/>
      <c r="F250" s="44"/>
      <c r="G250" s="56"/>
      <c r="H250" s="49"/>
      <c r="I250" s="60"/>
      <c r="J250" s="53"/>
      <c r="K250" s="13" t="s">
        <v>232</v>
      </c>
      <c r="L250" s="11"/>
      <c r="M250" s="44"/>
      <c r="N250" s="44"/>
      <c r="O250" s="47"/>
      <c r="P250" s="44"/>
      <c r="Q250" s="47"/>
      <c r="R250" s="44"/>
      <c r="S250" s="44"/>
      <c r="T250" s="44"/>
      <c r="U250" s="44"/>
      <c r="V250" s="45"/>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row>
    <row r="251" spans="1:49" ht="24" customHeight="1" x14ac:dyDescent="0.15">
      <c r="A251" s="2"/>
      <c r="B251" s="47" t="s">
        <v>126</v>
      </c>
      <c r="C251" s="47" t="s">
        <v>30</v>
      </c>
      <c r="D251" s="44" t="s">
        <v>645</v>
      </c>
      <c r="E251" s="44" t="s">
        <v>646</v>
      </c>
      <c r="F251" s="44" t="s">
        <v>647</v>
      </c>
      <c r="G251" s="54" t="s">
        <v>105</v>
      </c>
      <c r="H251" s="57" t="str">
        <f>HYPERLINK("#", "https://medical.care21.co.jp/")</f>
        <v>https://medical.care21.co.jp/</v>
      </c>
      <c r="I251" s="58" t="s">
        <v>648</v>
      </c>
      <c r="J251" s="51">
        <v>11</v>
      </c>
      <c r="K251" s="10" t="s">
        <v>221</v>
      </c>
      <c r="L251" s="11">
        <v>6</v>
      </c>
      <c r="M251" s="44" t="s">
        <v>522</v>
      </c>
      <c r="N251" s="44" t="s">
        <v>649</v>
      </c>
      <c r="O251" s="47" t="s">
        <v>106</v>
      </c>
      <c r="P251" s="44" t="s">
        <v>650</v>
      </c>
      <c r="Q251" s="47"/>
      <c r="R251" s="44" t="s">
        <v>300</v>
      </c>
      <c r="S251" s="44" t="s">
        <v>226</v>
      </c>
      <c r="T251" s="44" t="s">
        <v>227</v>
      </c>
      <c r="U251" s="44" t="s">
        <v>651</v>
      </c>
      <c r="V251" s="45"/>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row>
    <row r="252" spans="1:49" ht="24" customHeight="1" x14ac:dyDescent="0.15">
      <c r="A252" s="2"/>
      <c r="B252" s="46"/>
      <c r="C252" s="47"/>
      <c r="D252" s="44"/>
      <c r="E252" s="44"/>
      <c r="F252" s="44"/>
      <c r="G252" s="55"/>
      <c r="H252" s="48"/>
      <c r="I252" s="59"/>
      <c r="J252" s="52"/>
      <c r="K252" s="13" t="s">
        <v>230</v>
      </c>
      <c r="L252" s="11">
        <v>4</v>
      </c>
      <c r="M252" s="44"/>
      <c r="N252" s="44"/>
      <c r="O252" s="47"/>
      <c r="P252" s="44"/>
      <c r="Q252" s="47"/>
      <c r="R252" s="44"/>
      <c r="S252" s="44"/>
      <c r="T252" s="44"/>
      <c r="U252" s="44"/>
      <c r="V252" s="45"/>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row>
    <row r="253" spans="1:49" ht="24" customHeight="1" x14ac:dyDescent="0.15">
      <c r="A253" s="2"/>
      <c r="B253" s="46"/>
      <c r="C253" s="47"/>
      <c r="D253" s="44"/>
      <c r="E253" s="44"/>
      <c r="F253" s="44"/>
      <c r="G253" s="55"/>
      <c r="H253" s="48"/>
      <c r="I253" s="59"/>
      <c r="J253" s="52"/>
      <c r="K253" s="13" t="s">
        <v>231</v>
      </c>
      <c r="L253" s="11">
        <v>1</v>
      </c>
      <c r="M253" s="44"/>
      <c r="N253" s="44"/>
      <c r="O253" s="47"/>
      <c r="P253" s="44"/>
      <c r="Q253" s="47"/>
      <c r="R253" s="44"/>
      <c r="S253" s="44"/>
      <c r="T253" s="44"/>
      <c r="U253" s="44"/>
      <c r="V253" s="45"/>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row>
    <row r="254" spans="1:49" ht="24" customHeight="1" x14ac:dyDescent="0.15">
      <c r="A254" s="2"/>
      <c r="B254" s="46"/>
      <c r="C254" s="47"/>
      <c r="D254" s="44"/>
      <c r="E254" s="44"/>
      <c r="F254" s="44"/>
      <c r="G254" s="56"/>
      <c r="H254" s="49"/>
      <c r="I254" s="60"/>
      <c r="J254" s="53"/>
      <c r="K254" s="13" t="s">
        <v>232</v>
      </c>
      <c r="L254" s="11"/>
      <c r="M254" s="44"/>
      <c r="N254" s="44"/>
      <c r="O254" s="47"/>
      <c r="P254" s="44"/>
      <c r="Q254" s="47"/>
      <c r="R254" s="44"/>
      <c r="S254" s="44"/>
      <c r="T254" s="44"/>
      <c r="U254" s="44"/>
      <c r="V254" s="45"/>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row>
    <row r="255" spans="1:49" ht="20.100000000000001" customHeight="1" x14ac:dyDescent="0.15">
      <c r="A255" s="2"/>
      <c r="B255" s="47" t="s">
        <v>128</v>
      </c>
      <c r="C255" s="47" t="s">
        <v>21</v>
      </c>
      <c r="D255" s="44" t="s">
        <v>663</v>
      </c>
      <c r="E255" s="44" t="s">
        <v>664</v>
      </c>
      <c r="F255" s="44" t="s">
        <v>665</v>
      </c>
      <c r="G255" s="54" t="s">
        <v>105</v>
      </c>
      <c r="H255" s="57" t="str">
        <f>HYPERLINK("#", "https://l-cart.net/")</f>
        <v>https://l-cart.net/</v>
      </c>
      <c r="I255" s="58" t="s">
        <v>666</v>
      </c>
      <c r="J255" s="51">
        <v>10</v>
      </c>
      <c r="K255" s="10" t="s">
        <v>221</v>
      </c>
      <c r="L255" s="11">
        <v>5</v>
      </c>
      <c r="M255" s="44" t="s">
        <v>274</v>
      </c>
      <c r="N255" s="44" t="s">
        <v>667</v>
      </c>
      <c r="O255" s="47" t="s">
        <v>106</v>
      </c>
      <c r="P255" s="44" t="s">
        <v>224</v>
      </c>
      <c r="Q255" s="47"/>
      <c r="R255" s="44" t="s">
        <v>254</v>
      </c>
      <c r="S255" s="44" t="s">
        <v>226</v>
      </c>
      <c r="T255" s="44" t="s">
        <v>227</v>
      </c>
      <c r="U255" s="44" t="s">
        <v>668</v>
      </c>
      <c r="V255" s="45"/>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row>
    <row r="256" spans="1:49" ht="20.100000000000001" customHeight="1" x14ac:dyDescent="0.15">
      <c r="A256" s="2"/>
      <c r="B256" s="46"/>
      <c r="C256" s="47"/>
      <c r="D256" s="44"/>
      <c r="E256" s="44"/>
      <c r="F256" s="44"/>
      <c r="G256" s="55"/>
      <c r="H256" s="48"/>
      <c r="I256" s="59"/>
      <c r="J256" s="52"/>
      <c r="K256" s="13" t="s">
        <v>230</v>
      </c>
      <c r="L256" s="11">
        <v>1</v>
      </c>
      <c r="M256" s="44"/>
      <c r="N256" s="44"/>
      <c r="O256" s="47"/>
      <c r="P256" s="44"/>
      <c r="Q256" s="47"/>
      <c r="R256" s="44"/>
      <c r="S256" s="44"/>
      <c r="T256" s="44"/>
      <c r="U256" s="44"/>
      <c r="V256" s="45"/>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row>
    <row r="257" spans="1:49" ht="20.100000000000001" customHeight="1" x14ac:dyDescent="0.15">
      <c r="A257" s="2"/>
      <c r="B257" s="46"/>
      <c r="C257" s="47"/>
      <c r="D257" s="44"/>
      <c r="E257" s="44"/>
      <c r="F257" s="44"/>
      <c r="G257" s="55"/>
      <c r="H257" s="48"/>
      <c r="I257" s="59"/>
      <c r="J257" s="52"/>
      <c r="K257" s="13" t="s">
        <v>231</v>
      </c>
      <c r="L257" s="11"/>
      <c r="M257" s="44"/>
      <c r="N257" s="44"/>
      <c r="O257" s="47"/>
      <c r="P257" s="44"/>
      <c r="Q257" s="47"/>
      <c r="R257" s="44"/>
      <c r="S257" s="44"/>
      <c r="T257" s="44"/>
      <c r="U257" s="44"/>
      <c r="V257" s="45"/>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row>
    <row r="258" spans="1:49" ht="20.100000000000001" customHeight="1" x14ac:dyDescent="0.15">
      <c r="A258" s="2"/>
      <c r="B258" s="46"/>
      <c r="C258" s="47"/>
      <c r="D258" s="44"/>
      <c r="E258" s="44"/>
      <c r="F258" s="44"/>
      <c r="G258" s="56"/>
      <c r="H258" s="49"/>
      <c r="I258" s="60"/>
      <c r="J258" s="53"/>
      <c r="K258" s="13" t="s">
        <v>232</v>
      </c>
      <c r="L258" s="11"/>
      <c r="M258" s="44"/>
      <c r="N258" s="44"/>
      <c r="O258" s="47"/>
      <c r="P258" s="44"/>
      <c r="Q258" s="47"/>
      <c r="R258" s="44"/>
      <c r="S258" s="44"/>
      <c r="T258" s="44"/>
      <c r="U258" s="44"/>
      <c r="V258" s="45"/>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row>
    <row r="259" spans="1:49" ht="15.95" customHeight="1" x14ac:dyDescent="0.15">
      <c r="A259" s="2"/>
      <c r="B259" s="47" t="s">
        <v>128</v>
      </c>
      <c r="C259" s="47" t="s">
        <v>21</v>
      </c>
      <c r="D259" s="44" t="s">
        <v>674</v>
      </c>
      <c r="E259" s="44" t="s">
        <v>675</v>
      </c>
      <c r="F259" s="44" t="s">
        <v>676</v>
      </c>
      <c r="G259" s="54" t="s">
        <v>105</v>
      </c>
      <c r="H259" s="57" t="s">
        <v>677</v>
      </c>
      <c r="I259" s="58" t="s">
        <v>678</v>
      </c>
      <c r="J259" s="51">
        <v>10</v>
      </c>
      <c r="K259" s="10" t="s">
        <v>221</v>
      </c>
      <c r="L259" s="11">
        <v>8</v>
      </c>
      <c r="M259" s="44" t="s">
        <v>259</v>
      </c>
      <c r="N259" s="44" t="s">
        <v>308</v>
      </c>
      <c r="O259" s="47" t="s">
        <v>106</v>
      </c>
      <c r="P259" s="44"/>
      <c r="Q259" s="47"/>
      <c r="R259" s="44" t="s">
        <v>254</v>
      </c>
      <c r="S259" s="44" t="s">
        <v>241</v>
      </c>
      <c r="T259" s="44" t="s">
        <v>227</v>
      </c>
      <c r="U259" s="44"/>
      <c r="V259" s="45"/>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row>
    <row r="260" spans="1:49" ht="15.95" customHeight="1" x14ac:dyDescent="0.15">
      <c r="A260" s="2"/>
      <c r="B260" s="46"/>
      <c r="C260" s="47"/>
      <c r="D260" s="44"/>
      <c r="E260" s="44"/>
      <c r="F260" s="44"/>
      <c r="G260" s="55"/>
      <c r="H260" s="48"/>
      <c r="I260" s="59"/>
      <c r="J260" s="52"/>
      <c r="K260" s="13" t="s">
        <v>230</v>
      </c>
      <c r="L260" s="11">
        <v>2</v>
      </c>
      <c r="M260" s="44"/>
      <c r="N260" s="44"/>
      <c r="O260" s="47"/>
      <c r="P260" s="44"/>
      <c r="Q260" s="47"/>
      <c r="R260" s="44"/>
      <c r="S260" s="44"/>
      <c r="T260" s="44"/>
      <c r="U260" s="44"/>
      <c r="V260" s="45"/>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row>
    <row r="261" spans="1:49" ht="15.95" customHeight="1" x14ac:dyDescent="0.15">
      <c r="A261" s="2"/>
      <c r="B261" s="46"/>
      <c r="C261" s="47"/>
      <c r="D261" s="44"/>
      <c r="E261" s="44"/>
      <c r="F261" s="44"/>
      <c r="G261" s="55"/>
      <c r="H261" s="48"/>
      <c r="I261" s="59"/>
      <c r="J261" s="52"/>
      <c r="K261" s="13" t="s">
        <v>231</v>
      </c>
      <c r="L261" s="11"/>
      <c r="M261" s="44"/>
      <c r="N261" s="44"/>
      <c r="O261" s="47"/>
      <c r="P261" s="44"/>
      <c r="Q261" s="47"/>
      <c r="R261" s="44"/>
      <c r="S261" s="44"/>
      <c r="T261" s="44"/>
      <c r="U261" s="44"/>
      <c r="V261" s="45"/>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row>
    <row r="262" spans="1:49" ht="15.95" customHeight="1" x14ac:dyDescent="0.15">
      <c r="A262" s="2"/>
      <c r="B262" s="46"/>
      <c r="C262" s="47"/>
      <c r="D262" s="44"/>
      <c r="E262" s="44"/>
      <c r="F262" s="44"/>
      <c r="G262" s="56"/>
      <c r="H262" s="49"/>
      <c r="I262" s="60"/>
      <c r="J262" s="53"/>
      <c r="K262" s="13" t="s">
        <v>232</v>
      </c>
      <c r="L262" s="11"/>
      <c r="M262" s="44"/>
      <c r="N262" s="44"/>
      <c r="O262" s="47"/>
      <c r="P262" s="44"/>
      <c r="Q262" s="47"/>
      <c r="R262" s="44"/>
      <c r="S262" s="44"/>
      <c r="T262" s="44"/>
      <c r="U262" s="44"/>
      <c r="V262" s="45"/>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row>
    <row r="263" spans="1:49" ht="24" customHeight="1" x14ac:dyDescent="0.15">
      <c r="A263" s="2"/>
      <c r="B263" s="47" t="s">
        <v>128</v>
      </c>
      <c r="C263" s="47" t="s">
        <v>21</v>
      </c>
      <c r="D263" s="44" t="s">
        <v>669</v>
      </c>
      <c r="E263" s="44" t="s">
        <v>670</v>
      </c>
      <c r="F263" s="44" t="s">
        <v>671</v>
      </c>
      <c r="G263" s="54"/>
      <c r="H263" s="57"/>
      <c r="I263" s="58" t="s">
        <v>672</v>
      </c>
      <c r="J263" s="51">
        <v>10</v>
      </c>
      <c r="K263" s="10" t="s">
        <v>221</v>
      </c>
      <c r="L263" s="11">
        <v>5</v>
      </c>
      <c r="M263" s="44" t="s">
        <v>259</v>
      </c>
      <c r="N263" s="44" t="s">
        <v>673</v>
      </c>
      <c r="O263" s="47" t="s">
        <v>106</v>
      </c>
      <c r="P263" s="44" t="s">
        <v>495</v>
      </c>
      <c r="Q263" s="47"/>
      <c r="R263" s="44" t="s">
        <v>254</v>
      </c>
      <c r="S263" s="44"/>
      <c r="T263" s="44" t="s">
        <v>227</v>
      </c>
      <c r="U263" s="44" t="s">
        <v>1604</v>
      </c>
      <c r="V263" s="45"/>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row>
    <row r="264" spans="1:49" ht="24" customHeight="1" x14ac:dyDescent="0.15">
      <c r="A264" s="2"/>
      <c r="B264" s="46"/>
      <c r="C264" s="47"/>
      <c r="D264" s="44"/>
      <c r="E264" s="44"/>
      <c r="F264" s="44"/>
      <c r="G264" s="55"/>
      <c r="H264" s="48"/>
      <c r="I264" s="59"/>
      <c r="J264" s="52"/>
      <c r="K264" s="13" t="s">
        <v>230</v>
      </c>
      <c r="L264" s="11">
        <v>2</v>
      </c>
      <c r="M264" s="44"/>
      <c r="N264" s="44"/>
      <c r="O264" s="47"/>
      <c r="P264" s="44"/>
      <c r="Q264" s="47"/>
      <c r="R264" s="44"/>
      <c r="S264" s="44"/>
      <c r="T264" s="44"/>
      <c r="U264" s="44"/>
      <c r="V264" s="45"/>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row>
    <row r="265" spans="1:49" ht="24" customHeight="1" x14ac:dyDescent="0.15">
      <c r="A265" s="2"/>
      <c r="B265" s="46"/>
      <c r="C265" s="47"/>
      <c r="D265" s="44"/>
      <c r="E265" s="44"/>
      <c r="F265" s="44"/>
      <c r="G265" s="55"/>
      <c r="H265" s="48"/>
      <c r="I265" s="59"/>
      <c r="J265" s="52"/>
      <c r="K265" s="13" t="s">
        <v>231</v>
      </c>
      <c r="L265" s="11">
        <v>2</v>
      </c>
      <c r="M265" s="44"/>
      <c r="N265" s="44"/>
      <c r="O265" s="47"/>
      <c r="P265" s="44"/>
      <c r="Q265" s="47"/>
      <c r="R265" s="44"/>
      <c r="S265" s="44"/>
      <c r="T265" s="44"/>
      <c r="U265" s="44"/>
      <c r="V265" s="45"/>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row>
    <row r="266" spans="1:49" ht="24" customHeight="1" x14ac:dyDescent="0.15">
      <c r="A266" s="2"/>
      <c r="B266" s="46"/>
      <c r="C266" s="47"/>
      <c r="D266" s="44"/>
      <c r="E266" s="44"/>
      <c r="F266" s="44"/>
      <c r="G266" s="56"/>
      <c r="H266" s="49"/>
      <c r="I266" s="60"/>
      <c r="J266" s="53"/>
      <c r="K266" s="13" t="s">
        <v>232</v>
      </c>
      <c r="L266" s="11">
        <v>1</v>
      </c>
      <c r="M266" s="44"/>
      <c r="N266" s="44"/>
      <c r="O266" s="47"/>
      <c r="P266" s="44"/>
      <c r="Q266" s="47"/>
      <c r="R266" s="44"/>
      <c r="S266" s="44"/>
      <c r="T266" s="44"/>
      <c r="U266" s="44"/>
      <c r="V266" s="45"/>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row>
    <row r="267" spans="1:49" ht="18.399999999999999" customHeight="1" x14ac:dyDescent="0.15">
      <c r="A267" s="2"/>
      <c r="B267" s="47" t="s">
        <v>128</v>
      </c>
      <c r="C267" s="47" t="s">
        <v>22</v>
      </c>
      <c r="D267" s="44" t="s">
        <v>679</v>
      </c>
      <c r="E267" s="44" t="s">
        <v>680</v>
      </c>
      <c r="F267" s="44" t="s">
        <v>681</v>
      </c>
      <c r="G267" s="54" t="s">
        <v>105</v>
      </c>
      <c r="H267" s="57" t="s">
        <v>682</v>
      </c>
      <c r="I267" s="58" t="s">
        <v>683</v>
      </c>
      <c r="J267" s="51">
        <v>7</v>
      </c>
      <c r="K267" s="10" t="s">
        <v>221</v>
      </c>
      <c r="L267" s="11">
        <v>5</v>
      </c>
      <c r="M267" s="44" t="s">
        <v>259</v>
      </c>
      <c r="N267" s="44" t="s">
        <v>684</v>
      </c>
      <c r="O267" s="47" t="s">
        <v>106</v>
      </c>
      <c r="P267" s="44" t="s">
        <v>192</v>
      </c>
      <c r="Q267" s="47"/>
      <c r="R267" s="44" t="s">
        <v>300</v>
      </c>
      <c r="S267" s="44"/>
      <c r="T267" s="44" t="s">
        <v>685</v>
      </c>
      <c r="U267" s="44" t="s">
        <v>686</v>
      </c>
      <c r="V267" s="45"/>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row>
    <row r="268" spans="1:49" ht="18.399999999999999" customHeight="1" x14ac:dyDescent="0.15">
      <c r="A268" s="2"/>
      <c r="B268" s="46"/>
      <c r="C268" s="47"/>
      <c r="D268" s="44"/>
      <c r="E268" s="44"/>
      <c r="F268" s="44"/>
      <c r="G268" s="55"/>
      <c r="H268" s="48"/>
      <c r="I268" s="59"/>
      <c r="J268" s="52"/>
      <c r="K268" s="13" t="s">
        <v>230</v>
      </c>
      <c r="L268" s="11">
        <v>1</v>
      </c>
      <c r="M268" s="44"/>
      <c r="N268" s="44"/>
      <c r="O268" s="47"/>
      <c r="P268" s="44"/>
      <c r="Q268" s="47"/>
      <c r="R268" s="44"/>
      <c r="S268" s="44"/>
      <c r="T268" s="44"/>
      <c r="U268" s="44"/>
      <c r="V268" s="45"/>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row>
    <row r="269" spans="1:49" ht="18.399999999999999" customHeight="1" x14ac:dyDescent="0.15">
      <c r="A269" s="2"/>
      <c r="B269" s="46"/>
      <c r="C269" s="47"/>
      <c r="D269" s="44"/>
      <c r="E269" s="44"/>
      <c r="F269" s="44"/>
      <c r="G269" s="55"/>
      <c r="H269" s="48"/>
      <c r="I269" s="59"/>
      <c r="J269" s="52"/>
      <c r="K269" s="13" t="s">
        <v>231</v>
      </c>
      <c r="L269" s="11"/>
      <c r="M269" s="44"/>
      <c r="N269" s="44"/>
      <c r="O269" s="47"/>
      <c r="P269" s="44"/>
      <c r="Q269" s="47"/>
      <c r="R269" s="44"/>
      <c r="S269" s="44"/>
      <c r="T269" s="44"/>
      <c r="U269" s="44"/>
      <c r="V269" s="45"/>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row>
    <row r="270" spans="1:49" ht="18.399999999999999" customHeight="1" x14ac:dyDescent="0.15">
      <c r="A270" s="2"/>
      <c r="B270" s="46"/>
      <c r="C270" s="47"/>
      <c r="D270" s="44"/>
      <c r="E270" s="44"/>
      <c r="F270" s="44"/>
      <c r="G270" s="56"/>
      <c r="H270" s="49"/>
      <c r="I270" s="60"/>
      <c r="J270" s="53"/>
      <c r="K270" s="13" t="s">
        <v>232</v>
      </c>
      <c r="L270" s="11"/>
      <c r="M270" s="44"/>
      <c r="N270" s="44"/>
      <c r="O270" s="47"/>
      <c r="P270" s="44"/>
      <c r="Q270" s="47"/>
      <c r="R270" s="44"/>
      <c r="S270" s="44"/>
      <c r="T270" s="44"/>
      <c r="U270" s="44"/>
      <c r="V270" s="45"/>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row>
    <row r="271" spans="1:49" ht="18.95" customHeight="1" x14ac:dyDescent="0.15">
      <c r="A271" s="2"/>
      <c r="B271" s="47" t="s">
        <v>128</v>
      </c>
      <c r="C271" s="47" t="s">
        <v>22</v>
      </c>
      <c r="D271" s="44" t="s">
        <v>687</v>
      </c>
      <c r="E271" s="44" t="s">
        <v>688</v>
      </c>
      <c r="F271" s="44" t="s">
        <v>689</v>
      </c>
      <c r="G271" s="54" t="s">
        <v>105</v>
      </c>
      <c r="H271" s="57" t="s">
        <v>690</v>
      </c>
      <c r="I271" s="58" t="s">
        <v>691</v>
      </c>
      <c r="J271" s="51">
        <v>16</v>
      </c>
      <c r="K271" s="10" t="s">
        <v>221</v>
      </c>
      <c r="L271" s="11">
        <v>15</v>
      </c>
      <c r="M271" s="44" t="s">
        <v>608</v>
      </c>
      <c r="N271" s="44" t="s">
        <v>692</v>
      </c>
      <c r="O271" s="47" t="s">
        <v>106</v>
      </c>
      <c r="P271" s="44" t="s">
        <v>181</v>
      </c>
      <c r="Q271" s="47"/>
      <c r="R271" s="44" t="s">
        <v>254</v>
      </c>
      <c r="S271" s="44" t="s">
        <v>693</v>
      </c>
      <c r="T271" s="44" t="s">
        <v>227</v>
      </c>
      <c r="U271" s="44" t="s">
        <v>694</v>
      </c>
      <c r="V271" s="45"/>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row>
    <row r="272" spans="1:49" ht="18.95" customHeight="1" x14ac:dyDescent="0.15">
      <c r="A272" s="2"/>
      <c r="B272" s="46"/>
      <c r="C272" s="47"/>
      <c r="D272" s="44"/>
      <c r="E272" s="44"/>
      <c r="F272" s="44"/>
      <c r="G272" s="55"/>
      <c r="H272" s="48"/>
      <c r="I272" s="59"/>
      <c r="J272" s="52"/>
      <c r="K272" s="13" t="s">
        <v>230</v>
      </c>
      <c r="L272" s="11">
        <v>1</v>
      </c>
      <c r="M272" s="44"/>
      <c r="N272" s="44"/>
      <c r="O272" s="47"/>
      <c r="P272" s="44"/>
      <c r="Q272" s="47"/>
      <c r="R272" s="44"/>
      <c r="S272" s="44"/>
      <c r="T272" s="44"/>
      <c r="U272" s="44"/>
      <c r="V272" s="45"/>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row>
    <row r="273" spans="1:49" ht="18.95" customHeight="1" x14ac:dyDescent="0.15">
      <c r="A273" s="2"/>
      <c r="B273" s="46"/>
      <c r="C273" s="47"/>
      <c r="D273" s="44"/>
      <c r="E273" s="44"/>
      <c r="F273" s="44"/>
      <c r="G273" s="55"/>
      <c r="H273" s="48"/>
      <c r="I273" s="59"/>
      <c r="J273" s="52"/>
      <c r="K273" s="13" t="s">
        <v>231</v>
      </c>
      <c r="L273" s="11"/>
      <c r="M273" s="44"/>
      <c r="N273" s="44"/>
      <c r="O273" s="47"/>
      <c r="P273" s="44"/>
      <c r="Q273" s="47"/>
      <c r="R273" s="44"/>
      <c r="S273" s="44"/>
      <c r="T273" s="44"/>
      <c r="U273" s="44"/>
      <c r="V273" s="45"/>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row>
    <row r="274" spans="1:49" ht="18.95" customHeight="1" x14ac:dyDescent="0.15">
      <c r="A274" s="2"/>
      <c r="B274" s="46"/>
      <c r="C274" s="47"/>
      <c r="D274" s="44"/>
      <c r="E274" s="44"/>
      <c r="F274" s="44"/>
      <c r="G274" s="56"/>
      <c r="H274" s="49"/>
      <c r="I274" s="60"/>
      <c r="J274" s="53"/>
      <c r="K274" s="13" t="s">
        <v>232</v>
      </c>
      <c r="L274" s="11"/>
      <c r="M274" s="44"/>
      <c r="N274" s="44"/>
      <c r="O274" s="47"/>
      <c r="P274" s="44"/>
      <c r="Q274" s="47"/>
      <c r="R274" s="44"/>
      <c r="S274" s="44"/>
      <c r="T274" s="44"/>
      <c r="U274" s="44"/>
      <c r="V274" s="45"/>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row>
    <row r="275" spans="1:49" ht="32.450000000000003" customHeight="1" x14ac:dyDescent="0.15">
      <c r="B275" s="47" t="s">
        <v>129</v>
      </c>
      <c r="C275" s="47" t="s">
        <v>57</v>
      </c>
      <c r="D275" s="44" t="s">
        <v>695</v>
      </c>
      <c r="E275" s="44" t="s">
        <v>696</v>
      </c>
      <c r="F275" s="44" t="s">
        <v>697</v>
      </c>
      <c r="G275" s="54"/>
      <c r="H275" s="57"/>
      <c r="I275" s="58" t="s">
        <v>698</v>
      </c>
      <c r="J275" s="51">
        <v>26</v>
      </c>
      <c r="K275" s="10" t="s">
        <v>221</v>
      </c>
      <c r="L275" s="11">
        <v>22</v>
      </c>
      <c r="M275" s="44" t="s">
        <v>350</v>
      </c>
      <c r="N275" s="44" t="s">
        <v>622</v>
      </c>
      <c r="O275" s="47" t="s">
        <v>106</v>
      </c>
      <c r="P275" s="44" t="s">
        <v>699</v>
      </c>
      <c r="Q275" s="47"/>
      <c r="R275" s="44" t="s">
        <v>300</v>
      </c>
      <c r="S275" s="44"/>
      <c r="T275" s="44" t="s">
        <v>227</v>
      </c>
      <c r="U275" s="44" t="s">
        <v>700</v>
      </c>
      <c r="V275" s="45"/>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row>
    <row r="276" spans="1:49" ht="32.450000000000003" customHeight="1" x14ac:dyDescent="0.15">
      <c r="B276" s="46"/>
      <c r="C276" s="47"/>
      <c r="D276" s="44"/>
      <c r="E276" s="44"/>
      <c r="F276" s="44"/>
      <c r="G276" s="55"/>
      <c r="H276" s="48"/>
      <c r="I276" s="59"/>
      <c r="J276" s="52"/>
      <c r="K276" s="13" t="s">
        <v>230</v>
      </c>
      <c r="L276" s="11">
        <v>2</v>
      </c>
      <c r="M276" s="44"/>
      <c r="N276" s="44"/>
      <c r="O276" s="47"/>
      <c r="P276" s="44"/>
      <c r="Q276" s="47"/>
      <c r="R276" s="44"/>
      <c r="S276" s="44"/>
      <c r="T276" s="44"/>
      <c r="U276" s="44"/>
      <c r="V276" s="45"/>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row>
    <row r="277" spans="1:49" ht="32.450000000000003" customHeight="1" x14ac:dyDescent="0.15">
      <c r="B277" s="46"/>
      <c r="C277" s="47"/>
      <c r="D277" s="44"/>
      <c r="E277" s="44"/>
      <c r="F277" s="44"/>
      <c r="G277" s="55"/>
      <c r="H277" s="48"/>
      <c r="I277" s="59"/>
      <c r="J277" s="52"/>
      <c r="K277" s="13" t="s">
        <v>231</v>
      </c>
      <c r="L277" s="11">
        <v>1</v>
      </c>
      <c r="M277" s="44"/>
      <c r="N277" s="44"/>
      <c r="O277" s="47"/>
      <c r="P277" s="44"/>
      <c r="Q277" s="47"/>
      <c r="R277" s="44"/>
      <c r="S277" s="44"/>
      <c r="T277" s="44"/>
      <c r="U277" s="44"/>
      <c r="V277" s="45"/>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row>
    <row r="278" spans="1:49" ht="32.450000000000003" customHeight="1" x14ac:dyDescent="0.15">
      <c r="B278" s="46"/>
      <c r="C278" s="47"/>
      <c r="D278" s="44"/>
      <c r="E278" s="44"/>
      <c r="F278" s="44"/>
      <c r="G278" s="56"/>
      <c r="H278" s="49"/>
      <c r="I278" s="60"/>
      <c r="J278" s="53"/>
      <c r="K278" s="13" t="s">
        <v>232</v>
      </c>
      <c r="L278" s="11">
        <v>1</v>
      </c>
      <c r="M278" s="44"/>
      <c r="N278" s="44"/>
      <c r="O278" s="47"/>
      <c r="P278" s="44"/>
      <c r="Q278" s="47"/>
      <c r="R278" s="44"/>
      <c r="S278" s="44"/>
      <c r="T278" s="44"/>
      <c r="U278" s="44"/>
      <c r="V278" s="45"/>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row>
    <row r="279" spans="1:49" ht="39.950000000000003" customHeight="1" x14ac:dyDescent="0.15">
      <c r="B279" s="47" t="s">
        <v>129</v>
      </c>
      <c r="C279" s="47" t="s">
        <v>57</v>
      </c>
      <c r="D279" s="44" t="s">
        <v>701</v>
      </c>
      <c r="E279" s="44" t="s">
        <v>702</v>
      </c>
      <c r="F279" s="44" t="s">
        <v>703</v>
      </c>
      <c r="G279" s="54" t="s">
        <v>105</v>
      </c>
      <c r="H279" s="57" t="str">
        <f>HYPERLINK("#", "https://www.sho-fukuoka.com/mam.html")</f>
        <v>https://www.sho-fukuoka.com/mam.html</v>
      </c>
      <c r="I279" s="58" t="s">
        <v>704</v>
      </c>
      <c r="J279" s="51">
        <v>8</v>
      </c>
      <c r="K279" s="10" t="s">
        <v>221</v>
      </c>
      <c r="L279" s="11">
        <v>8</v>
      </c>
      <c r="M279" s="44" t="s">
        <v>522</v>
      </c>
      <c r="N279" s="44" t="s">
        <v>705</v>
      </c>
      <c r="O279" s="47"/>
      <c r="P279" s="44" t="s">
        <v>181</v>
      </c>
      <c r="Q279" s="47"/>
      <c r="R279" s="44"/>
      <c r="S279" s="44" t="s">
        <v>241</v>
      </c>
      <c r="T279" s="44" t="s">
        <v>227</v>
      </c>
      <c r="U279" s="44" t="s">
        <v>706</v>
      </c>
      <c r="V279" s="45"/>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row>
    <row r="280" spans="1:49" ht="39.950000000000003" customHeight="1" x14ac:dyDescent="0.15">
      <c r="B280" s="46"/>
      <c r="C280" s="47"/>
      <c r="D280" s="44"/>
      <c r="E280" s="44"/>
      <c r="F280" s="44"/>
      <c r="G280" s="55"/>
      <c r="H280" s="48"/>
      <c r="I280" s="59"/>
      <c r="J280" s="52"/>
      <c r="K280" s="13" t="s">
        <v>230</v>
      </c>
      <c r="L280" s="11"/>
      <c r="M280" s="44"/>
      <c r="N280" s="44"/>
      <c r="O280" s="47"/>
      <c r="P280" s="44"/>
      <c r="Q280" s="47"/>
      <c r="R280" s="44"/>
      <c r="S280" s="44"/>
      <c r="T280" s="44"/>
      <c r="U280" s="44"/>
      <c r="V280" s="45"/>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row>
    <row r="281" spans="1:49" ht="39.950000000000003" customHeight="1" x14ac:dyDescent="0.15">
      <c r="B281" s="46"/>
      <c r="C281" s="47"/>
      <c r="D281" s="44"/>
      <c r="E281" s="44"/>
      <c r="F281" s="44"/>
      <c r="G281" s="55"/>
      <c r="H281" s="48"/>
      <c r="I281" s="59"/>
      <c r="J281" s="52"/>
      <c r="K281" s="13" t="s">
        <v>231</v>
      </c>
      <c r="L281" s="11"/>
      <c r="M281" s="44"/>
      <c r="N281" s="44"/>
      <c r="O281" s="47"/>
      <c r="P281" s="44"/>
      <c r="Q281" s="47"/>
      <c r="R281" s="44"/>
      <c r="S281" s="44"/>
      <c r="T281" s="44"/>
      <c r="U281" s="44"/>
      <c r="V281" s="45"/>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row>
    <row r="282" spans="1:49" ht="39.950000000000003" customHeight="1" x14ac:dyDescent="0.15">
      <c r="B282" s="46"/>
      <c r="C282" s="47"/>
      <c r="D282" s="44"/>
      <c r="E282" s="44"/>
      <c r="F282" s="44"/>
      <c r="G282" s="56"/>
      <c r="H282" s="49"/>
      <c r="I282" s="60"/>
      <c r="J282" s="53"/>
      <c r="K282" s="13" t="s">
        <v>232</v>
      </c>
      <c r="L282" s="11"/>
      <c r="M282" s="44"/>
      <c r="N282" s="44"/>
      <c r="O282" s="47"/>
      <c r="P282" s="44"/>
      <c r="Q282" s="47"/>
      <c r="R282" s="44"/>
      <c r="S282" s="44"/>
      <c r="T282" s="44"/>
      <c r="U282" s="44"/>
      <c r="V282" s="45"/>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row>
    <row r="283" spans="1:49" ht="24" customHeight="1" x14ac:dyDescent="0.15">
      <c r="B283" s="47" t="s">
        <v>129</v>
      </c>
      <c r="C283" s="47" t="s">
        <v>20</v>
      </c>
      <c r="D283" s="44" t="s">
        <v>707</v>
      </c>
      <c r="E283" s="44" t="s">
        <v>708</v>
      </c>
      <c r="F283" s="44" t="s">
        <v>709</v>
      </c>
      <c r="G283" s="54"/>
      <c r="H283" s="57"/>
      <c r="I283" s="58" t="s">
        <v>710</v>
      </c>
      <c r="J283" s="51">
        <v>5</v>
      </c>
      <c r="K283" s="10" t="s">
        <v>221</v>
      </c>
      <c r="L283" s="11">
        <v>5</v>
      </c>
      <c r="M283" s="44" t="s">
        <v>336</v>
      </c>
      <c r="N283" s="44" t="s">
        <v>711</v>
      </c>
      <c r="O283" s="47"/>
      <c r="P283" s="44" t="s">
        <v>181</v>
      </c>
      <c r="Q283" s="47"/>
      <c r="R283" s="44"/>
      <c r="S283" s="44" t="s">
        <v>241</v>
      </c>
      <c r="T283" s="44" t="s">
        <v>227</v>
      </c>
      <c r="U283" s="44" t="s">
        <v>712</v>
      </c>
      <c r="V283" s="45"/>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row>
    <row r="284" spans="1:49" ht="24" customHeight="1" x14ac:dyDescent="0.15">
      <c r="B284" s="46"/>
      <c r="C284" s="47"/>
      <c r="D284" s="44"/>
      <c r="E284" s="44"/>
      <c r="F284" s="44"/>
      <c r="G284" s="55"/>
      <c r="H284" s="48"/>
      <c r="I284" s="59"/>
      <c r="J284" s="52"/>
      <c r="K284" s="13" t="s">
        <v>230</v>
      </c>
      <c r="L284" s="11"/>
      <c r="M284" s="44"/>
      <c r="N284" s="44"/>
      <c r="O284" s="47"/>
      <c r="P284" s="44"/>
      <c r="Q284" s="47"/>
      <c r="R284" s="44"/>
      <c r="S284" s="44"/>
      <c r="T284" s="44"/>
      <c r="U284" s="44"/>
      <c r="V284" s="45"/>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row>
    <row r="285" spans="1:49" ht="24" customHeight="1" x14ac:dyDescent="0.15">
      <c r="B285" s="46"/>
      <c r="C285" s="47"/>
      <c r="D285" s="44"/>
      <c r="E285" s="44"/>
      <c r="F285" s="44"/>
      <c r="G285" s="55"/>
      <c r="H285" s="48"/>
      <c r="I285" s="59"/>
      <c r="J285" s="52"/>
      <c r="K285" s="13" t="s">
        <v>231</v>
      </c>
      <c r="L285" s="11"/>
      <c r="M285" s="44"/>
      <c r="N285" s="44"/>
      <c r="O285" s="47"/>
      <c r="P285" s="44"/>
      <c r="Q285" s="47"/>
      <c r="R285" s="44"/>
      <c r="S285" s="44"/>
      <c r="T285" s="44"/>
      <c r="U285" s="44"/>
      <c r="V285" s="45"/>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row>
    <row r="286" spans="1:49" ht="24" customHeight="1" x14ac:dyDescent="0.15">
      <c r="B286" s="46"/>
      <c r="C286" s="47"/>
      <c r="D286" s="44"/>
      <c r="E286" s="44"/>
      <c r="F286" s="44"/>
      <c r="G286" s="56"/>
      <c r="H286" s="49"/>
      <c r="I286" s="60"/>
      <c r="J286" s="53"/>
      <c r="K286" s="13" t="s">
        <v>232</v>
      </c>
      <c r="L286" s="11"/>
      <c r="M286" s="44"/>
      <c r="N286" s="44"/>
      <c r="O286" s="47"/>
      <c r="P286" s="44"/>
      <c r="Q286" s="47"/>
      <c r="R286" s="44"/>
      <c r="S286" s="44"/>
      <c r="T286" s="44"/>
      <c r="U286" s="44"/>
      <c r="V286" s="45"/>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row>
    <row r="287" spans="1:49" ht="24" customHeight="1" x14ac:dyDescent="0.15">
      <c r="B287" s="47" t="s">
        <v>129</v>
      </c>
      <c r="C287" s="47" t="s">
        <v>20</v>
      </c>
      <c r="D287" s="44" t="s">
        <v>713</v>
      </c>
      <c r="E287" s="44" t="s">
        <v>714</v>
      </c>
      <c r="F287" s="44" t="s">
        <v>715</v>
      </c>
      <c r="G287" s="54" t="s">
        <v>105</v>
      </c>
      <c r="H287" s="57" t="str">
        <f>HYPERLINK("#", "http://yuaikai-tomoda.or.jp/about/group3.php")</f>
        <v>http://yuaikai-tomoda.or.jp/about/group3.php</v>
      </c>
      <c r="I287" s="58" t="s">
        <v>716</v>
      </c>
      <c r="J287" s="51">
        <v>5</v>
      </c>
      <c r="K287" s="10" t="s">
        <v>221</v>
      </c>
      <c r="L287" s="11">
        <v>5</v>
      </c>
      <c r="M287" s="44" t="s">
        <v>296</v>
      </c>
      <c r="N287" s="44" t="s">
        <v>717</v>
      </c>
      <c r="O287" s="47" t="s">
        <v>106</v>
      </c>
      <c r="P287" s="44" t="s">
        <v>718</v>
      </c>
      <c r="Q287" s="47"/>
      <c r="R287" s="44" t="s">
        <v>300</v>
      </c>
      <c r="S287" s="44"/>
      <c r="T287" s="44" t="s">
        <v>227</v>
      </c>
      <c r="U287" s="44" t="s">
        <v>719</v>
      </c>
      <c r="V287" s="45"/>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row>
    <row r="288" spans="1:49" ht="24" customHeight="1" x14ac:dyDescent="0.15">
      <c r="B288" s="46"/>
      <c r="C288" s="47"/>
      <c r="D288" s="44"/>
      <c r="E288" s="44"/>
      <c r="F288" s="44"/>
      <c r="G288" s="55"/>
      <c r="H288" s="48"/>
      <c r="I288" s="59"/>
      <c r="J288" s="52"/>
      <c r="K288" s="13" t="s">
        <v>230</v>
      </c>
      <c r="L288" s="11"/>
      <c r="M288" s="44"/>
      <c r="N288" s="44"/>
      <c r="O288" s="47"/>
      <c r="P288" s="44"/>
      <c r="Q288" s="47"/>
      <c r="R288" s="44"/>
      <c r="S288" s="44"/>
      <c r="T288" s="44"/>
      <c r="U288" s="44"/>
      <c r="V288" s="45"/>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row>
    <row r="289" spans="2:49" ht="24" customHeight="1" x14ac:dyDescent="0.15">
      <c r="B289" s="46"/>
      <c r="C289" s="47"/>
      <c r="D289" s="44"/>
      <c r="E289" s="44"/>
      <c r="F289" s="44"/>
      <c r="G289" s="55"/>
      <c r="H289" s="48"/>
      <c r="I289" s="59"/>
      <c r="J289" s="52"/>
      <c r="K289" s="13" t="s">
        <v>231</v>
      </c>
      <c r="L289" s="11"/>
      <c r="M289" s="44"/>
      <c r="N289" s="44"/>
      <c r="O289" s="47"/>
      <c r="P289" s="44"/>
      <c r="Q289" s="47"/>
      <c r="R289" s="44"/>
      <c r="S289" s="44"/>
      <c r="T289" s="44"/>
      <c r="U289" s="44"/>
      <c r="V289" s="45"/>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row>
    <row r="290" spans="2:49" ht="24" customHeight="1" x14ac:dyDescent="0.15">
      <c r="B290" s="46"/>
      <c r="C290" s="47"/>
      <c r="D290" s="44"/>
      <c r="E290" s="44"/>
      <c r="F290" s="44"/>
      <c r="G290" s="56"/>
      <c r="H290" s="49"/>
      <c r="I290" s="60"/>
      <c r="J290" s="53"/>
      <c r="K290" s="13" t="s">
        <v>232</v>
      </c>
      <c r="L290" s="11"/>
      <c r="M290" s="44"/>
      <c r="N290" s="44"/>
      <c r="O290" s="47"/>
      <c r="P290" s="44"/>
      <c r="Q290" s="47"/>
      <c r="R290" s="44"/>
      <c r="S290" s="44"/>
      <c r="T290" s="44"/>
      <c r="U290" s="44"/>
      <c r="V290" s="45"/>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row>
    <row r="291" spans="2:49" ht="27" customHeight="1" x14ac:dyDescent="0.15">
      <c r="B291" s="47" t="s">
        <v>130</v>
      </c>
      <c r="C291" s="47" t="s">
        <v>60</v>
      </c>
      <c r="D291" s="44" t="s">
        <v>726</v>
      </c>
      <c r="E291" s="44" t="s">
        <v>727</v>
      </c>
      <c r="F291" s="44" t="s">
        <v>728</v>
      </c>
      <c r="G291" s="54"/>
      <c r="H291" s="57"/>
      <c r="I291" s="58" t="s">
        <v>729</v>
      </c>
      <c r="J291" s="51">
        <v>13</v>
      </c>
      <c r="K291" s="10" t="s">
        <v>221</v>
      </c>
      <c r="L291" s="11">
        <v>5</v>
      </c>
      <c r="M291" s="44" t="s">
        <v>730</v>
      </c>
      <c r="N291" s="44" t="s">
        <v>731</v>
      </c>
      <c r="O291" s="47" t="s">
        <v>106</v>
      </c>
      <c r="P291" s="44"/>
      <c r="Q291" s="47"/>
      <c r="R291" s="44" t="s">
        <v>254</v>
      </c>
      <c r="S291" s="44"/>
      <c r="T291" s="44" t="s">
        <v>227</v>
      </c>
      <c r="U291" s="44" t="s">
        <v>732</v>
      </c>
      <c r="V291" s="45"/>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row>
    <row r="292" spans="2:49" ht="27" customHeight="1" x14ac:dyDescent="0.15">
      <c r="B292" s="46"/>
      <c r="C292" s="47"/>
      <c r="D292" s="44"/>
      <c r="E292" s="44"/>
      <c r="F292" s="44"/>
      <c r="G292" s="55"/>
      <c r="H292" s="48"/>
      <c r="I292" s="59"/>
      <c r="J292" s="52"/>
      <c r="K292" s="13" t="s">
        <v>230</v>
      </c>
      <c r="L292" s="11">
        <v>4</v>
      </c>
      <c r="M292" s="44"/>
      <c r="N292" s="44"/>
      <c r="O292" s="47"/>
      <c r="P292" s="44"/>
      <c r="Q292" s="47"/>
      <c r="R292" s="44"/>
      <c r="S292" s="44"/>
      <c r="T292" s="44"/>
      <c r="U292" s="44"/>
      <c r="V292" s="45"/>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row>
    <row r="293" spans="2:49" ht="27" customHeight="1" x14ac:dyDescent="0.15">
      <c r="B293" s="46"/>
      <c r="C293" s="47"/>
      <c r="D293" s="44"/>
      <c r="E293" s="44"/>
      <c r="F293" s="44"/>
      <c r="G293" s="55"/>
      <c r="H293" s="48"/>
      <c r="I293" s="59"/>
      <c r="J293" s="52"/>
      <c r="K293" s="13" t="s">
        <v>231</v>
      </c>
      <c r="L293" s="11">
        <v>2</v>
      </c>
      <c r="M293" s="44"/>
      <c r="N293" s="44"/>
      <c r="O293" s="47"/>
      <c r="P293" s="44"/>
      <c r="Q293" s="47"/>
      <c r="R293" s="44"/>
      <c r="S293" s="44"/>
      <c r="T293" s="44"/>
      <c r="U293" s="44"/>
      <c r="V293" s="45"/>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row>
    <row r="294" spans="2:49" ht="27" customHeight="1" x14ac:dyDescent="0.15">
      <c r="B294" s="46"/>
      <c r="C294" s="47"/>
      <c r="D294" s="44"/>
      <c r="E294" s="44"/>
      <c r="F294" s="44"/>
      <c r="G294" s="56"/>
      <c r="H294" s="49"/>
      <c r="I294" s="60"/>
      <c r="J294" s="53"/>
      <c r="K294" s="13" t="s">
        <v>232</v>
      </c>
      <c r="L294" s="11">
        <v>1</v>
      </c>
      <c r="M294" s="44"/>
      <c r="N294" s="44"/>
      <c r="O294" s="47"/>
      <c r="P294" s="44"/>
      <c r="Q294" s="47"/>
      <c r="R294" s="44"/>
      <c r="S294" s="44"/>
      <c r="T294" s="44"/>
      <c r="U294" s="44"/>
      <c r="V294" s="45"/>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row>
    <row r="295" spans="2:49" ht="38.1" customHeight="1" x14ac:dyDescent="0.15">
      <c r="B295" s="47" t="s">
        <v>130</v>
      </c>
      <c r="C295" s="47" t="s">
        <v>60</v>
      </c>
      <c r="D295" s="44" t="s">
        <v>733</v>
      </c>
      <c r="E295" s="44" t="s">
        <v>734</v>
      </c>
      <c r="F295" s="44" t="s">
        <v>735</v>
      </c>
      <c r="G295" s="54" t="s">
        <v>105</v>
      </c>
      <c r="H295" s="57" t="str">
        <f>HYPERLINK("#", "http://www.manpukuhakata.com")</f>
        <v>http://www.manpukuhakata.com</v>
      </c>
      <c r="I295" s="58" t="s">
        <v>736</v>
      </c>
      <c r="J295" s="51">
        <v>25</v>
      </c>
      <c r="K295" s="10" t="s">
        <v>221</v>
      </c>
      <c r="L295" s="11">
        <v>11</v>
      </c>
      <c r="M295" s="44" t="s">
        <v>259</v>
      </c>
      <c r="N295" s="44" t="s">
        <v>737</v>
      </c>
      <c r="O295" s="47" t="s">
        <v>106</v>
      </c>
      <c r="P295" s="44"/>
      <c r="Q295" s="47"/>
      <c r="R295" s="44" t="s">
        <v>254</v>
      </c>
      <c r="S295" s="44" t="s">
        <v>226</v>
      </c>
      <c r="T295" s="44" t="s">
        <v>227</v>
      </c>
      <c r="U295" s="44" t="s">
        <v>738</v>
      </c>
      <c r="V295" s="45"/>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row>
    <row r="296" spans="2:49" ht="38.1" customHeight="1" x14ac:dyDescent="0.15">
      <c r="B296" s="46"/>
      <c r="C296" s="47"/>
      <c r="D296" s="44"/>
      <c r="E296" s="44"/>
      <c r="F296" s="44"/>
      <c r="G296" s="55"/>
      <c r="H296" s="48"/>
      <c r="I296" s="59"/>
      <c r="J296" s="52"/>
      <c r="K296" s="13" t="s">
        <v>230</v>
      </c>
      <c r="L296" s="11">
        <v>6</v>
      </c>
      <c r="M296" s="44"/>
      <c r="N296" s="44"/>
      <c r="O296" s="47"/>
      <c r="P296" s="44"/>
      <c r="Q296" s="47"/>
      <c r="R296" s="44"/>
      <c r="S296" s="44"/>
      <c r="T296" s="44"/>
      <c r="U296" s="44"/>
      <c r="V296" s="45"/>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row>
    <row r="297" spans="2:49" ht="38.1" customHeight="1" x14ac:dyDescent="0.15">
      <c r="B297" s="46"/>
      <c r="C297" s="47"/>
      <c r="D297" s="44"/>
      <c r="E297" s="44"/>
      <c r="F297" s="44"/>
      <c r="G297" s="55"/>
      <c r="H297" s="48"/>
      <c r="I297" s="59"/>
      <c r="J297" s="52"/>
      <c r="K297" s="13" t="s">
        <v>231</v>
      </c>
      <c r="L297" s="11">
        <v>6</v>
      </c>
      <c r="M297" s="44"/>
      <c r="N297" s="44"/>
      <c r="O297" s="47"/>
      <c r="P297" s="44"/>
      <c r="Q297" s="47"/>
      <c r="R297" s="44"/>
      <c r="S297" s="44"/>
      <c r="T297" s="44"/>
      <c r="U297" s="44"/>
      <c r="V297" s="45"/>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row>
    <row r="298" spans="2:49" ht="38.1" customHeight="1" x14ac:dyDescent="0.15">
      <c r="B298" s="46"/>
      <c r="C298" s="47"/>
      <c r="D298" s="44"/>
      <c r="E298" s="44"/>
      <c r="F298" s="44"/>
      <c r="G298" s="56"/>
      <c r="H298" s="49"/>
      <c r="I298" s="60"/>
      <c r="J298" s="53"/>
      <c r="K298" s="13" t="s">
        <v>232</v>
      </c>
      <c r="L298" s="11">
        <v>2</v>
      </c>
      <c r="M298" s="44"/>
      <c r="N298" s="44"/>
      <c r="O298" s="47"/>
      <c r="P298" s="44"/>
      <c r="Q298" s="47"/>
      <c r="R298" s="44"/>
      <c r="S298" s="44"/>
      <c r="T298" s="44"/>
      <c r="U298" s="44"/>
      <c r="V298" s="45"/>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row>
    <row r="299" spans="2:49" ht="38.1" customHeight="1" x14ac:dyDescent="0.15">
      <c r="B299" s="47" t="s">
        <v>130</v>
      </c>
      <c r="C299" s="47" t="s">
        <v>60</v>
      </c>
      <c r="D299" s="44" t="s">
        <v>720</v>
      </c>
      <c r="E299" s="44" t="s">
        <v>721</v>
      </c>
      <c r="F299" s="44" t="s">
        <v>722</v>
      </c>
      <c r="G299" s="54" t="s">
        <v>105</v>
      </c>
      <c r="H299" s="57" t="str">
        <f>HYPERLINK("#", "http://smile-spt.co.jp/")</f>
        <v>http://smile-spt.co.jp/</v>
      </c>
      <c r="I299" s="58" t="s">
        <v>723</v>
      </c>
      <c r="J299" s="51">
        <v>3</v>
      </c>
      <c r="K299" s="10" t="s">
        <v>221</v>
      </c>
      <c r="L299" s="11">
        <v>3</v>
      </c>
      <c r="M299" s="44" t="s">
        <v>259</v>
      </c>
      <c r="N299" s="44" t="s">
        <v>724</v>
      </c>
      <c r="O299" s="47" t="s">
        <v>106</v>
      </c>
      <c r="P299" s="44"/>
      <c r="Q299" s="47"/>
      <c r="R299" s="44" t="s">
        <v>300</v>
      </c>
      <c r="S299" s="44" t="s">
        <v>226</v>
      </c>
      <c r="T299" s="44" t="s">
        <v>227</v>
      </c>
      <c r="U299" s="44" t="s">
        <v>725</v>
      </c>
      <c r="V299" s="45"/>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row>
    <row r="300" spans="2:49" ht="38.1" customHeight="1" x14ac:dyDescent="0.15">
      <c r="B300" s="46"/>
      <c r="C300" s="47"/>
      <c r="D300" s="44"/>
      <c r="E300" s="44"/>
      <c r="F300" s="44"/>
      <c r="G300" s="55"/>
      <c r="H300" s="48"/>
      <c r="I300" s="59"/>
      <c r="J300" s="52"/>
      <c r="K300" s="13" t="s">
        <v>230</v>
      </c>
      <c r="L300" s="11"/>
      <c r="M300" s="44"/>
      <c r="N300" s="44"/>
      <c r="O300" s="47"/>
      <c r="P300" s="44"/>
      <c r="Q300" s="47"/>
      <c r="R300" s="44"/>
      <c r="S300" s="44"/>
      <c r="T300" s="44"/>
      <c r="U300" s="44"/>
      <c r="V300" s="45"/>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row>
    <row r="301" spans="2:49" ht="38.1" customHeight="1" x14ac:dyDescent="0.15">
      <c r="B301" s="46"/>
      <c r="C301" s="47"/>
      <c r="D301" s="44"/>
      <c r="E301" s="44"/>
      <c r="F301" s="44"/>
      <c r="G301" s="55"/>
      <c r="H301" s="48"/>
      <c r="I301" s="59"/>
      <c r="J301" s="52"/>
      <c r="K301" s="13" t="s">
        <v>231</v>
      </c>
      <c r="L301" s="11"/>
      <c r="M301" s="44"/>
      <c r="N301" s="44"/>
      <c r="O301" s="47"/>
      <c r="P301" s="44"/>
      <c r="Q301" s="47"/>
      <c r="R301" s="44"/>
      <c r="S301" s="44"/>
      <c r="T301" s="44"/>
      <c r="U301" s="44"/>
      <c r="V301" s="45"/>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row>
    <row r="302" spans="2:49" ht="38.1" customHeight="1" x14ac:dyDescent="0.15">
      <c r="B302" s="46"/>
      <c r="C302" s="47"/>
      <c r="D302" s="44"/>
      <c r="E302" s="44"/>
      <c r="F302" s="44"/>
      <c r="G302" s="56"/>
      <c r="H302" s="49"/>
      <c r="I302" s="60"/>
      <c r="J302" s="53"/>
      <c r="K302" s="13" t="s">
        <v>232</v>
      </c>
      <c r="L302" s="11"/>
      <c r="M302" s="44"/>
      <c r="N302" s="44"/>
      <c r="O302" s="47"/>
      <c r="P302" s="44"/>
      <c r="Q302" s="47"/>
      <c r="R302" s="44"/>
      <c r="S302" s="44"/>
      <c r="T302" s="44"/>
      <c r="U302" s="44"/>
      <c r="V302" s="45"/>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row>
    <row r="303" spans="2:49" ht="36.6" customHeight="1" x14ac:dyDescent="0.15">
      <c r="B303" s="47" t="s">
        <v>130</v>
      </c>
      <c r="C303" s="47" t="s">
        <v>60</v>
      </c>
      <c r="D303" s="44" t="s">
        <v>739</v>
      </c>
      <c r="E303" s="44" t="s">
        <v>740</v>
      </c>
      <c r="F303" s="44" t="s">
        <v>741</v>
      </c>
      <c r="G303" s="54" t="s">
        <v>105</v>
      </c>
      <c r="H303" s="57" t="s">
        <v>742</v>
      </c>
      <c r="I303" s="58" t="s">
        <v>743</v>
      </c>
      <c r="J303" s="51">
        <v>9</v>
      </c>
      <c r="K303" s="10" t="s">
        <v>221</v>
      </c>
      <c r="L303" s="11">
        <v>7</v>
      </c>
      <c r="M303" s="44" t="s">
        <v>274</v>
      </c>
      <c r="N303" s="44" t="s">
        <v>744</v>
      </c>
      <c r="O303" s="47" t="s">
        <v>106</v>
      </c>
      <c r="P303" s="44" t="s">
        <v>181</v>
      </c>
      <c r="Q303" s="47"/>
      <c r="R303" s="44" t="s">
        <v>254</v>
      </c>
      <c r="S303" s="44" t="s">
        <v>226</v>
      </c>
      <c r="T303" s="44" t="s">
        <v>227</v>
      </c>
      <c r="U303" s="44" t="s">
        <v>745</v>
      </c>
      <c r="V303" s="45"/>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row>
    <row r="304" spans="2:49" ht="36.6" customHeight="1" x14ac:dyDescent="0.15">
      <c r="B304" s="46"/>
      <c r="C304" s="47"/>
      <c r="D304" s="44"/>
      <c r="E304" s="44"/>
      <c r="F304" s="44"/>
      <c r="G304" s="55"/>
      <c r="H304" s="48"/>
      <c r="I304" s="59"/>
      <c r="J304" s="52"/>
      <c r="K304" s="13" t="s">
        <v>230</v>
      </c>
      <c r="L304" s="11">
        <v>1</v>
      </c>
      <c r="M304" s="44"/>
      <c r="N304" s="44"/>
      <c r="O304" s="47"/>
      <c r="P304" s="44"/>
      <c r="Q304" s="47"/>
      <c r="R304" s="44"/>
      <c r="S304" s="44"/>
      <c r="T304" s="44"/>
      <c r="U304" s="44"/>
      <c r="V304" s="45"/>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row>
    <row r="305" spans="2:49" ht="36.6" customHeight="1" x14ac:dyDescent="0.15">
      <c r="B305" s="46"/>
      <c r="C305" s="47"/>
      <c r="D305" s="44"/>
      <c r="E305" s="44"/>
      <c r="F305" s="44"/>
      <c r="G305" s="55"/>
      <c r="H305" s="48"/>
      <c r="I305" s="59"/>
      <c r="J305" s="52"/>
      <c r="K305" s="13" t="s">
        <v>231</v>
      </c>
      <c r="L305" s="11">
        <v>1</v>
      </c>
      <c r="M305" s="44"/>
      <c r="N305" s="44"/>
      <c r="O305" s="47"/>
      <c r="P305" s="44"/>
      <c r="Q305" s="47"/>
      <c r="R305" s="44"/>
      <c r="S305" s="44"/>
      <c r="T305" s="44"/>
      <c r="U305" s="44"/>
      <c r="V305" s="45"/>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row>
    <row r="306" spans="2:49" ht="36.6" customHeight="1" x14ac:dyDescent="0.15">
      <c r="B306" s="46"/>
      <c r="C306" s="47"/>
      <c r="D306" s="44"/>
      <c r="E306" s="44"/>
      <c r="F306" s="44"/>
      <c r="G306" s="56"/>
      <c r="H306" s="49"/>
      <c r="I306" s="60"/>
      <c r="J306" s="53"/>
      <c r="K306" s="13" t="s">
        <v>232</v>
      </c>
      <c r="L306" s="11"/>
      <c r="M306" s="44"/>
      <c r="N306" s="44"/>
      <c r="O306" s="47"/>
      <c r="P306" s="44"/>
      <c r="Q306" s="47"/>
      <c r="R306" s="44"/>
      <c r="S306" s="44"/>
      <c r="T306" s="44"/>
      <c r="U306" s="44"/>
      <c r="V306" s="45"/>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row>
    <row r="307" spans="2:49" ht="17.100000000000001" customHeight="1" x14ac:dyDescent="0.15">
      <c r="B307" s="47" t="s">
        <v>131</v>
      </c>
      <c r="C307" s="47" t="s">
        <v>75</v>
      </c>
      <c r="D307" s="44" t="s">
        <v>746</v>
      </c>
      <c r="E307" s="44" t="s">
        <v>132</v>
      </c>
      <c r="F307" s="44" t="s">
        <v>747</v>
      </c>
      <c r="G307" s="54" t="s">
        <v>105</v>
      </c>
      <c r="H307" s="57" t="str">
        <f>HYPERLINK("#", "http://www.yoshizuka-zaitaku.jp/visiting-nursing/")</f>
        <v>http://www.yoshizuka-zaitaku.jp/visiting-nursing/</v>
      </c>
      <c r="I307" s="58" t="s">
        <v>748</v>
      </c>
      <c r="J307" s="51">
        <v>10</v>
      </c>
      <c r="K307" s="10" t="s">
        <v>221</v>
      </c>
      <c r="L307" s="11">
        <v>6</v>
      </c>
      <c r="M307" s="44" t="s">
        <v>749</v>
      </c>
      <c r="N307" s="44" t="s">
        <v>322</v>
      </c>
      <c r="O307" s="47" t="s">
        <v>106</v>
      </c>
      <c r="P307" s="44" t="s">
        <v>750</v>
      </c>
      <c r="Q307" s="47"/>
      <c r="R307" s="44" t="s">
        <v>300</v>
      </c>
      <c r="S307" s="44"/>
      <c r="T307" s="44" t="s">
        <v>227</v>
      </c>
      <c r="U307" s="44" t="s">
        <v>751</v>
      </c>
      <c r="V307" s="45"/>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row>
    <row r="308" spans="2:49" ht="17.100000000000001" customHeight="1" x14ac:dyDescent="0.15">
      <c r="B308" s="46"/>
      <c r="C308" s="47"/>
      <c r="D308" s="44"/>
      <c r="E308" s="44"/>
      <c r="F308" s="44"/>
      <c r="G308" s="55"/>
      <c r="H308" s="48"/>
      <c r="I308" s="59"/>
      <c r="J308" s="52"/>
      <c r="K308" s="13" t="s">
        <v>230</v>
      </c>
      <c r="L308" s="11">
        <v>1</v>
      </c>
      <c r="M308" s="44"/>
      <c r="N308" s="44"/>
      <c r="O308" s="47"/>
      <c r="P308" s="44"/>
      <c r="Q308" s="47"/>
      <c r="R308" s="44"/>
      <c r="S308" s="44"/>
      <c r="T308" s="44"/>
      <c r="U308" s="44"/>
      <c r="V308" s="45"/>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row>
    <row r="309" spans="2:49" ht="17.100000000000001" customHeight="1" x14ac:dyDescent="0.15">
      <c r="B309" s="46"/>
      <c r="C309" s="47"/>
      <c r="D309" s="44"/>
      <c r="E309" s="44"/>
      <c r="F309" s="44"/>
      <c r="G309" s="55"/>
      <c r="H309" s="48"/>
      <c r="I309" s="59"/>
      <c r="J309" s="52"/>
      <c r="K309" s="13" t="s">
        <v>231</v>
      </c>
      <c r="L309" s="11">
        <v>2</v>
      </c>
      <c r="M309" s="44"/>
      <c r="N309" s="44"/>
      <c r="O309" s="47"/>
      <c r="P309" s="44"/>
      <c r="Q309" s="47"/>
      <c r="R309" s="44"/>
      <c r="S309" s="44"/>
      <c r="T309" s="44"/>
      <c r="U309" s="44"/>
      <c r="V309" s="45"/>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row>
    <row r="310" spans="2:49" ht="17.100000000000001" customHeight="1" x14ac:dyDescent="0.15">
      <c r="B310" s="46"/>
      <c r="C310" s="47"/>
      <c r="D310" s="44"/>
      <c r="E310" s="44"/>
      <c r="F310" s="44"/>
      <c r="G310" s="56"/>
      <c r="H310" s="49"/>
      <c r="I310" s="60"/>
      <c r="J310" s="53"/>
      <c r="K310" s="13" t="s">
        <v>232</v>
      </c>
      <c r="L310" s="11">
        <v>1</v>
      </c>
      <c r="M310" s="44"/>
      <c r="N310" s="44"/>
      <c r="O310" s="47"/>
      <c r="P310" s="44"/>
      <c r="Q310" s="47"/>
      <c r="R310" s="44"/>
      <c r="S310" s="44"/>
      <c r="T310" s="44"/>
      <c r="U310" s="44"/>
      <c r="V310" s="45"/>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row>
    <row r="311" spans="2:49" ht="21.6" customHeight="1" x14ac:dyDescent="0.15">
      <c r="B311" s="47" t="s">
        <v>133</v>
      </c>
      <c r="C311" s="47" t="s">
        <v>7</v>
      </c>
      <c r="D311" s="44" t="s">
        <v>762</v>
      </c>
      <c r="E311" s="44" t="s">
        <v>763</v>
      </c>
      <c r="F311" s="44" t="s">
        <v>764</v>
      </c>
      <c r="G311" s="54"/>
      <c r="H311" s="57" t="s">
        <v>108</v>
      </c>
      <c r="I311" s="58" t="s">
        <v>765</v>
      </c>
      <c r="J311" s="51" t="s">
        <v>155</v>
      </c>
      <c r="K311" s="10" t="s">
        <v>221</v>
      </c>
      <c r="L311" s="11" t="s">
        <v>236</v>
      </c>
      <c r="M311" s="44" t="s">
        <v>274</v>
      </c>
      <c r="N311" s="44" t="s">
        <v>766</v>
      </c>
      <c r="O311" s="47" t="s">
        <v>106</v>
      </c>
      <c r="P311" s="44" t="s">
        <v>767</v>
      </c>
      <c r="Q311" s="47"/>
      <c r="R311" s="44" t="s">
        <v>300</v>
      </c>
      <c r="S311" s="44"/>
      <c r="T311" s="44" t="s">
        <v>227</v>
      </c>
      <c r="U311" s="44" t="s">
        <v>768</v>
      </c>
      <c r="V311" s="45"/>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row>
    <row r="312" spans="2:49" ht="21.6" customHeight="1" x14ac:dyDescent="0.15">
      <c r="B312" s="46"/>
      <c r="C312" s="47"/>
      <c r="D312" s="44"/>
      <c r="E312" s="44"/>
      <c r="F312" s="44"/>
      <c r="G312" s="55"/>
      <c r="H312" s="48"/>
      <c r="I312" s="59"/>
      <c r="J312" s="52"/>
      <c r="K312" s="13" t="s">
        <v>230</v>
      </c>
      <c r="L312" s="11" t="s">
        <v>244</v>
      </c>
      <c r="M312" s="44"/>
      <c r="N312" s="44"/>
      <c r="O312" s="47"/>
      <c r="P312" s="44"/>
      <c r="Q312" s="47"/>
      <c r="R312" s="44"/>
      <c r="S312" s="44"/>
      <c r="T312" s="44"/>
      <c r="U312" s="44"/>
      <c r="V312" s="45"/>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row>
    <row r="313" spans="2:49" ht="21.6" customHeight="1" x14ac:dyDescent="0.15">
      <c r="B313" s="46"/>
      <c r="C313" s="47"/>
      <c r="D313" s="44"/>
      <c r="E313" s="44"/>
      <c r="F313" s="44"/>
      <c r="G313" s="55"/>
      <c r="H313" s="48"/>
      <c r="I313" s="59"/>
      <c r="J313" s="52"/>
      <c r="K313" s="13" t="s">
        <v>231</v>
      </c>
      <c r="L313" s="11" t="s">
        <v>244</v>
      </c>
      <c r="M313" s="44"/>
      <c r="N313" s="44"/>
      <c r="O313" s="47"/>
      <c r="P313" s="44"/>
      <c r="Q313" s="47"/>
      <c r="R313" s="44"/>
      <c r="S313" s="44"/>
      <c r="T313" s="44"/>
      <c r="U313" s="44"/>
      <c r="V313" s="45"/>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row>
    <row r="314" spans="2:49" ht="21.6" customHeight="1" x14ac:dyDescent="0.15">
      <c r="B314" s="46"/>
      <c r="C314" s="47"/>
      <c r="D314" s="44"/>
      <c r="E314" s="44"/>
      <c r="F314" s="44"/>
      <c r="G314" s="56"/>
      <c r="H314" s="49"/>
      <c r="I314" s="60"/>
      <c r="J314" s="53"/>
      <c r="K314" s="13" t="s">
        <v>232</v>
      </c>
      <c r="L314" s="11" t="s">
        <v>108</v>
      </c>
      <c r="M314" s="44"/>
      <c r="N314" s="44"/>
      <c r="O314" s="47"/>
      <c r="P314" s="44"/>
      <c r="Q314" s="47"/>
      <c r="R314" s="44"/>
      <c r="S314" s="44"/>
      <c r="T314" s="44"/>
      <c r="U314" s="44"/>
      <c r="V314" s="45"/>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row>
    <row r="315" spans="2:49" ht="24" customHeight="1" x14ac:dyDescent="0.15">
      <c r="B315" s="47" t="s">
        <v>133</v>
      </c>
      <c r="C315" s="47" t="s">
        <v>7</v>
      </c>
      <c r="D315" s="44" t="s">
        <v>757</v>
      </c>
      <c r="E315" s="44" t="s">
        <v>758</v>
      </c>
      <c r="F315" s="44" t="s">
        <v>759</v>
      </c>
      <c r="G315" s="54" t="s">
        <v>105</v>
      </c>
      <c r="H315" s="57" t="str">
        <f>HYPERLINK("#", "https://www.rise-visit.jp/")</f>
        <v>https://www.rise-visit.jp/</v>
      </c>
      <c r="I315" s="58" t="s">
        <v>760</v>
      </c>
      <c r="J315" s="51">
        <v>11</v>
      </c>
      <c r="K315" s="10" t="s">
        <v>221</v>
      </c>
      <c r="L315" s="11">
        <v>8</v>
      </c>
      <c r="M315" s="44" t="s">
        <v>487</v>
      </c>
      <c r="N315" s="44" t="s">
        <v>761</v>
      </c>
      <c r="O315" s="47" t="s">
        <v>106</v>
      </c>
      <c r="P315" s="44" t="s">
        <v>192</v>
      </c>
      <c r="Q315" s="47"/>
      <c r="R315" s="44" t="s">
        <v>300</v>
      </c>
      <c r="S315" s="44"/>
      <c r="T315" s="44" t="s">
        <v>227</v>
      </c>
      <c r="U315" s="44" t="s">
        <v>489</v>
      </c>
      <c r="V315" s="45"/>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row>
    <row r="316" spans="2:49" ht="24" customHeight="1" x14ac:dyDescent="0.15">
      <c r="B316" s="46"/>
      <c r="C316" s="47"/>
      <c r="D316" s="44"/>
      <c r="E316" s="44"/>
      <c r="F316" s="44"/>
      <c r="G316" s="55"/>
      <c r="H316" s="48"/>
      <c r="I316" s="59"/>
      <c r="J316" s="52"/>
      <c r="K316" s="13" t="s">
        <v>230</v>
      </c>
      <c r="L316" s="11">
        <v>1</v>
      </c>
      <c r="M316" s="44"/>
      <c r="N316" s="44"/>
      <c r="O316" s="47"/>
      <c r="P316" s="44"/>
      <c r="Q316" s="47"/>
      <c r="R316" s="44"/>
      <c r="S316" s="44"/>
      <c r="T316" s="44"/>
      <c r="U316" s="44"/>
      <c r="V316" s="45"/>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row>
    <row r="317" spans="2:49" ht="24" customHeight="1" x14ac:dyDescent="0.15">
      <c r="B317" s="46"/>
      <c r="C317" s="47"/>
      <c r="D317" s="44"/>
      <c r="E317" s="44"/>
      <c r="F317" s="44"/>
      <c r="G317" s="55"/>
      <c r="H317" s="48"/>
      <c r="I317" s="59"/>
      <c r="J317" s="52"/>
      <c r="K317" s="13" t="s">
        <v>231</v>
      </c>
      <c r="L317" s="11">
        <v>1</v>
      </c>
      <c r="M317" s="44"/>
      <c r="N317" s="44"/>
      <c r="O317" s="47"/>
      <c r="P317" s="44"/>
      <c r="Q317" s="47"/>
      <c r="R317" s="44"/>
      <c r="S317" s="44"/>
      <c r="T317" s="44"/>
      <c r="U317" s="44"/>
      <c r="V317" s="45"/>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row>
    <row r="318" spans="2:49" ht="24" customHeight="1" x14ac:dyDescent="0.15">
      <c r="B318" s="46"/>
      <c r="C318" s="47"/>
      <c r="D318" s="44"/>
      <c r="E318" s="44"/>
      <c r="F318" s="44"/>
      <c r="G318" s="56"/>
      <c r="H318" s="49"/>
      <c r="I318" s="60"/>
      <c r="J318" s="53"/>
      <c r="K318" s="13" t="s">
        <v>232</v>
      </c>
      <c r="L318" s="11">
        <v>1</v>
      </c>
      <c r="M318" s="44"/>
      <c r="N318" s="44"/>
      <c r="O318" s="47"/>
      <c r="P318" s="44"/>
      <c r="Q318" s="47"/>
      <c r="R318" s="44"/>
      <c r="S318" s="44"/>
      <c r="T318" s="44"/>
      <c r="U318" s="44"/>
      <c r="V318" s="45"/>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row>
    <row r="319" spans="2:49" ht="29.45" customHeight="1" x14ac:dyDescent="0.15">
      <c r="B319" s="47" t="s">
        <v>133</v>
      </c>
      <c r="C319" s="47" t="s">
        <v>7</v>
      </c>
      <c r="D319" s="44" t="s">
        <v>752</v>
      </c>
      <c r="E319" s="44" t="s">
        <v>753</v>
      </c>
      <c r="F319" s="44" t="s">
        <v>754</v>
      </c>
      <c r="G319" s="54"/>
      <c r="H319" s="57"/>
      <c r="I319" s="58" t="s">
        <v>755</v>
      </c>
      <c r="J319" s="51">
        <v>9</v>
      </c>
      <c r="K319" s="10" t="s">
        <v>221</v>
      </c>
      <c r="L319" s="11">
        <v>7</v>
      </c>
      <c r="M319" s="44" t="s">
        <v>336</v>
      </c>
      <c r="N319" s="44" t="s">
        <v>308</v>
      </c>
      <c r="O319" s="47" t="s">
        <v>106</v>
      </c>
      <c r="P319" s="44"/>
      <c r="Q319" s="65"/>
      <c r="R319" s="44" t="s">
        <v>1600</v>
      </c>
      <c r="S319" s="44" t="s">
        <v>241</v>
      </c>
      <c r="T319" s="44" t="s">
        <v>227</v>
      </c>
      <c r="U319" s="44" t="s">
        <v>756</v>
      </c>
      <c r="V319" s="45"/>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row>
    <row r="320" spans="2:49" ht="29.45" customHeight="1" x14ac:dyDescent="0.15">
      <c r="B320" s="46"/>
      <c r="C320" s="47"/>
      <c r="D320" s="44"/>
      <c r="E320" s="44"/>
      <c r="F320" s="44"/>
      <c r="G320" s="55"/>
      <c r="H320" s="48"/>
      <c r="I320" s="59"/>
      <c r="J320" s="52"/>
      <c r="K320" s="13" t="s">
        <v>230</v>
      </c>
      <c r="L320" s="11"/>
      <c r="M320" s="44"/>
      <c r="N320" s="44"/>
      <c r="O320" s="47"/>
      <c r="P320" s="44"/>
      <c r="Q320" s="66"/>
      <c r="R320" s="44"/>
      <c r="S320" s="44"/>
      <c r="T320" s="44"/>
      <c r="U320" s="44"/>
      <c r="V320" s="45"/>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row>
    <row r="321" spans="2:49" ht="29.45" customHeight="1" x14ac:dyDescent="0.15">
      <c r="B321" s="46"/>
      <c r="C321" s="47"/>
      <c r="D321" s="44"/>
      <c r="E321" s="44"/>
      <c r="F321" s="44"/>
      <c r="G321" s="55"/>
      <c r="H321" s="48"/>
      <c r="I321" s="59"/>
      <c r="J321" s="52"/>
      <c r="K321" s="13" t="s">
        <v>231</v>
      </c>
      <c r="L321" s="11">
        <v>2</v>
      </c>
      <c r="M321" s="44"/>
      <c r="N321" s="44"/>
      <c r="O321" s="47"/>
      <c r="P321" s="44"/>
      <c r="Q321" s="66"/>
      <c r="R321" s="44"/>
      <c r="S321" s="44"/>
      <c r="T321" s="44"/>
      <c r="U321" s="44"/>
      <c r="V321" s="45"/>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row>
    <row r="322" spans="2:49" ht="29.45" customHeight="1" x14ac:dyDescent="0.15">
      <c r="B322" s="46"/>
      <c r="C322" s="47"/>
      <c r="D322" s="44"/>
      <c r="E322" s="44"/>
      <c r="F322" s="44"/>
      <c r="G322" s="56"/>
      <c r="H322" s="49"/>
      <c r="I322" s="60"/>
      <c r="J322" s="53"/>
      <c r="K322" s="13" t="s">
        <v>232</v>
      </c>
      <c r="L322" s="11"/>
      <c r="M322" s="44"/>
      <c r="N322" s="44"/>
      <c r="O322" s="47"/>
      <c r="P322" s="44"/>
      <c r="Q322" s="67"/>
      <c r="R322" s="44"/>
      <c r="S322" s="44"/>
      <c r="T322" s="44"/>
      <c r="U322" s="44"/>
      <c r="V322" s="45"/>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row>
    <row r="323" spans="2:49" ht="17.100000000000001" customHeight="1" x14ac:dyDescent="0.15">
      <c r="B323" s="47" t="s">
        <v>134</v>
      </c>
      <c r="C323" s="47" t="s">
        <v>6</v>
      </c>
      <c r="D323" s="44" t="s">
        <v>769</v>
      </c>
      <c r="E323" s="44" t="s">
        <v>770</v>
      </c>
      <c r="F323" s="44" t="s">
        <v>771</v>
      </c>
      <c r="G323" s="54" t="s">
        <v>105</v>
      </c>
      <c r="H323" s="57" t="str">
        <f>HYPERLINK("#", "http://houmon-kango.mynavi.jp")</f>
        <v>http://houmon-kango.mynavi.jp</v>
      </c>
      <c r="I323" s="58" t="s">
        <v>772</v>
      </c>
      <c r="J323" s="51">
        <v>5</v>
      </c>
      <c r="K323" s="10" t="s">
        <v>221</v>
      </c>
      <c r="L323" s="11">
        <v>5</v>
      </c>
      <c r="M323" s="44" t="s">
        <v>296</v>
      </c>
      <c r="N323" s="44" t="s">
        <v>773</v>
      </c>
      <c r="O323" s="47"/>
      <c r="P323" s="44"/>
      <c r="Q323" s="47"/>
      <c r="R323" s="44"/>
      <c r="S323" s="44" t="s">
        <v>241</v>
      </c>
      <c r="T323" s="44" t="s">
        <v>227</v>
      </c>
      <c r="U323" s="44" t="s">
        <v>774</v>
      </c>
      <c r="V323" s="45"/>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row>
    <row r="324" spans="2:49" ht="17.100000000000001" customHeight="1" x14ac:dyDescent="0.15">
      <c r="B324" s="46"/>
      <c r="C324" s="47"/>
      <c r="D324" s="44"/>
      <c r="E324" s="44"/>
      <c r="F324" s="44"/>
      <c r="G324" s="55"/>
      <c r="H324" s="48"/>
      <c r="I324" s="59"/>
      <c r="J324" s="52"/>
      <c r="K324" s="13" t="s">
        <v>230</v>
      </c>
      <c r="L324" s="11"/>
      <c r="M324" s="44"/>
      <c r="N324" s="44"/>
      <c r="O324" s="47"/>
      <c r="P324" s="44"/>
      <c r="Q324" s="47"/>
      <c r="R324" s="44"/>
      <c r="S324" s="44"/>
      <c r="T324" s="44"/>
      <c r="U324" s="44"/>
      <c r="V324" s="45"/>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row>
    <row r="325" spans="2:49" ht="17.100000000000001" customHeight="1" x14ac:dyDescent="0.15">
      <c r="B325" s="46"/>
      <c r="C325" s="47"/>
      <c r="D325" s="44"/>
      <c r="E325" s="44"/>
      <c r="F325" s="44"/>
      <c r="G325" s="55"/>
      <c r="H325" s="48"/>
      <c r="I325" s="59"/>
      <c r="J325" s="52"/>
      <c r="K325" s="13" t="s">
        <v>231</v>
      </c>
      <c r="L325" s="11"/>
      <c r="M325" s="44"/>
      <c r="N325" s="44"/>
      <c r="O325" s="47"/>
      <c r="P325" s="44"/>
      <c r="Q325" s="47"/>
      <c r="R325" s="44"/>
      <c r="S325" s="44"/>
      <c r="T325" s="44"/>
      <c r="U325" s="44"/>
      <c r="V325" s="45"/>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row>
    <row r="326" spans="2:49" ht="17.100000000000001" customHeight="1" x14ac:dyDescent="0.15">
      <c r="B326" s="46"/>
      <c r="C326" s="47"/>
      <c r="D326" s="44"/>
      <c r="E326" s="44"/>
      <c r="F326" s="44"/>
      <c r="G326" s="56"/>
      <c r="H326" s="49"/>
      <c r="I326" s="60"/>
      <c r="J326" s="53"/>
      <c r="K326" s="13" t="s">
        <v>232</v>
      </c>
      <c r="L326" s="11"/>
      <c r="M326" s="44"/>
      <c r="N326" s="44"/>
      <c r="O326" s="47"/>
      <c r="P326" s="44"/>
      <c r="Q326" s="47"/>
      <c r="R326" s="44"/>
      <c r="S326" s="44"/>
      <c r="T326" s="44"/>
      <c r="U326" s="44"/>
      <c r="V326" s="45"/>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row>
    <row r="327" spans="2:49" ht="21.95" customHeight="1" x14ac:dyDescent="0.15">
      <c r="B327" s="47" t="s">
        <v>134</v>
      </c>
      <c r="C327" s="47" t="s">
        <v>6</v>
      </c>
      <c r="D327" s="44" t="s">
        <v>775</v>
      </c>
      <c r="E327" s="44" t="s">
        <v>776</v>
      </c>
      <c r="F327" s="44" t="s">
        <v>777</v>
      </c>
      <c r="G327" s="54"/>
      <c r="H327" s="57"/>
      <c r="I327" s="58" t="s">
        <v>778</v>
      </c>
      <c r="J327" s="51">
        <v>10</v>
      </c>
      <c r="K327" s="10" t="s">
        <v>221</v>
      </c>
      <c r="L327" s="11">
        <v>6</v>
      </c>
      <c r="M327" s="44" t="s">
        <v>779</v>
      </c>
      <c r="N327" s="44" t="s">
        <v>780</v>
      </c>
      <c r="O327" s="47" t="s">
        <v>106</v>
      </c>
      <c r="P327" s="44"/>
      <c r="Q327" s="47"/>
      <c r="R327" s="44" t="s">
        <v>254</v>
      </c>
      <c r="S327" s="44" t="s">
        <v>226</v>
      </c>
      <c r="T327" s="44" t="s">
        <v>227</v>
      </c>
      <c r="U327" s="44" t="s">
        <v>781</v>
      </c>
      <c r="V327" s="45"/>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row>
    <row r="328" spans="2:49" ht="21.95" customHeight="1" x14ac:dyDescent="0.15">
      <c r="B328" s="46"/>
      <c r="C328" s="47"/>
      <c r="D328" s="44"/>
      <c r="E328" s="44"/>
      <c r="F328" s="44"/>
      <c r="G328" s="55"/>
      <c r="H328" s="48"/>
      <c r="I328" s="59"/>
      <c r="J328" s="52"/>
      <c r="K328" s="13" t="s">
        <v>230</v>
      </c>
      <c r="L328" s="11">
        <v>4</v>
      </c>
      <c r="M328" s="44"/>
      <c r="N328" s="44"/>
      <c r="O328" s="47"/>
      <c r="P328" s="44"/>
      <c r="Q328" s="47"/>
      <c r="R328" s="44"/>
      <c r="S328" s="44"/>
      <c r="T328" s="44"/>
      <c r="U328" s="44"/>
      <c r="V328" s="45"/>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row>
    <row r="329" spans="2:49" ht="21.95" customHeight="1" x14ac:dyDescent="0.15">
      <c r="B329" s="46"/>
      <c r="C329" s="47"/>
      <c r="D329" s="44"/>
      <c r="E329" s="44"/>
      <c r="F329" s="44"/>
      <c r="G329" s="55"/>
      <c r="H329" s="48"/>
      <c r="I329" s="59"/>
      <c r="J329" s="52"/>
      <c r="K329" s="13" t="s">
        <v>231</v>
      </c>
      <c r="L329" s="11"/>
      <c r="M329" s="44"/>
      <c r="N329" s="44"/>
      <c r="O329" s="47"/>
      <c r="P329" s="44"/>
      <c r="Q329" s="47"/>
      <c r="R329" s="44"/>
      <c r="S329" s="44"/>
      <c r="T329" s="44"/>
      <c r="U329" s="44"/>
      <c r="V329" s="45"/>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row>
    <row r="330" spans="2:49" ht="21.95" customHeight="1" x14ac:dyDescent="0.15">
      <c r="B330" s="46"/>
      <c r="C330" s="47"/>
      <c r="D330" s="44"/>
      <c r="E330" s="44"/>
      <c r="F330" s="44"/>
      <c r="G330" s="56"/>
      <c r="H330" s="49"/>
      <c r="I330" s="60"/>
      <c r="J330" s="53"/>
      <c r="K330" s="13" t="s">
        <v>232</v>
      </c>
      <c r="L330" s="11"/>
      <c r="M330" s="44"/>
      <c r="N330" s="44"/>
      <c r="O330" s="47"/>
      <c r="P330" s="44"/>
      <c r="Q330" s="47"/>
      <c r="R330" s="44"/>
      <c r="S330" s="44"/>
      <c r="T330" s="44"/>
      <c r="U330" s="44"/>
      <c r="V330" s="45"/>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row>
    <row r="331" spans="2:49" ht="32.1" customHeight="1" x14ac:dyDescent="0.15">
      <c r="B331" s="47" t="s">
        <v>134</v>
      </c>
      <c r="C331" s="47" t="s">
        <v>6</v>
      </c>
      <c r="D331" s="44" t="s">
        <v>782</v>
      </c>
      <c r="E331" s="44" t="s">
        <v>783</v>
      </c>
      <c r="F331" s="44" t="s">
        <v>784</v>
      </c>
      <c r="G331" s="54"/>
      <c r="H331" s="57" t="s">
        <v>108</v>
      </c>
      <c r="I331" s="58" t="s">
        <v>785</v>
      </c>
      <c r="J331" s="51">
        <v>6</v>
      </c>
      <c r="K331" s="10" t="s">
        <v>221</v>
      </c>
      <c r="L331" s="11">
        <v>6</v>
      </c>
      <c r="M331" s="44" t="s">
        <v>336</v>
      </c>
      <c r="N331" s="44" t="s">
        <v>786</v>
      </c>
      <c r="O331" s="47" t="s">
        <v>106</v>
      </c>
      <c r="P331" s="44" t="s">
        <v>108</v>
      </c>
      <c r="Q331" s="47"/>
      <c r="R331" s="44" t="s">
        <v>300</v>
      </c>
      <c r="S331" s="44"/>
      <c r="T331" s="44" t="s">
        <v>227</v>
      </c>
      <c r="U331" s="44" t="s">
        <v>787</v>
      </c>
      <c r="V331" s="45"/>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row>
    <row r="332" spans="2:49" ht="32.1" customHeight="1" x14ac:dyDescent="0.15">
      <c r="B332" s="46"/>
      <c r="C332" s="47"/>
      <c r="D332" s="44"/>
      <c r="E332" s="44"/>
      <c r="F332" s="44"/>
      <c r="G332" s="55"/>
      <c r="H332" s="48"/>
      <c r="I332" s="59"/>
      <c r="J332" s="52"/>
      <c r="K332" s="13" t="s">
        <v>230</v>
      </c>
      <c r="L332" s="11" t="s">
        <v>108</v>
      </c>
      <c r="M332" s="44"/>
      <c r="N332" s="44"/>
      <c r="O332" s="47"/>
      <c r="P332" s="44"/>
      <c r="Q332" s="47"/>
      <c r="R332" s="44"/>
      <c r="S332" s="44"/>
      <c r="T332" s="44"/>
      <c r="U332" s="44"/>
      <c r="V332" s="45"/>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row>
    <row r="333" spans="2:49" ht="32.1" customHeight="1" x14ac:dyDescent="0.15">
      <c r="B333" s="46"/>
      <c r="C333" s="47"/>
      <c r="D333" s="44"/>
      <c r="E333" s="44"/>
      <c r="F333" s="44"/>
      <c r="G333" s="55"/>
      <c r="H333" s="48"/>
      <c r="I333" s="59"/>
      <c r="J333" s="52"/>
      <c r="K333" s="13" t="s">
        <v>231</v>
      </c>
      <c r="L333" s="11" t="s">
        <v>108</v>
      </c>
      <c r="M333" s="44"/>
      <c r="N333" s="44"/>
      <c r="O333" s="47"/>
      <c r="P333" s="44"/>
      <c r="Q333" s="47"/>
      <c r="R333" s="44"/>
      <c r="S333" s="44"/>
      <c r="T333" s="44"/>
      <c r="U333" s="44"/>
      <c r="V333" s="45"/>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row>
    <row r="334" spans="2:49" ht="32.1" customHeight="1" x14ac:dyDescent="0.15">
      <c r="B334" s="46"/>
      <c r="C334" s="47"/>
      <c r="D334" s="44"/>
      <c r="E334" s="44"/>
      <c r="F334" s="44"/>
      <c r="G334" s="56"/>
      <c r="H334" s="49"/>
      <c r="I334" s="60"/>
      <c r="J334" s="53"/>
      <c r="K334" s="13" t="s">
        <v>232</v>
      </c>
      <c r="L334" s="11" t="s">
        <v>108</v>
      </c>
      <c r="M334" s="44"/>
      <c r="N334" s="44"/>
      <c r="O334" s="47"/>
      <c r="P334" s="44"/>
      <c r="Q334" s="47"/>
      <c r="R334" s="44"/>
      <c r="S334" s="44"/>
      <c r="T334" s="44"/>
      <c r="U334" s="44"/>
      <c r="V334" s="45"/>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row>
    <row r="335" spans="2:49" ht="17.100000000000001" customHeight="1" x14ac:dyDescent="0.15">
      <c r="B335" s="47" t="s">
        <v>135</v>
      </c>
      <c r="C335" s="47" t="s">
        <v>1</v>
      </c>
      <c r="D335" s="44" t="s">
        <v>788</v>
      </c>
      <c r="E335" s="44" t="s">
        <v>789</v>
      </c>
      <c r="F335" s="44" t="s">
        <v>790</v>
      </c>
      <c r="G335" s="54" t="s">
        <v>105</v>
      </c>
      <c r="H335" s="57" t="str">
        <f>HYPERLINK("#", "http://yuseido.co.jp")</f>
        <v>http://yuseido.co.jp</v>
      </c>
      <c r="I335" s="58" t="s">
        <v>791</v>
      </c>
      <c r="J335" s="51">
        <v>3</v>
      </c>
      <c r="K335" s="10" t="s">
        <v>221</v>
      </c>
      <c r="L335" s="11">
        <v>3</v>
      </c>
      <c r="M335" s="44" t="s">
        <v>266</v>
      </c>
      <c r="N335" s="44" t="s">
        <v>308</v>
      </c>
      <c r="O335" s="47" t="s">
        <v>106</v>
      </c>
      <c r="P335" s="44" t="s">
        <v>792</v>
      </c>
      <c r="Q335" s="47"/>
      <c r="R335" s="44" t="s">
        <v>252</v>
      </c>
      <c r="S335" s="44" t="s">
        <v>226</v>
      </c>
      <c r="T335" s="44" t="s">
        <v>227</v>
      </c>
      <c r="U335" s="44" t="s">
        <v>793</v>
      </c>
      <c r="V335" s="45"/>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row>
    <row r="336" spans="2:49" ht="17.100000000000001" customHeight="1" x14ac:dyDescent="0.15">
      <c r="B336" s="46"/>
      <c r="C336" s="47"/>
      <c r="D336" s="44"/>
      <c r="E336" s="44"/>
      <c r="F336" s="44"/>
      <c r="G336" s="55"/>
      <c r="H336" s="48"/>
      <c r="I336" s="59"/>
      <c r="J336" s="52"/>
      <c r="K336" s="13" t="s">
        <v>230</v>
      </c>
      <c r="L336" s="11"/>
      <c r="M336" s="44"/>
      <c r="N336" s="44"/>
      <c r="O336" s="47"/>
      <c r="P336" s="44"/>
      <c r="Q336" s="47"/>
      <c r="R336" s="44"/>
      <c r="S336" s="44"/>
      <c r="T336" s="44"/>
      <c r="U336" s="44"/>
      <c r="V336" s="45"/>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row>
    <row r="337" spans="2:49" ht="17.100000000000001" customHeight="1" x14ac:dyDescent="0.15">
      <c r="B337" s="46"/>
      <c r="C337" s="47"/>
      <c r="D337" s="44"/>
      <c r="E337" s="44"/>
      <c r="F337" s="44"/>
      <c r="G337" s="55"/>
      <c r="H337" s="48"/>
      <c r="I337" s="59"/>
      <c r="J337" s="52"/>
      <c r="K337" s="13" t="s">
        <v>231</v>
      </c>
      <c r="L337" s="11"/>
      <c r="M337" s="44"/>
      <c r="N337" s="44"/>
      <c r="O337" s="47"/>
      <c r="P337" s="44"/>
      <c r="Q337" s="47"/>
      <c r="R337" s="44"/>
      <c r="S337" s="44"/>
      <c r="T337" s="44"/>
      <c r="U337" s="44"/>
      <c r="V337" s="45"/>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row>
    <row r="338" spans="2:49" ht="17.100000000000001" customHeight="1" x14ac:dyDescent="0.15">
      <c r="B338" s="46"/>
      <c r="C338" s="47"/>
      <c r="D338" s="44"/>
      <c r="E338" s="44"/>
      <c r="F338" s="44"/>
      <c r="G338" s="56"/>
      <c r="H338" s="49"/>
      <c r="I338" s="60"/>
      <c r="J338" s="53"/>
      <c r="K338" s="13" t="s">
        <v>232</v>
      </c>
      <c r="L338" s="11"/>
      <c r="M338" s="44"/>
      <c r="N338" s="44"/>
      <c r="O338" s="47"/>
      <c r="P338" s="44"/>
      <c r="Q338" s="47"/>
      <c r="R338" s="44"/>
      <c r="S338" s="44"/>
      <c r="T338" s="44"/>
      <c r="U338" s="44"/>
      <c r="V338" s="45"/>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row>
    <row r="339" spans="2:49" ht="21" customHeight="1" x14ac:dyDescent="0.15">
      <c r="B339" s="47" t="s">
        <v>135</v>
      </c>
      <c r="C339" s="47" t="s">
        <v>24</v>
      </c>
      <c r="D339" s="44" t="s">
        <v>794</v>
      </c>
      <c r="E339" s="44" t="s">
        <v>795</v>
      </c>
      <c r="F339" s="44" t="s">
        <v>796</v>
      </c>
      <c r="G339" s="54" t="s">
        <v>105</v>
      </c>
      <c r="H339" s="57" t="str">
        <f>HYPERLINK("#", "http://f-central.kouhoukai.or.jp")</f>
        <v>http://f-central.kouhoukai.or.jp</v>
      </c>
      <c r="I339" s="58" t="s">
        <v>797</v>
      </c>
      <c r="J339" s="51">
        <v>6</v>
      </c>
      <c r="K339" s="10" t="s">
        <v>221</v>
      </c>
      <c r="L339" s="11">
        <v>3</v>
      </c>
      <c r="M339" s="44" t="s">
        <v>402</v>
      </c>
      <c r="N339" s="44" t="s">
        <v>308</v>
      </c>
      <c r="O339" s="47" t="s">
        <v>106</v>
      </c>
      <c r="P339" s="44"/>
      <c r="Q339" s="47"/>
      <c r="R339" s="44" t="s">
        <v>300</v>
      </c>
      <c r="S339" s="44" t="s">
        <v>241</v>
      </c>
      <c r="T339" s="44" t="s">
        <v>798</v>
      </c>
      <c r="U339" s="44"/>
      <c r="V339" s="45"/>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row>
    <row r="340" spans="2:49" ht="21" customHeight="1" x14ac:dyDescent="0.15">
      <c r="B340" s="46"/>
      <c r="C340" s="47"/>
      <c r="D340" s="44"/>
      <c r="E340" s="44"/>
      <c r="F340" s="44"/>
      <c r="G340" s="55"/>
      <c r="H340" s="48"/>
      <c r="I340" s="59"/>
      <c r="J340" s="52"/>
      <c r="K340" s="13" t="s">
        <v>230</v>
      </c>
      <c r="L340" s="11">
        <v>2</v>
      </c>
      <c r="M340" s="44"/>
      <c r="N340" s="44"/>
      <c r="O340" s="47"/>
      <c r="P340" s="44"/>
      <c r="Q340" s="47"/>
      <c r="R340" s="44"/>
      <c r="S340" s="44"/>
      <c r="T340" s="44"/>
      <c r="U340" s="44"/>
      <c r="V340" s="45"/>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row>
    <row r="341" spans="2:49" ht="21" customHeight="1" x14ac:dyDescent="0.15">
      <c r="B341" s="46"/>
      <c r="C341" s="47"/>
      <c r="D341" s="44"/>
      <c r="E341" s="44"/>
      <c r="F341" s="44"/>
      <c r="G341" s="55"/>
      <c r="H341" s="48"/>
      <c r="I341" s="59"/>
      <c r="J341" s="52"/>
      <c r="K341" s="13" t="s">
        <v>231</v>
      </c>
      <c r="L341" s="11"/>
      <c r="M341" s="44"/>
      <c r="N341" s="44"/>
      <c r="O341" s="47"/>
      <c r="P341" s="44"/>
      <c r="Q341" s="47"/>
      <c r="R341" s="44"/>
      <c r="S341" s="44"/>
      <c r="T341" s="44"/>
      <c r="U341" s="44"/>
      <c r="V341" s="45"/>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row>
    <row r="342" spans="2:49" ht="21" customHeight="1" x14ac:dyDescent="0.15">
      <c r="B342" s="46"/>
      <c r="C342" s="47"/>
      <c r="D342" s="44"/>
      <c r="E342" s="44"/>
      <c r="F342" s="44"/>
      <c r="G342" s="56"/>
      <c r="H342" s="49"/>
      <c r="I342" s="60"/>
      <c r="J342" s="53"/>
      <c r="K342" s="13" t="s">
        <v>232</v>
      </c>
      <c r="L342" s="11">
        <v>1</v>
      </c>
      <c r="M342" s="44"/>
      <c r="N342" s="44"/>
      <c r="O342" s="47"/>
      <c r="P342" s="44"/>
      <c r="Q342" s="47"/>
      <c r="R342" s="44"/>
      <c r="S342" s="44"/>
      <c r="T342" s="44"/>
      <c r="U342" s="44"/>
      <c r="V342" s="45"/>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row>
    <row r="343" spans="2:49" ht="30" customHeight="1" x14ac:dyDescent="0.15">
      <c r="B343" s="47" t="s">
        <v>135</v>
      </c>
      <c r="C343" s="47" t="s">
        <v>24</v>
      </c>
      <c r="D343" s="44" t="s">
        <v>804</v>
      </c>
      <c r="E343" s="44" t="s">
        <v>805</v>
      </c>
      <c r="F343" s="44" t="s">
        <v>806</v>
      </c>
      <c r="G343" s="54" t="s">
        <v>105</v>
      </c>
      <c r="H343" s="57" t="str">
        <f>HYPERLINK("#", "http://ce-kuniyoshi.com/")</f>
        <v>http://ce-kuniyoshi.com/</v>
      </c>
      <c r="I343" s="58" t="s">
        <v>807</v>
      </c>
      <c r="J343" s="51">
        <v>9</v>
      </c>
      <c r="K343" s="10" t="s">
        <v>221</v>
      </c>
      <c r="L343" s="11">
        <v>4</v>
      </c>
      <c r="M343" s="44" t="s">
        <v>402</v>
      </c>
      <c r="N343" s="44" t="s">
        <v>808</v>
      </c>
      <c r="O343" s="47" t="s">
        <v>106</v>
      </c>
      <c r="P343" s="44"/>
      <c r="Q343" s="47"/>
      <c r="R343" s="44" t="s">
        <v>254</v>
      </c>
      <c r="S343" s="44" t="s">
        <v>226</v>
      </c>
      <c r="T343" s="44" t="s">
        <v>227</v>
      </c>
      <c r="U343" s="44" t="s">
        <v>809</v>
      </c>
      <c r="V343" s="45"/>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row>
    <row r="344" spans="2:49" ht="30" customHeight="1" x14ac:dyDescent="0.15">
      <c r="B344" s="46"/>
      <c r="C344" s="47"/>
      <c r="D344" s="44"/>
      <c r="E344" s="44"/>
      <c r="F344" s="44"/>
      <c r="G344" s="55"/>
      <c r="H344" s="48"/>
      <c r="I344" s="59"/>
      <c r="J344" s="52"/>
      <c r="K344" s="13" t="s">
        <v>230</v>
      </c>
      <c r="L344" s="11">
        <v>2</v>
      </c>
      <c r="M344" s="44"/>
      <c r="N344" s="44"/>
      <c r="O344" s="47"/>
      <c r="P344" s="44"/>
      <c r="Q344" s="47"/>
      <c r="R344" s="44"/>
      <c r="S344" s="44"/>
      <c r="T344" s="44"/>
      <c r="U344" s="44"/>
      <c r="V344" s="45"/>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row>
    <row r="345" spans="2:49" ht="30" customHeight="1" x14ac:dyDescent="0.15">
      <c r="B345" s="46"/>
      <c r="C345" s="47"/>
      <c r="D345" s="44"/>
      <c r="E345" s="44"/>
      <c r="F345" s="44"/>
      <c r="G345" s="55"/>
      <c r="H345" s="48"/>
      <c r="I345" s="59"/>
      <c r="J345" s="52"/>
      <c r="K345" s="13" t="s">
        <v>231</v>
      </c>
      <c r="L345" s="11">
        <v>2</v>
      </c>
      <c r="M345" s="44"/>
      <c r="N345" s="44"/>
      <c r="O345" s="47"/>
      <c r="P345" s="44"/>
      <c r="Q345" s="47"/>
      <c r="R345" s="44"/>
      <c r="S345" s="44"/>
      <c r="T345" s="44"/>
      <c r="U345" s="44"/>
      <c r="V345" s="45"/>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row>
    <row r="346" spans="2:49" ht="30" customHeight="1" x14ac:dyDescent="0.15">
      <c r="B346" s="46"/>
      <c r="C346" s="47"/>
      <c r="D346" s="44"/>
      <c r="E346" s="44"/>
      <c r="F346" s="44"/>
      <c r="G346" s="56"/>
      <c r="H346" s="49"/>
      <c r="I346" s="60"/>
      <c r="J346" s="53"/>
      <c r="K346" s="13" t="s">
        <v>232</v>
      </c>
      <c r="L346" s="11">
        <v>1</v>
      </c>
      <c r="M346" s="44"/>
      <c r="N346" s="44"/>
      <c r="O346" s="47"/>
      <c r="P346" s="44"/>
      <c r="Q346" s="47"/>
      <c r="R346" s="44"/>
      <c r="S346" s="44"/>
      <c r="T346" s="44"/>
      <c r="U346" s="44"/>
      <c r="V346" s="45"/>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row>
    <row r="347" spans="2:49" ht="29.1" customHeight="1" x14ac:dyDescent="0.15">
      <c r="B347" s="47" t="s">
        <v>135</v>
      </c>
      <c r="C347" s="47" t="s">
        <v>35</v>
      </c>
      <c r="D347" s="44" t="s">
        <v>799</v>
      </c>
      <c r="E347" s="44" t="s">
        <v>800</v>
      </c>
      <c r="F347" s="44" t="s">
        <v>801</v>
      </c>
      <c r="G347" s="54" t="s">
        <v>105</v>
      </c>
      <c r="H347" s="57" t="str">
        <f>HYPERLINK("#", "http://www.city.fukuoka.med.or.jp")</f>
        <v>http://www.city.fukuoka.med.or.jp</v>
      </c>
      <c r="I347" s="58" t="s">
        <v>802</v>
      </c>
      <c r="J347" s="51">
        <v>29</v>
      </c>
      <c r="K347" s="10" t="s">
        <v>221</v>
      </c>
      <c r="L347" s="11">
        <v>18</v>
      </c>
      <c r="M347" s="44" t="s">
        <v>537</v>
      </c>
      <c r="N347" s="44" t="s">
        <v>803</v>
      </c>
      <c r="O347" s="47" t="s">
        <v>106</v>
      </c>
      <c r="P347" s="44" t="s">
        <v>190</v>
      </c>
      <c r="Q347" s="47"/>
      <c r="R347" s="44" t="s">
        <v>254</v>
      </c>
      <c r="S347" s="44" t="s">
        <v>226</v>
      </c>
      <c r="T347" s="44" t="s">
        <v>539</v>
      </c>
      <c r="U347" s="44" t="s">
        <v>540</v>
      </c>
      <c r="V347" s="45"/>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row>
    <row r="348" spans="2:49" ht="29.1" customHeight="1" x14ac:dyDescent="0.15">
      <c r="B348" s="46"/>
      <c r="C348" s="47"/>
      <c r="D348" s="44"/>
      <c r="E348" s="44"/>
      <c r="F348" s="44"/>
      <c r="G348" s="55"/>
      <c r="H348" s="48"/>
      <c r="I348" s="59"/>
      <c r="J348" s="52"/>
      <c r="K348" s="13" t="s">
        <v>230</v>
      </c>
      <c r="L348" s="11">
        <v>4</v>
      </c>
      <c r="M348" s="44"/>
      <c r="N348" s="44"/>
      <c r="O348" s="47"/>
      <c r="P348" s="44"/>
      <c r="Q348" s="47"/>
      <c r="R348" s="44"/>
      <c r="S348" s="44"/>
      <c r="T348" s="44"/>
      <c r="U348" s="44"/>
      <c r="V348" s="45"/>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row>
    <row r="349" spans="2:49" ht="29.1" customHeight="1" x14ac:dyDescent="0.15">
      <c r="B349" s="46"/>
      <c r="C349" s="47"/>
      <c r="D349" s="44"/>
      <c r="E349" s="44"/>
      <c r="F349" s="44"/>
      <c r="G349" s="55"/>
      <c r="H349" s="48"/>
      <c r="I349" s="59"/>
      <c r="J349" s="52"/>
      <c r="K349" s="13" t="s">
        <v>231</v>
      </c>
      <c r="L349" s="11">
        <v>6</v>
      </c>
      <c r="M349" s="44"/>
      <c r="N349" s="44"/>
      <c r="O349" s="47"/>
      <c r="P349" s="44"/>
      <c r="Q349" s="47"/>
      <c r="R349" s="44"/>
      <c r="S349" s="44"/>
      <c r="T349" s="44"/>
      <c r="U349" s="44"/>
      <c r="V349" s="45"/>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row>
    <row r="350" spans="2:49" ht="29.1" customHeight="1" x14ac:dyDescent="0.15">
      <c r="B350" s="46"/>
      <c r="C350" s="47"/>
      <c r="D350" s="44"/>
      <c r="E350" s="44"/>
      <c r="F350" s="44"/>
      <c r="G350" s="56"/>
      <c r="H350" s="49"/>
      <c r="I350" s="60"/>
      <c r="J350" s="53"/>
      <c r="K350" s="13" t="s">
        <v>232</v>
      </c>
      <c r="L350" s="11">
        <v>1</v>
      </c>
      <c r="M350" s="44"/>
      <c r="N350" s="44"/>
      <c r="O350" s="47"/>
      <c r="P350" s="44"/>
      <c r="Q350" s="47"/>
      <c r="R350" s="44"/>
      <c r="S350" s="44"/>
      <c r="T350" s="44"/>
      <c r="U350" s="44"/>
      <c r="V350" s="45"/>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row>
    <row r="351" spans="2:49" ht="20.100000000000001" customHeight="1" x14ac:dyDescent="0.15">
      <c r="B351" s="47" t="s">
        <v>135</v>
      </c>
      <c r="C351" s="47" t="s">
        <v>64</v>
      </c>
      <c r="D351" s="44" t="s">
        <v>810</v>
      </c>
      <c r="E351" s="44" t="s">
        <v>811</v>
      </c>
      <c r="F351" s="44" t="s">
        <v>812</v>
      </c>
      <c r="G351" s="54" t="s">
        <v>105</v>
      </c>
      <c r="H351" s="57" t="str">
        <f>HYPERLINK("#", "http://www.sj-fukuoka.or.jp")</f>
        <v>http://www.sj-fukuoka.or.jp</v>
      </c>
      <c r="I351" s="58" t="s">
        <v>813</v>
      </c>
      <c r="J351" s="51">
        <v>33</v>
      </c>
      <c r="K351" s="10" t="s">
        <v>221</v>
      </c>
      <c r="L351" s="11">
        <v>19</v>
      </c>
      <c r="M351" s="44" t="s">
        <v>296</v>
      </c>
      <c r="N351" s="44" t="s">
        <v>814</v>
      </c>
      <c r="O351" s="47" t="s">
        <v>106</v>
      </c>
      <c r="P351" s="44" t="s">
        <v>815</v>
      </c>
      <c r="Q351" s="47"/>
      <c r="R351" s="44" t="s">
        <v>254</v>
      </c>
      <c r="S351" s="44" t="s">
        <v>816</v>
      </c>
      <c r="T351" s="44" t="s">
        <v>817</v>
      </c>
      <c r="U351" s="44" t="s">
        <v>818</v>
      </c>
      <c r="V351" s="45"/>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row>
    <row r="352" spans="2:49" ht="20.100000000000001" customHeight="1" x14ac:dyDescent="0.15">
      <c r="B352" s="46"/>
      <c r="C352" s="47"/>
      <c r="D352" s="44"/>
      <c r="E352" s="44"/>
      <c r="F352" s="44"/>
      <c r="G352" s="55"/>
      <c r="H352" s="48"/>
      <c r="I352" s="59"/>
      <c r="J352" s="52"/>
      <c r="K352" s="13" t="s">
        <v>230</v>
      </c>
      <c r="L352" s="11">
        <v>10</v>
      </c>
      <c r="M352" s="44"/>
      <c r="N352" s="44"/>
      <c r="O352" s="47"/>
      <c r="P352" s="44"/>
      <c r="Q352" s="47"/>
      <c r="R352" s="44"/>
      <c r="S352" s="44"/>
      <c r="T352" s="44"/>
      <c r="U352" s="44"/>
      <c r="V352" s="45"/>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row>
    <row r="353" spans="2:49" ht="20.100000000000001" customHeight="1" x14ac:dyDescent="0.15">
      <c r="B353" s="46"/>
      <c r="C353" s="47"/>
      <c r="D353" s="44"/>
      <c r="E353" s="44"/>
      <c r="F353" s="44"/>
      <c r="G353" s="55"/>
      <c r="H353" s="48"/>
      <c r="I353" s="59"/>
      <c r="J353" s="52"/>
      <c r="K353" s="13" t="s">
        <v>231</v>
      </c>
      <c r="L353" s="11">
        <v>2</v>
      </c>
      <c r="M353" s="44"/>
      <c r="N353" s="44"/>
      <c r="O353" s="47"/>
      <c r="P353" s="44"/>
      <c r="Q353" s="47"/>
      <c r="R353" s="44"/>
      <c r="S353" s="44"/>
      <c r="T353" s="44"/>
      <c r="U353" s="44"/>
      <c r="V353" s="45"/>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row>
    <row r="354" spans="2:49" ht="20.100000000000001" customHeight="1" x14ac:dyDescent="0.15">
      <c r="B354" s="46"/>
      <c r="C354" s="47"/>
      <c r="D354" s="44"/>
      <c r="E354" s="44"/>
      <c r="F354" s="44"/>
      <c r="G354" s="56"/>
      <c r="H354" s="49"/>
      <c r="I354" s="60"/>
      <c r="J354" s="53"/>
      <c r="K354" s="13" t="s">
        <v>232</v>
      </c>
      <c r="L354" s="11">
        <v>2</v>
      </c>
      <c r="M354" s="44"/>
      <c r="N354" s="44"/>
      <c r="O354" s="47"/>
      <c r="P354" s="44"/>
      <c r="Q354" s="47"/>
      <c r="R354" s="44"/>
      <c r="S354" s="44"/>
      <c r="T354" s="44"/>
      <c r="U354" s="44"/>
      <c r="V354" s="45"/>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row>
    <row r="355" spans="2:49" ht="26.1" customHeight="1" x14ac:dyDescent="0.15">
      <c r="B355" s="47" t="s">
        <v>136</v>
      </c>
      <c r="C355" s="47" t="s">
        <v>66</v>
      </c>
      <c r="D355" s="44" t="s">
        <v>819</v>
      </c>
      <c r="E355" s="44" t="s">
        <v>820</v>
      </c>
      <c r="F355" s="44" t="s">
        <v>821</v>
      </c>
      <c r="G355" s="54"/>
      <c r="H355" s="57"/>
      <c r="I355" s="58" t="s">
        <v>822</v>
      </c>
      <c r="J355" s="51">
        <v>9</v>
      </c>
      <c r="K355" s="10" t="s">
        <v>221</v>
      </c>
      <c r="L355" s="11">
        <v>6</v>
      </c>
      <c r="M355" s="44" t="s">
        <v>350</v>
      </c>
      <c r="N355" s="44" t="s">
        <v>308</v>
      </c>
      <c r="O355" s="47" t="s">
        <v>106</v>
      </c>
      <c r="P355" s="44" t="s">
        <v>181</v>
      </c>
      <c r="Q355" s="47"/>
      <c r="R355" s="44" t="s">
        <v>254</v>
      </c>
      <c r="S355" s="44"/>
      <c r="T355" s="44" t="s">
        <v>227</v>
      </c>
      <c r="U355" s="44" t="s">
        <v>823</v>
      </c>
      <c r="V355" s="45"/>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row>
    <row r="356" spans="2:49" ht="26.1" customHeight="1" x14ac:dyDescent="0.15">
      <c r="B356" s="46"/>
      <c r="C356" s="47"/>
      <c r="D356" s="44"/>
      <c r="E356" s="44"/>
      <c r="F356" s="44"/>
      <c r="G356" s="55"/>
      <c r="H356" s="48"/>
      <c r="I356" s="59"/>
      <c r="J356" s="52"/>
      <c r="K356" s="13" t="s">
        <v>230</v>
      </c>
      <c r="L356" s="11">
        <v>1</v>
      </c>
      <c r="M356" s="44"/>
      <c r="N356" s="44"/>
      <c r="O356" s="47"/>
      <c r="P356" s="44"/>
      <c r="Q356" s="47"/>
      <c r="R356" s="44"/>
      <c r="S356" s="44"/>
      <c r="T356" s="44"/>
      <c r="U356" s="44"/>
      <c r="V356" s="45"/>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row>
    <row r="357" spans="2:49" ht="26.1" customHeight="1" x14ac:dyDescent="0.15">
      <c r="B357" s="46"/>
      <c r="C357" s="47"/>
      <c r="D357" s="44"/>
      <c r="E357" s="44"/>
      <c r="F357" s="44"/>
      <c r="G357" s="55"/>
      <c r="H357" s="48"/>
      <c r="I357" s="59"/>
      <c r="J357" s="52"/>
      <c r="K357" s="13" t="s">
        <v>231</v>
      </c>
      <c r="L357" s="11">
        <v>2</v>
      </c>
      <c r="M357" s="44"/>
      <c r="N357" s="44"/>
      <c r="O357" s="47"/>
      <c r="P357" s="44"/>
      <c r="Q357" s="47"/>
      <c r="R357" s="44"/>
      <c r="S357" s="44"/>
      <c r="T357" s="44"/>
      <c r="U357" s="44"/>
      <c r="V357" s="45"/>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row>
    <row r="358" spans="2:49" ht="26.1" customHeight="1" x14ac:dyDescent="0.15">
      <c r="B358" s="46"/>
      <c r="C358" s="47"/>
      <c r="D358" s="44"/>
      <c r="E358" s="44"/>
      <c r="F358" s="44"/>
      <c r="G358" s="56"/>
      <c r="H358" s="49"/>
      <c r="I358" s="60"/>
      <c r="J358" s="53"/>
      <c r="K358" s="13" t="s">
        <v>232</v>
      </c>
      <c r="L358" s="11"/>
      <c r="M358" s="44"/>
      <c r="N358" s="44"/>
      <c r="O358" s="47"/>
      <c r="P358" s="44"/>
      <c r="Q358" s="47"/>
      <c r="R358" s="44"/>
      <c r="S358" s="44"/>
      <c r="T358" s="44"/>
      <c r="U358" s="44"/>
      <c r="V358" s="45"/>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row>
    <row r="359" spans="2:49" ht="17.100000000000001" customHeight="1" x14ac:dyDescent="0.15">
      <c r="B359" s="47" t="s">
        <v>136</v>
      </c>
      <c r="C359" s="47" t="s">
        <v>66</v>
      </c>
      <c r="D359" s="44" t="s">
        <v>837</v>
      </c>
      <c r="E359" s="44" t="s">
        <v>838</v>
      </c>
      <c r="F359" s="44" t="s">
        <v>839</v>
      </c>
      <c r="G359" s="54" t="s">
        <v>105</v>
      </c>
      <c r="H359" s="57" t="str">
        <f>HYPERLINK("#", "http://koukou.life/")</f>
        <v>http://koukou.life/</v>
      </c>
      <c r="I359" s="58" t="s">
        <v>840</v>
      </c>
      <c r="J359" s="51">
        <v>6</v>
      </c>
      <c r="K359" s="10" t="s">
        <v>221</v>
      </c>
      <c r="L359" s="11">
        <v>6</v>
      </c>
      <c r="M359" s="44" t="s">
        <v>259</v>
      </c>
      <c r="N359" s="44" t="s">
        <v>308</v>
      </c>
      <c r="O359" s="47"/>
      <c r="P359" s="44"/>
      <c r="Q359" s="47"/>
      <c r="R359" s="44"/>
      <c r="S359" s="44" t="s">
        <v>241</v>
      </c>
      <c r="T359" s="44" t="s">
        <v>227</v>
      </c>
      <c r="U359" s="44" t="s">
        <v>841</v>
      </c>
      <c r="V359" s="45"/>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row>
    <row r="360" spans="2:49" ht="17.100000000000001" customHeight="1" x14ac:dyDescent="0.15">
      <c r="B360" s="46"/>
      <c r="C360" s="47"/>
      <c r="D360" s="44"/>
      <c r="E360" s="44"/>
      <c r="F360" s="44"/>
      <c r="G360" s="55"/>
      <c r="H360" s="48"/>
      <c r="I360" s="59"/>
      <c r="J360" s="52"/>
      <c r="K360" s="13" t="s">
        <v>230</v>
      </c>
      <c r="L360" s="11"/>
      <c r="M360" s="44"/>
      <c r="N360" s="44"/>
      <c r="O360" s="47"/>
      <c r="P360" s="44"/>
      <c r="Q360" s="47"/>
      <c r="R360" s="44"/>
      <c r="S360" s="44"/>
      <c r="T360" s="44"/>
      <c r="U360" s="44"/>
      <c r="V360" s="45"/>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row>
    <row r="361" spans="2:49" ht="17.100000000000001" customHeight="1" x14ac:dyDescent="0.15">
      <c r="B361" s="46"/>
      <c r="C361" s="47"/>
      <c r="D361" s="44"/>
      <c r="E361" s="44"/>
      <c r="F361" s="44"/>
      <c r="G361" s="55"/>
      <c r="H361" s="48"/>
      <c r="I361" s="59"/>
      <c r="J361" s="52"/>
      <c r="K361" s="13" t="s">
        <v>231</v>
      </c>
      <c r="L361" s="11"/>
      <c r="M361" s="44"/>
      <c r="N361" s="44"/>
      <c r="O361" s="47"/>
      <c r="P361" s="44"/>
      <c r="Q361" s="47"/>
      <c r="R361" s="44"/>
      <c r="S361" s="44"/>
      <c r="T361" s="44"/>
      <c r="U361" s="44"/>
      <c r="V361" s="45"/>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row>
    <row r="362" spans="2:49" ht="17.100000000000001" customHeight="1" x14ac:dyDescent="0.15">
      <c r="B362" s="46"/>
      <c r="C362" s="47"/>
      <c r="D362" s="44"/>
      <c r="E362" s="44"/>
      <c r="F362" s="44"/>
      <c r="G362" s="56"/>
      <c r="H362" s="49"/>
      <c r="I362" s="60"/>
      <c r="J362" s="53"/>
      <c r="K362" s="13" t="s">
        <v>232</v>
      </c>
      <c r="L362" s="11"/>
      <c r="M362" s="44"/>
      <c r="N362" s="44"/>
      <c r="O362" s="47"/>
      <c r="P362" s="44"/>
      <c r="Q362" s="47"/>
      <c r="R362" s="44"/>
      <c r="S362" s="44"/>
      <c r="T362" s="44"/>
      <c r="U362" s="44"/>
      <c r="V362" s="45"/>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row>
    <row r="363" spans="2:49" ht="21.95" customHeight="1" x14ac:dyDescent="0.15">
      <c r="B363" s="47" t="s">
        <v>136</v>
      </c>
      <c r="C363" s="47" t="s">
        <v>39</v>
      </c>
      <c r="D363" s="44" t="s">
        <v>824</v>
      </c>
      <c r="E363" s="44" t="s">
        <v>825</v>
      </c>
      <c r="F363" s="44" t="s">
        <v>826</v>
      </c>
      <c r="G363" s="54"/>
      <c r="H363" s="57"/>
      <c r="I363" s="58" t="s">
        <v>827</v>
      </c>
      <c r="J363" s="51">
        <v>10</v>
      </c>
      <c r="K363" s="10" t="s">
        <v>221</v>
      </c>
      <c r="L363" s="11">
        <v>6</v>
      </c>
      <c r="M363" s="44" t="s">
        <v>222</v>
      </c>
      <c r="N363" s="44" t="s">
        <v>828</v>
      </c>
      <c r="O363" s="47" t="s">
        <v>106</v>
      </c>
      <c r="P363" s="44" t="s">
        <v>829</v>
      </c>
      <c r="Q363" s="47"/>
      <c r="R363" s="44" t="s">
        <v>300</v>
      </c>
      <c r="S363" s="44"/>
      <c r="T363" s="44" t="s">
        <v>830</v>
      </c>
      <c r="U363" s="44" t="s">
        <v>831</v>
      </c>
      <c r="V363" s="45"/>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row>
    <row r="364" spans="2:49" ht="21.95" customHeight="1" x14ac:dyDescent="0.15">
      <c r="B364" s="46"/>
      <c r="C364" s="47"/>
      <c r="D364" s="44"/>
      <c r="E364" s="44"/>
      <c r="F364" s="44"/>
      <c r="G364" s="55"/>
      <c r="H364" s="48"/>
      <c r="I364" s="59"/>
      <c r="J364" s="52"/>
      <c r="K364" s="13" t="s">
        <v>230</v>
      </c>
      <c r="L364" s="11">
        <v>2</v>
      </c>
      <c r="M364" s="44"/>
      <c r="N364" s="44"/>
      <c r="O364" s="47"/>
      <c r="P364" s="44"/>
      <c r="Q364" s="47"/>
      <c r="R364" s="44"/>
      <c r="S364" s="44"/>
      <c r="T364" s="44"/>
      <c r="U364" s="44"/>
      <c r="V364" s="45"/>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row>
    <row r="365" spans="2:49" ht="21.95" customHeight="1" x14ac:dyDescent="0.15">
      <c r="B365" s="46"/>
      <c r="C365" s="47"/>
      <c r="D365" s="44"/>
      <c r="E365" s="44"/>
      <c r="F365" s="44"/>
      <c r="G365" s="55"/>
      <c r="H365" s="48"/>
      <c r="I365" s="59"/>
      <c r="J365" s="52"/>
      <c r="K365" s="13" t="s">
        <v>231</v>
      </c>
      <c r="L365" s="11">
        <v>1</v>
      </c>
      <c r="M365" s="44"/>
      <c r="N365" s="44"/>
      <c r="O365" s="47"/>
      <c r="P365" s="44"/>
      <c r="Q365" s="47"/>
      <c r="R365" s="44"/>
      <c r="S365" s="44"/>
      <c r="T365" s="44"/>
      <c r="U365" s="44"/>
      <c r="V365" s="45"/>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row>
    <row r="366" spans="2:49" ht="21.95" customHeight="1" x14ac:dyDescent="0.15">
      <c r="B366" s="46"/>
      <c r="C366" s="47"/>
      <c r="D366" s="44"/>
      <c r="E366" s="44"/>
      <c r="F366" s="44"/>
      <c r="G366" s="56"/>
      <c r="H366" s="49"/>
      <c r="I366" s="60"/>
      <c r="J366" s="53"/>
      <c r="K366" s="13" t="s">
        <v>232</v>
      </c>
      <c r="L366" s="11">
        <v>1</v>
      </c>
      <c r="M366" s="44"/>
      <c r="N366" s="44"/>
      <c r="O366" s="47"/>
      <c r="P366" s="44"/>
      <c r="Q366" s="47"/>
      <c r="R366" s="44"/>
      <c r="S366" s="44"/>
      <c r="T366" s="44"/>
      <c r="U366" s="44"/>
      <c r="V366" s="45"/>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row>
    <row r="367" spans="2:49" ht="15.95" customHeight="1" x14ac:dyDescent="0.15">
      <c r="B367" s="47" t="s">
        <v>136</v>
      </c>
      <c r="C367" s="47" t="s">
        <v>39</v>
      </c>
      <c r="D367" s="44" t="s">
        <v>832</v>
      </c>
      <c r="E367" s="44" t="s">
        <v>833</v>
      </c>
      <c r="F367" s="44" t="s">
        <v>834</v>
      </c>
      <c r="G367" s="54"/>
      <c r="H367" s="57"/>
      <c r="I367" s="58" t="s">
        <v>835</v>
      </c>
      <c r="J367" s="51">
        <v>5</v>
      </c>
      <c r="K367" s="10" t="s">
        <v>221</v>
      </c>
      <c r="L367" s="11">
        <v>3</v>
      </c>
      <c r="M367" s="44" t="s">
        <v>259</v>
      </c>
      <c r="N367" s="44" t="s">
        <v>308</v>
      </c>
      <c r="O367" s="47"/>
      <c r="P367" s="44" t="s">
        <v>181</v>
      </c>
      <c r="Q367" s="47"/>
      <c r="R367" s="44"/>
      <c r="S367" s="44" t="s">
        <v>241</v>
      </c>
      <c r="T367" s="44" t="s">
        <v>227</v>
      </c>
      <c r="U367" s="44" t="s">
        <v>836</v>
      </c>
      <c r="V367" s="45"/>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row>
    <row r="368" spans="2:49" ht="15.95" customHeight="1" x14ac:dyDescent="0.15">
      <c r="B368" s="46"/>
      <c r="C368" s="47"/>
      <c r="D368" s="44"/>
      <c r="E368" s="44"/>
      <c r="F368" s="44"/>
      <c r="G368" s="55"/>
      <c r="H368" s="48"/>
      <c r="I368" s="59"/>
      <c r="J368" s="52"/>
      <c r="K368" s="13" t="s">
        <v>230</v>
      </c>
      <c r="L368" s="11"/>
      <c r="M368" s="44"/>
      <c r="N368" s="44"/>
      <c r="O368" s="47"/>
      <c r="P368" s="44"/>
      <c r="Q368" s="47"/>
      <c r="R368" s="44"/>
      <c r="S368" s="44"/>
      <c r="T368" s="44"/>
      <c r="U368" s="44"/>
      <c r="V368" s="45"/>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row>
    <row r="369" spans="2:49" ht="15.95" customHeight="1" x14ac:dyDescent="0.15">
      <c r="B369" s="46"/>
      <c r="C369" s="47"/>
      <c r="D369" s="44"/>
      <c r="E369" s="44"/>
      <c r="F369" s="44"/>
      <c r="G369" s="55"/>
      <c r="H369" s="48"/>
      <c r="I369" s="59"/>
      <c r="J369" s="52"/>
      <c r="K369" s="13" t="s">
        <v>231</v>
      </c>
      <c r="L369" s="11">
        <v>2</v>
      </c>
      <c r="M369" s="44"/>
      <c r="N369" s="44"/>
      <c r="O369" s="47"/>
      <c r="P369" s="44"/>
      <c r="Q369" s="47"/>
      <c r="R369" s="44"/>
      <c r="S369" s="44"/>
      <c r="T369" s="44"/>
      <c r="U369" s="44"/>
      <c r="V369" s="45"/>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row>
    <row r="370" spans="2:49" ht="15.95" customHeight="1" x14ac:dyDescent="0.15">
      <c r="B370" s="46"/>
      <c r="C370" s="47"/>
      <c r="D370" s="44"/>
      <c r="E370" s="44"/>
      <c r="F370" s="44"/>
      <c r="G370" s="56"/>
      <c r="H370" s="49"/>
      <c r="I370" s="60"/>
      <c r="J370" s="53"/>
      <c r="K370" s="13" t="s">
        <v>232</v>
      </c>
      <c r="L370" s="11"/>
      <c r="M370" s="44"/>
      <c r="N370" s="44"/>
      <c r="O370" s="47"/>
      <c r="P370" s="44"/>
      <c r="Q370" s="47"/>
      <c r="R370" s="44"/>
      <c r="S370" s="44"/>
      <c r="T370" s="44"/>
      <c r="U370" s="44"/>
      <c r="V370" s="45"/>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row>
    <row r="371" spans="2:49" ht="24" customHeight="1" x14ac:dyDescent="0.15">
      <c r="B371" s="47" t="s">
        <v>137</v>
      </c>
      <c r="C371" s="47" t="s">
        <v>38</v>
      </c>
      <c r="D371" s="44" t="s">
        <v>842</v>
      </c>
      <c r="E371" s="44" t="s">
        <v>843</v>
      </c>
      <c r="F371" s="44" t="s">
        <v>844</v>
      </c>
      <c r="G371" s="54" t="s">
        <v>105</v>
      </c>
      <c r="H371" s="57" t="str">
        <f>HYPERLINK("#", "http://educo-care.com/mint/")</f>
        <v>http://educo-care.com/mint/</v>
      </c>
      <c r="I371" s="58" t="s">
        <v>845</v>
      </c>
      <c r="J371" s="51">
        <v>6</v>
      </c>
      <c r="K371" s="10" t="s">
        <v>221</v>
      </c>
      <c r="L371" s="11">
        <v>4</v>
      </c>
      <c r="M371" s="44" t="s">
        <v>259</v>
      </c>
      <c r="N371" s="44" t="s">
        <v>846</v>
      </c>
      <c r="O371" s="47" t="s">
        <v>106</v>
      </c>
      <c r="P371" s="44" t="s">
        <v>190</v>
      </c>
      <c r="Q371" s="47"/>
      <c r="R371" s="44" t="s">
        <v>254</v>
      </c>
      <c r="S371" s="44" t="s">
        <v>226</v>
      </c>
      <c r="T371" s="44" t="s">
        <v>227</v>
      </c>
      <c r="U371" s="44" t="s">
        <v>847</v>
      </c>
      <c r="V371" s="45"/>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row>
    <row r="372" spans="2:49" ht="24" customHeight="1" x14ac:dyDescent="0.15">
      <c r="B372" s="46"/>
      <c r="C372" s="47"/>
      <c r="D372" s="44"/>
      <c r="E372" s="44"/>
      <c r="F372" s="44"/>
      <c r="G372" s="55"/>
      <c r="H372" s="48"/>
      <c r="I372" s="59"/>
      <c r="J372" s="52"/>
      <c r="K372" s="13" t="s">
        <v>230</v>
      </c>
      <c r="L372" s="11"/>
      <c r="M372" s="44"/>
      <c r="N372" s="44"/>
      <c r="O372" s="47"/>
      <c r="P372" s="44"/>
      <c r="Q372" s="47"/>
      <c r="R372" s="44"/>
      <c r="S372" s="44"/>
      <c r="T372" s="44"/>
      <c r="U372" s="44"/>
      <c r="V372" s="45"/>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row>
    <row r="373" spans="2:49" ht="24" customHeight="1" x14ac:dyDescent="0.15">
      <c r="B373" s="46"/>
      <c r="C373" s="47"/>
      <c r="D373" s="44"/>
      <c r="E373" s="44"/>
      <c r="F373" s="44"/>
      <c r="G373" s="55"/>
      <c r="H373" s="48"/>
      <c r="I373" s="59"/>
      <c r="J373" s="52"/>
      <c r="K373" s="13" t="s">
        <v>231</v>
      </c>
      <c r="L373" s="11">
        <v>2</v>
      </c>
      <c r="M373" s="44"/>
      <c r="N373" s="44"/>
      <c r="O373" s="47"/>
      <c r="P373" s="44"/>
      <c r="Q373" s="47"/>
      <c r="R373" s="44"/>
      <c r="S373" s="44"/>
      <c r="T373" s="44"/>
      <c r="U373" s="44"/>
      <c r="V373" s="45"/>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row>
    <row r="374" spans="2:49" ht="24" customHeight="1" x14ac:dyDescent="0.15">
      <c r="B374" s="46"/>
      <c r="C374" s="47"/>
      <c r="D374" s="44"/>
      <c r="E374" s="44"/>
      <c r="F374" s="44"/>
      <c r="G374" s="56"/>
      <c r="H374" s="49"/>
      <c r="I374" s="60"/>
      <c r="J374" s="53"/>
      <c r="K374" s="13" t="s">
        <v>232</v>
      </c>
      <c r="L374" s="11"/>
      <c r="M374" s="44"/>
      <c r="N374" s="44"/>
      <c r="O374" s="47"/>
      <c r="P374" s="44"/>
      <c r="Q374" s="47"/>
      <c r="R374" s="44"/>
      <c r="S374" s="44"/>
      <c r="T374" s="44"/>
      <c r="U374" s="44"/>
      <c r="V374" s="45"/>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row>
    <row r="375" spans="2:49" ht="18" customHeight="1" x14ac:dyDescent="0.15">
      <c r="B375" s="47" t="s">
        <v>137</v>
      </c>
      <c r="C375" s="47" t="s">
        <v>69</v>
      </c>
      <c r="D375" s="44" t="s">
        <v>860</v>
      </c>
      <c r="E375" s="44" t="s">
        <v>861</v>
      </c>
      <c r="F375" s="44" t="s">
        <v>862</v>
      </c>
      <c r="G375" s="54" t="s">
        <v>105</v>
      </c>
      <c r="H375" s="57" t="str">
        <f>HYPERLINK("#", "http://medicare-fukuoka.com")</f>
        <v>http://medicare-fukuoka.com</v>
      </c>
      <c r="I375" s="58" t="s">
        <v>863</v>
      </c>
      <c r="J375" s="51">
        <v>22</v>
      </c>
      <c r="K375" s="10" t="s">
        <v>221</v>
      </c>
      <c r="L375" s="11">
        <v>9</v>
      </c>
      <c r="M375" s="44" t="s">
        <v>522</v>
      </c>
      <c r="N375" s="44" t="s">
        <v>773</v>
      </c>
      <c r="O375" s="47" t="s">
        <v>106</v>
      </c>
      <c r="P375" s="44" t="s">
        <v>108</v>
      </c>
      <c r="Q375" s="47"/>
      <c r="R375" s="44" t="s">
        <v>254</v>
      </c>
      <c r="S375" s="44" t="s">
        <v>241</v>
      </c>
      <c r="T375" s="44" t="s">
        <v>227</v>
      </c>
      <c r="U375" s="44" t="s">
        <v>108</v>
      </c>
      <c r="V375" s="45"/>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row>
    <row r="376" spans="2:49" ht="18" customHeight="1" x14ac:dyDescent="0.15">
      <c r="B376" s="46"/>
      <c r="C376" s="47"/>
      <c r="D376" s="44"/>
      <c r="E376" s="44"/>
      <c r="F376" s="44"/>
      <c r="G376" s="55"/>
      <c r="H376" s="48"/>
      <c r="I376" s="59"/>
      <c r="J376" s="52"/>
      <c r="K376" s="13" t="s">
        <v>230</v>
      </c>
      <c r="L376" s="11">
        <v>6</v>
      </c>
      <c r="M376" s="44"/>
      <c r="N376" s="44"/>
      <c r="O376" s="47"/>
      <c r="P376" s="44"/>
      <c r="Q376" s="47"/>
      <c r="R376" s="44"/>
      <c r="S376" s="44"/>
      <c r="T376" s="44"/>
      <c r="U376" s="44"/>
      <c r="V376" s="45"/>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row>
    <row r="377" spans="2:49" ht="18" customHeight="1" x14ac:dyDescent="0.15">
      <c r="B377" s="46"/>
      <c r="C377" s="47"/>
      <c r="D377" s="44"/>
      <c r="E377" s="44"/>
      <c r="F377" s="44"/>
      <c r="G377" s="55"/>
      <c r="H377" s="48"/>
      <c r="I377" s="59"/>
      <c r="J377" s="52"/>
      <c r="K377" s="13" t="s">
        <v>231</v>
      </c>
      <c r="L377" s="11">
        <v>1</v>
      </c>
      <c r="M377" s="44"/>
      <c r="N377" s="44"/>
      <c r="O377" s="47"/>
      <c r="P377" s="44"/>
      <c r="Q377" s="47"/>
      <c r="R377" s="44"/>
      <c r="S377" s="44"/>
      <c r="T377" s="44"/>
      <c r="U377" s="44"/>
      <c r="V377" s="45"/>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row>
    <row r="378" spans="2:49" ht="18" customHeight="1" x14ac:dyDescent="0.15">
      <c r="B378" s="46"/>
      <c r="C378" s="47"/>
      <c r="D378" s="44"/>
      <c r="E378" s="44"/>
      <c r="F378" s="44"/>
      <c r="G378" s="56"/>
      <c r="H378" s="49"/>
      <c r="I378" s="60"/>
      <c r="J378" s="53"/>
      <c r="K378" s="13" t="s">
        <v>232</v>
      </c>
      <c r="L378" s="11" t="s">
        <v>170</v>
      </c>
      <c r="M378" s="44"/>
      <c r="N378" s="44"/>
      <c r="O378" s="47"/>
      <c r="P378" s="44"/>
      <c r="Q378" s="47"/>
      <c r="R378" s="44"/>
      <c r="S378" s="44"/>
      <c r="T378" s="44"/>
      <c r="U378" s="44"/>
      <c r="V378" s="45"/>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row>
    <row r="379" spans="2:49" ht="27.95" customHeight="1" x14ac:dyDescent="0.15">
      <c r="B379" s="47" t="s">
        <v>135</v>
      </c>
      <c r="C379" s="47" t="s">
        <v>1605</v>
      </c>
      <c r="D379" s="44" t="s">
        <v>848</v>
      </c>
      <c r="E379" s="44" t="s">
        <v>197</v>
      </c>
      <c r="F379" s="44" t="s">
        <v>849</v>
      </c>
      <c r="G379" s="54" t="s">
        <v>105</v>
      </c>
      <c r="H379" s="57" t="str">
        <f>HYPERLINK("#", "http://www.sejimapharmacy.co.jp/visit")</f>
        <v>http://www.sejimapharmacy.co.jp/visit</v>
      </c>
      <c r="I379" s="58" t="s">
        <v>850</v>
      </c>
      <c r="J379" s="51" t="s">
        <v>236</v>
      </c>
      <c r="K379" s="10" t="s">
        <v>221</v>
      </c>
      <c r="L379" s="11">
        <v>5</v>
      </c>
      <c r="M379" s="44" t="s">
        <v>522</v>
      </c>
      <c r="N379" s="44" t="s">
        <v>851</v>
      </c>
      <c r="O379" s="47" t="s">
        <v>106</v>
      </c>
      <c r="P379" s="44"/>
      <c r="Q379" s="47"/>
      <c r="R379" s="44" t="s">
        <v>1174</v>
      </c>
      <c r="S379" s="44" t="s">
        <v>226</v>
      </c>
      <c r="T379" s="44" t="s">
        <v>852</v>
      </c>
      <c r="U379" s="44" t="s">
        <v>853</v>
      </c>
      <c r="V379" s="45"/>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row>
    <row r="380" spans="2:49" ht="27.95" customHeight="1" x14ac:dyDescent="0.15">
      <c r="B380" s="46"/>
      <c r="C380" s="47"/>
      <c r="D380" s="44"/>
      <c r="E380" s="44"/>
      <c r="F380" s="44"/>
      <c r="G380" s="55"/>
      <c r="H380" s="48"/>
      <c r="I380" s="59"/>
      <c r="J380" s="52"/>
      <c r="K380" s="13" t="s">
        <v>230</v>
      </c>
      <c r="L380" s="11" t="s">
        <v>364</v>
      </c>
      <c r="M380" s="44"/>
      <c r="N380" s="44"/>
      <c r="O380" s="47"/>
      <c r="P380" s="44"/>
      <c r="Q380" s="47"/>
      <c r="R380" s="44"/>
      <c r="S380" s="44"/>
      <c r="T380" s="44"/>
      <c r="U380" s="44"/>
      <c r="V380" s="45"/>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row>
    <row r="381" spans="2:49" ht="27.95" customHeight="1" x14ac:dyDescent="0.15">
      <c r="B381" s="46"/>
      <c r="C381" s="47"/>
      <c r="D381" s="44"/>
      <c r="E381" s="44"/>
      <c r="F381" s="44"/>
      <c r="G381" s="55"/>
      <c r="H381" s="48"/>
      <c r="I381" s="59"/>
      <c r="J381" s="52"/>
      <c r="K381" s="13" t="s">
        <v>231</v>
      </c>
      <c r="L381" s="11"/>
      <c r="M381" s="44"/>
      <c r="N381" s="44"/>
      <c r="O381" s="47"/>
      <c r="P381" s="44"/>
      <c r="Q381" s="47"/>
      <c r="R381" s="44"/>
      <c r="S381" s="44"/>
      <c r="T381" s="44"/>
      <c r="U381" s="44"/>
      <c r="V381" s="45"/>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row>
    <row r="382" spans="2:49" ht="27.95" customHeight="1" x14ac:dyDescent="0.15">
      <c r="B382" s="46"/>
      <c r="C382" s="47"/>
      <c r="D382" s="44"/>
      <c r="E382" s="44"/>
      <c r="F382" s="44"/>
      <c r="G382" s="56"/>
      <c r="H382" s="49"/>
      <c r="I382" s="60"/>
      <c r="J382" s="53"/>
      <c r="K382" s="13" t="s">
        <v>232</v>
      </c>
      <c r="L382" s="11" t="s">
        <v>108</v>
      </c>
      <c r="M382" s="44"/>
      <c r="N382" s="44"/>
      <c r="O382" s="47"/>
      <c r="P382" s="44"/>
      <c r="Q382" s="47"/>
      <c r="R382" s="44"/>
      <c r="S382" s="44"/>
      <c r="T382" s="44"/>
      <c r="U382" s="44"/>
      <c r="V382" s="45"/>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row>
    <row r="383" spans="2:49" ht="41.1" customHeight="1" x14ac:dyDescent="0.15">
      <c r="B383" s="47" t="s">
        <v>137</v>
      </c>
      <c r="C383" s="47" t="s">
        <v>69</v>
      </c>
      <c r="D383" s="44" t="s">
        <v>854</v>
      </c>
      <c r="E383" s="44" t="s">
        <v>855</v>
      </c>
      <c r="F383" s="44" t="s">
        <v>856</v>
      </c>
      <c r="G383" s="54" t="s">
        <v>105</v>
      </c>
      <c r="H383" s="57" t="str">
        <f>HYPERLINK("#", "https://sunlight-vns.com/")</f>
        <v>https://sunlight-vns.com/</v>
      </c>
      <c r="I383" s="58" t="s">
        <v>857</v>
      </c>
      <c r="J383" s="51">
        <v>8</v>
      </c>
      <c r="K383" s="10" t="s">
        <v>221</v>
      </c>
      <c r="L383" s="11">
        <v>5</v>
      </c>
      <c r="M383" s="44" t="s">
        <v>259</v>
      </c>
      <c r="N383" s="44" t="s">
        <v>858</v>
      </c>
      <c r="O383" s="47" t="s">
        <v>106</v>
      </c>
      <c r="P383" s="44"/>
      <c r="Q383" s="47"/>
      <c r="R383" s="44" t="s">
        <v>254</v>
      </c>
      <c r="S383" s="44" t="s">
        <v>241</v>
      </c>
      <c r="T383" s="44" t="s">
        <v>227</v>
      </c>
      <c r="U383" s="44" t="s">
        <v>859</v>
      </c>
      <c r="V383" s="45"/>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row>
    <row r="384" spans="2:49" ht="41.1" customHeight="1" x14ac:dyDescent="0.15">
      <c r="B384" s="46"/>
      <c r="C384" s="47"/>
      <c r="D384" s="44"/>
      <c r="E384" s="44"/>
      <c r="F384" s="44"/>
      <c r="G384" s="55"/>
      <c r="H384" s="48"/>
      <c r="I384" s="59"/>
      <c r="J384" s="52"/>
      <c r="K384" s="13" t="s">
        <v>230</v>
      </c>
      <c r="L384" s="11">
        <v>1</v>
      </c>
      <c r="M384" s="44"/>
      <c r="N384" s="44"/>
      <c r="O384" s="47"/>
      <c r="P384" s="44"/>
      <c r="Q384" s="47"/>
      <c r="R384" s="44"/>
      <c r="S384" s="44"/>
      <c r="T384" s="44"/>
      <c r="U384" s="44"/>
      <c r="V384" s="45"/>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row>
    <row r="385" spans="2:49" ht="41.1" customHeight="1" x14ac:dyDescent="0.15">
      <c r="B385" s="46"/>
      <c r="C385" s="47"/>
      <c r="D385" s="44"/>
      <c r="E385" s="44"/>
      <c r="F385" s="44"/>
      <c r="G385" s="55"/>
      <c r="H385" s="48"/>
      <c r="I385" s="59"/>
      <c r="J385" s="52"/>
      <c r="K385" s="13" t="s">
        <v>231</v>
      </c>
      <c r="L385" s="11">
        <v>2</v>
      </c>
      <c r="M385" s="44"/>
      <c r="N385" s="44"/>
      <c r="O385" s="47"/>
      <c r="P385" s="44"/>
      <c r="Q385" s="47"/>
      <c r="R385" s="44"/>
      <c r="S385" s="44"/>
      <c r="T385" s="44"/>
      <c r="U385" s="44"/>
      <c r="V385" s="45"/>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row>
    <row r="386" spans="2:49" ht="41.1" customHeight="1" x14ac:dyDescent="0.15">
      <c r="B386" s="46"/>
      <c r="C386" s="47"/>
      <c r="D386" s="44"/>
      <c r="E386" s="44"/>
      <c r="F386" s="44"/>
      <c r="G386" s="56"/>
      <c r="H386" s="49"/>
      <c r="I386" s="60"/>
      <c r="J386" s="53"/>
      <c r="K386" s="13" t="s">
        <v>232</v>
      </c>
      <c r="L386" s="11"/>
      <c r="M386" s="44"/>
      <c r="N386" s="44"/>
      <c r="O386" s="47"/>
      <c r="P386" s="44"/>
      <c r="Q386" s="47"/>
      <c r="R386" s="44"/>
      <c r="S386" s="44"/>
      <c r="T386" s="44"/>
      <c r="U386" s="44"/>
      <c r="V386" s="45"/>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row>
    <row r="387" spans="2:49" ht="27.95" customHeight="1" x14ac:dyDescent="0.15">
      <c r="B387" s="46" t="s">
        <v>138</v>
      </c>
      <c r="C387" s="47" t="s">
        <v>33</v>
      </c>
      <c r="D387" s="44" t="s">
        <v>864</v>
      </c>
      <c r="E387" s="44" t="s">
        <v>865</v>
      </c>
      <c r="F387" s="44" t="s">
        <v>866</v>
      </c>
      <c r="G387" s="54" t="s">
        <v>105</v>
      </c>
      <c r="H387" s="57" t="str">
        <f>HYPERLINK("#", "http://nisiko.jp/care/")</f>
        <v>http://nisiko.jp/care/</v>
      </c>
      <c r="I387" s="58" t="s">
        <v>867</v>
      </c>
      <c r="J387" s="51">
        <v>35</v>
      </c>
      <c r="K387" s="10" t="s">
        <v>221</v>
      </c>
      <c r="L387" s="11">
        <v>16</v>
      </c>
      <c r="M387" s="44" t="s">
        <v>336</v>
      </c>
      <c r="N387" s="44" t="s">
        <v>868</v>
      </c>
      <c r="O387" s="47" t="s">
        <v>106</v>
      </c>
      <c r="P387" s="44" t="s">
        <v>495</v>
      </c>
      <c r="Q387" s="47"/>
      <c r="R387" s="44" t="s">
        <v>254</v>
      </c>
      <c r="S387" s="44" t="s">
        <v>241</v>
      </c>
      <c r="T387" s="44" t="s">
        <v>227</v>
      </c>
      <c r="U387" s="44" t="s">
        <v>869</v>
      </c>
      <c r="V387" s="45"/>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row>
    <row r="388" spans="2:49" ht="27.95" customHeight="1" x14ac:dyDescent="0.15">
      <c r="B388" s="46"/>
      <c r="C388" s="47"/>
      <c r="D388" s="44"/>
      <c r="E388" s="44"/>
      <c r="F388" s="44"/>
      <c r="G388" s="55"/>
      <c r="H388" s="48"/>
      <c r="I388" s="59"/>
      <c r="J388" s="52"/>
      <c r="K388" s="13" t="s">
        <v>230</v>
      </c>
      <c r="L388" s="11">
        <v>12</v>
      </c>
      <c r="M388" s="44"/>
      <c r="N388" s="44"/>
      <c r="O388" s="47"/>
      <c r="P388" s="44"/>
      <c r="Q388" s="47"/>
      <c r="R388" s="44"/>
      <c r="S388" s="44"/>
      <c r="T388" s="44"/>
      <c r="U388" s="44"/>
      <c r="V388" s="45"/>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row>
    <row r="389" spans="2:49" ht="27.95" customHeight="1" x14ac:dyDescent="0.15">
      <c r="B389" s="46"/>
      <c r="C389" s="47"/>
      <c r="D389" s="44"/>
      <c r="E389" s="44"/>
      <c r="F389" s="44"/>
      <c r="G389" s="55"/>
      <c r="H389" s="48"/>
      <c r="I389" s="59"/>
      <c r="J389" s="52"/>
      <c r="K389" s="13" t="s">
        <v>231</v>
      </c>
      <c r="L389" s="11">
        <v>5</v>
      </c>
      <c r="M389" s="44"/>
      <c r="N389" s="44"/>
      <c r="O389" s="47"/>
      <c r="P389" s="44"/>
      <c r="Q389" s="47"/>
      <c r="R389" s="44"/>
      <c r="S389" s="44"/>
      <c r="T389" s="44"/>
      <c r="U389" s="44"/>
      <c r="V389" s="45"/>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row>
    <row r="390" spans="2:49" ht="27.95" customHeight="1" x14ac:dyDescent="0.15">
      <c r="B390" s="46"/>
      <c r="C390" s="47"/>
      <c r="D390" s="44"/>
      <c r="E390" s="44"/>
      <c r="F390" s="44"/>
      <c r="G390" s="56"/>
      <c r="H390" s="49"/>
      <c r="I390" s="60"/>
      <c r="J390" s="53"/>
      <c r="K390" s="13" t="s">
        <v>232</v>
      </c>
      <c r="L390" s="11">
        <v>2</v>
      </c>
      <c r="M390" s="44"/>
      <c r="N390" s="44"/>
      <c r="O390" s="47"/>
      <c r="P390" s="44"/>
      <c r="Q390" s="47"/>
      <c r="R390" s="44"/>
      <c r="S390" s="44"/>
      <c r="T390" s="44"/>
      <c r="U390" s="44"/>
      <c r="V390" s="45"/>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row>
    <row r="391" spans="2:49" ht="30" customHeight="1" x14ac:dyDescent="0.15">
      <c r="B391" s="46" t="s">
        <v>139</v>
      </c>
      <c r="C391" s="47" t="s">
        <v>86</v>
      </c>
      <c r="D391" s="44" t="s">
        <v>870</v>
      </c>
      <c r="E391" s="44" t="s">
        <v>871</v>
      </c>
      <c r="F391" s="44" t="s">
        <v>872</v>
      </c>
      <c r="G391" s="54" t="s">
        <v>105</v>
      </c>
      <c r="H391" s="57" t="str">
        <f>HYPERLINK("#", "https://www.with-g.com/")</f>
        <v>https://www.with-g.com/</v>
      </c>
      <c r="I391" s="58" t="s">
        <v>873</v>
      </c>
      <c r="J391" s="51">
        <v>13</v>
      </c>
      <c r="K391" s="10" t="s">
        <v>221</v>
      </c>
      <c r="L391" s="11">
        <v>13</v>
      </c>
      <c r="M391" s="44" t="s">
        <v>874</v>
      </c>
      <c r="N391" s="44" t="s">
        <v>875</v>
      </c>
      <c r="O391" s="47" t="s">
        <v>106</v>
      </c>
      <c r="P391" s="44" t="s">
        <v>224</v>
      </c>
      <c r="Q391" s="47"/>
      <c r="R391" s="44" t="s">
        <v>1174</v>
      </c>
      <c r="S391" s="44"/>
      <c r="T391" s="44" t="s">
        <v>876</v>
      </c>
      <c r="U391" s="44" t="s">
        <v>877</v>
      </c>
      <c r="V391" s="45"/>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row>
    <row r="392" spans="2:49" ht="30" customHeight="1" x14ac:dyDescent="0.15">
      <c r="B392" s="46"/>
      <c r="C392" s="47"/>
      <c r="D392" s="44"/>
      <c r="E392" s="44"/>
      <c r="F392" s="44"/>
      <c r="G392" s="55"/>
      <c r="H392" s="48"/>
      <c r="I392" s="59"/>
      <c r="J392" s="52"/>
      <c r="K392" s="13" t="s">
        <v>230</v>
      </c>
      <c r="L392" s="11"/>
      <c r="M392" s="44"/>
      <c r="N392" s="44"/>
      <c r="O392" s="47"/>
      <c r="P392" s="44"/>
      <c r="Q392" s="47"/>
      <c r="R392" s="44"/>
      <c r="S392" s="44"/>
      <c r="T392" s="44"/>
      <c r="U392" s="44"/>
      <c r="V392" s="45"/>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row>
    <row r="393" spans="2:49" ht="30" customHeight="1" x14ac:dyDescent="0.15">
      <c r="B393" s="46"/>
      <c r="C393" s="47"/>
      <c r="D393" s="44"/>
      <c r="E393" s="44"/>
      <c r="F393" s="44"/>
      <c r="G393" s="55"/>
      <c r="H393" s="48"/>
      <c r="I393" s="59"/>
      <c r="J393" s="52"/>
      <c r="K393" s="13" t="s">
        <v>231</v>
      </c>
      <c r="L393" s="11"/>
      <c r="M393" s="44"/>
      <c r="N393" s="44"/>
      <c r="O393" s="47"/>
      <c r="P393" s="44"/>
      <c r="Q393" s="47"/>
      <c r="R393" s="44"/>
      <c r="S393" s="44"/>
      <c r="T393" s="44"/>
      <c r="U393" s="44"/>
      <c r="V393" s="45"/>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row>
    <row r="394" spans="2:49" ht="30" customHeight="1" x14ac:dyDescent="0.15">
      <c r="B394" s="46"/>
      <c r="C394" s="47"/>
      <c r="D394" s="44"/>
      <c r="E394" s="44"/>
      <c r="F394" s="44"/>
      <c r="G394" s="56"/>
      <c r="H394" s="49"/>
      <c r="I394" s="60"/>
      <c r="J394" s="53"/>
      <c r="K394" s="13" t="s">
        <v>232</v>
      </c>
      <c r="L394" s="11"/>
      <c r="M394" s="44"/>
      <c r="N394" s="44"/>
      <c r="O394" s="47"/>
      <c r="P394" s="44"/>
      <c r="Q394" s="47"/>
      <c r="R394" s="44"/>
      <c r="S394" s="44"/>
      <c r="T394" s="44"/>
      <c r="U394" s="44"/>
      <c r="V394" s="45"/>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row>
    <row r="395" spans="2:49" ht="29.1" customHeight="1" x14ac:dyDescent="0.15">
      <c r="B395" s="46" t="s">
        <v>139</v>
      </c>
      <c r="C395" s="47" t="s">
        <v>86</v>
      </c>
      <c r="D395" s="44" t="s">
        <v>878</v>
      </c>
      <c r="E395" s="44" t="s">
        <v>879</v>
      </c>
      <c r="F395" s="44" t="s">
        <v>880</v>
      </c>
      <c r="G395" s="54" t="s">
        <v>105</v>
      </c>
      <c r="H395" s="57" t="str">
        <f>HYPERLINK("#", "https://plainface-ns.com/")</f>
        <v>https://plainface-ns.com/</v>
      </c>
      <c r="I395" s="58" t="s">
        <v>881</v>
      </c>
      <c r="J395" s="51">
        <v>8</v>
      </c>
      <c r="K395" s="10" t="s">
        <v>221</v>
      </c>
      <c r="L395" s="11">
        <v>8</v>
      </c>
      <c r="M395" s="44" t="s">
        <v>522</v>
      </c>
      <c r="N395" s="44" t="s">
        <v>882</v>
      </c>
      <c r="O395" s="47" t="s">
        <v>106</v>
      </c>
      <c r="P395" s="44"/>
      <c r="Q395" s="47"/>
      <c r="R395" s="44"/>
      <c r="S395" s="44" t="s">
        <v>883</v>
      </c>
      <c r="T395" s="44" t="s">
        <v>884</v>
      </c>
      <c r="U395" s="44" t="s">
        <v>885</v>
      </c>
      <c r="V395" s="45"/>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row>
    <row r="396" spans="2:49" ht="29.1" customHeight="1" x14ac:dyDescent="0.15">
      <c r="B396" s="46"/>
      <c r="C396" s="47"/>
      <c r="D396" s="44"/>
      <c r="E396" s="44"/>
      <c r="F396" s="44"/>
      <c r="G396" s="55"/>
      <c r="H396" s="48"/>
      <c r="I396" s="59"/>
      <c r="J396" s="52"/>
      <c r="K396" s="13" t="s">
        <v>230</v>
      </c>
      <c r="L396" s="11"/>
      <c r="M396" s="44"/>
      <c r="N396" s="44"/>
      <c r="O396" s="47"/>
      <c r="P396" s="44"/>
      <c r="Q396" s="47"/>
      <c r="R396" s="44"/>
      <c r="S396" s="44"/>
      <c r="T396" s="44"/>
      <c r="U396" s="44"/>
      <c r="V396" s="45"/>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row>
    <row r="397" spans="2:49" ht="29.1" customHeight="1" x14ac:dyDescent="0.15">
      <c r="B397" s="46"/>
      <c r="C397" s="47"/>
      <c r="D397" s="44"/>
      <c r="E397" s="44"/>
      <c r="F397" s="44"/>
      <c r="G397" s="55"/>
      <c r="H397" s="48"/>
      <c r="I397" s="59"/>
      <c r="J397" s="52"/>
      <c r="K397" s="13" t="s">
        <v>231</v>
      </c>
      <c r="L397" s="11"/>
      <c r="M397" s="44"/>
      <c r="N397" s="44"/>
      <c r="O397" s="47"/>
      <c r="P397" s="44"/>
      <c r="Q397" s="47"/>
      <c r="R397" s="44"/>
      <c r="S397" s="44"/>
      <c r="T397" s="44"/>
      <c r="U397" s="44"/>
      <c r="V397" s="45"/>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row>
    <row r="398" spans="2:49" ht="29.1" customHeight="1" x14ac:dyDescent="0.15">
      <c r="B398" s="46"/>
      <c r="C398" s="47"/>
      <c r="D398" s="44"/>
      <c r="E398" s="44"/>
      <c r="F398" s="44"/>
      <c r="G398" s="56"/>
      <c r="H398" s="49"/>
      <c r="I398" s="60"/>
      <c r="J398" s="53"/>
      <c r="K398" s="13" t="s">
        <v>232</v>
      </c>
      <c r="L398" s="11"/>
      <c r="M398" s="44"/>
      <c r="N398" s="44"/>
      <c r="O398" s="47"/>
      <c r="P398" s="44"/>
      <c r="Q398" s="47"/>
      <c r="R398" s="44"/>
      <c r="S398" s="44"/>
      <c r="T398" s="44"/>
      <c r="U398" s="44"/>
      <c r="V398" s="45"/>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row>
    <row r="399" spans="2:49" ht="35.1" customHeight="1" x14ac:dyDescent="0.15">
      <c r="B399" s="46" t="s">
        <v>140</v>
      </c>
      <c r="C399" s="47" t="s">
        <v>89</v>
      </c>
      <c r="D399" s="44" t="s">
        <v>886</v>
      </c>
      <c r="E399" s="44" t="s">
        <v>191</v>
      </c>
      <c r="F399" s="44" t="s">
        <v>887</v>
      </c>
      <c r="G399" s="54" t="s">
        <v>105</v>
      </c>
      <c r="H399" s="57" t="str">
        <f>HYPERLINK("#", "https://kyushu-cc.hosp.go.jp/")</f>
        <v>https://kyushu-cc.hosp.go.jp/</v>
      </c>
      <c r="I399" s="58" t="s">
        <v>888</v>
      </c>
      <c r="J399" s="51">
        <v>5</v>
      </c>
      <c r="K399" s="10" t="s">
        <v>221</v>
      </c>
      <c r="L399" s="11">
        <v>5</v>
      </c>
      <c r="M399" s="44" t="s">
        <v>889</v>
      </c>
      <c r="N399" s="44" t="s">
        <v>890</v>
      </c>
      <c r="O399" s="47" t="s">
        <v>106</v>
      </c>
      <c r="P399" s="44"/>
      <c r="Q399" s="47"/>
      <c r="R399" s="44" t="s">
        <v>252</v>
      </c>
      <c r="S399" s="44"/>
      <c r="T399" s="44" t="s">
        <v>891</v>
      </c>
      <c r="U399" s="44" t="s">
        <v>892</v>
      </c>
      <c r="V399" s="45"/>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row>
    <row r="400" spans="2:49" ht="35.1" customHeight="1" x14ac:dyDescent="0.15">
      <c r="B400" s="46"/>
      <c r="C400" s="47"/>
      <c r="D400" s="44"/>
      <c r="E400" s="44"/>
      <c r="F400" s="44"/>
      <c r="G400" s="55"/>
      <c r="H400" s="48"/>
      <c r="I400" s="59"/>
      <c r="J400" s="52"/>
      <c r="K400" s="13" t="s">
        <v>230</v>
      </c>
      <c r="L400" s="11"/>
      <c r="M400" s="44"/>
      <c r="N400" s="44"/>
      <c r="O400" s="47"/>
      <c r="P400" s="44"/>
      <c r="Q400" s="47"/>
      <c r="R400" s="44"/>
      <c r="S400" s="44"/>
      <c r="T400" s="44"/>
      <c r="U400" s="44"/>
      <c r="V400" s="45"/>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row>
    <row r="401" spans="2:49" ht="35.1" customHeight="1" x14ac:dyDescent="0.15">
      <c r="B401" s="46"/>
      <c r="C401" s="47"/>
      <c r="D401" s="44"/>
      <c r="E401" s="44"/>
      <c r="F401" s="44"/>
      <c r="G401" s="55"/>
      <c r="H401" s="48"/>
      <c r="I401" s="59"/>
      <c r="J401" s="52"/>
      <c r="K401" s="13" t="s">
        <v>231</v>
      </c>
      <c r="L401" s="11"/>
      <c r="M401" s="44"/>
      <c r="N401" s="44"/>
      <c r="O401" s="47"/>
      <c r="P401" s="44"/>
      <c r="Q401" s="47"/>
      <c r="R401" s="44"/>
      <c r="S401" s="44"/>
      <c r="T401" s="44"/>
      <c r="U401" s="44"/>
      <c r="V401" s="45"/>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row>
    <row r="402" spans="2:49" ht="35.1" customHeight="1" x14ac:dyDescent="0.15">
      <c r="B402" s="46"/>
      <c r="C402" s="47"/>
      <c r="D402" s="44"/>
      <c r="E402" s="44"/>
      <c r="F402" s="44"/>
      <c r="G402" s="56"/>
      <c r="H402" s="49"/>
      <c r="I402" s="60"/>
      <c r="J402" s="53"/>
      <c r="K402" s="13" t="s">
        <v>232</v>
      </c>
      <c r="L402" s="11"/>
      <c r="M402" s="44"/>
      <c r="N402" s="44"/>
      <c r="O402" s="47"/>
      <c r="P402" s="44"/>
      <c r="Q402" s="47"/>
      <c r="R402" s="44"/>
      <c r="S402" s="44"/>
      <c r="T402" s="44"/>
      <c r="U402" s="44"/>
      <c r="V402" s="45"/>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row>
    <row r="403" spans="2:49" ht="27" customHeight="1" x14ac:dyDescent="0.15">
      <c r="B403" s="46" t="s">
        <v>140</v>
      </c>
      <c r="C403" s="47" t="s">
        <v>89</v>
      </c>
      <c r="D403" s="44" t="s">
        <v>925</v>
      </c>
      <c r="E403" s="44" t="s">
        <v>926</v>
      </c>
      <c r="F403" s="44" t="s">
        <v>927</v>
      </c>
      <c r="G403" s="54" t="s">
        <v>105</v>
      </c>
      <c r="H403" s="57" t="str">
        <f>HYPERLINK("#", "http://www.yunagi-kango.com/riyou.php")</f>
        <v>http://www.yunagi-kango.com/riyou.php</v>
      </c>
      <c r="I403" s="58" t="s">
        <v>928</v>
      </c>
      <c r="J403" s="51">
        <v>4</v>
      </c>
      <c r="K403" s="10" t="s">
        <v>221</v>
      </c>
      <c r="L403" s="11">
        <v>4</v>
      </c>
      <c r="M403" s="44" t="s">
        <v>929</v>
      </c>
      <c r="N403" s="44" t="s">
        <v>930</v>
      </c>
      <c r="O403" s="47" t="s">
        <v>106</v>
      </c>
      <c r="P403" s="44" t="s">
        <v>181</v>
      </c>
      <c r="Q403" s="47"/>
      <c r="R403" s="44" t="s">
        <v>300</v>
      </c>
      <c r="S403" s="44" t="s">
        <v>241</v>
      </c>
      <c r="T403" s="44" t="s">
        <v>227</v>
      </c>
      <c r="U403" s="44" t="s">
        <v>931</v>
      </c>
      <c r="V403" s="45"/>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row>
    <row r="404" spans="2:49" ht="27" customHeight="1" x14ac:dyDescent="0.15">
      <c r="B404" s="46"/>
      <c r="C404" s="47"/>
      <c r="D404" s="44"/>
      <c r="E404" s="44"/>
      <c r="F404" s="44"/>
      <c r="G404" s="55"/>
      <c r="H404" s="48"/>
      <c r="I404" s="59"/>
      <c r="J404" s="52"/>
      <c r="K404" s="13" t="s">
        <v>230</v>
      </c>
      <c r="L404" s="11" t="s">
        <v>108</v>
      </c>
      <c r="M404" s="44"/>
      <c r="N404" s="44"/>
      <c r="O404" s="47"/>
      <c r="P404" s="44"/>
      <c r="Q404" s="47"/>
      <c r="R404" s="44"/>
      <c r="S404" s="44"/>
      <c r="T404" s="44"/>
      <c r="U404" s="44"/>
      <c r="V404" s="45"/>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row>
    <row r="405" spans="2:49" ht="27" customHeight="1" x14ac:dyDescent="0.15">
      <c r="B405" s="46"/>
      <c r="C405" s="47"/>
      <c r="D405" s="44"/>
      <c r="E405" s="44"/>
      <c r="F405" s="44"/>
      <c r="G405" s="55"/>
      <c r="H405" s="48"/>
      <c r="I405" s="59"/>
      <c r="J405" s="52"/>
      <c r="K405" s="13" t="s">
        <v>231</v>
      </c>
      <c r="L405" s="11" t="s">
        <v>108</v>
      </c>
      <c r="M405" s="44"/>
      <c r="N405" s="44"/>
      <c r="O405" s="47"/>
      <c r="P405" s="44"/>
      <c r="Q405" s="47"/>
      <c r="R405" s="44"/>
      <c r="S405" s="44"/>
      <c r="T405" s="44"/>
      <c r="U405" s="44"/>
      <c r="V405" s="45"/>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row>
    <row r="406" spans="2:49" ht="27" customHeight="1" x14ac:dyDescent="0.15">
      <c r="B406" s="46"/>
      <c r="C406" s="47"/>
      <c r="D406" s="44"/>
      <c r="E406" s="44"/>
      <c r="F406" s="44"/>
      <c r="G406" s="56"/>
      <c r="H406" s="49"/>
      <c r="I406" s="60"/>
      <c r="J406" s="53"/>
      <c r="K406" s="13" t="s">
        <v>232</v>
      </c>
      <c r="L406" s="11" t="s">
        <v>108</v>
      </c>
      <c r="M406" s="44"/>
      <c r="N406" s="44"/>
      <c r="O406" s="47"/>
      <c r="P406" s="44"/>
      <c r="Q406" s="47"/>
      <c r="R406" s="44"/>
      <c r="S406" s="44"/>
      <c r="T406" s="44"/>
      <c r="U406" s="44"/>
      <c r="V406" s="45"/>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row>
    <row r="407" spans="2:49" ht="36.950000000000003" customHeight="1" x14ac:dyDescent="0.15">
      <c r="B407" s="46" t="s">
        <v>140</v>
      </c>
      <c r="C407" s="47" t="s">
        <v>89</v>
      </c>
      <c r="D407" s="44" t="s">
        <v>918</v>
      </c>
      <c r="E407" s="44" t="s">
        <v>919</v>
      </c>
      <c r="F407" s="44" t="s">
        <v>920</v>
      </c>
      <c r="G407" s="54" t="s">
        <v>105</v>
      </c>
      <c r="H407" s="57" t="str">
        <f>HYPERLINK("#", "https://rakusapo.net/respcar/")</f>
        <v>https://rakusapo.net/respcar/</v>
      </c>
      <c r="I407" s="58" t="s">
        <v>921</v>
      </c>
      <c r="J407" s="51">
        <v>38</v>
      </c>
      <c r="K407" s="10" t="s">
        <v>221</v>
      </c>
      <c r="L407" s="11">
        <v>24</v>
      </c>
      <c r="M407" s="44" t="s">
        <v>274</v>
      </c>
      <c r="N407" s="44" t="s">
        <v>922</v>
      </c>
      <c r="O407" s="47" t="s">
        <v>106</v>
      </c>
      <c r="P407" s="44" t="s">
        <v>923</v>
      </c>
      <c r="Q407" s="47"/>
      <c r="R407" s="44" t="s">
        <v>254</v>
      </c>
      <c r="S407" s="44"/>
      <c r="T407" s="44" t="s">
        <v>227</v>
      </c>
      <c r="U407" s="44" t="s">
        <v>924</v>
      </c>
      <c r="V407" s="45"/>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row>
    <row r="408" spans="2:49" ht="36.950000000000003" customHeight="1" x14ac:dyDescent="0.15">
      <c r="B408" s="46"/>
      <c r="C408" s="47"/>
      <c r="D408" s="44"/>
      <c r="E408" s="44"/>
      <c r="F408" s="44"/>
      <c r="G408" s="55"/>
      <c r="H408" s="48"/>
      <c r="I408" s="59"/>
      <c r="J408" s="52"/>
      <c r="K408" s="13" t="s">
        <v>230</v>
      </c>
      <c r="L408" s="11">
        <v>8</v>
      </c>
      <c r="M408" s="44"/>
      <c r="N408" s="44"/>
      <c r="O408" s="47"/>
      <c r="P408" s="44"/>
      <c r="Q408" s="47"/>
      <c r="R408" s="44"/>
      <c r="S408" s="44"/>
      <c r="T408" s="44"/>
      <c r="U408" s="44"/>
      <c r="V408" s="45"/>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row>
    <row r="409" spans="2:49" ht="36.950000000000003" customHeight="1" x14ac:dyDescent="0.15">
      <c r="B409" s="46"/>
      <c r="C409" s="47"/>
      <c r="D409" s="44"/>
      <c r="E409" s="44"/>
      <c r="F409" s="44"/>
      <c r="G409" s="55"/>
      <c r="H409" s="48"/>
      <c r="I409" s="59"/>
      <c r="J409" s="52"/>
      <c r="K409" s="13" t="s">
        <v>231</v>
      </c>
      <c r="L409" s="11">
        <v>6</v>
      </c>
      <c r="M409" s="44"/>
      <c r="N409" s="44"/>
      <c r="O409" s="47"/>
      <c r="P409" s="44"/>
      <c r="Q409" s="47"/>
      <c r="R409" s="44"/>
      <c r="S409" s="44"/>
      <c r="T409" s="44"/>
      <c r="U409" s="44"/>
      <c r="V409" s="45"/>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row>
    <row r="410" spans="2:49" ht="36.950000000000003" customHeight="1" x14ac:dyDescent="0.15">
      <c r="B410" s="46"/>
      <c r="C410" s="47"/>
      <c r="D410" s="44"/>
      <c r="E410" s="44"/>
      <c r="F410" s="44"/>
      <c r="G410" s="56"/>
      <c r="H410" s="49"/>
      <c r="I410" s="60"/>
      <c r="J410" s="53"/>
      <c r="K410" s="13" t="s">
        <v>232</v>
      </c>
      <c r="L410" s="11"/>
      <c r="M410" s="44"/>
      <c r="N410" s="44"/>
      <c r="O410" s="47"/>
      <c r="P410" s="44"/>
      <c r="Q410" s="47"/>
      <c r="R410" s="44"/>
      <c r="S410" s="44"/>
      <c r="T410" s="44"/>
      <c r="U410" s="44"/>
      <c r="V410" s="45"/>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row>
    <row r="411" spans="2:49" ht="27" customHeight="1" x14ac:dyDescent="0.15">
      <c r="B411" s="46" t="s">
        <v>140</v>
      </c>
      <c r="C411" s="47" t="s">
        <v>34</v>
      </c>
      <c r="D411" s="44" t="s">
        <v>893</v>
      </c>
      <c r="E411" s="44" t="s">
        <v>894</v>
      </c>
      <c r="F411" s="44" t="s">
        <v>895</v>
      </c>
      <c r="G411" s="54"/>
      <c r="H411" s="57"/>
      <c r="I411" s="58" t="s">
        <v>896</v>
      </c>
      <c r="J411" s="51">
        <v>11</v>
      </c>
      <c r="K411" s="10" t="s">
        <v>221</v>
      </c>
      <c r="L411" s="11">
        <v>5</v>
      </c>
      <c r="M411" s="44" t="s">
        <v>259</v>
      </c>
      <c r="N411" s="44" t="s">
        <v>897</v>
      </c>
      <c r="O411" s="47" t="s">
        <v>106</v>
      </c>
      <c r="P411" s="44" t="s">
        <v>898</v>
      </c>
      <c r="Q411" s="47"/>
      <c r="R411" s="44" t="s">
        <v>899</v>
      </c>
      <c r="S411" s="44"/>
      <c r="T411" s="44" t="s">
        <v>227</v>
      </c>
      <c r="U411" s="44" t="s">
        <v>900</v>
      </c>
      <c r="V411" s="45"/>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row>
    <row r="412" spans="2:49" ht="27" customHeight="1" x14ac:dyDescent="0.15">
      <c r="B412" s="46"/>
      <c r="C412" s="47"/>
      <c r="D412" s="44"/>
      <c r="E412" s="44"/>
      <c r="F412" s="44"/>
      <c r="G412" s="55"/>
      <c r="H412" s="48"/>
      <c r="I412" s="59"/>
      <c r="J412" s="52"/>
      <c r="K412" s="13" t="s">
        <v>230</v>
      </c>
      <c r="L412" s="11">
        <v>3</v>
      </c>
      <c r="M412" s="44"/>
      <c r="N412" s="44"/>
      <c r="O412" s="47"/>
      <c r="P412" s="44"/>
      <c r="Q412" s="47"/>
      <c r="R412" s="44"/>
      <c r="S412" s="44"/>
      <c r="T412" s="44"/>
      <c r="U412" s="44"/>
      <c r="V412" s="45"/>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row>
    <row r="413" spans="2:49" ht="27" customHeight="1" x14ac:dyDescent="0.15">
      <c r="B413" s="46"/>
      <c r="C413" s="47"/>
      <c r="D413" s="44"/>
      <c r="E413" s="44"/>
      <c r="F413" s="44"/>
      <c r="G413" s="55"/>
      <c r="H413" s="48"/>
      <c r="I413" s="59"/>
      <c r="J413" s="52"/>
      <c r="K413" s="13" t="s">
        <v>231</v>
      </c>
      <c r="L413" s="11">
        <v>2</v>
      </c>
      <c r="M413" s="44"/>
      <c r="N413" s="44"/>
      <c r="O413" s="47"/>
      <c r="P413" s="44"/>
      <c r="Q413" s="47"/>
      <c r="R413" s="44"/>
      <c r="S413" s="44"/>
      <c r="T413" s="44"/>
      <c r="U413" s="44"/>
      <c r="V413" s="45"/>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row>
    <row r="414" spans="2:49" ht="27" customHeight="1" x14ac:dyDescent="0.15">
      <c r="B414" s="46"/>
      <c r="C414" s="47"/>
      <c r="D414" s="44"/>
      <c r="E414" s="44"/>
      <c r="F414" s="44"/>
      <c r="G414" s="56"/>
      <c r="H414" s="49"/>
      <c r="I414" s="60"/>
      <c r="J414" s="53"/>
      <c r="K414" s="13" t="s">
        <v>232</v>
      </c>
      <c r="L414" s="11">
        <v>1</v>
      </c>
      <c r="M414" s="44"/>
      <c r="N414" s="44"/>
      <c r="O414" s="47"/>
      <c r="P414" s="44"/>
      <c r="Q414" s="47"/>
      <c r="R414" s="44"/>
      <c r="S414" s="44"/>
      <c r="T414" s="44"/>
      <c r="U414" s="44"/>
      <c r="V414" s="45"/>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row>
    <row r="415" spans="2:49" ht="21.95" customHeight="1" x14ac:dyDescent="0.15">
      <c r="B415" s="46" t="s">
        <v>140</v>
      </c>
      <c r="C415" s="47" t="s">
        <v>34</v>
      </c>
      <c r="D415" s="44" t="s">
        <v>901</v>
      </c>
      <c r="E415" s="44" t="s">
        <v>902</v>
      </c>
      <c r="F415" s="44" t="s">
        <v>903</v>
      </c>
      <c r="G415" s="54" t="s">
        <v>105</v>
      </c>
      <c r="H415" s="57" t="str">
        <f>HYPERLINK("#", "https://mcr-fukuoka.net/")</f>
        <v>https://mcr-fukuoka.net/</v>
      </c>
      <c r="I415" s="58" t="s">
        <v>904</v>
      </c>
      <c r="J415" s="51">
        <v>15</v>
      </c>
      <c r="K415" s="10" t="s">
        <v>221</v>
      </c>
      <c r="L415" s="11">
        <v>8</v>
      </c>
      <c r="M415" s="44" t="s">
        <v>537</v>
      </c>
      <c r="N415" s="44" t="s">
        <v>308</v>
      </c>
      <c r="O415" s="47" t="s">
        <v>106</v>
      </c>
      <c r="P415" s="44" t="s">
        <v>699</v>
      </c>
      <c r="Q415" s="47"/>
      <c r="R415" s="44" t="s">
        <v>300</v>
      </c>
      <c r="S415" s="44"/>
      <c r="T415" s="44" t="s">
        <v>227</v>
      </c>
      <c r="U415" s="44" t="s">
        <v>905</v>
      </c>
      <c r="V415" s="45"/>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row>
    <row r="416" spans="2:49" ht="21.95" customHeight="1" x14ac:dyDescent="0.15">
      <c r="B416" s="46"/>
      <c r="C416" s="47"/>
      <c r="D416" s="44"/>
      <c r="E416" s="44"/>
      <c r="F416" s="44"/>
      <c r="G416" s="55"/>
      <c r="H416" s="48"/>
      <c r="I416" s="59"/>
      <c r="J416" s="52"/>
      <c r="K416" s="13" t="s">
        <v>230</v>
      </c>
      <c r="L416" s="11">
        <v>1</v>
      </c>
      <c r="M416" s="44"/>
      <c r="N416" s="44"/>
      <c r="O416" s="47"/>
      <c r="P416" s="44"/>
      <c r="Q416" s="47"/>
      <c r="R416" s="44"/>
      <c r="S416" s="44"/>
      <c r="T416" s="44"/>
      <c r="U416" s="44"/>
      <c r="V416" s="45"/>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row>
    <row r="417" spans="2:49" ht="21.95" customHeight="1" x14ac:dyDescent="0.15">
      <c r="B417" s="46"/>
      <c r="C417" s="47"/>
      <c r="D417" s="44"/>
      <c r="E417" s="44"/>
      <c r="F417" s="44"/>
      <c r="G417" s="55"/>
      <c r="H417" s="48"/>
      <c r="I417" s="59"/>
      <c r="J417" s="52"/>
      <c r="K417" s="13" t="s">
        <v>231</v>
      </c>
      <c r="L417" s="11"/>
      <c r="M417" s="44"/>
      <c r="N417" s="44"/>
      <c r="O417" s="47"/>
      <c r="P417" s="44"/>
      <c r="Q417" s="47"/>
      <c r="R417" s="44"/>
      <c r="S417" s="44"/>
      <c r="T417" s="44"/>
      <c r="U417" s="44"/>
      <c r="V417" s="45"/>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row>
    <row r="418" spans="2:49" ht="21.95" customHeight="1" x14ac:dyDescent="0.15">
      <c r="B418" s="46"/>
      <c r="C418" s="47"/>
      <c r="D418" s="44"/>
      <c r="E418" s="44"/>
      <c r="F418" s="44"/>
      <c r="G418" s="56"/>
      <c r="H418" s="49"/>
      <c r="I418" s="60"/>
      <c r="J418" s="53"/>
      <c r="K418" s="13" t="s">
        <v>232</v>
      </c>
      <c r="L418" s="11"/>
      <c r="M418" s="44"/>
      <c r="N418" s="44"/>
      <c r="O418" s="47"/>
      <c r="P418" s="44"/>
      <c r="Q418" s="47"/>
      <c r="R418" s="44"/>
      <c r="S418" s="44"/>
      <c r="T418" s="44"/>
      <c r="U418" s="44"/>
      <c r="V418" s="45"/>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row>
    <row r="419" spans="2:49" ht="30" customHeight="1" x14ac:dyDescent="0.15">
      <c r="B419" s="46" t="s">
        <v>140</v>
      </c>
      <c r="C419" s="47" t="s">
        <v>34</v>
      </c>
      <c r="D419" s="44" t="s">
        <v>906</v>
      </c>
      <c r="E419" s="44" t="s">
        <v>907</v>
      </c>
      <c r="F419" s="44" t="s">
        <v>908</v>
      </c>
      <c r="G419" s="54" t="s">
        <v>105</v>
      </c>
      <c r="H419" s="57" t="str">
        <f>HYPERLINK("#", "https://fukukuru0701.com/")</f>
        <v>https://fukukuru0701.com/</v>
      </c>
      <c r="I419" s="58" t="s">
        <v>909</v>
      </c>
      <c r="J419" s="51">
        <v>9</v>
      </c>
      <c r="K419" s="10" t="s">
        <v>221</v>
      </c>
      <c r="L419" s="11">
        <v>5</v>
      </c>
      <c r="M419" s="44" t="s">
        <v>608</v>
      </c>
      <c r="N419" s="44" t="s">
        <v>910</v>
      </c>
      <c r="O419" s="47" t="s">
        <v>106</v>
      </c>
      <c r="P419" s="44" t="s">
        <v>190</v>
      </c>
      <c r="Q419" s="47"/>
      <c r="R419" s="44" t="s">
        <v>254</v>
      </c>
      <c r="S419" s="44" t="s">
        <v>226</v>
      </c>
      <c r="T419" s="44" t="s">
        <v>227</v>
      </c>
      <c r="U419" s="44" t="s">
        <v>911</v>
      </c>
      <c r="V419" s="45"/>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row>
    <row r="420" spans="2:49" ht="30" customHeight="1" x14ac:dyDescent="0.15">
      <c r="B420" s="46"/>
      <c r="C420" s="47"/>
      <c r="D420" s="44"/>
      <c r="E420" s="44"/>
      <c r="F420" s="44"/>
      <c r="G420" s="55"/>
      <c r="H420" s="48"/>
      <c r="I420" s="59"/>
      <c r="J420" s="52"/>
      <c r="K420" s="13" t="s">
        <v>230</v>
      </c>
      <c r="L420" s="11">
        <v>1</v>
      </c>
      <c r="M420" s="44"/>
      <c r="N420" s="44"/>
      <c r="O420" s="47"/>
      <c r="P420" s="44"/>
      <c r="Q420" s="47"/>
      <c r="R420" s="44"/>
      <c r="S420" s="44"/>
      <c r="T420" s="44"/>
      <c r="U420" s="44"/>
      <c r="V420" s="45"/>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row>
    <row r="421" spans="2:49" ht="30" customHeight="1" x14ac:dyDescent="0.15">
      <c r="B421" s="46"/>
      <c r="C421" s="47"/>
      <c r="D421" s="44"/>
      <c r="E421" s="44"/>
      <c r="F421" s="44"/>
      <c r="G421" s="55"/>
      <c r="H421" s="48"/>
      <c r="I421" s="59"/>
      <c r="J421" s="52"/>
      <c r="K421" s="13" t="s">
        <v>231</v>
      </c>
      <c r="L421" s="11">
        <v>2</v>
      </c>
      <c r="M421" s="44"/>
      <c r="N421" s="44"/>
      <c r="O421" s="47"/>
      <c r="P421" s="44"/>
      <c r="Q421" s="47"/>
      <c r="R421" s="44"/>
      <c r="S421" s="44"/>
      <c r="T421" s="44"/>
      <c r="U421" s="44"/>
      <c r="V421" s="45"/>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row>
    <row r="422" spans="2:49" ht="30" customHeight="1" x14ac:dyDescent="0.15">
      <c r="B422" s="46"/>
      <c r="C422" s="47"/>
      <c r="D422" s="44"/>
      <c r="E422" s="44"/>
      <c r="F422" s="44"/>
      <c r="G422" s="56"/>
      <c r="H422" s="49"/>
      <c r="I422" s="60"/>
      <c r="J422" s="53"/>
      <c r="K422" s="13" t="s">
        <v>232</v>
      </c>
      <c r="L422" s="11">
        <v>1</v>
      </c>
      <c r="M422" s="44"/>
      <c r="N422" s="44"/>
      <c r="O422" s="47"/>
      <c r="P422" s="44"/>
      <c r="Q422" s="47"/>
      <c r="R422" s="44"/>
      <c r="S422" s="44"/>
      <c r="T422" s="44"/>
      <c r="U422" s="44"/>
      <c r="V422" s="45"/>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row>
    <row r="423" spans="2:49" ht="20.100000000000001" customHeight="1" x14ac:dyDescent="0.15">
      <c r="B423" s="46" t="s">
        <v>140</v>
      </c>
      <c r="C423" s="47" t="s">
        <v>34</v>
      </c>
      <c r="D423" s="44" t="s">
        <v>912</v>
      </c>
      <c r="E423" s="44" t="s">
        <v>913</v>
      </c>
      <c r="F423" s="44" t="s">
        <v>914</v>
      </c>
      <c r="G423" s="54"/>
      <c r="H423" s="57"/>
      <c r="I423" s="58" t="s">
        <v>915</v>
      </c>
      <c r="J423" s="51">
        <v>13</v>
      </c>
      <c r="K423" s="10" t="s">
        <v>221</v>
      </c>
      <c r="L423" s="11">
        <v>8</v>
      </c>
      <c r="M423" s="44" t="s">
        <v>336</v>
      </c>
      <c r="N423" s="44" t="s">
        <v>916</v>
      </c>
      <c r="O423" s="47" t="s">
        <v>106</v>
      </c>
      <c r="P423" s="44"/>
      <c r="Q423" s="47"/>
      <c r="R423" s="44" t="s">
        <v>254</v>
      </c>
      <c r="S423" s="44" t="s">
        <v>241</v>
      </c>
      <c r="T423" s="44" t="s">
        <v>227</v>
      </c>
      <c r="U423" s="44" t="s">
        <v>917</v>
      </c>
      <c r="V423" s="45"/>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row>
    <row r="424" spans="2:49" ht="20.100000000000001" customHeight="1" x14ac:dyDescent="0.15">
      <c r="B424" s="46"/>
      <c r="C424" s="47"/>
      <c r="D424" s="44"/>
      <c r="E424" s="44"/>
      <c r="F424" s="44"/>
      <c r="G424" s="55"/>
      <c r="H424" s="48"/>
      <c r="I424" s="59"/>
      <c r="J424" s="52"/>
      <c r="K424" s="13" t="s">
        <v>230</v>
      </c>
      <c r="L424" s="11">
        <v>3</v>
      </c>
      <c r="M424" s="44"/>
      <c r="N424" s="44"/>
      <c r="O424" s="47"/>
      <c r="P424" s="44"/>
      <c r="Q424" s="47"/>
      <c r="R424" s="44"/>
      <c r="S424" s="44"/>
      <c r="T424" s="44"/>
      <c r="U424" s="44"/>
      <c r="V424" s="45"/>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row>
    <row r="425" spans="2:49" ht="20.100000000000001" customHeight="1" x14ac:dyDescent="0.15">
      <c r="B425" s="46"/>
      <c r="C425" s="47"/>
      <c r="D425" s="44"/>
      <c r="E425" s="44"/>
      <c r="F425" s="44"/>
      <c r="G425" s="55"/>
      <c r="H425" s="48"/>
      <c r="I425" s="59"/>
      <c r="J425" s="52"/>
      <c r="K425" s="13" t="s">
        <v>231</v>
      </c>
      <c r="L425" s="11">
        <v>2</v>
      </c>
      <c r="M425" s="44"/>
      <c r="N425" s="44"/>
      <c r="O425" s="47"/>
      <c r="P425" s="44"/>
      <c r="Q425" s="47"/>
      <c r="R425" s="44"/>
      <c r="S425" s="44"/>
      <c r="T425" s="44"/>
      <c r="U425" s="44"/>
      <c r="V425" s="45"/>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row>
    <row r="426" spans="2:49" ht="20.100000000000001" customHeight="1" x14ac:dyDescent="0.15">
      <c r="B426" s="46"/>
      <c r="C426" s="47"/>
      <c r="D426" s="44"/>
      <c r="E426" s="44"/>
      <c r="F426" s="44"/>
      <c r="G426" s="56"/>
      <c r="H426" s="49"/>
      <c r="I426" s="60"/>
      <c r="J426" s="53"/>
      <c r="K426" s="13" t="s">
        <v>232</v>
      </c>
      <c r="L426" s="11"/>
      <c r="M426" s="44"/>
      <c r="N426" s="44"/>
      <c r="O426" s="47"/>
      <c r="P426" s="44"/>
      <c r="Q426" s="47"/>
      <c r="R426" s="44"/>
      <c r="S426" s="44"/>
      <c r="T426" s="44"/>
      <c r="U426" s="44"/>
      <c r="V426" s="45"/>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row>
    <row r="427" spans="2:49" ht="15" customHeight="1" x14ac:dyDescent="0.15">
      <c r="B427" s="46" t="s">
        <v>142</v>
      </c>
      <c r="C427" s="47" t="s">
        <v>198</v>
      </c>
      <c r="D427" s="44" t="s">
        <v>932</v>
      </c>
      <c r="E427" s="44" t="s">
        <v>933</v>
      </c>
      <c r="F427" s="44" t="s">
        <v>934</v>
      </c>
      <c r="G427" s="54" t="s">
        <v>105</v>
      </c>
      <c r="H427" s="57" t="str">
        <f>HYPERLINK("#", "http://www.aiai-hospital.com")</f>
        <v>http://www.aiai-hospital.com</v>
      </c>
      <c r="I427" s="58" t="s">
        <v>935</v>
      </c>
      <c r="J427" s="51">
        <v>22</v>
      </c>
      <c r="K427" s="10" t="s">
        <v>221</v>
      </c>
      <c r="L427" s="11">
        <v>18</v>
      </c>
      <c r="M427" s="44" t="s">
        <v>259</v>
      </c>
      <c r="N427" s="44" t="s">
        <v>308</v>
      </c>
      <c r="O427" s="47" t="s">
        <v>106</v>
      </c>
      <c r="P427" s="44" t="s">
        <v>502</v>
      </c>
      <c r="Q427" s="47"/>
      <c r="R427" s="44" t="s">
        <v>300</v>
      </c>
      <c r="S427" s="44"/>
      <c r="T427" s="44" t="s">
        <v>227</v>
      </c>
      <c r="U427" s="44" t="s">
        <v>936</v>
      </c>
      <c r="V427" s="45"/>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row>
    <row r="428" spans="2:49" ht="15" customHeight="1" x14ac:dyDescent="0.15">
      <c r="B428" s="46"/>
      <c r="C428" s="47"/>
      <c r="D428" s="44"/>
      <c r="E428" s="44"/>
      <c r="F428" s="44"/>
      <c r="G428" s="55"/>
      <c r="H428" s="48"/>
      <c r="I428" s="59"/>
      <c r="J428" s="52"/>
      <c r="K428" s="13" t="s">
        <v>230</v>
      </c>
      <c r="L428" s="11">
        <v>4</v>
      </c>
      <c r="M428" s="44"/>
      <c r="N428" s="44"/>
      <c r="O428" s="47"/>
      <c r="P428" s="44"/>
      <c r="Q428" s="47"/>
      <c r="R428" s="44"/>
      <c r="S428" s="44"/>
      <c r="T428" s="44"/>
      <c r="U428" s="44"/>
      <c r="V428" s="45"/>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row>
    <row r="429" spans="2:49" ht="15" customHeight="1" x14ac:dyDescent="0.15">
      <c r="B429" s="46"/>
      <c r="C429" s="47"/>
      <c r="D429" s="44"/>
      <c r="E429" s="44"/>
      <c r="F429" s="44"/>
      <c r="G429" s="55"/>
      <c r="H429" s="48"/>
      <c r="I429" s="59"/>
      <c r="J429" s="52"/>
      <c r="K429" s="13" t="s">
        <v>231</v>
      </c>
      <c r="L429" s="11"/>
      <c r="M429" s="44"/>
      <c r="N429" s="44"/>
      <c r="O429" s="47"/>
      <c r="P429" s="44"/>
      <c r="Q429" s="47"/>
      <c r="R429" s="44"/>
      <c r="S429" s="44"/>
      <c r="T429" s="44"/>
      <c r="U429" s="44"/>
      <c r="V429" s="45"/>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row>
    <row r="430" spans="2:49" ht="15" customHeight="1" x14ac:dyDescent="0.15">
      <c r="B430" s="46"/>
      <c r="C430" s="47"/>
      <c r="D430" s="44"/>
      <c r="E430" s="44"/>
      <c r="F430" s="44"/>
      <c r="G430" s="56"/>
      <c r="H430" s="49"/>
      <c r="I430" s="60"/>
      <c r="J430" s="53"/>
      <c r="K430" s="13" t="s">
        <v>232</v>
      </c>
      <c r="L430" s="11"/>
      <c r="M430" s="44"/>
      <c r="N430" s="44"/>
      <c r="O430" s="47"/>
      <c r="P430" s="44"/>
      <c r="Q430" s="47"/>
      <c r="R430" s="44"/>
      <c r="S430" s="44"/>
      <c r="T430" s="44"/>
      <c r="U430" s="44"/>
      <c r="V430" s="45"/>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row>
    <row r="431" spans="2:49" ht="28.5" customHeight="1" x14ac:dyDescent="0.15">
      <c r="B431" s="46" t="s">
        <v>142</v>
      </c>
      <c r="C431" s="47" t="s">
        <v>37</v>
      </c>
      <c r="D431" s="44" t="s">
        <v>971</v>
      </c>
      <c r="E431" s="44" t="s">
        <v>972</v>
      </c>
      <c r="F431" s="44" t="s">
        <v>973</v>
      </c>
      <c r="G431" s="54" t="s">
        <v>105</v>
      </c>
      <c r="H431" s="57" t="str">
        <f>HYPERLINK("#", "www.wyl.co.jp")</f>
        <v>www.wyl.co.jp</v>
      </c>
      <c r="I431" s="58" t="s">
        <v>974</v>
      </c>
      <c r="J431" s="51">
        <v>17</v>
      </c>
      <c r="K431" s="10" t="s">
        <v>221</v>
      </c>
      <c r="L431" s="11">
        <v>12</v>
      </c>
      <c r="M431" s="44" t="s">
        <v>274</v>
      </c>
      <c r="N431" s="44" t="s">
        <v>975</v>
      </c>
      <c r="O431" s="47" t="s">
        <v>106</v>
      </c>
      <c r="P431" s="44"/>
      <c r="Q431" s="47" t="s">
        <v>299</v>
      </c>
      <c r="R431" s="44" t="s">
        <v>254</v>
      </c>
      <c r="S431" s="44" t="s">
        <v>241</v>
      </c>
      <c r="T431" s="44" t="s">
        <v>227</v>
      </c>
      <c r="U431" s="44" t="s">
        <v>976</v>
      </c>
      <c r="V431" s="45"/>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row>
    <row r="432" spans="2:49" ht="28.5" customHeight="1" x14ac:dyDescent="0.15">
      <c r="B432" s="46"/>
      <c r="C432" s="47"/>
      <c r="D432" s="44"/>
      <c r="E432" s="44"/>
      <c r="F432" s="44"/>
      <c r="G432" s="55"/>
      <c r="H432" s="48"/>
      <c r="I432" s="59"/>
      <c r="J432" s="52"/>
      <c r="K432" s="13" t="s">
        <v>230</v>
      </c>
      <c r="L432" s="11">
        <v>3</v>
      </c>
      <c r="M432" s="44"/>
      <c r="N432" s="44"/>
      <c r="O432" s="47"/>
      <c r="P432" s="44"/>
      <c r="Q432" s="47"/>
      <c r="R432" s="44"/>
      <c r="S432" s="44"/>
      <c r="T432" s="44"/>
      <c r="U432" s="44"/>
      <c r="V432" s="45"/>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row>
    <row r="433" spans="2:49" ht="28.5" customHeight="1" x14ac:dyDescent="0.15">
      <c r="B433" s="46"/>
      <c r="C433" s="47"/>
      <c r="D433" s="44"/>
      <c r="E433" s="44"/>
      <c r="F433" s="44"/>
      <c r="G433" s="55"/>
      <c r="H433" s="48"/>
      <c r="I433" s="59"/>
      <c r="J433" s="52"/>
      <c r="K433" s="13" t="s">
        <v>231</v>
      </c>
      <c r="L433" s="11">
        <v>1</v>
      </c>
      <c r="M433" s="44"/>
      <c r="N433" s="44"/>
      <c r="O433" s="47"/>
      <c r="P433" s="44"/>
      <c r="Q433" s="47"/>
      <c r="R433" s="44"/>
      <c r="S433" s="44"/>
      <c r="T433" s="44"/>
      <c r="U433" s="44"/>
      <c r="V433" s="45"/>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row>
    <row r="434" spans="2:49" ht="28.5" customHeight="1" x14ac:dyDescent="0.15">
      <c r="B434" s="46"/>
      <c r="C434" s="47"/>
      <c r="D434" s="44"/>
      <c r="E434" s="44"/>
      <c r="F434" s="44"/>
      <c r="G434" s="56"/>
      <c r="H434" s="49"/>
      <c r="I434" s="60"/>
      <c r="J434" s="53"/>
      <c r="K434" s="13" t="s">
        <v>232</v>
      </c>
      <c r="L434" s="11">
        <v>1</v>
      </c>
      <c r="M434" s="44"/>
      <c r="N434" s="44"/>
      <c r="O434" s="47"/>
      <c r="P434" s="44"/>
      <c r="Q434" s="47"/>
      <c r="R434" s="44"/>
      <c r="S434" s="44"/>
      <c r="T434" s="44"/>
      <c r="U434" s="44"/>
      <c r="V434" s="45"/>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row>
    <row r="435" spans="2:49" ht="23.1" customHeight="1" x14ac:dyDescent="0.15">
      <c r="B435" s="46" t="s">
        <v>142</v>
      </c>
      <c r="C435" s="47" t="s">
        <v>37</v>
      </c>
      <c r="D435" s="44" t="s">
        <v>977</v>
      </c>
      <c r="E435" s="44" t="s">
        <v>978</v>
      </c>
      <c r="F435" s="44" t="s">
        <v>979</v>
      </c>
      <c r="G435" s="54" t="s">
        <v>105</v>
      </c>
      <c r="H435" s="57" t="str">
        <f>HYPERLINK("#", "http://smile-kaigo.com/houmonkango.html")</f>
        <v>http://smile-kaigo.com/houmonkango.html</v>
      </c>
      <c r="I435" s="58" t="s">
        <v>980</v>
      </c>
      <c r="J435" s="51">
        <v>8</v>
      </c>
      <c r="K435" s="10" t="s">
        <v>221</v>
      </c>
      <c r="L435" s="11">
        <v>6</v>
      </c>
      <c r="M435" s="44" t="s">
        <v>274</v>
      </c>
      <c r="N435" s="44" t="s">
        <v>981</v>
      </c>
      <c r="O435" s="47" t="s">
        <v>106</v>
      </c>
      <c r="P435" s="44" t="s">
        <v>982</v>
      </c>
      <c r="Q435" s="47"/>
      <c r="R435" s="44" t="s">
        <v>254</v>
      </c>
      <c r="S435" s="44" t="s">
        <v>226</v>
      </c>
      <c r="T435" s="44" t="s">
        <v>227</v>
      </c>
      <c r="U435" s="44" t="s">
        <v>983</v>
      </c>
      <c r="V435" s="45"/>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row>
    <row r="436" spans="2:49" ht="23.1" customHeight="1" x14ac:dyDescent="0.15">
      <c r="B436" s="46"/>
      <c r="C436" s="47"/>
      <c r="D436" s="44"/>
      <c r="E436" s="44"/>
      <c r="F436" s="44"/>
      <c r="G436" s="55"/>
      <c r="H436" s="48"/>
      <c r="I436" s="59"/>
      <c r="J436" s="52"/>
      <c r="K436" s="13" t="s">
        <v>230</v>
      </c>
      <c r="L436" s="11">
        <v>1</v>
      </c>
      <c r="M436" s="44"/>
      <c r="N436" s="44"/>
      <c r="O436" s="47"/>
      <c r="P436" s="44"/>
      <c r="Q436" s="47"/>
      <c r="R436" s="44"/>
      <c r="S436" s="44"/>
      <c r="T436" s="44"/>
      <c r="U436" s="44"/>
      <c r="V436" s="45"/>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row>
    <row r="437" spans="2:49" ht="23.1" customHeight="1" x14ac:dyDescent="0.15">
      <c r="B437" s="46"/>
      <c r="C437" s="47"/>
      <c r="D437" s="44"/>
      <c r="E437" s="44"/>
      <c r="F437" s="44"/>
      <c r="G437" s="55"/>
      <c r="H437" s="48"/>
      <c r="I437" s="59"/>
      <c r="J437" s="52"/>
      <c r="K437" s="13" t="s">
        <v>231</v>
      </c>
      <c r="L437" s="11">
        <v>1</v>
      </c>
      <c r="M437" s="44"/>
      <c r="N437" s="44"/>
      <c r="O437" s="47"/>
      <c r="P437" s="44"/>
      <c r="Q437" s="47"/>
      <c r="R437" s="44"/>
      <c r="S437" s="44"/>
      <c r="T437" s="44"/>
      <c r="U437" s="44"/>
      <c r="V437" s="45"/>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row>
    <row r="438" spans="2:49" ht="23.1" customHeight="1" x14ac:dyDescent="0.15">
      <c r="B438" s="46"/>
      <c r="C438" s="47"/>
      <c r="D438" s="44"/>
      <c r="E438" s="44"/>
      <c r="F438" s="44"/>
      <c r="G438" s="56"/>
      <c r="H438" s="49"/>
      <c r="I438" s="60"/>
      <c r="J438" s="53"/>
      <c r="K438" s="13" t="s">
        <v>232</v>
      </c>
      <c r="L438" s="11"/>
      <c r="M438" s="44"/>
      <c r="N438" s="44"/>
      <c r="O438" s="47"/>
      <c r="P438" s="44"/>
      <c r="Q438" s="47"/>
      <c r="R438" s="44"/>
      <c r="S438" s="44"/>
      <c r="T438" s="44"/>
      <c r="U438" s="44"/>
      <c r="V438" s="45"/>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row>
    <row r="439" spans="2:49" ht="23.1" customHeight="1" x14ac:dyDescent="0.15">
      <c r="B439" s="46" t="s">
        <v>142</v>
      </c>
      <c r="C439" s="47" t="s">
        <v>37</v>
      </c>
      <c r="D439" s="44" t="s">
        <v>963</v>
      </c>
      <c r="E439" s="44" t="s">
        <v>964</v>
      </c>
      <c r="F439" s="44" t="s">
        <v>965</v>
      </c>
      <c r="G439" s="54"/>
      <c r="H439" s="57"/>
      <c r="I439" s="58" t="s">
        <v>966</v>
      </c>
      <c r="J439" s="51">
        <v>5</v>
      </c>
      <c r="K439" s="10" t="s">
        <v>221</v>
      </c>
      <c r="L439" s="11">
        <v>5</v>
      </c>
      <c r="M439" s="44" t="s">
        <v>274</v>
      </c>
      <c r="N439" s="44" t="s">
        <v>967</v>
      </c>
      <c r="O439" s="47" t="s">
        <v>106</v>
      </c>
      <c r="P439" s="44" t="s">
        <v>181</v>
      </c>
      <c r="Q439" s="47"/>
      <c r="R439" s="44" t="s">
        <v>300</v>
      </c>
      <c r="S439" s="44" t="s">
        <v>968</v>
      </c>
      <c r="T439" s="44" t="s">
        <v>969</v>
      </c>
      <c r="U439" s="44" t="s">
        <v>970</v>
      </c>
      <c r="V439" s="45"/>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row>
    <row r="440" spans="2:49" ht="23.1" customHeight="1" x14ac:dyDescent="0.15">
      <c r="B440" s="46"/>
      <c r="C440" s="47"/>
      <c r="D440" s="44"/>
      <c r="E440" s="44"/>
      <c r="F440" s="44"/>
      <c r="G440" s="55"/>
      <c r="H440" s="48"/>
      <c r="I440" s="59"/>
      <c r="J440" s="52"/>
      <c r="K440" s="13" t="s">
        <v>230</v>
      </c>
      <c r="L440" s="11"/>
      <c r="M440" s="44"/>
      <c r="N440" s="44"/>
      <c r="O440" s="47"/>
      <c r="P440" s="44"/>
      <c r="Q440" s="47"/>
      <c r="R440" s="44"/>
      <c r="S440" s="44"/>
      <c r="T440" s="44"/>
      <c r="U440" s="44"/>
      <c r="V440" s="45"/>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row>
    <row r="441" spans="2:49" ht="23.1" customHeight="1" x14ac:dyDescent="0.15">
      <c r="B441" s="46"/>
      <c r="C441" s="47"/>
      <c r="D441" s="44"/>
      <c r="E441" s="44"/>
      <c r="F441" s="44"/>
      <c r="G441" s="55"/>
      <c r="H441" s="48"/>
      <c r="I441" s="59"/>
      <c r="J441" s="52"/>
      <c r="K441" s="13" t="s">
        <v>231</v>
      </c>
      <c r="L441" s="11"/>
      <c r="M441" s="44"/>
      <c r="N441" s="44"/>
      <c r="O441" s="47"/>
      <c r="P441" s="44"/>
      <c r="Q441" s="47"/>
      <c r="R441" s="44"/>
      <c r="S441" s="44"/>
      <c r="T441" s="44"/>
      <c r="U441" s="44"/>
      <c r="V441" s="45"/>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row>
    <row r="442" spans="2:49" ht="23.1" customHeight="1" x14ac:dyDescent="0.15">
      <c r="B442" s="46"/>
      <c r="C442" s="47"/>
      <c r="D442" s="44"/>
      <c r="E442" s="44"/>
      <c r="F442" s="44"/>
      <c r="G442" s="56"/>
      <c r="H442" s="49"/>
      <c r="I442" s="60"/>
      <c r="J442" s="53"/>
      <c r="K442" s="13" t="s">
        <v>232</v>
      </c>
      <c r="L442" s="11"/>
      <c r="M442" s="44"/>
      <c r="N442" s="44"/>
      <c r="O442" s="47"/>
      <c r="P442" s="44"/>
      <c r="Q442" s="47"/>
      <c r="R442" s="44"/>
      <c r="S442" s="44"/>
      <c r="T442" s="44"/>
      <c r="U442" s="44"/>
      <c r="V442" s="45"/>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row>
    <row r="443" spans="2:49" ht="42.95" customHeight="1" x14ac:dyDescent="0.15">
      <c r="B443" s="46" t="s">
        <v>142</v>
      </c>
      <c r="C443" s="47" t="s">
        <v>99</v>
      </c>
      <c r="D443" s="44" t="s">
        <v>937</v>
      </c>
      <c r="E443" s="44" t="s">
        <v>938</v>
      </c>
      <c r="F443" s="44" t="s">
        <v>939</v>
      </c>
      <c r="G443" s="54" t="s">
        <v>105</v>
      </c>
      <c r="H443" s="57" t="str">
        <f>HYPERLINK("#", "http://www.aizu-company.co.jp/")</f>
        <v>http://www.aizu-company.co.jp/</v>
      </c>
      <c r="I443" s="58" t="s">
        <v>940</v>
      </c>
      <c r="J443" s="51">
        <v>10</v>
      </c>
      <c r="K443" s="10" t="s">
        <v>221</v>
      </c>
      <c r="L443" s="11">
        <v>8</v>
      </c>
      <c r="M443" s="44" t="s">
        <v>259</v>
      </c>
      <c r="N443" s="44" t="s">
        <v>941</v>
      </c>
      <c r="O443" s="47" t="s">
        <v>106</v>
      </c>
      <c r="P443" s="44"/>
      <c r="Q443" s="47" t="s">
        <v>299</v>
      </c>
      <c r="R443" s="44" t="s">
        <v>254</v>
      </c>
      <c r="S443" s="44" t="s">
        <v>241</v>
      </c>
      <c r="T443" s="44" t="s">
        <v>227</v>
      </c>
      <c r="U443" s="44" t="s">
        <v>942</v>
      </c>
      <c r="V443" s="45"/>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row>
    <row r="444" spans="2:49" ht="42.95" customHeight="1" x14ac:dyDescent="0.15">
      <c r="B444" s="46"/>
      <c r="C444" s="47"/>
      <c r="D444" s="44"/>
      <c r="E444" s="44"/>
      <c r="F444" s="44"/>
      <c r="G444" s="55"/>
      <c r="H444" s="48"/>
      <c r="I444" s="59"/>
      <c r="J444" s="52"/>
      <c r="K444" s="13" t="s">
        <v>230</v>
      </c>
      <c r="L444" s="11">
        <v>1</v>
      </c>
      <c r="M444" s="44"/>
      <c r="N444" s="44"/>
      <c r="O444" s="47"/>
      <c r="P444" s="44"/>
      <c r="Q444" s="47"/>
      <c r="R444" s="44"/>
      <c r="S444" s="44"/>
      <c r="T444" s="44"/>
      <c r="U444" s="44"/>
      <c r="V444" s="45"/>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row>
    <row r="445" spans="2:49" ht="42.95" customHeight="1" x14ac:dyDescent="0.15">
      <c r="B445" s="46"/>
      <c r="C445" s="47"/>
      <c r="D445" s="44"/>
      <c r="E445" s="44"/>
      <c r="F445" s="44"/>
      <c r="G445" s="55"/>
      <c r="H445" s="48"/>
      <c r="I445" s="59"/>
      <c r="J445" s="52"/>
      <c r="K445" s="13" t="s">
        <v>231</v>
      </c>
      <c r="L445" s="11">
        <v>1</v>
      </c>
      <c r="M445" s="44"/>
      <c r="N445" s="44"/>
      <c r="O445" s="47"/>
      <c r="P445" s="44"/>
      <c r="Q445" s="47"/>
      <c r="R445" s="44"/>
      <c r="S445" s="44"/>
      <c r="T445" s="44"/>
      <c r="U445" s="44"/>
      <c r="V445" s="45"/>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row>
    <row r="446" spans="2:49" ht="42.95" customHeight="1" x14ac:dyDescent="0.15">
      <c r="B446" s="46"/>
      <c r="C446" s="47"/>
      <c r="D446" s="44"/>
      <c r="E446" s="44"/>
      <c r="F446" s="44"/>
      <c r="G446" s="56"/>
      <c r="H446" s="49"/>
      <c r="I446" s="60"/>
      <c r="J446" s="53"/>
      <c r="K446" s="13" t="s">
        <v>232</v>
      </c>
      <c r="L446" s="11"/>
      <c r="M446" s="44"/>
      <c r="N446" s="44"/>
      <c r="O446" s="47"/>
      <c r="P446" s="44"/>
      <c r="Q446" s="47"/>
      <c r="R446" s="44"/>
      <c r="S446" s="44"/>
      <c r="T446" s="44"/>
      <c r="U446" s="44"/>
      <c r="V446" s="45"/>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row>
    <row r="447" spans="2:49" ht="24" customHeight="1" x14ac:dyDescent="0.15">
      <c r="B447" s="46" t="s">
        <v>142</v>
      </c>
      <c r="C447" s="47" t="s">
        <v>99</v>
      </c>
      <c r="D447" s="44" t="s">
        <v>951</v>
      </c>
      <c r="E447" s="44" t="s">
        <v>952</v>
      </c>
      <c r="F447" s="44" t="s">
        <v>953</v>
      </c>
      <c r="G447" s="54"/>
      <c r="H447" s="57"/>
      <c r="I447" s="58" t="s">
        <v>954</v>
      </c>
      <c r="J447" s="51">
        <v>29</v>
      </c>
      <c r="K447" s="10" t="s">
        <v>221</v>
      </c>
      <c r="L447" s="11">
        <v>22</v>
      </c>
      <c r="M447" s="44" t="s">
        <v>522</v>
      </c>
      <c r="N447" s="44" t="s">
        <v>955</v>
      </c>
      <c r="O447" s="47" t="s">
        <v>106</v>
      </c>
      <c r="P447" s="44"/>
      <c r="Q447" s="47"/>
      <c r="R447" s="44" t="s">
        <v>1599</v>
      </c>
      <c r="S447" s="44"/>
      <c r="T447" s="44" t="s">
        <v>227</v>
      </c>
      <c r="U447" s="44" t="s">
        <v>956</v>
      </c>
      <c r="V447" s="45"/>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row>
    <row r="448" spans="2:49" ht="16.149999999999999" customHeight="1" x14ac:dyDescent="0.15">
      <c r="B448" s="46"/>
      <c r="C448" s="47"/>
      <c r="D448" s="44"/>
      <c r="E448" s="44"/>
      <c r="F448" s="44"/>
      <c r="G448" s="55"/>
      <c r="H448" s="48"/>
      <c r="I448" s="59"/>
      <c r="J448" s="52"/>
      <c r="K448" s="13" t="s">
        <v>230</v>
      </c>
      <c r="L448" s="11">
        <v>4</v>
      </c>
      <c r="M448" s="44"/>
      <c r="N448" s="44"/>
      <c r="O448" s="47"/>
      <c r="P448" s="44"/>
      <c r="Q448" s="47"/>
      <c r="R448" s="44"/>
      <c r="S448" s="44"/>
      <c r="T448" s="44"/>
      <c r="U448" s="44"/>
      <c r="V448" s="45"/>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row>
    <row r="449" spans="2:49" ht="16.149999999999999" customHeight="1" x14ac:dyDescent="0.15">
      <c r="B449" s="46"/>
      <c r="C449" s="47"/>
      <c r="D449" s="44"/>
      <c r="E449" s="44"/>
      <c r="F449" s="44"/>
      <c r="G449" s="55"/>
      <c r="H449" s="48"/>
      <c r="I449" s="59"/>
      <c r="J449" s="52"/>
      <c r="K449" s="13" t="s">
        <v>231</v>
      </c>
      <c r="L449" s="11">
        <v>3</v>
      </c>
      <c r="M449" s="44"/>
      <c r="N449" s="44"/>
      <c r="O449" s="47"/>
      <c r="P449" s="44"/>
      <c r="Q449" s="47"/>
      <c r="R449" s="44"/>
      <c r="S449" s="44"/>
      <c r="T449" s="44"/>
      <c r="U449" s="44"/>
      <c r="V449" s="45"/>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row>
    <row r="450" spans="2:49" ht="16.149999999999999" customHeight="1" x14ac:dyDescent="0.15">
      <c r="B450" s="46"/>
      <c r="C450" s="47"/>
      <c r="D450" s="44"/>
      <c r="E450" s="44"/>
      <c r="F450" s="44"/>
      <c r="G450" s="56"/>
      <c r="H450" s="49"/>
      <c r="I450" s="60"/>
      <c r="J450" s="53"/>
      <c r="K450" s="13" t="s">
        <v>232</v>
      </c>
      <c r="L450" s="11"/>
      <c r="M450" s="44"/>
      <c r="N450" s="44"/>
      <c r="O450" s="47"/>
      <c r="P450" s="44"/>
      <c r="Q450" s="47"/>
      <c r="R450" s="44"/>
      <c r="S450" s="44"/>
      <c r="T450" s="44"/>
      <c r="U450" s="44"/>
      <c r="V450" s="45"/>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row>
    <row r="451" spans="2:49" ht="39.950000000000003" customHeight="1" x14ac:dyDescent="0.15">
      <c r="B451" s="46" t="s">
        <v>142</v>
      </c>
      <c r="C451" s="47" t="s">
        <v>99</v>
      </c>
      <c r="D451" s="44" t="s">
        <v>943</v>
      </c>
      <c r="E451" s="44" t="s">
        <v>944</v>
      </c>
      <c r="F451" s="44" t="s">
        <v>945</v>
      </c>
      <c r="G451" s="54" t="s">
        <v>105</v>
      </c>
      <c r="H451" s="57" t="str">
        <f>HYPERLINK("#", "http://colorshouse.jp/")</f>
        <v>http://colorshouse.jp/</v>
      </c>
      <c r="I451" s="58" t="s">
        <v>946</v>
      </c>
      <c r="J451" s="51">
        <v>7</v>
      </c>
      <c r="K451" s="10" t="s">
        <v>221</v>
      </c>
      <c r="L451" s="11">
        <v>4</v>
      </c>
      <c r="M451" s="44" t="s">
        <v>350</v>
      </c>
      <c r="N451" s="44" t="s">
        <v>947</v>
      </c>
      <c r="O451" s="47" t="s">
        <v>106</v>
      </c>
      <c r="P451" s="44" t="s">
        <v>948</v>
      </c>
      <c r="Q451" s="47"/>
      <c r="R451" s="44" t="s">
        <v>300</v>
      </c>
      <c r="S451" s="44" t="s">
        <v>241</v>
      </c>
      <c r="T451" s="44" t="s">
        <v>949</v>
      </c>
      <c r="U451" s="44" t="s">
        <v>950</v>
      </c>
      <c r="V451" s="45"/>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row>
    <row r="452" spans="2:49" ht="39.950000000000003" customHeight="1" x14ac:dyDescent="0.15">
      <c r="B452" s="46"/>
      <c r="C452" s="47"/>
      <c r="D452" s="44"/>
      <c r="E452" s="44"/>
      <c r="F452" s="44"/>
      <c r="G452" s="55"/>
      <c r="H452" s="48"/>
      <c r="I452" s="59"/>
      <c r="J452" s="52"/>
      <c r="K452" s="13" t="s">
        <v>230</v>
      </c>
      <c r="L452" s="11">
        <v>3</v>
      </c>
      <c r="M452" s="44"/>
      <c r="N452" s="44"/>
      <c r="O452" s="47"/>
      <c r="P452" s="44"/>
      <c r="Q452" s="47"/>
      <c r="R452" s="44"/>
      <c r="S452" s="44"/>
      <c r="T452" s="44"/>
      <c r="U452" s="44"/>
      <c r="V452" s="45"/>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row>
    <row r="453" spans="2:49" ht="39.950000000000003" customHeight="1" x14ac:dyDescent="0.15">
      <c r="B453" s="46"/>
      <c r="C453" s="47"/>
      <c r="D453" s="44"/>
      <c r="E453" s="44"/>
      <c r="F453" s="44"/>
      <c r="G453" s="55"/>
      <c r="H453" s="48"/>
      <c r="I453" s="59"/>
      <c r="J453" s="52"/>
      <c r="K453" s="13" t="s">
        <v>231</v>
      </c>
      <c r="L453" s="11"/>
      <c r="M453" s="44"/>
      <c r="N453" s="44"/>
      <c r="O453" s="47"/>
      <c r="P453" s="44"/>
      <c r="Q453" s="47"/>
      <c r="R453" s="44"/>
      <c r="S453" s="44"/>
      <c r="T453" s="44"/>
      <c r="U453" s="44"/>
      <c r="V453" s="45"/>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row>
    <row r="454" spans="2:49" ht="39.950000000000003" customHeight="1" x14ac:dyDescent="0.15">
      <c r="B454" s="46"/>
      <c r="C454" s="47"/>
      <c r="D454" s="44"/>
      <c r="E454" s="44"/>
      <c r="F454" s="44"/>
      <c r="G454" s="56"/>
      <c r="H454" s="49"/>
      <c r="I454" s="60"/>
      <c r="J454" s="53"/>
      <c r="K454" s="13" t="s">
        <v>232</v>
      </c>
      <c r="L454" s="11"/>
      <c r="M454" s="44"/>
      <c r="N454" s="44"/>
      <c r="O454" s="47"/>
      <c r="P454" s="44"/>
      <c r="Q454" s="47"/>
      <c r="R454" s="44"/>
      <c r="S454" s="44"/>
      <c r="T454" s="44"/>
      <c r="U454" s="44"/>
      <c r="V454" s="45"/>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row>
    <row r="455" spans="2:49" ht="41.1" customHeight="1" x14ac:dyDescent="0.15">
      <c r="B455" s="46" t="s">
        <v>142</v>
      </c>
      <c r="C455" s="47" t="s">
        <v>99</v>
      </c>
      <c r="D455" s="44" t="s">
        <v>957</v>
      </c>
      <c r="E455" s="44" t="s">
        <v>958</v>
      </c>
      <c r="F455" s="44" t="s">
        <v>959</v>
      </c>
      <c r="G455" s="54" t="s">
        <v>105</v>
      </c>
      <c r="H455" s="57" t="str">
        <f>HYPERLINK("#", "http://www.you-fit.me/")</f>
        <v>http://www.you-fit.me/</v>
      </c>
      <c r="I455" s="58" t="s">
        <v>960</v>
      </c>
      <c r="J455" s="51">
        <v>12</v>
      </c>
      <c r="K455" s="10" t="s">
        <v>221</v>
      </c>
      <c r="L455" s="11">
        <v>10</v>
      </c>
      <c r="M455" s="44" t="s">
        <v>409</v>
      </c>
      <c r="N455" s="44" t="s">
        <v>961</v>
      </c>
      <c r="O455" s="47" t="s">
        <v>106</v>
      </c>
      <c r="P455" s="44"/>
      <c r="Q455" s="47" t="s">
        <v>299</v>
      </c>
      <c r="R455" s="44" t="s">
        <v>1174</v>
      </c>
      <c r="S455" s="44" t="s">
        <v>693</v>
      </c>
      <c r="T455" s="44" t="s">
        <v>227</v>
      </c>
      <c r="U455" s="44" t="s">
        <v>962</v>
      </c>
      <c r="V455" s="45"/>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row>
    <row r="456" spans="2:49" ht="41.1" customHeight="1" x14ac:dyDescent="0.15">
      <c r="B456" s="46"/>
      <c r="C456" s="47"/>
      <c r="D456" s="44"/>
      <c r="E456" s="44"/>
      <c r="F456" s="44"/>
      <c r="G456" s="55"/>
      <c r="H456" s="48"/>
      <c r="I456" s="59"/>
      <c r="J456" s="52"/>
      <c r="K456" s="13" t="s">
        <v>230</v>
      </c>
      <c r="L456" s="11">
        <v>2</v>
      </c>
      <c r="M456" s="44"/>
      <c r="N456" s="44"/>
      <c r="O456" s="47"/>
      <c r="P456" s="44"/>
      <c r="Q456" s="47"/>
      <c r="R456" s="44"/>
      <c r="S456" s="44"/>
      <c r="T456" s="44"/>
      <c r="U456" s="44"/>
      <c r="V456" s="45"/>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row>
    <row r="457" spans="2:49" ht="41.1" customHeight="1" x14ac:dyDescent="0.15">
      <c r="B457" s="46"/>
      <c r="C457" s="47"/>
      <c r="D457" s="44"/>
      <c r="E457" s="44"/>
      <c r="F457" s="44"/>
      <c r="G457" s="55"/>
      <c r="H457" s="48"/>
      <c r="I457" s="59"/>
      <c r="J457" s="52"/>
      <c r="K457" s="13" t="s">
        <v>231</v>
      </c>
      <c r="L457" s="11"/>
      <c r="M457" s="44"/>
      <c r="N457" s="44"/>
      <c r="O457" s="47"/>
      <c r="P457" s="44"/>
      <c r="Q457" s="47"/>
      <c r="R457" s="44"/>
      <c r="S457" s="44"/>
      <c r="T457" s="44"/>
      <c r="U457" s="44"/>
      <c r="V457" s="45"/>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row>
    <row r="458" spans="2:49" ht="41.1" customHeight="1" x14ac:dyDescent="0.15">
      <c r="B458" s="46"/>
      <c r="C458" s="47"/>
      <c r="D458" s="44"/>
      <c r="E458" s="44"/>
      <c r="F458" s="44"/>
      <c r="G458" s="56"/>
      <c r="H458" s="49"/>
      <c r="I458" s="60"/>
      <c r="J458" s="53"/>
      <c r="K458" s="13" t="s">
        <v>232</v>
      </c>
      <c r="L458" s="11"/>
      <c r="M458" s="44"/>
      <c r="N458" s="44"/>
      <c r="O458" s="47"/>
      <c r="P458" s="44"/>
      <c r="Q458" s="47"/>
      <c r="R458" s="44"/>
      <c r="S458" s="44"/>
      <c r="T458" s="44"/>
      <c r="U458" s="44"/>
      <c r="V458" s="45"/>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row>
    <row r="459" spans="2:49" ht="18" customHeight="1" x14ac:dyDescent="0.15">
      <c r="B459" s="46" t="s">
        <v>143</v>
      </c>
      <c r="C459" s="47" t="s">
        <v>67</v>
      </c>
      <c r="D459" s="44" t="s">
        <v>984</v>
      </c>
      <c r="E459" s="44" t="s">
        <v>985</v>
      </c>
      <c r="F459" s="44" t="s">
        <v>986</v>
      </c>
      <c r="G459" s="54"/>
      <c r="H459" s="57"/>
      <c r="I459" s="58" t="s">
        <v>987</v>
      </c>
      <c r="J459" s="51">
        <v>18</v>
      </c>
      <c r="K459" s="10" t="s">
        <v>221</v>
      </c>
      <c r="L459" s="11">
        <v>14</v>
      </c>
      <c r="M459" s="44" t="s">
        <v>274</v>
      </c>
      <c r="N459" s="44" t="s">
        <v>988</v>
      </c>
      <c r="O459" s="47" t="s">
        <v>106</v>
      </c>
      <c r="P459" s="44" t="s">
        <v>298</v>
      </c>
      <c r="Q459" s="47"/>
      <c r="R459" s="44" t="s">
        <v>1174</v>
      </c>
      <c r="S459" s="44"/>
      <c r="T459" s="44" t="s">
        <v>227</v>
      </c>
      <c r="U459" s="44" t="s">
        <v>989</v>
      </c>
      <c r="V459" s="45"/>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row>
    <row r="460" spans="2:49" ht="18" customHeight="1" x14ac:dyDescent="0.15">
      <c r="B460" s="46"/>
      <c r="C460" s="47"/>
      <c r="D460" s="44"/>
      <c r="E460" s="44"/>
      <c r="F460" s="44"/>
      <c r="G460" s="55"/>
      <c r="H460" s="48"/>
      <c r="I460" s="59"/>
      <c r="J460" s="52"/>
      <c r="K460" s="13" t="s">
        <v>230</v>
      </c>
      <c r="L460" s="11">
        <v>1</v>
      </c>
      <c r="M460" s="44"/>
      <c r="N460" s="44"/>
      <c r="O460" s="47"/>
      <c r="P460" s="44"/>
      <c r="Q460" s="47"/>
      <c r="R460" s="44"/>
      <c r="S460" s="44"/>
      <c r="T460" s="44"/>
      <c r="U460" s="44"/>
      <c r="V460" s="45"/>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row>
    <row r="461" spans="2:49" ht="18" customHeight="1" x14ac:dyDescent="0.15">
      <c r="B461" s="46"/>
      <c r="C461" s="47"/>
      <c r="D461" s="44"/>
      <c r="E461" s="44"/>
      <c r="F461" s="44"/>
      <c r="G461" s="55"/>
      <c r="H461" s="48"/>
      <c r="I461" s="59"/>
      <c r="J461" s="52"/>
      <c r="K461" s="13" t="s">
        <v>231</v>
      </c>
      <c r="L461" s="11">
        <v>3</v>
      </c>
      <c r="M461" s="44"/>
      <c r="N461" s="44"/>
      <c r="O461" s="47"/>
      <c r="P461" s="44"/>
      <c r="Q461" s="47"/>
      <c r="R461" s="44"/>
      <c r="S461" s="44"/>
      <c r="T461" s="44"/>
      <c r="U461" s="44"/>
      <c r="V461" s="45"/>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row>
    <row r="462" spans="2:49" ht="18" customHeight="1" x14ac:dyDescent="0.15">
      <c r="B462" s="46"/>
      <c r="C462" s="47"/>
      <c r="D462" s="44"/>
      <c r="E462" s="44"/>
      <c r="F462" s="44"/>
      <c r="G462" s="56"/>
      <c r="H462" s="49"/>
      <c r="I462" s="60"/>
      <c r="J462" s="53"/>
      <c r="K462" s="13" t="s">
        <v>232</v>
      </c>
      <c r="L462" s="11"/>
      <c r="M462" s="44"/>
      <c r="N462" s="44"/>
      <c r="O462" s="47"/>
      <c r="P462" s="44"/>
      <c r="Q462" s="47"/>
      <c r="R462" s="44"/>
      <c r="S462" s="44"/>
      <c r="T462" s="44"/>
      <c r="U462" s="44"/>
      <c r="V462" s="45"/>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row>
    <row r="463" spans="2:49" ht="27" customHeight="1" x14ac:dyDescent="0.15">
      <c r="B463" s="46" t="s">
        <v>143</v>
      </c>
      <c r="C463" s="47" t="s">
        <v>67</v>
      </c>
      <c r="D463" s="44" t="s">
        <v>990</v>
      </c>
      <c r="E463" s="44" t="s">
        <v>991</v>
      </c>
      <c r="F463" s="44" t="s">
        <v>992</v>
      </c>
      <c r="G463" s="54"/>
      <c r="H463" s="57" t="s">
        <v>108</v>
      </c>
      <c r="I463" s="58" t="s">
        <v>993</v>
      </c>
      <c r="J463" s="51" t="s">
        <v>994</v>
      </c>
      <c r="K463" s="10" t="s">
        <v>221</v>
      </c>
      <c r="L463" s="11" t="s">
        <v>995</v>
      </c>
      <c r="M463" s="44" t="s">
        <v>996</v>
      </c>
      <c r="N463" s="44" t="s">
        <v>997</v>
      </c>
      <c r="O463" s="47" t="s">
        <v>106</v>
      </c>
      <c r="P463" s="44" t="s">
        <v>998</v>
      </c>
      <c r="Q463" s="47"/>
      <c r="R463" s="44" t="s">
        <v>254</v>
      </c>
      <c r="S463" s="44" t="s">
        <v>968</v>
      </c>
      <c r="T463" s="44" t="s">
        <v>227</v>
      </c>
      <c r="U463" s="44" t="s">
        <v>999</v>
      </c>
      <c r="V463" s="45"/>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row>
    <row r="464" spans="2:49" ht="27" customHeight="1" x14ac:dyDescent="0.15">
      <c r="B464" s="46"/>
      <c r="C464" s="47"/>
      <c r="D464" s="44"/>
      <c r="E464" s="44"/>
      <c r="F464" s="44"/>
      <c r="G464" s="55"/>
      <c r="H464" s="48"/>
      <c r="I464" s="59"/>
      <c r="J464" s="52"/>
      <c r="K464" s="13" t="s">
        <v>230</v>
      </c>
      <c r="L464" s="11" t="s">
        <v>377</v>
      </c>
      <c r="M464" s="44"/>
      <c r="N464" s="44"/>
      <c r="O464" s="47"/>
      <c r="P464" s="44"/>
      <c r="Q464" s="47"/>
      <c r="R464" s="44"/>
      <c r="S464" s="44"/>
      <c r="T464" s="44"/>
      <c r="U464" s="44"/>
      <c r="V464" s="45"/>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row>
    <row r="465" spans="2:49" ht="27" customHeight="1" x14ac:dyDescent="0.15">
      <c r="B465" s="46"/>
      <c r="C465" s="47"/>
      <c r="D465" s="44"/>
      <c r="E465" s="44"/>
      <c r="F465" s="44"/>
      <c r="G465" s="55"/>
      <c r="H465" s="48"/>
      <c r="I465" s="59"/>
      <c r="J465" s="52"/>
      <c r="K465" s="13" t="s">
        <v>231</v>
      </c>
      <c r="L465" s="11" t="s">
        <v>108</v>
      </c>
      <c r="M465" s="44"/>
      <c r="N465" s="44"/>
      <c r="O465" s="47"/>
      <c r="P465" s="44"/>
      <c r="Q465" s="47"/>
      <c r="R465" s="44"/>
      <c r="S465" s="44"/>
      <c r="T465" s="44"/>
      <c r="U465" s="44"/>
      <c r="V465" s="45"/>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row>
    <row r="466" spans="2:49" ht="27" customHeight="1" x14ac:dyDescent="0.15">
      <c r="B466" s="46"/>
      <c r="C466" s="47"/>
      <c r="D466" s="44"/>
      <c r="E466" s="44"/>
      <c r="F466" s="44"/>
      <c r="G466" s="56"/>
      <c r="H466" s="49"/>
      <c r="I466" s="60"/>
      <c r="J466" s="53"/>
      <c r="K466" s="13" t="s">
        <v>232</v>
      </c>
      <c r="L466" s="11" t="s">
        <v>108</v>
      </c>
      <c r="M466" s="44"/>
      <c r="N466" s="44"/>
      <c r="O466" s="47"/>
      <c r="P466" s="44"/>
      <c r="Q466" s="47"/>
      <c r="R466" s="44"/>
      <c r="S466" s="44"/>
      <c r="T466" s="44"/>
      <c r="U466" s="44"/>
      <c r="V466" s="45"/>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row>
    <row r="467" spans="2:49" ht="20.100000000000001" customHeight="1" x14ac:dyDescent="0.15">
      <c r="B467" s="46" t="s">
        <v>143</v>
      </c>
      <c r="C467" s="47" t="s">
        <v>67</v>
      </c>
      <c r="D467" s="44" t="s">
        <v>1000</v>
      </c>
      <c r="E467" s="44" t="s">
        <v>1001</v>
      </c>
      <c r="F467" s="44" t="s">
        <v>1002</v>
      </c>
      <c r="G467" s="54" t="s">
        <v>105</v>
      </c>
      <c r="H467" s="57" t="str">
        <f>HYPERLINK("#", "http://keyagou-naika.com/yasuki")</f>
        <v>http://keyagou-naika.com/yasuki</v>
      </c>
      <c r="I467" s="58" t="s">
        <v>1003</v>
      </c>
      <c r="J467" s="51" t="s">
        <v>551</v>
      </c>
      <c r="K467" s="10" t="s">
        <v>221</v>
      </c>
      <c r="L467" s="11">
        <v>6</v>
      </c>
      <c r="M467" s="44" t="s">
        <v>1004</v>
      </c>
      <c r="N467" s="44" t="s">
        <v>1005</v>
      </c>
      <c r="O467" s="47" t="s">
        <v>106</v>
      </c>
      <c r="P467" s="44" t="s">
        <v>1006</v>
      </c>
      <c r="Q467" s="47"/>
      <c r="R467" s="44" t="s">
        <v>1174</v>
      </c>
      <c r="S467" s="44" t="s">
        <v>241</v>
      </c>
      <c r="T467" s="44" t="s">
        <v>227</v>
      </c>
      <c r="U467" s="44" t="s">
        <v>1007</v>
      </c>
      <c r="V467" s="45"/>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row>
    <row r="468" spans="2:49" ht="20.100000000000001" customHeight="1" x14ac:dyDescent="0.15">
      <c r="B468" s="46"/>
      <c r="C468" s="47"/>
      <c r="D468" s="44"/>
      <c r="E468" s="44"/>
      <c r="F468" s="44"/>
      <c r="G468" s="55"/>
      <c r="H468" s="48"/>
      <c r="I468" s="59"/>
      <c r="J468" s="52"/>
      <c r="K468" s="13" t="s">
        <v>230</v>
      </c>
      <c r="L468" s="11">
        <v>2</v>
      </c>
      <c r="M468" s="44"/>
      <c r="N468" s="44"/>
      <c r="O468" s="47"/>
      <c r="P468" s="44"/>
      <c r="Q468" s="47"/>
      <c r="R468" s="44"/>
      <c r="S468" s="44"/>
      <c r="T468" s="44"/>
      <c r="U468" s="44"/>
      <c r="V468" s="45"/>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row>
    <row r="469" spans="2:49" ht="20.100000000000001" customHeight="1" x14ac:dyDescent="0.15">
      <c r="B469" s="46"/>
      <c r="C469" s="47"/>
      <c r="D469" s="44"/>
      <c r="E469" s="44"/>
      <c r="F469" s="44"/>
      <c r="G469" s="55"/>
      <c r="H469" s="48"/>
      <c r="I469" s="59"/>
      <c r="J469" s="52"/>
      <c r="K469" s="13" t="s">
        <v>231</v>
      </c>
      <c r="L469" s="11" t="s">
        <v>244</v>
      </c>
      <c r="M469" s="44"/>
      <c r="N469" s="44"/>
      <c r="O469" s="47"/>
      <c r="P469" s="44"/>
      <c r="Q469" s="47"/>
      <c r="R469" s="44"/>
      <c r="S469" s="44"/>
      <c r="T469" s="44"/>
      <c r="U469" s="44"/>
      <c r="V469" s="45"/>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row>
    <row r="470" spans="2:49" ht="20.100000000000001" customHeight="1" x14ac:dyDescent="0.15">
      <c r="B470" s="46"/>
      <c r="C470" s="47"/>
      <c r="D470" s="44"/>
      <c r="E470" s="44"/>
      <c r="F470" s="44"/>
      <c r="G470" s="56"/>
      <c r="H470" s="49"/>
      <c r="I470" s="60"/>
      <c r="J470" s="53"/>
      <c r="K470" s="13" t="s">
        <v>232</v>
      </c>
      <c r="L470" s="11" t="s">
        <v>377</v>
      </c>
      <c r="M470" s="44"/>
      <c r="N470" s="44"/>
      <c r="O470" s="47"/>
      <c r="P470" s="44"/>
      <c r="Q470" s="47"/>
      <c r="R470" s="44"/>
      <c r="S470" s="44"/>
      <c r="T470" s="44"/>
      <c r="U470" s="44"/>
      <c r="V470" s="45"/>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row>
    <row r="471" spans="2:49" ht="38.450000000000003" customHeight="1" x14ac:dyDescent="0.15">
      <c r="B471" s="46" t="s">
        <v>143</v>
      </c>
      <c r="C471" s="47" t="s">
        <v>67</v>
      </c>
      <c r="D471" s="44" t="s">
        <v>1008</v>
      </c>
      <c r="E471" s="44" t="s">
        <v>1009</v>
      </c>
      <c r="F471" s="44" t="s">
        <v>1010</v>
      </c>
      <c r="G471" s="54" t="s">
        <v>105</v>
      </c>
      <c r="H471" s="57" t="str">
        <f>HYPERLINK("#", "https://hinatahome.com/eidkeahoumonkango")</f>
        <v>https://hinatahome.com/eidkeahoumonkango</v>
      </c>
      <c r="I471" s="58" t="s">
        <v>1011</v>
      </c>
      <c r="J471" s="51">
        <v>10</v>
      </c>
      <c r="K471" s="10" t="s">
        <v>221</v>
      </c>
      <c r="L471" s="11">
        <v>5</v>
      </c>
      <c r="M471" s="44" t="s">
        <v>1012</v>
      </c>
      <c r="N471" s="44" t="s">
        <v>1013</v>
      </c>
      <c r="O471" s="47" t="s">
        <v>106</v>
      </c>
      <c r="P471" s="44" t="s">
        <v>1014</v>
      </c>
      <c r="Q471" s="47"/>
      <c r="R471" s="44" t="s">
        <v>252</v>
      </c>
      <c r="S471" s="44" t="s">
        <v>226</v>
      </c>
      <c r="T471" s="44" t="s">
        <v>227</v>
      </c>
      <c r="U471" s="44" t="s">
        <v>1015</v>
      </c>
      <c r="V471" s="45"/>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row>
    <row r="472" spans="2:49" ht="38.450000000000003" customHeight="1" x14ac:dyDescent="0.15">
      <c r="B472" s="46"/>
      <c r="C472" s="47"/>
      <c r="D472" s="44"/>
      <c r="E472" s="44"/>
      <c r="F472" s="44"/>
      <c r="G472" s="55"/>
      <c r="H472" s="48"/>
      <c r="I472" s="59"/>
      <c r="J472" s="52"/>
      <c r="K472" s="13" t="s">
        <v>230</v>
      </c>
      <c r="L472" s="11">
        <v>1</v>
      </c>
      <c r="M472" s="44"/>
      <c r="N472" s="44"/>
      <c r="O472" s="47"/>
      <c r="P472" s="44"/>
      <c r="Q472" s="47"/>
      <c r="R472" s="44"/>
      <c r="S472" s="44"/>
      <c r="T472" s="44"/>
      <c r="U472" s="44"/>
      <c r="V472" s="45"/>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row>
    <row r="473" spans="2:49" ht="38.450000000000003" customHeight="1" x14ac:dyDescent="0.15">
      <c r="B473" s="46"/>
      <c r="C473" s="47"/>
      <c r="D473" s="44"/>
      <c r="E473" s="44"/>
      <c r="F473" s="44"/>
      <c r="G473" s="55"/>
      <c r="H473" s="48"/>
      <c r="I473" s="59"/>
      <c r="J473" s="52"/>
      <c r="K473" s="13" t="s">
        <v>231</v>
      </c>
      <c r="L473" s="11">
        <v>1</v>
      </c>
      <c r="M473" s="44"/>
      <c r="N473" s="44"/>
      <c r="O473" s="47"/>
      <c r="P473" s="44"/>
      <c r="Q473" s="47"/>
      <c r="R473" s="44"/>
      <c r="S473" s="44"/>
      <c r="T473" s="44"/>
      <c r="U473" s="44"/>
      <c r="V473" s="45"/>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row>
    <row r="474" spans="2:49" ht="38.450000000000003" customHeight="1" x14ac:dyDescent="0.15">
      <c r="B474" s="46"/>
      <c r="C474" s="47"/>
      <c r="D474" s="44"/>
      <c r="E474" s="44"/>
      <c r="F474" s="44"/>
      <c r="G474" s="56"/>
      <c r="H474" s="49"/>
      <c r="I474" s="60"/>
      <c r="J474" s="53"/>
      <c r="K474" s="13" t="s">
        <v>232</v>
      </c>
      <c r="L474" s="11"/>
      <c r="M474" s="44"/>
      <c r="N474" s="44"/>
      <c r="O474" s="47"/>
      <c r="P474" s="44"/>
      <c r="Q474" s="47"/>
      <c r="R474" s="44"/>
      <c r="S474" s="44"/>
      <c r="T474" s="44"/>
      <c r="U474" s="44"/>
      <c r="V474" s="45"/>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row>
    <row r="475" spans="2:49" ht="24.6" customHeight="1" x14ac:dyDescent="0.15">
      <c r="B475" s="46" t="s">
        <v>144</v>
      </c>
      <c r="C475" s="47" t="s">
        <v>52</v>
      </c>
      <c r="D475" s="44" t="s">
        <v>1016</v>
      </c>
      <c r="E475" s="44" t="s">
        <v>1017</v>
      </c>
      <c r="F475" s="44" t="s">
        <v>1018</v>
      </c>
      <c r="G475" s="54"/>
      <c r="H475" s="57"/>
      <c r="I475" s="58" t="s">
        <v>1019</v>
      </c>
      <c r="J475" s="51">
        <v>4</v>
      </c>
      <c r="K475" s="10" t="s">
        <v>221</v>
      </c>
      <c r="L475" s="11">
        <v>4</v>
      </c>
      <c r="M475" s="44" t="s">
        <v>1020</v>
      </c>
      <c r="N475" s="44" t="s">
        <v>1021</v>
      </c>
      <c r="O475" s="47" t="s">
        <v>106</v>
      </c>
      <c r="P475" s="44"/>
      <c r="Q475" s="47"/>
      <c r="R475" s="44"/>
      <c r="S475" s="44" t="s">
        <v>241</v>
      </c>
      <c r="T475" s="44" t="s">
        <v>227</v>
      </c>
      <c r="U475" s="44" t="s">
        <v>1022</v>
      </c>
      <c r="V475" s="45"/>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row>
    <row r="476" spans="2:49" ht="24.6" customHeight="1" x14ac:dyDescent="0.15">
      <c r="B476" s="46"/>
      <c r="C476" s="47"/>
      <c r="D476" s="44"/>
      <c r="E476" s="44"/>
      <c r="F476" s="44"/>
      <c r="G476" s="55"/>
      <c r="H476" s="48"/>
      <c r="I476" s="59"/>
      <c r="J476" s="52"/>
      <c r="K476" s="13" t="s">
        <v>230</v>
      </c>
      <c r="L476" s="11"/>
      <c r="M476" s="44"/>
      <c r="N476" s="44"/>
      <c r="O476" s="47"/>
      <c r="P476" s="44"/>
      <c r="Q476" s="47"/>
      <c r="R476" s="44"/>
      <c r="S476" s="44"/>
      <c r="T476" s="44"/>
      <c r="U476" s="44"/>
      <c r="V476" s="45"/>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row>
    <row r="477" spans="2:49" ht="24.6" customHeight="1" x14ac:dyDescent="0.15">
      <c r="B477" s="46"/>
      <c r="C477" s="47"/>
      <c r="D477" s="44"/>
      <c r="E477" s="44"/>
      <c r="F477" s="44"/>
      <c r="G477" s="55"/>
      <c r="H477" s="48"/>
      <c r="I477" s="59"/>
      <c r="J477" s="52"/>
      <c r="K477" s="13" t="s">
        <v>231</v>
      </c>
      <c r="L477" s="11"/>
      <c r="M477" s="44"/>
      <c r="N477" s="44"/>
      <c r="O477" s="47"/>
      <c r="P477" s="44"/>
      <c r="Q477" s="47"/>
      <c r="R477" s="44"/>
      <c r="S477" s="44"/>
      <c r="T477" s="44"/>
      <c r="U477" s="44"/>
      <c r="V477" s="45"/>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row>
    <row r="478" spans="2:49" ht="24.6" customHeight="1" x14ac:dyDescent="0.15">
      <c r="B478" s="46"/>
      <c r="C478" s="47"/>
      <c r="D478" s="44"/>
      <c r="E478" s="44"/>
      <c r="F478" s="44"/>
      <c r="G478" s="56"/>
      <c r="H478" s="49"/>
      <c r="I478" s="60"/>
      <c r="J478" s="53"/>
      <c r="K478" s="13" t="s">
        <v>232</v>
      </c>
      <c r="L478" s="11"/>
      <c r="M478" s="44"/>
      <c r="N478" s="44"/>
      <c r="O478" s="47"/>
      <c r="P478" s="44"/>
      <c r="Q478" s="47"/>
      <c r="R478" s="44"/>
      <c r="S478" s="44"/>
      <c r="T478" s="44"/>
      <c r="U478" s="44"/>
      <c r="V478" s="45"/>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row>
    <row r="479" spans="2:49" ht="24.95" customHeight="1" x14ac:dyDescent="0.15">
      <c r="B479" s="46" t="s">
        <v>144</v>
      </c>
      <c r="C479" s="47" t="s">
        <v>84</v>
      </c>
      <c r="D479" s="44" t="s">
        <v>1023</v>
      </c>
      <c r="E479" s="44" t="s">
        <v>1024</v>
      </c>
      <c r="F479" s="44" t="s">
        <v>1025</v>
      </c>
      <c r="G479" s="54"/>
      <c r="H479" s="57" t="s">
        <v>108</v>
      </c>
      <c r="I479" s="58" t="s">
        <v>1026</v>
      </c>
      <c r="J479" s="51" t="s">
        <v>170</v>
      </c>
      <c r="K479" s="10" t="s">
        <v>221</v>
      </c>
      <c r="L479" s="11" t="s">
        <v>170</v>
      </c>
      <c r="M479" s="44" t="s">
        <v>1027</v>
      </c>
      <c r="N479" s="44" t="s">
        <v>1028</v>
      </c>
      <c r="O479" s="47" t="s">
        <v>106</v>
      </c>
      <c r="P479" s="44"/>
      <c r="Q479" s="47"/>
      <c r="R479" s="44"/>
      <c r="S479" s="44" t="s">
        <v>241</v>
      </c>
      <c r="T479" s="44" t="s">
        <v>227</v>
      </c>
      <c r="U479" s="44" t="s">
        <v>1029</v>
      </c>
      <c r="V479" s="45"/>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row>
    <row r="480" spans="2:49" ht="24.95" customHeight="1" x14ac:dyDescent="0.15">
      <c r="B480" s="46"/>
      <c r="C480" s="47"/>
      <c r="D480" s="44"/>
      <c r="E480" s="44"/>
      <c r="F480" s="44"/>
      <c r="G480" s="55"/>
      <c r="H480" s="48"/>
      <c r="I480" s="59"/>
      <c r="J480" s="52"/>
      <c r="K480" s="13" t="s">
        <v>230</v>
      </c>
      <c r="L480" s="11" t="s">
        <v>108</v>
      </c>
      <c r="M480" s="44"/>
      <c r="N480" s="44"/>
      <c r="O480" s="47"/>
      <c r="P480" s="44"/>
      <c r="Q480" s="47"/>
      <c r="R480" s="44"/>
      <c r="S480" s="44"/>
      <c r="T480" s="44"/>
      <c r="U480" s="44"/>
      <c r="V480" s="45"/>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row>
    <row r="481" spans="2:49" ht="24.95" customHeight="1" x14ac:dyDescent="0.15">
      <c r="B481" s="46"/>
      <c r="C481" s="47"/>
      <c r="D481" s="44"/>
      <c r="E481" s="44"/>
      <c r="F481" s="44"/>
      <c r="G481" s="55"/>
      <c r="H481" s="48"/>
      <c r="I481" s="59"/>
      <c r="J481" s="52"/>
      <c r="K481" s="13" t="s">
        <v>231</v>
      </c>
      <c r="L481" s="11" t="s">
        <v>108</v>
      </c>
      <c r="M481" s="44"/>
      <c r="N481" s="44"/>
      <c r="O481" s="47"/>
      <c r="P481" s="44"/>
      <c r="Q481" s="47"/>
      <c r="R481" s="44"/>
      <c r="S481" s="44"/>
      <c r="T481" s="44"/>
      <c r="U481" s="44"/>
      <c r="V481" s="45"/>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row>
    <row r="482" spans="2:49" ht="24.95" customHeight="1" x14ac:dyDescent="0.15">
      <c r="B482" s="46"/>
      <c r="C482" s="47"/>
      <c r="D482" s="44"/>
      <c r="E482" s="44"/>
      <c r="F482" s="44"/>
      <c r="G482" s="56"/>
      <c r="H482" s="49"/>
      <c r="I482" s="60"/>
      <c r="J482" s="53"/>
      <c r="K482" s="13" t="s">
        <v>232</v>
      </c>
      <c r="L482" s="11" t="s">
        <v>108</v>
      </c>
      <c r="M482" s="44"/>
      <c r="N482" s="44"/>
      <c r="O482" s="47"/>
      <c r="P482" s="44"/>
      <c r="Q482" s="47"/>
      <c r="R482" s="44"/>
      <c r="S482" s="44"/>
      <c r="T482" s="44"/>
      <c r="U482" s="44"/>
      <c r="V482" s="45"/>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row>
    <row r="483" spans="2:49" ht="32.1" customHeight="1" x14ac:dyDescent="0.15">
      <c r="B483" s="46" t="s">
        <v>145</v>
      </c>
      <c r="C483" s="47" t="s">
        <v>50</v>
      </c>
      <c r="D483" s="44" t="s">
        <v>1036</v>
      </c>
      <c r="E483" s="44" t="s">
        <v>1037</v>
      </c>
      <c r="F483" s="44" t="s">
        <v>1038</v>
      </c>
      <c r="G483" s="54" t="s">
        <v>105</v>
      </c>
      <c r="H483" s="57" t="str">
        <f>HYPERLINK("#", "http://uq-care.com")</f>
        <v>http://uq-care.com</v>
      </c>
      <c r="I483" s="58" t="s">
        <v>1039</v>
      </c>
      <c r="J483" s="51">
        <v>5</v>
      </c>
      <c r="K483" s="10" t="s">
        <v>221</v>
      </c>
      <c r="L483" s="11">
        <v>5</v>
      </c>
      <c r="M483" s="44" t="s">
        <v>259</v>
      </c>
      <c r="N483" s="44" t="s">
        <v>1040</v>
      </c>
      <c r="O483" s="47" t="s">
        <v>106</v>
      </c>
      <c r="P483" s="44"/>
      <c r="Q483" s="47"/>
      <c r="R483" s="44" t="s">
        <v>254</v>
      </c>
      <c r="S483" s="44" t="s">
        <v>241</v>
      </c>
      <c r="T483" s="44" t="s">
        <v>227</v>
      </c>
      <c r="U483" s="44" t="s">
        <v>1041</v>
      </c>
      <c r="V483" s="45"/>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row>
    <row r="484" spans="2:49" ht="32.1" customHeight="1" x14ac:dyDescent="0.15">
      <c r="B484" s="46"/>
      <c r="C484" s="47"/>
      <c r="D484" s="44"/>
      <c r="E484" s="44"/>
      <c r="F484" s="44"/>
      <c r="G484" s="55"/>
      <c r="H484" s="48"/>
      <c r="I484" s="59"/>
      <c r="J484" s="52"/>
      <c r="K484" s="13" t="s">
        <v>230</v>
      </c>
      <c r="L484" s="11"/>
      <c r="M484" s="44"/>
      <c r="N484" s="44"/>
      <c r="O484" s="47"/>
      <c r="P484" s="44"/>
      <c r="Q484" s="47"/>
      <c r="R484" s="44"/>
      <c r="S484" s="44"/>
      <c r="T484" s="44"/>
      <c r="U484" s="44"/>
      <c r="V484" s="45"/>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row>
    <row r="485" spans="2:49" ht="32.1" customHeight="1" x14ac:dyDescent="0.15">
      <c r="B485" s="46"/>
      <c r="C485" s="47"/>
      <c r="D485" s="44"/>
      <c r="E485" s="44"/>
      <c r="F485" s="44"/>
      <c r="G485" s="55"/>
      <c r="H485" s="48"/>
      <c r="I485" s="59"/>
      <c r="J485" s="52"/>
      <c r="K485" s="13" t="s">
        <v>231</v>
      </c>
      <c r="L485" s="11"/>
      <c r="M485" s="44"/>
      <c r="N485" s="44"/>
      <c r="O485" s="47"/>
      <c r="P485" s="44"/>
      <c r="Q485" s="47"/>
      <c r="R485" s="44"/>
      <c r="S485" s="44"/>
      <c r="T485" s="44"/>
      <c r="U485" s="44"/>
      <c r="V485" s="45"/>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row>
    <row r="486" spans="2:49" ht="32.1" customHeight="1" x14ac:dyDescent="0.15">
      <c r="B486" s="46"/>
      <c r="C486" s="47"/>
      <c r="D486" s="44"/>
      <c r="E486" s="44"/>
      <c r="F486" s="44"/>
      <c r="G486" s="56"/>
      <c r="H486" s="49"/>
      <c r="I486" s="60"/>
      <c r="J486" s="53"/>
      <c r="K486" s="13" t="s">
        <v>232</v>
      </c>
      <c r="L486" s="11"/>
      <c r="M486" s="44"/>
      <c r="N486" s="44"/>
      <c r="O486" s="47"/>
      <c r="P486" s="44"/>
      <c r="Q486" s="47"/>
      <c r="R486" s="44"/>
      <c r="S486" s="44"/>
      <c r="T486" s="44"/>
      <c r="U486" s="44"/>
      <c r="V486" s="45"/>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row>
    <row r="487" spans="2:49" ht="27" customHeight="1" x14ac:dyDescent="0.15">
      <c r="B487" s="46" t="s">
        <v>145</v>
      </c>
      <c r="C487" s="47" t="s">
        <v>50</v>
      </c>
      <c r="D487" s="44" t="s">
        <v>1042</v>
      </c>
      <c r="E487" s="44" t="s">
        <v>1043</v>
      </c>
      <c r="F487" s="44" t="s">
        <v>1044</v>
      </c>
      <c r="G487" s="54" t="s">
        <v>105</v>
      </c>
      <c r="H487" s="57" t="str">
        <f>HYPERLINK("#", "http://respro-fukuoka.com/")</f>
        <v>http://respro-fukuoka.com/</v>
      </c>
      <c r="I487" s="58" t="s">
        <v>1045</v>
      </c>
      <c r="J487" s="51" t="s">
        <v>189</v>
      </c>
      <c r="K487" s="10" t="s">
        <v>221</v>
      </c>
      <c r="L487" s="11">
        <v>10</v>
      </c>
      <c r="M487" s="44" t="s">
        <v>274</v>
      </c>
      <c r="N487" s="44" t="s">
        <v>1046</v>
      </c>
      <c r="O487" s="47" t="s">
        <v>106</v>
      </c>
      <c r="P487" s="44"/>
      <c r="Q487" s="47"/>
      <c r="R487" s="44" t="s">
        <v>254</v>
      </c>
      <c r="S487" s="44"/>
      <c r="T487" s="44" t="s">
        <v>1047</v>
      </c>
      <c r="U487" s="44" t="s">
        <v>1048</v>
      </c>
      <c r="V487" s="45"/>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row>
    <row r="488" spans="2:49" ht="27" customHeight="1" x14ac:dyDescent="0.15">
      <c r="B488" s="46"/>
      <c r="C488" s="47"/>
      <c r="D488" s="44"/>
      <c r="E488" s="44"/>
      <c r="F488" s="44"/>
      <c r="G488" s="55"/>
      <c r="H488" s="48"/>
      <c r="I488" s="59"/>
      <c r="J488" s="52"/>
      <c r="K488" s="13" t="s">
        <v>230</v>
      </c>
      <c r="L488" s="11" t="s">
        <v>364</v>
      </c>
      <c r="M488" s="44"/>
      <c r="N488" s="44"/>
      <c r="O488" s="47"/>
      <c r="P488" s="44"/>
      <c r="Q488" s="47"/>
      <c r="R488" s="44"/>
      <c r="S488" s="44"/>
      <c r="T488" s="44"/>
      <c r="U488" s="44"/>
      <c r="V488" s="45"/>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row>
    <row r="489" spans="2:49" ht="27" customHeight="1" x14ac:dyDescent="0.15">
      <c r="B489" s="46"/>
      <c r="C489" s="47"/>
      <c r="D489" s="44"/>
      <c r="E489" s="44"/>
      <c r="F489" s="44"/>
      <c r="G489" s="55"/>
      <c r="H489" s="48"/>
      <c r="I489" s="59"/>
      <c r="J489" s="52"/>
      <c r="K489" s="13" t="s">
        <v>231</v>
      </c>
      <c r="L489" s="11" t="s">
        <v>108</v>
      </c>
      <c r="M489" s="44"/>
      <c r="N489" s="44"/>
      <c r="O489" s="47"/>
      <c r="P489" s="44"/>
      <c r="Q489" s="47"/>
      <c r="R489" s="44"/>
      <c r="S489" s="44"/>
      <c r="T489" s="44"/>
      <c r="U489" s="44"/>
      <c r="V489" s="45"/>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row>
    <row r="490" spans="2:49" ht="27" customHeight="1" x14ac:dyDescent="0.15">
      <c r="B490" s="46"/>
      <c r="C490" s="47"/>
      <c r="D490" s="44"/>
      <c r="E490" s="44"/>
      <c r="F490" s="44"/>
      <c r="G490" s="56"/>
      <c r="H490" s="49"/>
      <c r="I490" s="60"/>
      <c r="J490" s="53"/>
      <c r="K490" s="13" t="s">
        <v>232</v>
      </c>
      <c r="L490" s="11" t="s">
        <v>108</v>
      </c>
      <c r="M490" s="44"/>
      <c r="N490" s="44"/>
      <c r="O490" s="47"/>
      <c r="P490" s="44"/>
      <c r="Q490" s="47"/>
      <c r="R490" s="44"/>
      <c r="S490" s="44"/>
      <c r="T490" s="44"/>
      <c r="U490" s="44"/>
      <c r="V490" s="45"/>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row>
    <row r="491" spans="2:49" ht="36.950000000000003" customHeight="1" x14ac:dyDescent="0.15">
      <c r="B491" s="46" t="s">
        <v>145</v>
      </c>
      <c r="C491" s="47" t="s">
        <v>50</v>
      </c>
      <c r="D491" s="44" t="s">
        <v>1049</v>
      </c>
      <c r="E491" s="44" t="s">
        <v>1050</v>
      </c>
      <c r="F491" s="44" t="s">
        <v>1051</v>
      </c>
      <c r="G491" s="54" t="s">
        <v>105</v>
      </c>
      <c r="H491" s="57" t="str">
        <f>HYPERLINK("#", "https://yumemirukujira.1web.jp/#contents")</f>
        <v>https://yumemirukujira.1web.jp/#contents</v>
      </c>
      <c r="I491" s="58" t="s">
        <v>1052</v>
      </c>
      <c r="J491" s="51">
        <v>9</v>
      </c>
      <c r="K491" s="10" t="s">
        <v>221</v>
      </c>
      <c r="L491" s="11">
        <v>5</v>
      </c>
      <c r="M491" s="44" t="s">
        <v>274</v>
      </c>
      <c r="N491" s="44" t="s">
        <v>1053</v>
      </c>
      <c r="O491" s="47" t="s">
        <v>106</v>
      </c>
      <c r="P491" s="44"/>
      <c r="Q491" s="47"/>
      <c r="R491" s="44" t="s">
        <v>254</v>
      </c>
      <c r="S491" s="44" t="s">
        <v>226</v>
      </c>
      <c r="T491" s="44" t="s">
        <v>227</v>
      </c>
      <c r="U491" s="44" t="s">
        <v>1054</v>
      </c>
      <c r="V491" s="45"/>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row>
    <row r="492" spans="2:49" ht="36.950000000000003" customHeight="1" x14ac:dyDescent="0.15">
      <c r="B492" s="46"/>
      <c r="C492" s="47"/>
      <c r="D492" s="44"/>
      <c r="E492" s="44"/>
      <c r="F492" s="44"/>
      <c r="G492" s="55"/>
      <c r="H492" s="48"/>
      <c r="I492" s="59"/>
      <c r="J492" s="52"/>
      <c r="K492" s="13" t="s">
        <v>230</v>
      </c>
      <c r="L492" s="11">
        <v>3</v>
      </c>
      <c r="M492" s="44"/>
      <c r="N492" s="44"/>
      <c r="O492" s="47"/>
      <c r="P492" s="44"/>
      <c r="Q492" s="47"/>
      <c r="R492" s="44"/>
      <c r="S492" s="44"/>
      <c r="T492" s="44"/>
      <c r="U492" s="44"/>
      <c r="V492" s="45"/>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row>
    <row r="493" spans="2:49" ht="36.950000000000003" customHeight="1" x14ac:dyDescent="0.15">
      <c r="B493" s="46"/>
      <c r="C493" s="47"/>
      <c r="D493" s="44"/>
      <c r="E493" s="44"/>
      <c r="F493" s="44"/>
      <c r="G493" s="55"/>
      <c r="H493" s="48"/>
      <c r="I493" s="59"/>
      <c r="J493" s="52"/>
      <c r="K493" s="13" t="s">
        <v>231</v>
      </c>
      <c r="L493" s="11"/>
      <c r="M493" s="44"/>
      <c r="N493" s="44"/>
      <c r="O493" s="47"/>
      <c r="P493" s="44"/>
      <c r="Q493" s="47"/>
      <c r="R493" s="44"/>
      <c r="S493" s="44"/>
      <c r="T493" s="44"/>
      <c r="U493" s="44"/>
      <c r="V493" s="45"/>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row>
    <row r="494" spans="2:49" ht="36.950000000000003" customHeight="1" x14ac:dyDescent="0.15">
      <c r="B494" s="46"/>
      <c r="C494" s="47"/>
      <c r="D494" s="44"/>
      <c r="E494" s="44"/>
      <c r="F494" s="44"/>
      <c r="G494" s="56"/>
      <c r="H494" s="49"/>
      <c r="I494" s="60"/>
      <c r="J494" s="53"/>
      <c r="K494" s="13" t="s">
        <v>232</v>
      </c>
      <c r="L494" s="11">
        <v>1</v>
      </c>
      <c r="M494" s="44"/>
      <c r="N494" s="44"/>
      <c r="O494" s="47"/>
      <c r="P494" s="44"/>
      <c r="Q494" s="47"/>
      <c r="R494" s="44"/>
      <c r="S494" s="44"/>
      <c r="T494" s="44"/>
      <c r="U494" s="44"/>
      <c r="V494" s="45"/>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row>
    <row r="495" spans="2:49" ht="24" customHeight="1" x14ac:dyDescent="0.15">
      <c r="B495" s="46" t="s">
        <v>145</v>
      </c>
      <c r="C495" s="47" t="s">
        <v>51</v>
      </c>
      <c r="D495" s="44" t="s">
        <v>1030</v>
      </c>
      <c r="E495" s="44" t="s">
        <v>1031</v>
      </c>
      <c r="F495" s="44" t="s">
        <v>1032</v>
      </c>
      <c r="G495" s="54" t="s">
        <v>105</v>
      </c>
      <c r="H495" s="57" t="str">
        <f>HYPERLINK("#", "https://evidencecare.jp/")</f>
        <v>https://evidencecare.jp/</v>
      </c>
      <c r="I495" s="58" t="s">
        <v>1033</v>
      </c>
      <c r="J495" s="51">
        <v>21</v>
      </c>
      <c r="K495" s="10" t="s">
        <v>221</v>
      </c>
      <c r="L495" s="11">
        <v>8</v>
      </c>
      <c r="M495" s="44" t="s">
        <v>274</v>
      </c>
      <c r="N495" s="44" t="s">
        <v>1034</v>
      </c>
      <c r="O495" s="47" t="s">
        <v>106</v>
      </c>
      <c r="P495" s="44" t="s">
        <v>181</v>
      </c>
      <c r="Q495" s="47"/>
      <c r="R495" s="44" t="s">
        <v>254</v>
      </c>
      <c r="S495" s="44" t="s">
        <v>226</v>
      </c>
      <c r="T495" s="44" t="s">
        <v>227</v>
      </c>
      <c r="U495" s="44" t="s">
        <v>1035</v>
      </c>
      <c r="V495" s="45"/>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row>
    <row r="496" spans="2:49" ht="24" customHeight="1" x14ac:dyDescent="0.15">
      <c r="B496" s="46"/>
      <c r="C496" s="47"/>
      <c r="D496" s="44"/>
      <c r="E496" s="44"/>
      <c r="F496" s="44"/>
      <c r="G496" s="55"/>
      <c r="H496" s="48"/>
      <c r="I496" s="59"/>
      <c r="J496" s="52"/>
      <c r="K496" s="13" t="s">
        <v>230</v>
      </c>
      <c r="L496" s="11">
        <v>10</v>
      </c>
      <c r="M496" s="44"/>
      <c r="N496" s="44"/>
      <c r="O496" s="47"/>
      <c r="P496" s="44"/>
      <c r="Q496" s="47"/>
      <c r="R496" s="44"/>
      <c r="S496" s="44"/>
      <c r="T496" s="44"/>
      <c r="U496" s="44"/>
      <c r="V496" s="45"/>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row>
    <row r="497" spans="2:49" ht="24" customHeight="1" x14ac:dyDescent="0.15">
      <c r="B497" s="46"/>
      <c r="C497" s="47"/>
      <c r="D497" s="44"/>
      <c r="E497" s="44"/>
      <c r="F497" s="44"/>
      <c r="G497" s="55"/>
      <c r="H497" s="48"/>
      <c r="I497" s="59"/>
      <c r="J497" s="52"/>
      <c r="K497" s="13" t="s">
        <v>231</v>
      </c>
      <c r="L497" s="11">
        <v>2</v>
      </c>
      <c r="M497" s="44"/>
      <c r="N497" s="44"/>
      <c r="O497" s="47"/>
      <c r="P497" s="44"/>
      <c r="Q497" s="47"/>
      <c r="R497" s="44"/>
      <c r="S497" s="44"/>
      <c r="T497" s="44"/>
      <c r="U497" s="44"/>
      <c r="V497" s="45"/>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row>
    <row r="498" spans="2:49" ht="24" customHeight="1" x14ac:dyDescent="0.15">
      <c r="B498" s="46"/>
      <c r="C498" s="47"/>
      <c r="D498" s="44"/>
      <c r="E498" s="44"/>
      <c r="F498" s="44"/>
      <c r="G498" s="56"/>
      <c r="H498" s="49"/>
      <c r="I498" s="60"/>
      <c r="J498" s="53"/>
      <c r="K498" s="13" t="s">
        <v>232</v>
      </c>
      <c r="L498" s="11">
        <v>1</v>
      </c>
      <c r="M498" s="44"/>
      <c r="N498" s="44"/>
      <c r="O498" s="47"/>
      <c r="P498" s="44"/>
      <c r="Q498" s="47"/>
      <c r="R498" s="44"/>
      <c r="S498" s="44"/>
      <c r="T498" s="44"/>
      <c r="U498" s="44"/>
      <c r="V498" s="45"/>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row>
    <row r="499" spans="2:49" ht="31.15" customHeight="1" x14ac:dyDescent="0.15">
      <c r="B499" s="46" t="s">
        <v>146</v>
      </c>
      <c r="C499" s="47" t="s">
        <v>31</v>
      </c>
      <c r="D499" s="44" t="s">
        <v>1069</v>
      </c>
      <c r="E499" s="44" t="s">
        <v>1070</v>
      </c>
      <c r="F499" s="44" t="s">
        <v>1071</v>
      </c>
      <c r="G499" s="54"/>
      <c r="H499" s="57" t="s">
        <v>108</v>
      </c>
      <c r="I499" s="58" t="s">
        <v>1072</v>
      </c>
      <c r="J499" s="51" t="s">
        <v>551</v>
      </c>
      <c r="K499" s="10" t="s">
        <v>221</v>
      </c>
      <c r="L499" s="11" t="s">
        <v>551</v>
      </c>
      <c r="M499" s="44" t="s">
        <v>402</v>
      </c>
      <c r="N499" s="44" t="s">
        <v>1073</v>
      </c>
      <c r="O499" s="47" t="s">
        <v>106</v>
      </c>
      <c r="P499" s="44" t="s">
        <v>1074</v>
      </c>
      <c r="Q499" s="47"/>
      <c r="R499" s="44" t="s">
        <v>617</v>
      </c>
      <c r="S499" s="44"/>
      <c r="T499" s="44" t="s">
        <v>227</v>
      </c>
      <c r="U499" s="44" t="s">
        <v>1075</v>
      </c>
      <c r="V499" s="45"/>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row>
    <row r="500" spans="2:49" ht="31.15" customHeight="1" x14ac:dyDescent="0.15">
      <c r="B500" s="46"/>
      <c r="C500" s="47"/>
      <c r="D500" s="44"/>
      <c r="E500" s="44"/>
      <c r="F500" s="44"/>
      <c r="G500" s="55"/>
      <c r="H500" s="48"/>
      <c r="I500" s="59"/>
      <c r="J500" s="52"/>
      <c r="K500" s="13" t="s">
        <v>230</v>
      </c>
      <c r="L500" s="11" t="s">
        <v>108</v>
      </c>
      <c r="M500" s="44"/>
      <c r="N500" s="44"/>
      <c r="O500" s="47"/>
      <c r="P500" s="44"/>
      <c r="Q500" s="47"/>
      <c r="R500" s="44"/>
      <c r="S500" s="44"/>
      <c r="T500" s="44"/>
      <c r="U500" s="44"/>
      <c r="V500" s="45"/>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row>
    <row r="501" spans="2:49" ht="31.15" customHeight="1" x14ac:dyDescent="0.15">
      <c r="B501" s="46"/>
      <c r="C501" s="47"/>
      <c r="D501" s="44"/>
      <c r="E501" s="44"/>
      <c r="F501" s="44"/>
      <c r="G501" s="55"/>
      <c r="H501" s="48"/>
      <c r="I501" s="59"/>
      <c r="J501" s="52"/>
      <c r="K501" s="13" t="s">
        <v>231</v>
      </c>
      <c r="L501" s="11" t="s">
        <v>108</v>
      </c>
      <c r="M501" s="44"/>
      <c r="N501" s="44"/>
      <c r="O501" s="47"/>
      <c r="P501" s="44"/>
      <c r="Q501" s="47"/>
      <c r="R501" s="44"/>
      <c r="S501" s="44"/>
      <c r="T501" s="44"/>
      <c r="U501" s="44"/>
      <c r="V501" s="45"/>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row>
    <row r="502" spans="2:49" ht="31.15" customHeight="1" x14ac:dyDescent="0.15">
      <c r="B502" s="46"/>
      <c r="C502" s="47"/>
      <c r="D502" s="44"/>
      <c r="E502" s="44"/>
      <c r="F502" s="44"/>
      <c r="G502" s="56"/>
      <c r="H502" s="49"/>
      <c r="I502" s="60"/>
      <c r="J502" s="53"/>
      <c r="K502" s="13" t="s">
        <v>232</v>
      </c>
      <c r="L502" s="11" t="s">
        <v>108</v>
      </c>
      <c r="M502" s="44"/>
      <c r="N502" s="44"/>
      <c r="O502" s="47"/>
      <c r="P502" s="44"/>
      <c r="Q502" s="47"/>
      <c r="R502" s="44"/>
      <c r="S502" s="44"/>
      <c r="T502" s="44"/>
      <c r="U502" s="44"/>
      <c r="V502" s="45"/>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row>
    <row r="503" spans="2:49" ht="20.100000000000001" customHeight="1" x14ac:dyDescent="0.15">
      <c r="B503" s="46" t="s">
        <v>146</v>
      </c>
      <c r="C503" s="47" t="s">
        <v>78</v>
      </c>
      <c r="D503" s="44" t="s">
        <v>1055</v>
      </c>
      <c r="E503" s="44" t="s">
        <v>1056</v>
      </c>
      <c r="F503" s="44" t="s">
        <v>1057</v>
      </c>
      <c r="G503" s="54" t="s">
        <v>105</v>
      </c>
      <c r="H503" s="57" t="str">
        <f>HYPERLINK("#", "http://nihonhomonkangocenter.jp")</f>
        <v>http://nihonhomonkangocenter.jp</v>
      </c>
      <c r="I503" s="58" t="s">
        <v>1058</v>
      </c>
      <c r="J503" s="51">
        <v>8</v>
      </c>
      <c r="K503" s="10" t="s">
        <v>221</v>
      </c>
      <c r="L503" s="11">
        <v>6</v>
      </c>
      <c r="M503" s="44" t="s">
        <v>1059</v>
      </c>
      <c r="N503" s="44" t="s">
        <v>308</v>
      </c>
      <c r="O503" s="47" t="s">
        <v>106</v>
      </c>
      <c r="P503" s="44" t="s">
        <v>181</v>
      </c>
      <c r="Q503" s="47"/>
      <c r="R503" s="44" t="s">
        <v>254</v>
      </c>
      <c r="S503" s="44"/>
      <c r="T503" s="44" t="s">
        <v>1060</v>
      </c>
      <c r="U503" s="44" t="s">
        <v>1061</v>
      </c>
      <c r="V503" s="45"/>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row>
    <row r="504" spans="2:49" ht="20.100000000000001" customHeight="1" x14ac:dyDescent="0.15">
      <c r="B504" s="46"/>
      <c r="C504" s="47"/>
      <c r="D504" s="44"/>
      <c r="E504" s="44"/>
      <c r="F504" s="44"/>
      <c r="G504" s="55"/>
      <c r="H504" s="48"/>
      <c r="I504" s="59"/>
      <c r="J504" s="52"/>
      <c r="K504" s="13" t="s">
        <v>230</v>
      </c>
      <c r="L504" s="11">
        <v>1</v>
      </c>
      <c r="M504" s="44"/>
      <c r="N504" s="44"/>
      <c r="O504" s="47"/>
      <c r="P504" s="44"/>
      <c r="Q504" s="47"/>
      <c r="R504" s="44"/>
      <c r="S504" s="44"/>
      <c r="T504" s="44"/>
      <c r="U504" s="44"/>
      <c r="V504" s="45"/>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row>
    <row r="505" spans="2:49" ht="20.100000000000001" customHeight="1" x14ac:dyDescent="0.15">
      <c r="B505" s="46"/>
      <c r="C505" s="47"/>
      <c r="D505" s="44"/>
      <c r="E505" s="44"/>
      <c r="F505" s="44"/>
      <c r="G505" s="55"/>
      <c r="H505" s="48"/>
      <c r="I505" s="59"/>
      <c r="J505" s="52"/>
      <c r="K505" s="13" t="s">
        <v>231</v>
      </c>
      <c r="L505" s="11">
        <v>1</v>
      </c>
      <c r="M505" s="44"/>
      <c r="N505" s="44"/>
      <c r="O505" s="47"/>
      <c r="P505" s="44"/>
      <c r="Q505" s="47"/>
      <c r="R505" s="44"/>
      <c r="S505" s="44"/>
      <c r="T505" s="44"/>
      <c r="U505" s="44"/>
      <c r="V505" s="45"/>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row>
    <row r="506" spans="2:49" ht="20.100000000000001" customHeight="1" x14ac:dyDescent="0.15">
      <c r="B506" s="46"/>
      <c r="C506" s="47"/>
      <c r="D506" s="44"/>
      <c r="E506" s="44"/>
      <c r="F506" s="44"/>
      <c r="G506" s="56"/>
      <c r="H506" s="49"/>
      <c r="I506" s="60"/>
      <c r="J506" s="53"/>
      <c r="K506" s="13" t="s">
        <v>232</v>
      </c>
      <c r="L506" s="11"/>
      <c r="M506" s="44"/>
      <c r="N506" s="44"/>
      <c r="O506" s="47"/>
      <c r="P506" s="44"/>
      <c r="Q506" s="47"/>
      <c r="R506" s="44"/>
      <c r="S506" s="44"/>
      <c r="T506" s="44"/>
      <c r="U506" s="44"/>
      <c r="V506" s="45"/>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row>
    <row r="507" spans="2:49" ht="32.1" customHeight="1" x14ac:dyDescent="0.15">
      <c r="B507" s="46" t="s">
        <v>146</v>
      </c>
      <c r="C507" s="47" t="s">
        <v>78</v>
      </c>
      <c r="D507" s="44" t="s">
        <v>1062</v>
      </c>
      <c r="E507" s="44" t="s">
        <v>1063</v>
      </c>
      <c r="F507" s="44" t="s">
        <v>1064</v>
      </c>
      <c r="G507" s="54" t="s">
        <v>105</v>
      </c>
      <c r="H507" s="57" t="str">
        <f>HYPERLINK("#", "https://totonoihoukan.sakura.ne.jp/20220401/")</f>
        <v>https://totonoihoukan.sakura.ne.jp/20220401/</v>
      </c>
      <c r="I507" s="58" t="s">
        <v>1065</v>
      </c>
      <c r="J507" s="51">
        <v>12</v>
      </c>
      <c r="K507" s="10" t="s">
        <v>221</v>
      </c>
      <c r="L507" s="11">
        <v>8</v>
      </c>
      <c r="M507" s="44" t="s">
        <v>1066</v>
      </c>
      <c r="N507" s="44" t="s">
        <v>1067</v>
      </c>
      <c r="O507" s="47" t="s">
        <v>106</v>
      </c>
      <c r="P507" s="44"/>
      <c r="Q507" s="47"/>
      <c r="R507" s="44" t="s">
        <v>254</v>
      </c>
      <c r="S507" s="44" t="s">
        <v>226</v>
      </c>
      <c r="T507" s="44" t="s">
        <v>227</v>
      </c>
      <c r="U507" s="44" t="s">
        <v>1068</v>
      </c>
      <c r="V507" s="45"/>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row>
    <row r="508" spans="2:49" ht="32.1" customHeight="1" x14ac:dyDescent="0.15">
      <c r="B508" s="46"/>
      <c r="C508" s="47"/>
      <c r="D508" s="44"/>
      <c r="E508" s="44"/>
      <c r="F508" s="44"/>
      <c r="G508" s="55"/>
      <c r="H508" s="48"/>
      <c r="I508" s="59"/>
      <c r="J508" s="52"/>
      <c r="K508" s="13" t="s">
        <v>230</v>
      </c>
      <c r="L508" s="11">
        <v>2</v>
      </c>
      <c r="M508" s="44"/>
      <c r="N508" s="44"/>
      <c r="O508" s="47"/>
      <c r="P508" s="44"/>
      <c r="Q508" s="47"/>
      <c r="R508" s="44"/>
      <c r="S508" s="44"/>
      <c r="T508" s="44"/>
      <c r="U508" s="44"/>
      <c r="V508" s="45"/>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row>
    <row r="509" spans="2:49" ht="32.1" customHeight="1" x14ac:dyDescent="0.15">
      <c r="B509" s="46"/>
      <c r="C509" s="47"/>
      <c r="D509" s="44"/>
      <c r="E509" s="44"/>
      <c r="F509" s="44"/>
      <c r="G509" s="55"/>
      <c r="H509" s="48"/>
      <c r="I509" s="59"/>
      <c r="J509" s="52"/>
      <c r="K509" s="13" t="s">
        <v>231</v>
      </c>
      <c r="L509" s="11">
        <v>1</v>
      </c>
      <c r="M509" s="44"/>
      <c r="N509" s="44"/>
      <c r="O509" s="47"/>
      <c r="P509" s="44"/>
      <c r="Q509" s="47"/>
      <c r="R509" s="44"/>
      <c r="S509" s="44"/>
      <c r="T509" s="44"/>
      <c r="U509" s="44"/>
      <c r="V509" s="45"/>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row>
    <row r="510" spans="2:49" ht="32.1" customHeight="1" x14ac:dyDescent="0.15">
      <c r="B510" s="46"/>
      <c r="C510" s="47"/>
      <c r="D510" s="44"/>
      <c r="E510" s="44"/>
      <c r="F510" s="44"/>
      <c r="G510" s="56"/>
      <c r="H510" s="49"/>
      <c r="I510" s="60"/>
      <c r="J510" s="53"/>
      <c r="K510" s="13" t="s">
        <v>232</v>
      </c>
      <c r="L510" s="11">
        <v>1</v>
      </c>
      <c r="M510" s="44"/>
      <c r="N510" s="44"/>
      <c r="O510" s="47"/>
      <c r="P510" s="44"/>
      <c r="Q510" s="47"/>
      <c r="R510" s="44"/>
      <c r="S510" s="44"/>
      <c r="T510" s="44"/>
      <c r="U510" s="44"/>
      <c r="V510" s="45"/>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row>
    <row r="511" spans="2:49" ht="20.100000000000001" customHeight="1" x14ac:dyDescent="0.15">
      <c r="B511" s="46" t="s">
        <v>147</v>
      </c>
      <c r="C511" s="47" t="s">
        <v>32</v>
      </c>
      <c r="D511" s="44" t="s">
        <v>1117</v>
      </c>
      <c r="E511" s="44" t="s">
        <v>1118</v>
      </c>
      <c r="F511" s="44" t="s">
        <v>1119</v>
      </c>
      <c r="G511" s="54" t="s">
        <v>105</v>
      </c>
      <c r="H511" s="57" t="str">
        <f>HYPERLINK("#", "http://kisaragien-shirousagi.com/kisaragi/")</f>
        <v>http://kisaragien-shirousagi.com/kisaragi/</v>
      </c>
      <c r="I511" s="58" t="s">
        <v>1120</v>
      </c>
      <c r="J511" s="51">
        <v>11</v>
      </c>
      <c r="K511" s="10" t="s">
        <v>221</v>
      </c>
      <c r="L511" s="11">
        <v>10</v>
      </c>
      <c r="M511" s="44" t="s">
        <v>274</v>
      </c>
      <c r="N511" s="44" t="s">
        <v>1073</v>
      </c>
      <c r="O511" s="47" t="s">
        <v>106</v>
      </c>
      <c r="P511" s="44" t="s">
        <v>982</v>
      </c>
      <c r="Q511" s="47"/>
      <c r="R511" s="44" t="s">
        <v>1597</v>
      </c>
      <c r="S511" s="44" t="s">
        <v>968</v>
      </c>
      <c r="T511" s="44" t="s">
        <v>1121</v>
      </c>
      <c r="U511" s="44" t="s">
        <v>1122</v>
      </c>
      <c r="V511" s="45"/>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row>
    <row r="512" spans="2:49" ht="20.100000000000001" customHeight="1" x14ac:dyDescent="0.15">
      <c r="B512" s="46"/>
      <c r="C512" s="47"/>
      <c r="D512" s="44"/>
      <c r="E512" s="44"/>
      <c r="F512" s="44"/>
      <c r="G512" s="55"/>
      <c r="H512" s="48"/>
      <c r="I512" s="59"/>
      <c r="J512" s="52"/>
      <c r="K512" s="13" t="s">
        <v>230</v>
      </c>
      <c r="L512" s="11">
        <v>1</v>
      </c>
      <c r="M512" s="44"/>
      <c r="N512" s="44"/>
      <c r="O512" s="47"/>
      <c r="P512" s="44"/>
      <c r="Q512" s="47"/>
      <c r="R512" s="44"/>
      <c r="S512" s="44"/>
      <c r="T512" s="44"/>
      <c r="U512" s="44"/>
      <c r="V512" s="45"/>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row>
    <row r="513" spans="2:49" ht="20.100000000000001" customHeight="1" x14ac:dyDescent="0.15">
      <c r="B513" s="46"/>
      <c r="C513" s="47"/>
      <c r="D513" s="44"/>
      <c r="E513" s="44"/>
      <c r="F513" s="44"/>
      <c r="G513" s="55"/>
      <c r="H513" s="48"/>
      <c r="I513" s="59"/>
      <c r="J513" s="52"/>
      <c r="K513" s="13" t="s">
        <v>231</v>
      </c>
      <c r="L513" s="11"/>
      <c r="M513" s="44"/>
      <c r="N513" s="44"/>
      <c r="O513" s="47"/>
      <c r="P513" s="44"/>
      <c r="Q513" s="47"/>
      <c r="R513" s="44"/>
      <c r="S513" s="44"/>
      <c r="T513" s="44"/>
      <c r="U513" s="44"/>
      <c r="V513" s="45"/>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row>
    <row r="514" spans="2:49" ht="20.100000000000001" customHeight="1" x14ac:dyDescent="0.15">
      <c r="B514" s="46"/>
      <c r="C514" s="47"/>
      <c r="D514" s="44"/>
      <c r="E514" s="44"/>
      <c r="F514" s="44"/>
      <c r="G514" s="56"/>
      <c r="H514" s="49"/>
      <c r="I514" s="60"/>
      <c r="J514" s="53"/>
      <c r="K514" s="13" t="s">
        <v>232</v>
      </c>
      <c r="L514" s="11"/>
      <c r="M514" s="44"/>
      <c r="N514" s="44"/>
      <c r="O514" s="47"/>
      <c r="P514" s="44"/>
      <c r="Q514" s="47"/>
      <c r="R514" s="44"/>
      <c r="S514" s="44"/>
      <c r="T514" s="44"/>
      <c r="U514" s="44"/>
      <c r="V514" s="45"/>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row>
    <row r="515" spans="2:49" ht="21.95" customHeight="1" x14ac:dyDescent="0.15">
      <c r="B515" s="46" t="s">
        <v>147</v>
      </c>
      <c r="C515" s="47" t="s">
        <v>32</v>
      </c>
      <c r="D515" s="44" t="s">
        <v>1076</v>
      </c>
      <c r="E515" s="44" t="s">
        <v>148</v>
      </c>
      <c r="F515" s="44" t="s">
        <v>1077</v>
      </c>
      <c r="G515" s="54"/>
      <c r="H515" s="57"/>
      <c r="I515" s="58" t="s">
        <v>1078</v>
      </c>
      <c r="J515" s="51">
        <v>5</v>
      </c>
      <c r="K515" s="10" t="s">
        <v>221</v>
      </c>
      <c r="L515" s="11">
        <v>5</v>
      </c>
      <c r="M515" s="44" t="s">
        <v>1079</v>
      </c>
      <c r="N515" s="44" t="s">
        <v>1080</v>
      </c>
      <c r="O515" s="47" t="s">
        <v>106</v>
      </c>
      <c r="P515" s="44" t="s">
        <v>1081</v>
      </c>
      <c r="Q515" s="47"/>
      <c r="R515" s="44" t="s">
        <v>300</v>
      </c>
      <c r="S515" s="44" t="s">
        <v>241</v>
      </c>
      <c r="T515" s="44" t="s">
        <v>227</v>
      </c>
      <c r="U515" s="44" t="s">
        <v>1082</v>
      </c>
      <c r="V515" s="45"/>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row>
    <row r="516" spans="2:49" ht="21.95" customHeight="1" x14ac:dyDescent="0.15">
      <c r="B516" s="46"/>
      <c r="C516" s="47"/>
      <c r="D516" s="44"/>
      <c r="E516" s="44"/>
      <c r="F516" s="44"/>
      <c r="G516" s="55"/>
      <c r="H516" s="48"/>
      <c r="I516" s="59"/>
      <c r="J516" s="52"/>
      <c r="K516" s="13" t="s">
        <v>230</v>
      </c>
      <c r="L516" s="11"/>
      <c r="M516" s="44"/>
      <c r="N516" s="44"/>
      <c r="O516" s="47"/>
      <c r="P516" s="44"/>
      <c r="Q516" s="47"/>
      <c r="R516" s="44"/>
      <c r="S516" s="44"/>
      <c r="T516" s="44"/>
      <c r="U516" s="44"/>
      <c r="V516" s="45"/>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row>
    <row r="517" spans="2:49" ht="21.95" customHeight="1" x14ac:dyDescent="0.15">
      <c r="B517" s="46"/>
      <c r="C517" s="47"/>
      <c r="D517" s="44"/>
      <c r="E517" s="44"/>
      <c r="F517" s="44"/>
      <c r="G517" s="55"/>
      <c r="H517" s="48"/>
      <c r="I517" s="59"/>
      <c r="J517" s="52"/>
      <c r="K517" s="13" t="s">
        <v>231</v>
      </c>
      <c r="L517" s="11"/>
      <c r="M517" s="44"/>
      <c r="N517" s="44"/>
      <c r="O517" s="47"/>
      <c r="P517" s="44"/>
      <c r="Q517" s="47"/>
      <c r="R517" s="44"/>
      <c r="S517" s="44"/>
      <c r="T517" s="44"/>
      <c r="U517" s="44"/>
      <c r="V517" s="45"/>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row>
    <row r="518" spans="2:49" ht="21.95" customHeight="1" x14ac:dyDescent="0.15">
      <c r="B518" s="46"/>
      <c r="C518" s="47"/>
      <c r="D518" s="44"/>
      <c r="E518" s="44"/>
      <c r="F518" s="44"/>
      <c r="G518" s="56"/>
      <c r="H518" s="49"/>
      <c r="I518" s="60"/>
      <c r="J518" s="53"/>
      <c r="K518" s="13" t="s">
        <v>232</v>
      </c>
      <c r="L518" s="11"/>
      <c r="M518" s="44"/>
      <c r="N518" s="44"/>
      <c r="O518" s="47"/>
      <c r="P518" s="44"/>
      <c r="Q518" s="47"/>
      <c r="R518" s="44"/>
      <c r="S518" s="44"/>
      <c r="T518" s="44"/>
      <c r="U518" s="44"/>
      <c r="V518" s="45"/>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row>
    <row r="519" spans="2:49" ht="26.1" customHeight="1" x14ac:dyDescent="0.15">
      <c r="B519" s="46" t="s">
        <v>147</v>
      </c>
      <c r="C519" s="47" t="s">
        <v>32</v>
      </c>
      <c r="D519" s="44" t="s">
        <v>1109</v>
      </c>
      <c r="E519" s="44" t="s">
        <v>1110</v>
      </c>
      <c r="F519" s="44" t="s">
        <v>1111</v>
      </c>
      <c r="G519" s="54"/>
      <c r="H519" s="57" t="s">
        <v>108</v>
      </c>
      <c r="I519" s="58" t="s">
        <v>1112</v>
      </c>
      <c r="J519" s="51">
        <v>12</v>
      </c>
      <c r="K519" s="10" t="s">
        <v>221</v>
      </c>
      <c r="L519" s="11">
        <v>12</v>
      </c>
      <c r="M519" s="44" t="s">
        <v>1113</v>
      </c>
      <c r="N519" s="44" t="s">
        <v>1114</v>
      </c>
      <c r="O519" s="47" t="s">
        <v>106</v>
      </c>
      <c r="P519" s="44" t="s">
        <v>190</v>
      </c>
      <c r="Q519" s="47"/>
      <c r="R519" s="44" t="s">
        <v>254</v>
      </c>
      <c r="S519" s="44"/>
      <c r="T519" s="44" t="s">
        <v>1115</v>
      </c>
      <c r="U519" s="44" t="s">
        <v>1116</v>
      </c>
      <c r="V519" s="45"/>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row>
    <row r="520" spans="2:49" ht="26.1" customHeight="1" x14ac:dyDescent="0.15">
      <c r="B520" s="46"/>
      <c r="C520" s="47"/>
      <c r="D520" s="44"/>
      <c r="E520" s="44"/>
      <c r="F520" s="44"/>
      <c r="G520" s="55"/>
      <c r="H520" s="48"/>
      <c r="I520" s="59"/>
      <c r="J520" s="52"/>
      <c r="K520" s="13" t="s">
        <v>230</v>
      </c>
      <c r="L520" s="11" t="s">
        <v>108</v>
      </c>
      <c r="M520" s="44"/>
      <c r="N520" s="44"/>
      <c r="O520" s="47"/>
      <c r="P520" s="44"/>
      <c r="Q520" s="47"/>
      <c r="R520" s="44"/>
      <c r="S520" s="44"/>
      <c r="T520" s="44"/>
      <c r="U520" s="44"/>
      <c r="V520" s="45"/>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row>
    <row r="521" spans="2:49" ht="26.1" customHeight="1" x14ac:dyDescent="0.15">
      <c r="B521" s="46"/>
      <c r="C521" s="47"/>
      <c r="D521" s="44"/>
      <c r="E521" s="44"/>
      <c r="F521" s="44"/>
      <c r="G521" s="55"/>
      <c r="H521" s="48"/>
      <c r="I521" s="59"/>
      <c r="J521" s="52"/>
      <c r="K521" s="13" t="s">
        <v>231</v>
      </c>
      <c r="L521" s="11" t="s">
        <v>108</v>
      </c>
      <c r="M521" s="44"/>
      <c r="N521" s="44"/>
      <c r="O521" s="47"/>
      <c r="P521" s="44"/>
      <c r="Q521" s="47"/>
      <c r="R521" s="44"/>
      <c r="S521" s="44"/>
      <c r="T521" s="44"/>
      <c r="U521" s="44"/>
      <c r="V521" s="45"/>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row>
    <row r="522" spans="2:49" ht="26.1" customHeight="1" x14ac:dyDescent="0.15">
      <c r="B522" s="46"/>
      <c r="C522" s="47"/>
      <c r="D522" s="44"/>
      <c r="E522" s="44"/>
      <c r="F522" s="44"/>
      <c r="G522" s="56"/>
      <c r="H522" s="49"/>
      <c r="I522" s="60"/>
      <c r="J522" s="53"/>
      <c r="K522" s="13" t="s">
        <v>232</v>
      </c>
      <c r="L522" s="11" t="s">
        <v>108</v>
      </c>
      <c r="M522" s="44"/>
      <c r="N522" s="44"/>
      <c r="O522" s="47"/>
      <c r="P522" s="44"/>
      <c r="Q522" s="47"/>
      <c r="R522" s="44"/>
      <c r="S522" s="44"/>
      <c r="T522" s="44"/>
      <c r="U522" s="44"/>
      <c r="V522" s="45"/>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row>
    <row r="523" spans="2:49" ht="30" customHeight="1" x14ac:dyDescent="0.15">
      <c r="B523" s="46" t="s">
        <v>147</v>
      </c>
      <c r="C523" s="47" t="s">
        <v>32</v>
      </c>
      <c r="D523" s="44" t="s">
        <v>1083</v>
      </c>
      <c r="E523" s="44" t="s">
        <v>1084</v>
      </c>
      <c r="F523" s="44" t="s">
        <v>1085</v>
      </c>
      <c r="G523" s="54"/>
      <c r="H523" s="57"/>
      <c r="I523" s="58" t="s">
        <v>1086</v>
      </c>
      <c r="J523" s="51">
        <v>5</v>
      </c>
      <c r="K523" s="10" t="s">
        <v>221</v>
      </c>
      <c r="L523" s="11">
        <v>4</v>
      </c>
      <c r="M523" s="44" t="s">
        <v>350</v>
      </c>
      <c r="N523" s="44" t="s">
        <v>308</v>
      </c>
      <c r="O523" s="47" t="s">
        <v>106</v>
      </c>
      <c r="P523" s="44"/>
      <c r="Q523" s="47"/>
      <c r="R523" s="44" t="s">
        <v>254</v>
      </c>
      <c r="S523" s="44" t="s">
        <v>226</v>
      </c>
      <c r="T523" s="44" t="s">
        <v>227</v>
      </c>
      <c r="U523" s="44" t="s">
        <v>1087</v>
      </c>
      <c r="V523" s="45"/>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row>
    <row r="524" spans="2:49" ht="30" customHeight="1" x14ac:dyDescent="0.15">
      <c r="B524" s="46"/>
      <c r="C524" s="47"/>
      <c r="D524" s="44"/>
      <c r="E524" s="44"/>
      <c r="F524" s="44"/>
      <c r="G524" s="55"/>
      <c r="H524" s="48"/>
      <c r="I524" s="59"/>
      <c r="J524" s="52"/>
      <c r="K524" s="13" t="s">
        <v>230</v>
      </c>
      <c r="L524" s="11"/>
      <c r="M524" s="44"/>
      <c r="N524" s="44"/>
      <c r="O524" s="47"/>
      <c r="P524" s="44"/>
      <c r="Q524" s="47"/>
      <c r="R524" s="44"/>
      <c r="S524" s="44"/>
      <c r="T524" s="44"/>
      <c r="U524" s="44"/>
      <c r="V524" s="45"/>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row>
    <row r="525" spans="2:49" ht="30" customHeight="1" x14ac:dyDescent="0.15">
      <c r="B525" s="46"/>
      <c r="C525" s="47"/>
      <c r="D525" s="44"/>
      <c r="E525" s="44"/>
      <c r="F525" s="44"/>
      <c r="G525" s="55"/>
      <c r="H525" s="48"/>
      <c r="I525" s="59"/>
      <c r="J525" s="52"/>
      <c r="K525" s="13" t="s">
        <v>231</v>
      </c>
      <c r="L525" s="11">
        <v>1</v>
      </c>
      <c r="M525" s="44"/>
      <c r="N525" s="44"/>
      <c r="O525" s="47"/>
      <c r="P525" s="44"/>
      <c r="Q525" s="47"/>
      <c r="R525" s="44"/>
      <c r="S525" s="44"/>
      <c r="T525" s="44"/>
      <c r="U525" s="44"/>
      <c r="V525" s="45"/>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20"/>
    </row>
    <row r="526" spans="2:49" ht="30" customHeight="1" x14ac:dyDescent="0.15">
      <c r="B526" s="46"/>
      <c r="C526" s="47"/>
      <c r="D526" s="44"/>
      <c r="E526" s="44"/>
      <c r="F526" s="44"/>
      <c r="G526" s="56"/>
      <c r="H526" s="49"/>
      <c r="I526" s="60"/>
      <c r="J526" s="53"/>
      <c r="K526" s="13" t="s">
        <v>232</v>
      </c>
      <c r="L526" s="11"/>
      <c r="M526" s="44"/>
      <c r="N526" s="44"/>
      <c r="O526" s="47"/>
      <c r="P526" s="44"/>
      <c r="Q526" s="47"/>
      <c r="R526" s="44"/>
      <c r="S526" s="44"/>
      <c r="T526" s="44"/>
      <c r="U526" s="44"/>
      <c r="V526" s="45"/>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row>
    <row r="527" spans="2:49" ht="20.100000000000001" customHeight="1" x14ac:dyDescent="0.15">
      <c r="B527" s="46" t="s">
        <v>147</v>
      </c>
      <c r="C527" s="47" t="s">
        <v>23</v>
      </c>
      <c r="D527" s="44" t="s">
        <v>1096</v>
      </c>
      <c r="E527" s="44" t="s">
        <v>1097</v>
      </c>
      <c r="F527" s="44" t="s">
        <v>1098</v>
      </c>
      <c r="G527" s="54"/>
      <c r="H527" s="57" t="s">
        <v>108</v>
      </c>
      <c r="I527" s="58" t="s">
        <v>1099</v>
      </c>
      <c r="J527" s="51">
        <v>10</v>
      </c>
      <c r="K527" s="10" t="s">
        <v>221</v>
      </c>
      <c r="L527" s="11">
        <v>7</v>
      </c>
      <c r="M527" s="44" t="s">
        <v>1100</v>
      </c>
      <c r="N527" s="44" t="s">
        <v>308</v>
      </c>
      <c r="O527" s="47" t="s">
        <v>106</v>
      </c>
      <c r="P527" s="68" t="s">
        <v>108</v>
      </c>
      <c r="Q527" s="47"/>
      <c r="R527" s="44" t="s">
        <v>1601</v>
      </c>
      <c r="S527" s="44"/>
      <c r="T527" s="44" t="s">
        <v>227</v>
      </c>
      <c r="U527" s="44" t="s">
        <v>1101</v>
      </c>
      <c r="V527" s="45"/>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20"/>
    </row>
    <row r="528" spans="2:49" ht="20.100000000000001" customHeight="1" x14ac:dyDescent="0.15">
      <c r="B528" s="46"/>
      <c r="C528" s="47"/>
      <c r="D528" s="44"/>
      <c r="E528" s="44"/>
      <c r="F528" s="44"/>
      <c r="G528" s="55"/>
      <c r="H528" s="48"/>
      <c r="I528" s="59"/>
      <c r="J528" s="52"/>
      <c r="K528" s="13" t="s">
        <v>230</v>
      </c>
      <c r="L528" s="11">
        <v>3</v>
      </c>
      <c r="M528" s="44"/>
      <c r="N528" s="44"/>
      <c r="O528" s="47"/>
      <c r="P528" s="68"/>
      <c r="Q528" s="47"/>
      <c r="R528" s="44"/>
      <c r="S528" s="44"/>
      <c r="T528" s="44"/>
      <c r="U528" s="44"/>
      <c r="V528" s="45"/>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20"/>
    </row>
    <row r="529" spans="2:49" ht="20.100000000000001" customHeight="1" x14ac:dyDescent="0.15">
      <c r="B529" s="46"/>
      <c r="C529" s="47"/>
      <c r="D529" s="44"/>
      <c r="E529" s="44"/>
      <c r="F529" s="44"/>
      <c r="G529" s="55"/>
      <c r="H529" s="48"/>
      <c r="I529" s="59"/>
      <c r="J529" s="52"/>
      <c r="K529" s="13" t="s">
        <v>231</v>
      </c>
      <c r="L529" s="11" t="s">
        <v>108</v>
      </c>
      <c r="M529" s="44"/>
      <c r="N529" s="44"/>
      <c r="O529" s="47"/>
      <c r="P529" s="68"/>
      <c r="Q529" s="47"/>
      <c r="R529" s="44"/>
      <c r="S529" s="44"/>
      <c r="T529" s="44"/>
      <c r="U529" s="44"/>
      <c r="V529" s="45"/>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20"/>
    </row>
    <row r="530" spans="2:49" ht="20.100000000000001" customHeight="1" x14ac:dyDescent="0.15">
      <c r="B530" s="46"/>
      <c r="C530" s="47"/>
      <c r="D530" s="44"/>
      <c r="E530" s="44"/>
      <c r="F530" s="44"/>
      <c r="G530" s="56"/>
      <c r="H530" s="49"/>
      <c r="I530" s="60"/>
      <c r="J530" s="53"/>
      <c r="K530" s="13" t="s">
        <v>232</v>
      </c>
      <c r="L530" s="11" t="s">
        <v>108</v>
      </c>
      <c r="M530" s="44"/>
      <c r="N530" s="44"/>
      <c r="O530" s="47"/>
      <c r="P530" s="68"/>
      <c r="Q530" s="47"/>
      <c r="R530" s="44"/>
      <c r="S530" s="44"/>
      <c r="T530" s="44"/>
      <c r="U530" s="44"/>
      <c r="V530" s="45"/>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20"/>
    </row>
    <row r="531" spans="2:49" ht="18" customHeight="1" x14ac:dyDescent="0.15">
      <c r="B531" s="46" t="s">
        <v>147</v>
      </c>
      <c r="C531" s="47" t="s">
        <v>23</v>
      </c>
      <c r="D531" s="44" t="s">
        <v>1102</v>
      </c>
      <c r="E531" s="44" t="s">
        <v>1103</v>
      </c>
      <c r="F531" s="44" t="s">
        <v>1104</v>
      </c>
      <c r="G531" s="54" t="s">
        <v>105</v>
      </c>
      <c r="H531" s="57" t="str">
        <f>HYPERLINK("#", "https://www.ohisama.biz")</f>
        <v>https://www.ohisama.biz</v>
      </c>
      <c r="I531" s="58" t="s">
        <v>1105</v>
      </c>
      <c r="J531" s="51">
        <v>5</v>
      </c>
      <c r="K531" s="10" t="s">
        <v>221</v>
      </c>
      <c r="L531" s="11">
        <v>5</v>
      </c>
      <c r="M531" s="44" t="s">
        <v>1106</v>
      </c>
      <c r="N531" s="44" t="s">
        <v>1107</v>
      </c>
      <c r="O531" s="47" t="s">
        <v>106</v>
      </c>
      <c r="P531" s="44" t="s">
        <v>108</v>
      </c>
      <c r="Q531" s="65"/>
      <c r="R531" s="44" t="s">
        <v>1602</v>
      </c>
      <c r="S531" s="44" t="s">
        <v>241</v>
      </c>
      <c r="T531" s="44" t="s">
        <v>227</v>
      </c>
      <c r="U531" s="44" t="s">
        <v>1108</v>
      </c>
      <c r="V531" s="45"/>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20"/>
    </row>
    <row r="532" spans="2:49" ht="18" customHeight="1" x14ac:dyDescent="0.15">
      <c r="B532" s="46"/>
      <c r="C532" s="47"/>
      <c r="D532" s="44"/>
      <c r="E532" s="44"/>
      <c r="F532" s="44"/>
      <c r="G532" s="55"/>
      <c r="H532" s="48"/>
      <c r="I532" s="59"/>
      <c r="J532" s="52"/>
      <c r="K532" s="13" t="s">
        <v>230</v>
      </c>
      <c r="L532" s="11" t="s">
        <v>108</v>
      </c>
      <c r="M532" s="44"/>
      <c r="N532" s="44"/>
      <c r="O532" s="47"/>
      <c r="P532" s="44"/>
      <c r="Q532" s="66"/>
      <c r="R532" s="68"/>
      <c r="S532" s="44"/>
      <c r="T532" s="44"/>
      <c r="U532" s="44"/>
      <c r="V532" s="45"/>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20"/>
    </row>
    <row r="533" spans="2:49" ht="18" customHeight="1" x14ac:dyDescent="0.15">
      <c r="B533" s="46"/>
      <c r="C533" s="47"/>
      <c r="D533" s="44"/>
      <c r="E533" s="44"/>
      <c r="F533" s="44"/>
      <c r="G533" s="55"/>
      <c r="H533" s="48"/>
      <c r="I533" s="59"/>
      <c r="J533" s="52"/>
      <c r="K533" s="13" t="s">
        <v>231</v>
      </c>
      <c r="L533" s="11" t="s">
        <v>108</v>
      </c>
      <c r="M533" s="44"/>
      <c r="N533" s="44"/>
      <c r="O533" s="47"/>
      <c r="P533" s="44"/>
      <c r="Q533" s="66"/>
      <c r="R533" s="68"/>
      <c r="S533" s="44"/>
      <c r="T533" s="44"/>
      <c r="U533" s="44"/>
      <c r="V533" s="45"/>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20"/>
    </row>
    <row r="534" spans="2:49" ht="18" customHeight="1" x14ac:dyDescent="0.15">
      <c r="B534" s="46"/>
      <c r="C534" s="47"/>
      <c r="D534" s="44"/>
      <c r="E534" s="44"/>
      <c r="F534" s="44"/>
      <c r="G534" s="56"/>
      <c r="H534" s="49"/>
      <c r="I534" s="60"/>
      <c r="J534" s="53"/>
      <c r="K534" s="13" t="s">
        <v>232</v>
      </c>
      <c r="L534" s="11" t="s">
        <v>108</v>
      </c>
      <c r="M534" s="44"/>
      <c r="N534" s="44"/>
      <c r="O534" s="47"/>
      <c r="P534" s="44"/>
      <c r="Q534" s="67"/>
      <c r="R534" s="68"/>
      <c r="S534" s="44"/>
      <c r="T534" s="44"/>
      <c r="U534" s="44"/>
      <c r="V534" s="45"/>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row>
    <row r="535" spans="2:49" ht="35.1" customHeight="1" x14ac:dyDescent="0.15">
      <c r="B535" s="46" t="s">
        <v>147</v>
      </c>
      <c r="C535" s="47" t="s">
        <v>23</v>
      </c>
      <c r="D535" s="44" t="s">
        <v>1088</v>
      </c>
      <c r="E535" s="44" t="s">
        <v>1089</v>
      </c>
      <c r="F535" s="44" t="s">
        <v>1090</v>
      </c>
      <c r="G535" s="54"/>
      <c r="H535" s="57"/>
      <c r="I535" s="58" t="s">
        <v>1091</v>
      </c>
      <c r="J535" s="51">
        <v>8</v>
      </c>
      <c r="K535" s="10" t="s">
        <v>221</v>
      </c>
      <c r="L535" s="11">
        <v>5</v>
      </c>
      <c r="M535" s="44" t="s">
        <v>1092</v>
      </c>
      <c r="N535" s="44" t="s">
        <v>1093</v>
      </c>
      <c r="O535" s="47" t="s">
        <v>106</v>
      </c>
      <c r="P535" s="44" t="s">
        <v>182</v>
      </c>
      <c r="Q535" s="47"/>
      <c r="R535" s="44" t="s">
        <v>254</v>
      </c>
      <c r="S535" s="44"/>
      <c r="T535" s="44" t="s">
        <v>1094</v>
      </c>
      <c r="U535" s="44" t="s">
        <v>1095</v>
      </c>
      <c r="V535" s="45"/>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row>
    <row r="536" spans="2:49" ht="35.1" customHeight="1" x14ac:dyDescent="0.15">
      <c r="B536" s="46"/>
      <c r="C536" s="47"/>
      <c r="D536" s="44"/>
      <c r="E536" s="44"/>
      <c r="F536" s="44"/>
      <c r="G536" s="55"/>
      <c r="H536" s="48"/>
      <c r="I536" s="59"/>
      <c r="J536" s="52"/>
      <c r="K536" s="13" t="s">
        <v>230</v>
      </c>
      <c r="L536" s="11">
        <v>1</v>
      </c>
      <c r="M536" s="44"/>
      <c r="N536" s="44"/>
      <c r="O536" s="47"/>
      <c r="P536" s="44"/>
      <c r="Q536" s="47"/>
      <c r="R536" s="44"/>
      <c r="S536" s="44"/>
      <c r="T536" s="44"/>
      <c r="U536" s="44"/>
      <c r="V536" s="45"/>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row>
    <row r="537" spans="2:49" ht="35.1" customHeight="1" x14ac:dyDescent="0.15">
      <c r="B537" s="46"/>
      <c r="C537" s="47"/>
      <c r="D537" s="44"/>
      <c r="E537" s="44"/>
      <c r="F537" s="44"/>
      <c r="G537" s="55"/>
      <c r="H537" s="48"/>
      <c r="I537" s="59"/>
      <c r="J537" s="52"/>
      <c r="K537" s="13" t="s">
        <v>231</v>
      </c>
      <c r="L537" s="11">
        <v>2</v>
      </c>
      <c r="M537" s="44"/>
      <c r="N537" s="44"/>
      <c r="O537" s="47"/>
      <c r="P537" s="44"/>
      <c r="Q537" s="47"/>
      <c r="R537" s="44"/>
      <c r="S537" s="44"/>
      <c r="T537" s="44"/>
      <c r="U537" s="44"/>
      <c r="V537" s="45"/>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row>
    <row r="538" spans="2:49" ht="35.1" customHeight="1" x14ac:dyDescent="0.15">
      <c r="B538" s="46"/>
      <c r="C538" s="47"/>
      <c r="D538" s="44"/>
      <c r="E538" s="44"/>
      <c r="F538" s="44"/>
      <c r="G538" s="56"/>
      <c r="H538" s="49"/>
      <c r="I538" s="60"/>
      <c r="J538" s="53"/>
      <c r="K538" s="13" t="s">
        <v>232</v>
      </c>
      <c r="L538" s="11"/>
      <c r="M538" s="44"/>
      <c r="N538" s="44"/>
      <c r="O538" s="47"/>
      <c r="P538" s="44"/>
      <c r="Q538" s="47"/>
      <c r="R538" s="44"/>
      <c r="S538" s="44"/>
      <c r="T538" s="44"/>
      <c r="U538" s="44"/>
      <c r="V538" s="45"/>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row>
    <row r="539" spans="2:49" ht="23.1" customHeight="1" x14ac:dyDescent="0.15">
      <c r="B539" s="46" t="s">
        <v>149</v>
      </c>
      <c r="C539" s="47" t="s">
        <v>98</v>
      </c>
      <c r="D539" s="44" t="s">
        <v>1123</v>
      </c>
      <c r="E539" s="44" t="s">
        <v>1124</v>
      </c>
      <c r="F539" s="44" t="s">
        <v>1125</v>
      </c>
      <c r="G539" s="54"/>
      <c r="H539" s="57" t="s">
        <v>108</v>
      </c>
      <c r="I539" s="58" t="s">
        <v>1126</v>
      </c>
      <c r="J539" s="51" t="s">
        <v>170</v>
      </c>
      <c r="K539" s="10" t="s">
        <v>221</v>
      </c>
      <c r="L539" s="11" t="s">
        <v>170</v>
      </c>
      <c r="M539" s="44" t="s">
        <v>1127</v>
      </c>
      <c r="N539" s="44" t="s">
        <v>1128</v>
      </c>
      <c r="O539" s="47" t="s">
        <v>106</v>
      </c>
      <c r="P539" s="44" t="s">
        <v>108</v>
      </c>
      <c r="Q539" s="47"/>
      <c r="R539" s="44"/>
      <c r="S539" s="44" t="s">
        <v>241</v>
      </c>
      <c r="T539" s="44" t="s">
        <v>1129</v>
      </c>
      <c r="U539" s="44" t="s">
        <v>1130</v>
      </c>
      <c r="V539" s="45"/>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row>
    <row r="540" spans="2:49" ht="23.1" customHeight="1" x14ac:dyDescent="0.15">
      <c r="B540" s="46"/>
      <c r="C540" s="47"/>
      <c r="D540" s="44"/>
      <c r="E540" s="44"/>
      <c r="F540" s="44"/>
      <c r="G540" s="55"/>
      <c r="H540" s="48"/>
      <c r="I540" s="59"/>
      <c r="J540" s="52"/>
      <c r="K540" s="13" t="s">
        <v>230</v>
      </c>
      <c r="L540" s="11" t="s">
        <v>108</v>
      </c>
      <c r="M540" s="44"/>
      <c r="N540" s="44"/>
      <c r="O540" s="47"/>
      <c r="P540" s="44"/>
      <c r="Q540" s="47"/>
      <c r="R540" s="44"/>
      <c r="S540" s="44"/>
      <c r="T540" s="44"/>
      <c r="U540" s="44"/>
      <c r="V540" s="45"/>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row>
    <row r="541" spans="2:49" ht="23.1" customHeight="1" x14ac:dyDescent="0.15">
      <c r="B541" s="46"/>
      <c r="C541" s="47"/>
      <c r="D541" s="44"/>
      <c r="E541" s="44"/>
      <c r="F541" s="44"/>
      <c r="G541" s="55"/>
      <c r="H541" s="48"/>
      <c r="I541" s="59"/>
      <c r="J541" s="52"/>
      <c r="K541" s="13" t="s">
        <v>231</v>
      </c>
      <c r="L541" s="11" t="s">
        <v>108</v>
      </c>
      <c r="M541" s="44"/>
      <c r="N541" s="44"/>
      <c r="O541" s="47"/>
      <c r="P541" s="44"/>
      <c r="Q541" s="47"/>
      <c r="R541" s="44"/>
      <c r="S541" s="44"/>
      <c r="T541" s="44"/>
      <c r="U541" s="44"/>
      <c r="V541" s="45"/>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row>
    <row r="542" spans="2:49" ht="23.1" customHeight="1" x14ac:dyDescent="0.15">
      <c r="B542" s="46"/>
      <c r="C542" s="47"/>
      <c r="D542" s="44"/>
      <c r="E542" s="44"/>
      <c r="F542" s="44"/>
      <c r="G542" s="56"/>
      <c r="H542" s="49"/>
      <c r="I542" s="60"/>
      <c r="J542" s="53"/>
      <c r="K542" s="13" t="s">
        <v>232</v>
      </c>
      <c r="L542" s="11" t="s">
        <v>108</v>
      </c>
      <c r="M542" s="44"/>
      <c r="N542" s="44"/>
      <c r="O542" s="47"/>
      <c r="P542" s="44"/>
      <c r="Q542" s="47"/>
      <c r="R542" s="44"/>
      <c r="S542" s="44"/>
      <c r="T542" s="44"/>
      <c r="U542" s="44"/>
      <c r="V542" s="45"/>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row>
    <row r="543" spans="2:49" ht="23.1" customHeight="1" x14ac:dyDescent="0.15">
      <c r="B543" s="46" t="s">
        <v>150</v>
      </c>
      <c r="C543" s="47" t="s">
        <v>70</v>
      </c>
      <c r="D543" s="44" t="s">
        <v>1131</v>
      </c>
      <c r="E543" s="44" t="s">
        <v>1132</v>
      </c>
      <c r="F543" s="44" t="s">
        <v>1133</v>
      </c>
      <c r="G543" s="54"/>
      <c r="H543" s="57" t="s">
        <v>108</v>
      </c>
      <c r="I543" s="58" t="s">
        <v>1134</v>
      </c>
      <c r="J543" s="51" t="s">
        <v>141</v>
      </c>
      <c r="K543" s="10" t="s">
        <v>221</v>
      </c>
      <c r="L543" s="11" t="s">
        <v>364</v>
      </c>
      <c r="M543" s="44" t="s">
        <v>463</v>
      </c>
      <c r="N543" s="44" t="s">
        <v>1135</v>
      </c>
      <c r="O543" s="47" t="s">
        <v>106</v>
      </c>
      <c r="P543" s="44" t="s">
        <v>1136</v>
      </c>
      <c r="Q543" s="47"/>
      <c r="R543" s="44" t="s">
        <v>1599</v>
      </c>
      <c r="S543" s="44"/>
      <c r="T543" s="44" t="s">
        <v>227</v>
      </c>
      <c r="U543" s="44" t="s">
        <v>1137</v>
      </c>
      <c r="V543" s="45"/>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row>
    <row r="544" spans="2:49" ht="23.1" customHeight="1" x14ac:dyDescent="0.15">
      <c r="B544" s="46"/>
      <c r="C544" s="47"/>
      <c r="D544" s="44"/>
      <c r="E544" s="44"/>
      <c r="F544" s="44"/>
      <c r="G544" s="55"/>
      <c r="H544" s="48"/>
      <c r="I544" s="59"/>
      <c r="J544" s="52"/>
      <c r="K544" s="13" t="s">
        <v>230</v>
      </c>
      <c r="L544" s="11" t="s">
        <v>244</v>
      </c>
      <c r="M544" s="44"/>
      <c r="N544" s="44"/>
      <c r="O544" s="47"/>
      <c r="P544" s="44"/>
      <c r="Q544" s="47"/>
      <c r="R544" s="44"/>
      <c r="S544" s="44"/>
      <c r="T544" s="44"/>
      <c r="U544" s="44"/>
      <c r="V544" s="45"/>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row>
    <row r="545" spans="2:49" ht="23.1" customHeight="1" x14ac:dyDescent="0.15">
      <c r="B545" s="46"/>
      <c r="C545" s="47"/>
      <c r="D545" s="44"/>
      <c r="E545" s="44"/>
      <c r="F545" s="44"/>
      <c r="G545" s="55"/>
      <c r="H545" s="48"/>
      <c r="I545" s="59"/>
      <c r="J545" s="52"/>
      <c r="K545" s="13" t="s">
        <v>231</v>
      </c>
      <c r="L545" s="11" t="s">
        <v>244</v>
      </c>
      <c r="M545" s="44"/>
      <c r="N545" s="44"/>
      <c r="O545" s="47"/>
      <c r="P545" s="44"/>
      <c r="Q545" s="47"/>
      <c r="R545" s="44"/>
      <c r="S545" s="44"/>
      <c r="T545" s="44"/>
      <c r="U545" s="44"/>
      <c r="V545" s="45"/>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row>
    <row r="546" spans="2:49" ht="23.1" customHeight="1" x14ac:dyDescent="0.15">
      <c r="B546" s="46"/>
      <c r="C546" s="47"/>
      <c r="D546" s="44"/>
      <c r="E546" s="44"/>
      <c r="F546" s="44"/>
      <c r="G546" s="56"/>
      <c r="H546" s="49"/>
      <c r="I546" s="60"/>
      <c r="J546" s="53"/>
      <c r="K546" s="13" t="s">
        <v>232</v>
      </c>
      <c r="L546" s="11" t="s">
        <v>108</v>
      </c>
      <c r="M546" s="44"/>
      <c r="N546" s="44"/>
      <c r="O546" s="47"/>
      <c r="P546" s="44"/>
      <c r="Q546" s="47"/>
      <c r="R546" s="44"/>
      <c r="S546" s="44"/>
      <c r="T546" s="44"/>
      <c r="U546" s="44"/>
      <c r="V546" s="45"/>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row>
    <row r="547" spans="2:49" ht="27" customHeight="1" x14ac:dyDescent="0.15">
      <c r="B547" s="47" t="s">
        <v>151</v>
      </c>
      <c r="C547" s="47" t="s">
        <v>85</v>
      </c>
      <c r="D547" s="44" t="s">
        <v>1138</v>
      </c>
      <c r="E547" s="44" t="s">
        <v>1139</v>
      </c>
      <c r="F547" s="44" t="s">
        <v>1140</v>
      </c>
      <c r="G547" s="54"/>
      <c r="H547" s="57"/>
      <c r="I547" s="58" t="s">
        <v>1141</v>
      </c>
      <c r="J547" s="51">
        <v>6</v>
      </c>
      <c r="K547" s="10" t="s">
        <v>221</v>
      </c>
      <c r="L547" s="11">
        <v>4</v>
      </c>
      <c r="M547" s="44" t="s">
        <v>336</v>
      </c>
      <c r="N547" s="44" t="s">
        <v>1142</v>
      </c>
      <c r="O547" s="47" t="s">
        <v>106</v>
      </c>
      <c r="P547" s="44"/>
      <c r="Q547" s="47"/>
      <c r="R547" s="44" t="s">
        <v>300</v>
      </c>
      <c r="S547" s="44" t="s">
        <v>226</v>
      </c>
      <c r="T547" s="44" t="s">
        <v>1143</v>
      </c>
      <c r="U547" s="44" t="s">
        <v>1144</v>
      </c>
      <c r="V547" s="45"/>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row>
    <row r="548" spans="2:49" ht="27" customHeight="1" x14ac:dyDescent="0.15">
      <c r="B548" s="46"/>
      <c r="C548" s="47"/>
      <c r="D548" s="44"/>
      <c r="E548" s="44"/>
      <c r="F548" s="44"/>
      <c r="G548" s="55"/>
      <c r="H548" s="48"/>
      <c r="I548" s="59"/>
      <c r="J548" s="52"/>
      <c r="K548" s="13" t="s">
        <v>230</v>
      </c>
      <c r="L548" s="11">
        <v>2</v>
      </c>
      <c r="M548" s="44"/>
      <c r="N548" s="44"/>
      <c r="O548" s="47"/>
      <c r="P548" s="44"/>
      <c r="Q548" s="47"/>
      <c r="R548" s="44"/>
      <c r="S548" s="44"/>
      <c r="T548" s="44"/>
      <c r="U548" s="44"/>
      <c r="V548" s="45"/>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row>
    <row r="549" spans="2:49" ht="27" customHeight="1" x14ac:dyDescent="0.15">
      <c r="B549" s="46"/>
      <c r="C549" s="47"/>
      <c r="D549" s="44"/>
      <c r="E549" s="44"/>
      <c r="F549" s="44"/>
      <c r="G549" s="55"/>
      <c r="H549" s="48"/>
      <c r="I549" s="59"/>
      <c r="J549" s="52"/>
      <c r="K549" s="13" t="s">
        <v>231</v>
      </c>
      <c r="L549" s="11"/>
      <c r="M549" s="44"/>
      <c r="N549" s="44"/>
      <c r="O549" s="47"/>
      <c r="P549" s="44"/>
      <c r="Q549" s="47"/>
      <c r="R549" s="44"/>
      <c r="S549" s="44"/>
      <c r="T549" s="44"/>
      <c r="U549" s="44"/>
      <c r="V549" s="45"/>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row>
    <row r="550" spans="2:49" ht="27" customHeight="1" x14ac:dyDescent="0.15">
      <c r="B550" s="46"/>
      <c r="C550" s="47"/>
      <c r="D550" s="44"/>
      <c r="E550" s="44"/>
      <c r="F550" s="44"/>
      <c r="G550" s="56"/>
      <c r="H550" s="49"/>
      <c r="I550" s="60"/>
      <c r="J550" s="53"/>
      <c r="K550" s="13" t="s">
        <v>232</v>
      </c>
      <c r="L550" s="11"/>
      <c r="M550" s="44"/>
      <c r="N550" s="44"/>
      <c r="O550" s="47"/>
      <c r="P550" s="44"/>
      <c r="Q550" s="47"/>
      <c r="R550" s="44"/>
      <c r="S550" s="44"/>
      <c r="T550" s="44"/>
      <c r="U550" s="44"/>
      <c r="V550" s="45"/>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row>
    <row r="551" spans="2:49" ht="23.1" customHeight="1" x14ac:dyDescent="0.15">
      <c r="B551" s="47" t="s">
        <v>151</v>
      </c>
      <c r="C551" s="47" t="s">
        <v>85</v>
      </c>
      <c r="D551" s="44" t="s">
        <v>1150</v>
      </c>
      <c r="E551" s="44" t="s">
        <v>1151</v>
      </c>
      <c r="F551" s="44" t="s">
        <v>1152</v>
      </c>
      <c r="G551" s="54" t="s">
        <v>105</v>
      </c>
      <c r="H551" s="57" t="str">
        <f>HYPERLINK("#", "https://www.kouikai.jp/")</f>
        <v>https://www.kouikai.jp/</v>
      </c>
      <c r="I551" s="58" t="s">
        <v>1153</v>
      </c>
      <c r="J551" s="51">
        <v>7</v>
      </c>
      <c r="K551" s="10" t="s">
        <v>221</v>
      </c>
      <c r="L551" s="11">
        <v>5</v>
      </c>
      <c r="M551" s="44" t="s">
        <v>1079</v>
      </c>
      <c r="N551" s="44" t="s">
        <v>1154</v>
      </c>
      <c r="O551" s="47" t="s">
        <v>106</v>
      </c>
      <c r="P551" s="44" t="s">
        <v>1155</v>
      </c>
      <c r="Q551" s="47"/>
      <c r="R551" s="44" t="s">
        <v>254</v>
      </c>
      <c r="S551" s="44"/>
      <c r="T551" s="44" t="s">
        <v>1156</v>
      </c>
      <c r="U551" s="44" t="s">
        <v>1157</v>
      </c>
      <c r="V551" s="45"/>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row>
    <row r="552" spans="2:49" ht="23.1" customHeight="1" x14ac:dyDescent="0.15">
      <c r="B552" s="46"/>
      <c r="C552" s="47"/>
      <c r="D552" s="44"/>
      <c r="E552" s="44"/>
      <c r="F552" s="44"/>
      <c r="G552" s="55"/>
      <c r="H552" s="48"/>
      <c r="I552" s="59"/>
      <c r="J552" s="52"/>
      <c r="K552" s="13" t="s">
        <v>230</v>
      </c>
      <c r="L552" s="11" t="s">
        <v>244</v>
      </c>
      <c r="M552" s="44"/>
      <c r="N552" s="44"/>
      <c r="O552" s="47"/>
      <c r="P552" s="44"/>
      <c r="Q552" s="47"/>
      <c r="R552" s="44"/>
      <c r="S552" s="44"/>
      <c r="T552" s="44"/>
      <c r="U552" s="44"/>
      <c r="V552" s="45"/>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row>
    <row r="553" spans="2:49" ht="23.1" customHeight="1" x14ac:dyDescent="0.15">
      <c r="B553" s="46"/>
      <c r="C553" s="47"/>
      <c r="D553" s="44"/>
      <c r="E553" s="44"/>
      <c r="F553" s="44"/>
      <c r="G553" s="55"/>
      <c r="H553" s="48"/>
      <c r="I553" s="59"/>
      <c r="J553" s="52"/>
      <c r="K553" s="13" t="s">
        <v>231</v>
      </c>
      <c r="L553" s="11"/>
      <c r="M553" s="44"/>
      <c r="N553" s="44"/>
      <c r="O553" s="47"/>
      <c r="P553" s="44"/>
      <c r="Q553" s="47"/>
      <c r="R553" s="44"/>
      <c r="S553" s="44"/>
      <c r="T553" s="44"/>
      <c r="U553" s="44"/>
      <c r="V553" s="45"/>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row>
    <row r="554" spans="2:49" ht="23.1" customHeight="1" x14ac:dyDescent="0.15">
      <c r="B554" s="46"/>
      <c r="C554" s="47"/>
      <c r="D554" s="44"/>
      <c r="E554" s="44"/>
      <c r="F554" s="44"/>
      <c r="G554" s="56"/>
      <c r="H554" s="49"/>
      <c r="I554" s="60"/>
      <c r="J554" s="53"/>
      <c r="K554" s="13" t="s">
        <v>232</v>
      </c>
      <c r="L554" s="11" t="s">
        <v>244</v>
      </c>
      <c r="M554" s="44"/>
      <c r="N554" s="44"/>
      <c r="O554" s="47"/>
      <c r="P554" s="44"/>
      <c r="Q554" s="47"/>
      <c r="R554" s="44"/>
      <c r="S554" s="44"/>
      <c r="T554" s="44"/>
      <c r="U554" s="44"/>
      <c r="V554" s="45"/>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row>
    <row r="555" spans="2:49" ht="28.5" customHeight="1" x14ac:dyDescent="0.15">
      <c r="B555" s="47" t="s">
        <v>151</v>
      </c>
      <c r="C555" s="47" t="s">
        <v>76</v>
      </c>
      <c r="D555" s="44" t="s">
        <v>1145</v>
      </c>
      <c r="E555" s="44" t="s">
        <v>1146</v>
      </c>
      <c r="F555" s="44" t="s">
        <v>1147</v>
      </c>
      <c r="G555" s="54" t="s">
        <v>105</v>
      </c>
      <c r="H555" s="57" t="str">
        <f>HYPERLINK("#", "https://www.saint-care.com/")</f>
        <v>https://www.saint-care.com/</v>
      </c>
      <c r="I555" s="58" t="s">
        <v>1148</v>
      </c>
      <c r="J555" s="51">
        <v>11</v>
      </c>
      <c r="K555" s="10" t="s">
        <v>221</v>
      </c>
      <c r="L555" s="11">
        <v>9</v>
      </c>
      <c r="M555" s="44" t="s">
        <v>274</v>
      </c>
      <c r="N555" s="44" t="s">
        <v>308</v>
      </c>
      <c r="O555" s="47" t="s">
        <v>106</v>
      </c>
      <c r="P555" s="44"/>
      <c r="Q555" s="47"/>
      <c r="R555" s="44" t="s">
        <v>254</v>
      </c>
      <c r="S555" s="44"/>
      <c r="T555" s="44" t="s">
        <v>227</v>
      </c>
      <c r="U555" s="44" t="s">
        <v>1149</v>
      </c>
      <c r="V555" s="45"/>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row>
    <row r="556" spans="2:49" ht="28.5" customHeight="1" x14ac:dyDescent="0.15">
      <c r="B556" s="46"/>
      <c r="C556" s="47"/>
      <c r="D556" s="44"/>
      <c r="E556" s="44"/>
      <c r="F556" s="44"/>
      <c r="G556" s="55"/>
      <c r="H556" s="48"/>
      <c r="I556" s="59"/>
      <c r="J556" s="52"/>
      <c r="K556" s="13" t="s">
        <v>230</v>
      </c>
      <c r="L556" s="11">
        <v>1</v>
      </c>
      <c r="M556" s="44"/>
      <c r="N556" s="44"/>
      <c r="O556" s="47"/>
      <c r="P556" s="44"/>
      <c r="Q556" s="47"/>
      <c r="R556" s="44"/>
      <c r="S556" s="44"/>
      <c r="T556" s="44"/>
      <c r="U556" s="44"/>
      <c r="V556" s="45"/>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row>
    <row r="557" spans="2:49" ht="28.5" customHeight="1" x14ac:dyDescent="0.15">
      <c r="B557" s="46"/>
      <c r="C557" s="47"/>
      <c r="D557" s="44"/>
      <c r="E557" s="44"/>
      <c r="F557" s="44"/>
      <c r="G557" s="55"/>
      <c r="H557" s="48"/>
      <c r="I557" s="59"/>
      <c r="J557" s="52"/>
      <c r="K557" s="13" t="s">
        <v>231</v>
      </c>
      <c r="L557" s="11">
        <v>1</v>
      </c>
      <c r="M557" s="44"/>
      <c r="N557" s="44"/>
      <c r="O557" s="47"/>
      <c r="P557" s="44"/>
      <c r="Q557" s="47"/>
      <c r="R557" s="44"/>
      <c r="S557" s="44"/>
      <c r="T557" s="44"/>
      <c r="U557" s="44"/>
      <c r="V557" s="45"/>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row>
    <row r="558" spans="2:49" ht="28.5" customHeight="1" x14ac:dyDescent="0.15">
      <c r="B558" s="46"/>
      <c r="C558" s="47"/>
      <c r="D558" s="44"/>
      <c r="E558" s="44"/>
      <c r="F558" s="44"/>
      <c r="G558" s="56"/>
      <c r="H558" s="49"/>
      <c r="I558" s="60"/>
      <c r="J558" s="53"/>
      <c r="K558" s="13" t="s">
        <v>232</v>
      </c>
      <c r="L558" s="11"/>
      <c r="M558" s="44"/>
      <c r="N558" s="44"/>
      <c r="O558" s="47"/>
      <c r="P558" s="44"/>
      <c r="Q558" s="47"/>
      <c r="R558" s="44"/>
      <c r="S558" s="44"/>
      <c r="T558" s="44"/>
      <c r="U558" s="44"/>
      <c r="V558" s="45"/>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row>
    <row r="559" spans="2:49" ht="21.95" customHeight="1" x14ac:dyDescent="0.15">
      <c r="B559" s="47" t="s">
        <v>152</v>
      </c>
      <c r="C559" s="47" t="s">
        <v>28</v>
      </c>
      <c r="D559" s="44" t="s">
        <v>1164</v>
      </c>
      <c r="E559" s="44" t="s">
        <v>1165</v>
      </c>
      <c r="F559" s="44" t="s">
        <v>1166</v>
      </c>
      <c r="G559" s="54"/>
      <c r="H559" s="57" t="s">
        <v>108</v>
      </c>
      <c r="I559" s="58" t="s">
        <v>1167</v>
      </c>
      <c r="J559" s="51" t="s">
        <v>1168</v>
      </c>
      <c r="K559" s="10" t="s">
        <v>221</v>
      </c>
      <c r="L559" s="11" t="s">
        <v>108</v>
      </c>
      <c r="M559" s="44" t="s">
        <v>259</v>
      </c>
      <c r="N559" s="44" t="s">
        <v>786</v>
      </c>
      <c r="O559" s="47" t="s">
        <v>106</v>
      </c>
      <c r="P559" s="44" t="s">
        <v>108</v>
      </c>
      <c r="Q559" s="47"/>
      <c r="R559" s="44"/>
      <c r="S559" s="44" t="s">
        <v>241</v>
      </c>
      <c r="T559" s="44" t="s">
        <v>227</v>
      </c>
      <c r="U559" s="44" t="s">
        <v>1169</v>
      </c>
      <c r="V559" s="45"/>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row>
    <row r="560" spans="2:49" ht="21.95" customHeight="1" x14ac:dyDescent="0.15">
      <c r="B560" s="46"/>
      <c r="C560" s="47"/>
      <c r="D560" s="44"/>
      <c r="E560" s="44"/>
      <c r="F560" s="44"/>
      <c r="G560" s="55"/>
      <c r="H560" s="48"/>
      <c r="I560" s="59"/>
      <c r="J560" s="52"/>
      <c r="K560" s="13" t="s">
        <v>230</v>
      </c>
      <c r="L560" s="11" t="s">
        <v>108</v>
      </c>
      <c r="M560" s="44"/>
      <c r="N560" s="44"/>
      <c r="O560" s="47"/>
      <c r="P560" s="44"/>
      <c r="Q560" s="47"/>
      <c r="R560" s="44"/>
      <c r="S560" s="44"/>
      <c r="T560" s="44"/>
      <c r="U560" s="44"/>
      <c r="V560" s="45"/>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row>
    <row r="561" spans="2:49" ht="21.95" customHeight="1" x14ac:dyDescent="0.15">
      <c r="B561" s="46"/>
      <c r="C561" s="47"/>
      <c r="D561" s="44"/>
      <c r="E561" s="44"/>
      <c r="F561" s="44"/>
      <c r="G561" s="55"/>
      <c r="H561" s="48"/>
      <c r="I561" s="59"/>
      <c r="J561" s="52"/>
      <c r="K561" s="13" t="s">
        <v>231</v>
      </c>
      <c r="L561" s="11" t="s">
        <v>108</v>
      </c>
      <c r="M561" s="44"/>
      <c r="N561" s="44"/>
      <c r="O561" s="47"/>
      <c r="P561" s="44"/>
      <c r="Q561" s="47"/>
      <c r="R561" s="44"/>
      <c r="S561" s="44"/>
      <c r="T561" s="44"/>
      <c r="U561" s="44"/>
      <c r="V561" s="45"/>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row>
    <row r="562" spans="2:49" ht="21.95" customHeight="1" x14ac:dyDescent="0.15">
      <c r="B562" s="46"/>
      <c r="C562" s="47"/>
      <c r="D562" s="44"/>
      <c r="E562" s="44"/>
      <c r="F562" s="44"/>
      <c r="G562" s="56"/>
      <c r="H562" s="49"/>
      <c r="I562" s="60"/>
      <c r="J562" s="53"/>
      <c r="K562" s="13" t="s">
        <v>232</v>
      </c>
      <c r="L562" s="11" t="s">
        <v>108</v>
      </c>
      <c r="M562" s="44"/>
      <c r="N562" s="44"/>
      <c r="O562" s="47"/>
      <c r="P562" s="44"/>
      <c r="Q562" s="47"/>
      <c r="R562" s="44"/>
      <c r="S562" s="44"/>
      <c r="T562" s="44"/>
      <c r="U562" s="44"/>
      <c r="V562" s="45"/>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row>
    <row r="563" spans="2:49" ht="27.95" customHeight="1" x14ac:dyDescent="0.15">
      <c r="B563" s="47" t="s">
        <v>152</v>
      </c>
      <c r="C563" s="47" t="s">
        <v>28</v>
      </c>
      <c r="D563" s="44" t="s">
        <v>1158</v>
      </c>
      <c r="E563" s="44" t="s">
        <v>1159</v>
      </c>
      <c r="F563" s="44" t="s">
        <v>1160</v>
      </c>
      <c r="G563" s="54" t="s">
        <v>105</v>
      </c>
      <c r="H563" s="57" t="str">
        <f>HYPERLINK("#", "https://polaris-astar.com/")</f>
        <v>https://polaris-astar.com/</v>
      </c>
      <c r="I563" s="58" t="s">
        <v>1161</v>
      </c>
      <c r="J563" s="51">
        <v>14</v>
      </c>
      <c r="K563" s="10" t="s">
        <v>221</v>
      </c>
      <c r="L563" s="11">
        <v>14</v>
      </c>
      <c r="M563" s="44" t="s">
        <v>274</v>
      </c>
      <c r="N563" s="44" t="s">
        <v>308</v>
      </c>
      <c r="O563" s="47" t="s">
        <v>106</v>
      </c>
      <c r="P563" s="44" t="s">
        <v>1162</v>
      </c>
      <c r="Q563" s="47"/>
      <c r="R563" s="44" t="s">
        <v>300</v>
      </c>
      <c r="S563" s="44" t="s">
        <v>241</v>
      </c>
      <c r="T563" s="44" t="s">
        <v>227</v>
      </c>
      <c r="U563" s="44" t="s">
        <v>1163</v>
      </c>
      <c r="V563" s="45"/>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row>
    <row r="564" spans="2:49" ht="27.95" customHeight="1" x14ac:dyDescent="0.15">
      <c r="B564" s="46"/>
      <c r="C564" s="47"/>
      <c r="D564" s="44"/>
      <c r="E564" s="44"/>
      <c r="F564" s="44"/>
      <c r="G564" s="55"/>
      <c r="H564" s="48"/>
      <c r="I564" s="59"/>
      <c r="J564" s="52"/>
      <c r="K564" s="13" t="s">
        <v>230</v>
      </c>
      <c r="L564" s="11"/>
      <c r="M564" s="44"/>
      <c r="N564" s="44"/>
      <c r="O564" s="47"/>
      <c r="P564" s="44"/>
      <c r="Q564" s="47"/>
      <c r="R564" s="44"/>
      <c r="S564" s="44"/>
      <c r="T564" s="44"/>
      <c r="U564" s="44"/>
      <c r="V564" s="45"/>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row>
    <row r="565" spans="2:49" ht="27.95" customHeight="1" x14ac:dyDescent="0.15">
      <c r="B565" s="46"/>
      <c r="C565" s="47"/>
      <c r="D565" s="44"/>
      <c r="E565" s="44"/>
      <c r="F565" s="44"/>
      <c r="G565" s="55"/>
      <c r="H565" s="48"/>
      <c r="I565" s="59"/>
      <c r="J565" s="52"/>
      <c r="K565" s="13" t="s">
        <v>231</v>
      </c>
      <c r="L565" s="11"/>
      <c r="M565" s="44"/>
      <c r="N565" s="44"/>
      <c r="O565" s="47"/>
      <c r="P565" s="44"/>
      <c r="Q565" s="47"/>
      <c r="R565" s="44"/>
      <c r="S565" s="44"/>
      <c r="T565" s="44"/>
      <c r="U565" s="44"/>
      <c r="V565" s="45"/>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row>
    <row r="566" spans="2:49" ht="27.95" customHeight="1" x14ac:dyDescent="0.15">
      <c r="B566" s="46"/>
      <c r="C566" s="47"/>
      <c r="D566" s="44"/>
      <c r="E566" s="44"/>
      <c r="F566" s="44"/>
      <c r="G566" s="56"/>
      <c r="H566" s="49"/>
      <c r="I566" s="60"/>
      <c r="J566" s="53"/>
      <c r="K566" s="13" t="s">
        <v>232</v>
      </c>
      <c r="L566" s="11"/>
      <c r="M566" s="44"/>
      <c r="N566" s="44"/>
      <c r="O566" s="47"/>
      <c r="P566" s="44"/>
      <c r="Q566" s="47"/>
      <c r="R566" s="44"/>
      <c r="S566" s="44"/>
      <c r="T566" s="44"/>
      <c r="U566" s="44"/>
      <c r="V566" s="45"/>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row>
    <row r="567" spans="2:49" ht="23.1" customHeight="1" x14ac:dyDescent="0.15">
      <c r="B567" s="47" t="s">
        <v>153</v>
      </c>
      <c r="C567" s="47" t="s">
        <v>54</v>
      </c>
      <c r="D567" s="44" t="s">
        <v>1170</v>
      </c>
      <c r="E567" s="44" t="s">
        <v>1171</v>
      </c>
      <c r="F567" s="44" t="s">
        <v>1172</v>
      </c>
      <c r="G567" s="54" t="s">
        <v>105</v>
      </c>
      <c r="H567" s="57" t="str">
        <f>HYPERLINK("#", "http://y-miyabi.co.jp")</f>
        <v>http://y-miyabi.co.jp</v>
      </c>
      <c r="I567" s="58" t="s">
        <v>1173</v>
      </c>
      <c r="J567" s="51">
        <v>7</v>
      </c>
      <c r="K567" s="10" t="s">
        <v>221</v>
      </c>
      <c r="L567" s="11"/>
      <c r="M567" s="44" t="s">
        <v>1004</v>
      </c>
      <c r="N567" s="44" t="s">
        <v>308</v>
      </c>
      <c r="O567" s="47" t="s">
        <v>106</v>
      </c>
      <c r="P567" s="44"/>
      <c r="Q567" s="47"/>
      <c r="R567" s="44" t="s">
        <v>1174</v>
      </c>
      <c r="S567" s="44" t="s">
        <v>301</v>
      </c>
      <c r="T567" s="44" t="s">
        <v>227</v>
      </c>
      <c r="U567" s="44" t="s">
        <v>1175</v>
      </c>
      <c r="V567" s="45"/>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row>
    <row r="568" spans="2:49" ht="23.1" customHeight="1" x14ac:dyDescent="0.15">
      <c r="B568" s="46"/>
      <c r="C568" s="47"/>
      <c r="D568" s="44"/>
      <c r="E568" s="44"/>
      <c r="F568" s="44"/>
      <c r="G568" s="55"/>
      <c r="H568" s="48"/>
      <c r="I568" s="59"/>
      <c r="J568" s="52"/>
      <c r="K568" s="13" t="s">
        <v>230</v>
      </c>
      <c r="L568" s="11"/>
      <c r="M568" s="44"/>
      <c r="N568" s="44"/>
      <c r="O568" s="47"/>
      <c r="P568" s="44"/>
      <c r="Q568" s="47"/>
      <c r="R568" s="44"/>
      <c r="S568" s="44"/>
      <c r="T568" s="44"/>
      <c r="U568" s="44"/>
      <c r="V568" s="45"/>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row>
    <row r="569" spans="2:49" ht="23.1" customHeight="1" x14ac:dyDescent="0.15">
      <c r="B569" s="46"/>
      <c r="C569" s="47"/>
      <c r="D569" s="44"/>
      <c r="E569" s="44"/>
      <c r="F569" s="44"/>
      <c r="G569" s="55"/>
      <c r="H569" s="48"/>
      <c r="I569" s="59"/>
      <c r="J569" s="52"/>
      <c r="K569" s="13" t="s">
        <v>231</v>
      </c>
      <c r="L569" s="11"/>
      <c r="M569" s="44"/>
      <c r="N569" s="44"/>
      <c r="O569" s="47"/>
      <c r="P569" s="44"/>
      <c r="Q569" s="47"/>
      <c r="R569" s="44"/>
      <c r="S569" s="44"/>
      <c r="T569" s="44"/>
      <c r="U569" s="44"/>
      <c r="V569" s="45"/>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row>
    <row r="570" spans="2:49" ht="23.1" customHeight="1" x14ac:dyDescent="0.15">
      <c r="B570" s="46"/>
      <c r="C570" s="47"/>
      <c r="D570" s="44"/>
      <c r="E570" s="44"/>
      <c r="F570" s="44"/>
      <c r="G570" s="56"/>
      <c r="H570" s="49"/>
      <c r="I570" s="60"/>
      <c r="J570" s="53"/>
      <c r="K570" s="13" t="s">
        <v>232</v>
      </c>
      <c r="L570" s="11"/>
      <c r="M570" s="44"/>
      <c r="N570" s="44"/>
      <c r="O570" s="47"/>
      <c r="P570" s="44"/>
      <c r="Q570" s="47"/>
      <c r="R570" s="44"/>
      <c r="S570" s="44"/>
      <c r="T570" s="44"/>
      <c r="U570" s="44"/>
      <c r="V570" s="45"/>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row>
    <row r="571" spans="2:49" ht="15.95" customHeight="1" x14ac:dyDescent="0.15">
      <c r="B571" s="47" t="s">
        <v>153</v>
      </c>
      <c r="C571" s="47" t="s">
        <v>83</v>
      </c>
      <c r="D571" s="44" t="s">
        <v>1176</v>
      </c>
      <c r="E571" s="44" t="s">
        <v>1177</v>
      </c>
      <c r="F571" s="44" t="s">
        <v>1178</v>
      </c>
      <c r="G571" s="54"/>
      <c r="H571" s="57"/>
      <c r="I571" s="58" t="s">
        <v>1179</v>
      </c>
      <c r="J571" s="51">
        <v>8</v>
      </c>
      <c r="K571" s="10" t="s">
        <v>221</v>
      </c>
      <c r="L571" s="11">
        <v>8</v>
      </c>
      <c r="M571" s="44" t="s">
        <v>1127</v>
      </c>
      <c r="N571" s="44" t="s">
        <v>828</v>
      </c>
      <c r="O571" s="47" t="s">
        <v>106</v>
      </c>
      <c r="P571" s="44" t="s">
        <v>190</v>
      </c>
      <c r="Q571" s="47"/>
      <c r="R571" s="44" t="s">
        <v>300</v>
      </c>
      <c r="S571" s="44"/>
      <c r="T571" s="44" t="s">
        <v>1180</v>
      </c>
      <c r="U571" s="44"/>
      <c r="V571" s="45"/>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row>
    <row r="572" spans="2:49" ht="15.95" customHeight="1" x14ac:dyDescent="0.15">
      <c r="B572" s="46"/>
      <c r="C572" s="47"/>
      <c r="D572" s="44"/>
      <c r="E572" s="44"/>
      <c r="F572" s="44"/>
      <c r="G572" s="55"/>
      <c r="H572" s="48"/>
      <c r="I572" s="59"/>
      <c r="J572" s="52"/>
      <c r="K572" s="13" t="s">
        <v>230</v>
      </c>
      <c r="L572" s="11"/>
      <c r="M572" s="44"/>
      <c r="N572" s="44"/>
      <c r="O572" s="47"/>
      <c r="P572" s="44"/>
      <c r="Q572" s="47"/>
      <c r="R572" s="44"/>
      <c r="S572" s="44"/>
      <c r="T572" s="44"/>
      <c r="U572" s="44"/>
      <c r="V572" s="45"/>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row>
    <row r="573" spans="2:49" ht="15.95" customHeight="1" x14ac:dyDescent="0.15">
      <c r="B573" s="46"/>
      <c r="C573" s="47"/>
      <c r="D573" s="44"/>
      <c r="E573" s="44"/>
      <c r="F573" s="44"/>
      <c r="G573" s="55"/>
      <c r="H573" s="48"/>
      <c r="I573" s="59"/>
      <c r="J573" s="52"/>
      <c r="K573" s="13" t="s">
        <v>231</v>
      </c>
      <c r="L573" s="11"/>
      <c r="M573" s="44"/>
      <c r="N573" s="44"/>
      <c r="O573" s="47"/>
      <c r="P573" s="44"/>
      <c r="Q573" s="47"/>
      <c r="R573" s="44"/>
      <c r="S573" s="44"/>
      <c r="T573" s="44"/>
      <c r="U573" s="44"/>
      <c r="V573" s="45"/>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row>
    <row r="574" spans="2:49" ht="15.95" customHeight="1" x14ac:dyDescent="0.15">
      <c r="B574" s="46"/>
      <c r="C574" s="47"/>
      <c r="D574" s="44"/>
      <c r="E574" s="44"/>
      <c r="F574" s="44"/>
      <c r="G574" s="56"/>
      <c r="H574" s="49"/>
      <c r="I574" s="60"/>
      <c r="J574" s="53"/>
      <c r="K574" s="13" t="s">
        <v>232</v>
      </c>
      <c r="L574" s="11"/>
      <c r="M574" s="44"/>
      <c r="N574" s="44"/>
      <c r="O574" s="47"/>
      <c r="P574" s="44"/>
      <c r="Q574" s="47"/>
      <c r="R574" s="44"/>
      <c r="S574" s="44"/>
      <c r="T574" s="44"/>
      <c r="U574" s="44"/>
      <c r="V574" s="45"/>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row>
    <row r="575" spans="2:49" ht="33.6" customHeight="1" x14ac:dyDescent="0.15">
      <c r="B575" s="47" t="s">
        <v>153</v>
      </c>
      <c r="C575" s="47" t="s">
        <v>83</v>
      </c>
      <c r="D575" s="44" t="s">
        <v>1181</v>
      </c>
      <c r="E575" s="44" t="s">
        <v>1182</v>
      </c>
      <c r="F575" s="44" t="s">
        <v>1183</v>
      </c>
      <c r="G575" s="54" t="s">
        <v>105</v>
      </c>
      <c r="H575" s="57" t="str">
        <f>HYPERLINK("#", "http://hp.kaipoke.biz/pf5/")</f>
        <v>http://hp.kaipoke.biz/pf5/</v>
      </c>
      <c r="I575" s="58" t="s">
        <v>1184</v>
      </c>
      <c r="J575" s="51">
        <v>4</v>
      </c>
      <c r="K575" s="10" t="s">
        <v>221</v>
      </c>
      <c r="L575" s="11">
        <v>3</v>
      </c>
      <c r="M575" s="44" t="s">
        <v>266</v>
      </c>
      <c r="N575" s="44" t="s">
        <v>1185</v>
      </c>
      <c r="O575" s="47" t="s">
        <v>106</v>
      </c>
      <c r="P575" s="44"/>
      <c r="Q575" s="47"/>
      <c r="R575" s="44" t="s">
        <v>1186</v>
      </c>
      <c r="S575" s="44" t="s">
        <v>241</v>
      </c>
      <c r="T575" s="44" t="s">
        <v>227</v>
      </c>
      <c r="U575" s="44" t="s">
        <v>1187</v>
      </c>
      <c r="V575" s="45"/>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row>
    <row r="576" spans="2:49" ht="33.6" customHeight="1" x14ac:dyDescent="0.15">
      <c r="B576" s="46"/>
      <c r="C576" s="47"/>
      <c r="D576" s="44"/>
      <c r="E576" s="44"/>
      <c r="F576" s="44"/>
      <c r="G576" s="55"/>
      <c r="H576" s="48"/>
      <c r="I576" s="59"/>
      <c r="J576" s="52"/>
      <c r="K576" s="13" t="s">
        <v>230</v>
      </c>
      <c r="L576" s="11"/>
      <c r="M576" s="44"/>
      <c r="N576" s="44"/>
      <c r="O576" s="47"/>
      <c r="P576" s="44"/>
      <c r="Q576" s="47"/>
      <c r="R576" s="44"/>
      <c r="S576" s="44"/>
      <c r="T576" s="44"/>
      <c r="U576" s="44"/>
      <c r="V576" s="45"/>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row>
    <row r="577" spans="2:49" ht="33.6" customHeight="1" x14ac:dyDescent="0.15">
      <c r="B577" s="46"/>
      <c r="C577" s="47"/>
      <c r="D577" s="44"/>
      <c r="E577" s="44"/>
      <c r="F577" s="44"/>
      <c r="G577" s="55"/>
      <c r="H577" s="48"/>
      <c r="I577" s="59"/>
      <c r="J577" s="52"/>
      <c r="K577" s="13" t="s">
        <v>231</v>
      </c>
      <c r="L577" s="11"/>
      <c r="M577" s="44"/>
      <c r="N577" s="44"/>
      <c r="O577" s="47"/>
      <c r="P577" s="44"/>
      <c r="Q577" s="47"/>
      <c r="R577" s="44"/>
      <c r="S577" s="44"/>
      <c r="T577" s="44"/>
      <c r="U577" s="44"/>
      <c r="V577" s="45"/>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row>
    <row r="578" spans="2:49" ht="33.6" customHeight="1" x14ac:dyDescent="0.15">
      <c r="B578" s="46"/>
      <c r="C578" s="47"/>
      <c r="D578" s="44"/>
      <c r="E578" s="44"/>
      <c r="F578" s="44"/>
      <c r="G578" s="56"/>
      <c r="H578" s="49"/>
      <c r="I578" s="60"/>
      <c r="J578" s="53"/>
      <c r="K578" s="13" t="s">
        <v>232</v>
      </c>
      <c r="L578" s="11"/>
      <c r="M578" s="44"/>
      <c r="N578" s="44"/>
      <c r="O578" s="47"/>
      <c r="P578" s="44"/>
      <c r="Q578" s="47"/>
      <c r="R578" s="44"/>
      <c r="S578" s="44"/>
      <c r="T578" s="44"/>
      <c r="U578" s="44"/>
      <c r="V578" s="45"/>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row>
    <row r="579" spans="2:49" ht="32.1" customHeight="1" x14ac:dyDescent="0.15">
      <c r="B579" s="47" t="s">
        <v>154</v>
      </c>
      <c r="C579" s="47" t="s">
        <v>79</v>
      </c>
      <c r="D579" s="44" t="s">
        <v>1194</v>
      </c>
      <c r="E579" s="44" t="s">
        <v>1195</v>
      </c>
      <c r="F579" s="44" t="s">
        <v>1196</v>
      </c>
      <c r="G579" s="54" t="s">
        <v>105</v>
      </c>
      <c r="H579" s="57" t="str">
        <f>HYPERLINK("#", "http://fiveten-nursing.net/")</f>
        <v>http://fiveten-nursing.net/</v>
      </c>
      <c r="I579" s="58" t="s">
        <v>1197</v>
      </c>
      <c r="J579" s="51">
        <v>10</v>
      </c>
      <c r="K579" s="10" t="s">
        <v>221</v>
      </c>
      <c r="L579" s="11">
        <v>8</v>
      </c>
      <c r="M579" s="44" t="s">
        <v>274</v>
      </c>
      <c r="N579" s="44" t="s">
        <v>1198</v>
      </c>
      <c r="O579" s="47" t="s">
        <v>106</v>
      </c>
      <c r="P579" s="44" t="s">
        <v>181</v>
      </c>
      <c r="Q579" s="47"/>
      <c r="R579" s="44" t="s">
        <v>254</v>
      </c>
      <c r="S579" s="44" t="s">
        <v>693</v>
      </c>
      <c r="T579" s="44" t="s">
        <v>227</v>
      </c>
      <c r="U579" s="44" t="s">
        <v>1199</v>
      </c>
      <c r="V579" s="45"/>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row>
    <row r="580" spans="2:49" ht="32.1" customHeight="1" x14ac:dyDescent="0.15">
      <c r="B580" s="46"/>
      <c r="C580" s="47"/>
      <c r="D580" s="44"/>
      <c r="E580" s="44"/>
      <c r="F580" s="44"/>
      <c r="G580" s="55"/>
      <c r="H580" s="48"/>
      <c r="I580" s="59"/>
      <c r="J580" s="52"/>
      <c r="K580" s="13" t="s">
        <v>230</v>
      </c>
      <c r="L580" s="11"/>
      <c r="M580" s="44"/>
      <c r="N580" s="44"/>
      <c r="O580" s="47"/>
      <c r="P580" s="44"/>
      <c r="Q580" s="47"/>
      <c r="R580" s="44"/>
      <c r="S580" s="44"/>
      <c r="T580" s="44"/>
      <c r="U580" s="44"/>
      <c r="V580" s="45"/>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row>
    <row r="581" spans="2:49" ht="32.1" customHeight="1" x14ac:dyDescent="0.15">
      <c r="B581" s="46"/>
      <c r="C581" s="47"/>
      <c r="D581" s="44"/>
      <c r="E581" s="44"/>
      <c r="F581" s="44"/>
      <c r="G581" s="55"/>
      <c r="H581" s="48"/>
      <c r="I581" s="59"/>
      <c r="J581" s="52"/>
      <c r="K581" s="13" t="s">
        <v>231</v>
      </c>
      <c r="L581" s="11">
        <v>1</v>
      </c>
      <c r="M581" s="44"/>
      <c r="N581" s="44"/>
      <c r="O581" s="47"/>
      <c r="P581" s="44"/>
      <c r="Q581" s="47"/>
      <c r="R581" s="44"/>
      <c r="S581" s="44"/>
      <c r="T581" s="44"/>
      <c r="U581" s="44"/>
      <c r="V581" s="45"/>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row>
    <row r="582" spans="2:49" ht="32.1" customHeight="1" x14ac:dyDescent="0.15">
      <c r="B582" s="46"/>
      <c r="C582" s="47"/>
      <c r="D582" s="44"/>
      <c r="E582" s="44"/>
      <c r="F582" s="44"/>
      <c r="G582" s="56"/>
      <c r="H582" s="49"/>
      <c r="I582" s="60"/>
      <c r="J582" s="53"/>
      <c r="K582" s="13" t="s">
        <v>232</v>
      </c>
      <c r="L582" s="11"/>
      <c r="M582" s="44"/>
      <c r="N582" s="44"/>
      <c r="O582" s="47"/>
      <c r="P582" s="44"/>
      <c r="Q582" s="47"/>
      <c r="R582" s="44"/>
      <c r="S582" s="44"/>
      <c r="T582" s="44"/>
      <c r="U582" s="44"/>
      <c r="V582" s="45"/>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row>
    <row r="583" spans="2:49" ht="21.95" customHeight="1" x14ac:dyDescent="0.15">
      <c r="B583" s="47" t="s">
        <v>154</v>
      </c>
      <c r="C583" s="47" t="s">
        <v>79</v>
      </c>
      <c r="D583" s="44" t="s">
        <v>1188</v>
      </c>
      <c r="E583" s="44" t="s">
        <v>1189</v>
      </c>
      <c r="F583" s="44" t="s">
        <v>1190</v>
      </c>
      <c r="G583" s="54" t="s">
        <v>105</v>
      </c>
      <c r="H583" s="57" t="str">
        <f>HYPERLINK("#", "http://www.medicare-j.com")</f>
        <v>http://www.medicare-j.com</v>
      </c>
      <c r="I583" s="58" t="s">
        <v>1191</v>
      </c>
      <c r="J583" s="51">
        <v>14</v>
      </c>
      <c r="K583" s="10" t="s">
        <v>221</v>
      </c>
      <c r="L583" s="11">
        <v>14</v>
      </c>
      <c r="M583" s="44" t="s">
        <v>608</v>
      </c>
      <c r="N583" s="44" t="s">
        <v>1192</v>
      </c>
      <c r="O583" s="47" t="s">
        <v>106</v>
      </c>
      <c r="P583" s="44" t="s">
        <v>181</v>
      </c>
      <c r="Q583" s="47"/>
      <c r="R583" s="44" t="s">
        <v>300</v>
      </c>
      <c r="S583" s="44" t="s">
        <v>241</v>
      </c>
      <c r="T583" s="44" t="s">
        <v>227</v>
      </c>
      <c r="U583" s="44" t="s">
        <v>1193</v>
      </c>
      <c r="V583" s="45"/>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row>
    <row r="584" spans="2:49" ht="21.95" customHeight="1" x14ac:dyDescent="0.15">
      <c r="B584" s="46"/>
      <c r="C584" s="47"/>
      <c r="D584" s="44"/>
      <c r="E584" s="44"/>
      <c r="F584" s="44"/>
      <c r="G584" s="55"/>
      <c r="H584" s="48"/>
      <c r="I584" s="59"/>
      <c r="J584" s="52"/>
      <c r="K584" s="13" t="s">
        <v>230</v>
      </c>
      <c r="L584" s="11"/>
      <c r="M584" s="44"/>
      <c r="N584" s="44"/>
      <c r="O584" s="47"/>
      <c r="P584" s="44"/>
      <c r="Q584" s="47"/>
      <c r="R584" s="44"/>
      <c r="S584" s="44"/>
      <c r="T584" s="44"/>
      <c r="U584" s="44"/>
      <c r="V584" s="45"/>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row>
    <row r="585" spans="2:49" ht="21.95" customHeight="1" x14ac:dyDescent="0.15">
      <c r="B585" s="46"/>
      <c r="C585" s="47"/>
      <c r="D585" s="44"/>
      <c r="E585" s="44"/>
      <c r="F585" s="44"/>
      <c r="G585" s="55"/>
      <c r="H585" s="48"/>
      <c r="I585" s="59"/>
      <c r="J585" s="52"/>
      <c r="K585" s="13" t="s">
        <v>231</v>
      </c>
      <c r="L585" s="11"/>
      <c r="M585" s="44"/>
      <c r="N585" s="44"/>
      <c r="O585" s="47"/>
      <c r="P585" s="44"/>
      <c r="Q585" s="47"/>
      <c r="R585" s="44"/>
      <c r="S585" s="44"/>
      <c r="T585" s="44"/>
      <c r="U585" s="44"/>
      <c r="V585" s="45"/>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row>
    <row r="586" spans="2:49" ht="21.95" customHeight="1" x14ac:dyDescent="0.15">
      <c r="B586" s="46"/>
      <c r="C586" s="47"/>
      <c r="D586" s="44"/>
      <c r="E586" s="44"/>
      <c r="F586" s="44"/>
      <c r="G586" s="56"/>
      <c r="H586" s="49"/>
      <c r="I586" s="60"/>
      <c r="J586" s="53"/>
      <c r="K586" s="13" t="s">
        <v>232</v>
      </c>
      <c r="L586" s="11"/>
      <c r="M586" s="44"/>
      <c r="N586" s="44"/>
      <c r="O586" s="47"/>
      <c r="P586" s="44"/>
      <c r="Q586" s="47"/>
      <c r="R586" s="44"/>
      <c r="S586" s="44"/>
      <c r="T586" s="44"/>
      <c r="U586" s="44"/>
      <c r="V586" s="45"/>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row>
    <row r="587" spans="2:49" ht="24" customHeight="1" x14ac:dyDescent="0.15">
      <c r="B587" s="47" t="s">
        <v>154</v>
      </c>
      <c r="C587" s="47" t="s">
        <v>82</v>
      </c>
      <c r="D587" s="44" t="s">
        <v>1214</v>
      </c>
      <c r="E587" s="44" t="s">
        <v>1215</v>
      </c>
      <c r="F587" s="44" t="s">
        <v>1216</v>
      </c>
      <c r="G587" s="54" t="s">
        <v>105</v>
      </c>
      <c r="H587" s="57" t="str">
        <f>HYPERLINK("#", "https://www.alice-houmon.com/")</f>
        <v>https://www.alice-houmon.com/</v>
      </c>
      <c r="I587" s="58" t="s">
        <v>1217</v>
      </c>
      <c r="J587" s="51">
        <v>11</v>
      </c>
      <c r="K587" s="10" t="s">
        <v>221</v>
      </c>
      <c r="L587" s="11">
        <v>8</v>
      </c>
      <c r="M587" s="44" t="s">
        <v>402</v>
      </c>
      <c r="N587" s="44" t="s">
        <v>1218</v>
      </c>
      <c r="O587" s="47" t="s">
        <v>106</v>
      </c>
      <c r="P587" s="44" t="s">
        <v>181</v>
      </c>
      <c r="Q587" s="47"/>
      <c r="R587" s="44" t="s">
        <v>254</v>
      </c>
      <c r="S587" s="44" t="s">
        <v>693</v>
      </c>
      <c r="T587" s="44" t="s">
        <v>227</v>
      </c>
      <c r="U587" s="44"/>
      <c r="V587" s="45"/>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row>
    <row r="588" spans="2:49" ht="19.899999999999999" customHeight="1" x14ac:dyDescent="0.15">
      <c r="B588" s="46"/>
      <c r="C588" s="47"/>
      <c r="D588" s="44"/>
      <c r="E588" s="44"/>
      <c r="F588" s="44"/>
      <c r="G588" s="55"/>
      <c r="H588" s="48"/>
      <c r="I588" s="59"/>
      <c r="J588" s="52"/>
      <c r="K588" s="13" t="s">
        <v>230</v>
      </c>
      <c r="L588" s="11">
        <v>2</v>
      </c>
      <c r="M588" s="44"/>
      <c r="N588" s="44"/>
      <c r="O588" s="47"/>
      <c r="P588" s="44"/>
      <c r="Q588" s="47"/>
      <c r="R588" s="44"/>
      <c r="S588" s="44"/>
      <c r="T588" s="44"/>
      <c r="U588" s="44"/>
      <c r="V588" s="45"/>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row>
    <row r="589" spans="2:49" ht="19.899999999999999" customHeight="1" x14ac:dyDescent="0.15">
      <c r="B589" s="46"/>
      <c r="C589" s="47"/>
      <c r="D589" s="44"/>
      <c r="E589" s="44"/>
      <c r="F589" s="44"/>
      <c r="G589" s="55"/>
      <c r="H589" s="48"/>
      <c r="I589" s="59"/>
      <c r="J589" s="52"/>
      <c r="K589" s="13" t="s">
        <v>231</v>
      </c>
      <c r="L589" s="11">
        <v>1</v>
      </c>
      <c r="M589" s="44"/>
      <c r="N589" s="44"/>
      <c r="O589" s="47"/>
      <c r="P589" s="44"/>
      <c r="Q589" s="47"/>
      <c r="R589" s="44"/>
      <c r="S589" s="44"/>
      <c r="T589" s="44"/>
      <c r="U589" s="44"/>
      <c r="V589" s="45"/>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row>
    <row r="590" spans="2:49" ht="19.899999999999999" customHeight="1" x14ac:dyDescent="0.15">
      <c r="B590" s="46"/>
      <c r="C590" s="47"/>
      <c r="D590" s="44"/>
      <c r="E590" s="44"/>
      <c r="F590" s="44"/>
      <c r="G590" s="56"/>
      <c r="H590" s="49"/>
      <c r="I590" s="60"/>
      <c r="J590" s="53"/>
      <c r="K590" s="13" t="s">
        <v>232</v>
      </c>
      <c r="L590" s="11"/>
      <c r="M590" s="44"/>
      <c r="N590" s="44"/>
      <c r="O590" s="47"/>
      <c r="P590" s="44"/>
      <c r="Q590" s="47"/>
      <c r="R590" s="44"/>
      <c r="S590" s="44"/>
      <c r="T590" s="44"/>
      <c r="U590" s="44"/>
      <c r="V590" s="45"/>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row>
    <row r="591" spans="2:49" ht="21.95" customHeight="1" x14ac:dyDescent="0.15">
      <c r="B591" s="47" t="s">
        <v>154</v>
      </c>
      <c r="C591" s="47" t="s">
        <v>87</v>
      </c>
      <c r="D591" s="44" t="s">
        <v>1200</v>
      </c>
      <c r="E591" s="44" t="s">
        <v>1201</v>
      </c>
      <c r="F591" s="44" t="s">
        <v>1202</v>
      </c>
      <c r="G591" s="54" t="s">
        <v>105</v>
      </c>
      <c r="H591" s="57" t="str">
        <f>HYPERLINK("#", "http://www.nagao.or.jp/homecare/")</f>
        <v>http://www.nagao.or.jp/homecare/</v>
      </c>
      <c r="I591" s="58" t="s">
        <v>1203</v>
      </c>
      <c r="J591" s="51">
        <v>13</v>
      </c>
      <c r="K591" s="10" t="s">
        <v>221</v>
      </c>
      <c r="L591" s="11">
        <v>5</v>
      </c>
      <c r="M591" s="44" t="s">
        <v>1204</v>
      </c>
      <c r="N591" s="44" t="s">
        <v>851</v>
      </c>
      <c r="O591" s="47" t="s">
        <v>106</v>
      </c>
      <c r="P591" s="44" t="s">
        <v>1205</v>
      </c>
      <c r="Q591" s="47"/>
      <c r="R591" s="44" t="s">
        <v>300</v>
      </c>
      <c r="S591" s="44"/>
      <c r="T591" s="44" t="s">
        <v>1206</v>
      </c>
      <c r="U591" s="44" t="s">
        <v>1207</v>
      </c>
      <c r="V591" s="45"/>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row>
    <row r="592" spans="2:49" ht="21.95" customHeight="1" x14ac:dyDescent="0.15">
      <c r="B592" s="46"/>
      <c r="C592" s="47"/>
      <c r="D592" s="44"/>
      <c r="E592" s="44"/>
      <c r="F592" s="44"/>
      <c r="G592" s="55"/>
      <c r="H592" s="48"/>
      <c r="I592" s="59"/>
      <c r="J592" s="52"/>
      <c r="K592" s="13" t="s">
        <v>230</v>
      </c>
      <c r="L592" s="11">
        <v>6</v>
      </c>
      <c r="M592" s="44"/>
      <c r="N592" s="44"/>
      <c r="O592" s="47"/>
      <c r="P592" s="44"/>
      <c r="Q592" s="47"/>
      <c r="R592" s="44"/>
      <c r="S592" s="44"/>
      <c r="T592" s="44"/>
      <c r="U592" s="44"/>
      <c r="V592" s="45"/>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row>
    <row r="593" spans="2:49" ht="21.95" customHeight="1" x14ac:dyDescent="0.15">
      <c r="B593" s="46"/>
      <c r="C593" s="47"/>
      <c r="D593" s="44"/>
      <c r="E593" s="44"/>
      <c r="F593" s="44"/>
      <c r="G593" s="55"/>
      <c r="H593" s="48"/>
      <c r="I593" s="59"/>
      <c r="J593" s="52"/>
      <c r="K593" s="13" t="s">
        <v>231</v>
      </c>
      <c r="L593" s="11">
        <v>2</v>
      </c>
      <c r="M593" s="44"/>
      <c r="N593" s="44"/>
      <c r="O593" s="47"/>
      <c r="P593" s="44"/>
      <c r="Q593" s="47"/>
      <c r="R593" s="44"/>
      <c r="S593" s="44"/>
      <c r="T593" s="44"/>
      <c r="U593" s="44"/>
      <c r="V593" s="45"/>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row>
    <row r="594" spans="2:49" ht="21.95" customHeight="1" x14ac:dyDescent="0.15">
      <c r="B594" s="46"/>
      <c r="C594" s="47"/>
      <c r="D594" s="44"/>
      <c r="E594" s="44"/>
      <c r="F594" s="44"/>
      <c r="G594" s="56"/>
      <c r="H594" s="49"/>
      <c r="I594" s="60"/>
      <c r="J594" s="53"/>
      <c r="K594" s="13" t="s">
        <v>232</v>
      </c>
      <c r="L594" s="11"/>
      <c r="M594" s="44"/>
      <c r="N594" s="44"/>
      <c r="O594" s="47"/>
      <c r="P594" s="44"/>
      <c r="Q594" s="47"/>
      <c r="R594" s="44"/>
      <c r="S594" s="44"/>
      <c r="T594" s="44"/>
      <c r="U594" s="44"/>
      <c r="V594" s="45"/>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row>
    <row r="595" spans="2:49" ht="22.7" customHeight="1" x14ac:dyDescent="0.15">
      <c r="B595" s="47" t="s">
        <v>154</v>
      </c>
      <c r="C595" s="47" t="s">
        <v>87</v>
      </c>
      <c r="D595" s="44" t="s">
        <v>1208</v>
      </c>
      <c r="E595" s="44" t="s">
        <v>1209</v>
      </c>
      <c r="F595" s="44" t="s">
        <v>1210</v>
      </c>
      <c r="G595" s="54"/>
      <c r="H595" s="57" t="s">
        <v>108</v>
      </c>
      <c r="I595" s="58" t="s">
        <v>1211</v>
      </c>
      <c r="J595" s="51">
        <v>6</v>
      </c>
      <c r="K595" s="10" t="s">
        <v>221</v>
      </c>
      <c r="L595" s="11">
        <v>6</v>
      </c>
      <c r="M595" s="44" t="s">
        <v>1212</v>
      </c>
      <c r="N595" s="44" t="s">
        <v>308</v>
      </c>
      <c r="O595" s="47" t="s">
        <v>106</v>
      </c>
      <c r="P595" s="44" t="s">
        <v>192</v>
      </c>
      <c r="Q595" s="47"/>
      <c r="R595" s="44" t="s">
        <v>300</v>
      </c>
      <c r="S595" s="44" t="s">
        <v>226</v>
      </c>
      <c r="T595" s="44" t="s">
        <v>227</v>
      </c>
      <c r="U595" s="44" t="s">
        <v>1213</v>
      </c>
      <c r="V595" s="45"/>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row>
    <row r="596" spans="2:49" ht="22.7" customHeight="1" x14ac:dyDescent="0.15">
      <c r="B596" s="46"/>
      <c r="C596" s="47"/>
      <c r="D596" s="44"/>
      <c r="E596" s="44"/>
      <c r="F596" s="44"/>
      <c r="G596" s="55"/>
      <c r="H596" s="48"/>
      <c r="I596" s="59"/>
      <c r="J596" s="52"/>
      <c r="K596" s="13" t="s">
        <v>230</v>
      </c>
      <c r="L596" s="11" t="s">
        <v>108</v>
      </c>
      <c r="M596" s="44"/>
      <c r="N596" s="44"/>
      <c r="O596" s="47"/>
      <c r="P596" s="44"/>
      <c r="Q596" s="47"/>
      <c r="R596" s="44"/>
      <c r="S596" s="44"/>
      <c r="T596" s="44"/>
      <c r="U596" s="44"/>
      <c r="V596" s="45"/>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row>
    <row r="597" spans="2:49" ht="22.7" customHeight="1" x14ac:dyDescent="0.15">
      <c r="B597" s="46"/>
      <c r="C597" s="47"/>
      <c r="D597" s="44"/>
      <c r="E597" s="44"/>
      <c r="F597" s="44"/>
      <c r="G597" s="55"/>
      <c r="H597" s="48"/>
      <c r="I597" s="59"/>
      <c r="J597" s="52"/>
      <c r="K597" s="13" t="s">
        <v>231</v>
      </c>
      <c r="L597" s="11" t="s">
        <v>108</v>
      </c>
      <c r="M597" s="44"/>
      <c r="N597" s="44"/>
      <c r="O597" s="47"/>
      <c r="P597" s="44"/>
      <c r="Q597" s="47"/>
      <c r="R597" s="44"/>
      <c r="S597" s="44"/>
      <c r="T597" s="44"/>
      <c r="U597" s="44"/>
      <c r="V597" s="45"/>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row>
    <row r="598" spans="2:49" ht="22.7" customHeight="1" x14ac:dyDescent="0.15">
      <c r="B598" s="46"/>
      <c r="C598" s="47"/>
      <c r="D598" s="44"/>
      <c r="E598" s="44"/>
      <c r="F598" s="44"/>
      <c r="G598" s="56"/>
      <c r="H598" s="49"/>
      <c r="I598" s="60"/>
      <c r="J598" s="53"/>
      <c r="K598" s="13" t="s">
        <v>232</v>
      </c>
      <c r="L598" s="11" t="s">
        <v>108</v>
      </c>
      <c r="M598" s="44"/>
      <c r="N598" s="44"/>
      <c r="O598" s="47"/>
      <c r="P598" s="44"/>
      <c r="Q598" s="47"/>
      <c r="R598" s="44"/>
      <c r="S598" s="44"/>
      <c r="T598" s="44"/>
      <c r="U598" s="44"/>
      <c r="V598" s="45"/>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row>
    <row r="599" spans="2:49" ht="15" customHeight="1" x14ac:dyDescent="0.15">
      <c r="B599" s="47" t="s">
        <v>156</v>
      </c>
      <c r="C599" s="47" t="s">
        <v>81</v>
      </c>
      <c r="D599" s="44" t="s">
        <v>1219</v>
      </c>
      <c r="E599" s="44" t="s">
        <v>1220</v>
      </c>
      <c r="F599" s="44" t="s">
        <v>1221</v>
      </c>
      <c r="G599" s="54" t="s">
        <v>105</v>
      </c>
      <c r="H599" s="57" t="str">
        <f>HYPERLINK("#", "http://www.lakes21.co.jp")</f>
        <v>http://www.lakes21.co.jp</v>
      </c>
      <c r="I599" s="58" t="s">
        <v>1222</v>
      </c>
      <c r="J599" s="51">
        <v>25</v>
      </c>
      <c r="K599" s="10" t="s">
        <v>221</v>
      </c>
      <c r="L599" s="11">
        <v>21</v>
      </c>
      <c r="M599" s="44" t="s">
        <v>350</v>
      </c>
      <c r="N599" s="44" t="s">
        <v>1192</v>
      </c>
      <c r="O599" s="47" t="s">
        <v>106</v>
      </c>
      <c r="P599" s="44" t="s">
        <v>1223</v>
      </c>
      <c r="Q599" s="47"/>
      <c r="R599" s="44" t="s">
        <v>300</v>
      </c>
      <c r="S599" s="44"/>
      <c r="T599" s="44" t="s">
        <v>227</v>
      </c>
      <c r="U599" s="44" t="s">
        <v>1224</v>
      </c>
      <c r="V599" s="45"/>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row>
    <row r="600" spans="2:49" ht="15" customHeight="1" x14ac:dyDescent="0.15">
      <c r="B600" s="46"/>
      <c r="C600" s="47"/>
      <c r="D600" s="44"/>
      <c r="E600" s="44"/>
      <c r="F600" s="44"/>
      <c r="G600" s="55"/>
      <c r="H600" s="48"/>
      <c r="I600" s="59"/>
      <c r="J600" s="52"/>
      <c r="K600" s="13" t="s">
        <v>230</v>
      </c>
      <c r="L600" s="11">
        <v>2</v>
      </c>
      <c r="M600" s="44"/>
      <c r="N600" s="44"/>
      <c r="O600" s="47"/>
      <c r="P600" s="44"/>
      <c r="Q600" s="47"/>
      <c r="R600" s="44"/>
      <c r="S600" s="44"/>
      <c r="T600" s="44"/>
      <c r="U600" s="44"/>
      <c r="V600" s="45"/>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row>
    <row r="601" spans="2:49" ht="15" customHeight="1" x14ac:dyDescent="0.15">
      <c r="B601" s="46"/>
      <c r="C601" s="47"/>
      <c r="D601" s="44"/>
      <c r="E601" s="44"/>
      <c r="F601" s="44"/>
      <c r="G601" s="55"/>
      <c r="H601" s="48"/>
      <c r="I601" s="59"/>
      <c r="J601" s="52"/>
      <c r="K601" s="13" t="s">
        <v>231</v>
      </c>
      <c r="L601" s="11">
        <v>1</v>
      </c>
      <c r="M601" s="44"/>
      <c r="N601" s="44"/>
      <c r="O601" s="47"/>
      <c r="P601" s="44"/>
      <c r="Q601" s="47"/>
      <c r="R601" s="44"/>
      <c r="S601" s="44"/>
      <c r="T601" s="44"/>
      <c r="U601" s="44"/>
      <c r="V601" s="45"/>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row>
    <row r="602" spans="2:49" ht="15" customHeight="1" x14ac:dyDescent="0.15">
      <c r="B602" s="46"/>
      <c r="C602" s="47"/>
      <c r="D602" s="44"/>
      <c r="E602" s="44"/>
      <c r="F602" s="44"/>
      <c r="G602" s="56"/>
      <c r="H602" s="49"/>
      <c r="I602" s="60"/>
      <c r="J602" s="53"/>
      <c r="K602" s="13" t="s">
        <v>232</v>
      </c>
      <c r="L602" s="11">
        <v>1</v>
      </c>
      <c r="M602" s="44"/>
      <c r="N602" s="44"/>
      <c r="O602" s="47"/>
      <c r="P602" s="44"/>
      <c r="Q602" s="47"/>
      <c r="R602" s="44"/>
      <c r="S602" s="44"/>
      <c r="T602" s="44"/>
      <c r="U602" s="44"/>
      <c r="V602" s="45"/>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row>
    <row r="603" spans="2:49" ht="42" customHeight="1" x14ac:dyDescent="0.15">
      <c r="B603" s="47" t="s">
        <v>156</v>
      </c>
      <c r="C603" s="47" t="s">
        <v>77</v>
      </c>
      <c r="D603" s="44" t="s">
        <v>1225</v>
      </c>
      <c r="E603" s="44" t="s">
        <v>1226</v>
      </c>
      <c r="F603" s="44" t="s">
        <v>1227</v>
      </c>
      <c r="G603" s="54"/>
      <c r="H603" s="57" t="s">
        <v>108</v>
      </c>
      <c r="I603" s="58" t="s">
        <v>1228</v>
      </c>
      <c r="J603" s="51">
        <v>10</v>
      </c>
      <c r="K603" s="10" t="s">
        <v>221</v>
      </c>
      <c r="L603" s="11">
        <v>10</v>
      </c>
      <c r="M603" s="44" t="s">
        <v>1127</v>
      </c>
      <c r="N603" s="44" t="s">
        <v>828</v>
      </c>
      <c r="O603" s="47" t="s">
        <v>106</v>
      </c>
      <c r="P603" s="44" t="s">
        <v>224</v>
      </c>
      <c r="Q603" s="47"/>
      <c r="R603" s="44" t="s">
        <v>229</v>
      </c>
      <c r="S603" s="44"/>
      <c r="T603" s="44" t="s">
        <v>1229</v>
      </c>
      <c r="U603" s="44" t="s">
        <v>1230</v>
      </c>
      <c r="V603" s="45"/>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row>
    <row r="604" spans="2:49" ht="42" customHeight="1" x14ac:dyDescent="0.15">
      <c r="B604" s="46"/>
      <c r="C604" s="47"/>
      <c r="D604" s="44"/>
      <c r="E604" s="44"/>
      <c r="F604" s="44"/>
      <c r="G604" s="55"/>
      <c r="H604" s="48"/>
      <c r="I604" s="59"/>
      <c r="J604" s="52"/>
      <c r="K604" s="13" t="s">
        <v>230</v>
      </c>
      <c r="L604" s="11" t="s">
        <v>108</v>
      </c>
      <c r="M604" s="44"/>
      <c r="N604" s="44"/>
      <c r="O604" s="47"/>
      <c r="P604" s="44"/>
      <c r="Q604" s="47"/>
      <c r="R604" s="44"/>
      <c r="S604" s="44"/>
      <c r="T604" s="44"/>
      <c r="U604" s="44"/>
      <c r="V604" s="45"/>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row>
    <row r="605" spans="2:49" ht="42" customHeight="1" x14ac:dyDescent="0.15">
      <c r="B605" s="46"/>
      <c r="C605" s="47"/>
      <c r="D605" s="44"/>
      <c r="E605" s="44"/>
      <c r="F605" s="44"/>
      <c r="G605" s="55"/>
      <c r="H605" s="48"/>
      <c r="I605" s="59"/>
      <c r="J605" s="52"/>
      <c r="K605" s="13" t="s">
        <v>231</v>
      </c>
      <c r="L605" s="11" t="s">
        <v>108</v>
      </c>
      <c r="M605" s="44"/>
      <c r="N605" s="44"/>
      <c r="O605" s="47"/>
      <c r="P605" s="44"/>
      <c r="Q605" s="47"/>
      <c r="R605" s="44"/>
      <c r="S605" s="44"/>
      <c r="T605" s="44"/>
      <c r="U605" s="44"/>
      <c r="V605" s="45"/>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row>
    <row r="606" spans="2:49" ht="42" customHeight="1" x14ac:dyDescent="0.15">
      <c r="B606" s="46"/>
      <c r="C606" s="47"/>
      <c r="D606" s="44"/>
      <c r="E606" s="44"/>
      <c r="F606" s="44"/>
      <c r="G606" s="56"/>
      <c r="H606" s="49"/>
      <c r="I606" s="60"/>
      <c r="J606" s="53"/>
      <c r="K606" s="13" t="s">
        <v>232</v>
      </c>
      <c r="L606" s="11" t="s">
        <v>108</v>
      </c>
      <c r="M606" s="44"/>
      <c r="N606" s="44"/>
      <c r="O606" s="47"/>
      <c r="P606" s="44"/>
      <c r="Q606" s="47"/>
      <c r="R606" s="44"/>
      <c r="S606" s="44"/>
      <c r="T606" s="44"/>
      <c r="U606" s="44"/>
      <c r="V606" s="45"/>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row>
    <row r="607" spans="2:49" ht="15" customHeight="1" x14ac:dyDescent="0.15">
      <c r="B607" s="47" t="s">
        <v>157</v>
      </c>
      <c r="C607" s="47" t="s">
        <v>3</v>
      </c>
      <c r="D607" s="44" t="s">
        <v>1231</v>
      </c>
      <c r="E607" s="44" t="s">
        <v>1232</v>
      </c>
      <c r="F607" s="44" t="s">
        <v>1233</v>
      </c>
      <c r="G607" s="54" t="s">
        <v>105</v>
      </c>
      <c r="H607" s="57" t="str">
        <f>HYPERLINK("#", "https://clinic-fujimoto.jp/")</f>
        <v>https://clinic-fujimoto.jp/</v>
      </c>
      <c r="I607" s="58" t="s">
        <v>1234</v>
      </c>
      <c r="J607" s="51">
        <v>7</v>
      </c>
      <c r="K607" s="10" t="s">
        <v>221</v>
      </c>
      <c r="L607" s="11">
        <v>5</v>
      </c>
      <c r="M607" s="44" t="s">
        <v>296</v>
      </c>
      <c r="N607" s="44" t="s">
        <v>1154</v>
      </c>
      <c r="O607" s="47"/>
      <c r="P607" s="44" t="s">
        <v>185</v>
      </c>
      <c r="Q607" s="47"/>
      <c r="R607" s="44"/>
      <c r="S607" s="44"/>
      <c r="T607" s="44" t="s">
        <v>227</v>
      </c>
      <c r="U607" s="44" t="s">
        <v>1235</v>
      </c>
      <c r="V607" s="45"/>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row>
    <row r="608" spans="2:49" ht="15" customHeight="1" x14ac:dyDescent="0.15">
      <c r="B608" s="46"/>
      <c r="C608" s="47"/>
      <c r="D608" s="44"/>
      <c r="E608" s="44"/>
      <c r="F608" s="44"/>
      <c r="G608" s="55"/>
      <c r="H608" s="48"/>
      <c r="I608" s="59"/>
      <c r="J608" s="52"/>
      <c r="K608" s="13" t="s">
        <v>230</v>
      </c>
      <c r="L608" s="11">
        <v>1</v>
      </c>
      <c r="M608" s="44"/>
      <c r="N608" s="44"/>
      <c r="O608" s="47"/>
      <c r="P608" s="44"/>
      <c r="Q608" s="47"/>
      <c r="R608" s="44"/>
      <c r="S608" s="44"/>
      <c r="T608" s="44"/>
      <c r="U608" s="44"/>
      <c r="V608" s="45"/>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row>
    <row r="609" spans="2:49" ht="15" customHeight="1" x14ac:dyDescent="0.15">
      <c r="B609" s="46"/>
      <c r="C609" s="47"/>
      <c r="D609" s="44"/>
      <c r="E609" s="44"/>
      <c r="F609" s="44"/>
      <c r="G609" s="55"/>
      <c r="H609" s="48"/>
      <c r="I609" s="59"/>
      <c r="J609" s="52"/>
      <c r="K609" s="13" t="s">
        <v>231</v>
      </c>
      <c r="L609" s="11"/>
      <c r="M609" s="44"/>
      <c r="N609" s="44"/>
      <c r="O609" s="47"/>
      <c r="P609" s="44"/>
      <c r="Q609" s="47"/>
      <c r="R609" s="44"/>
      <c r="S609" s="44"/>
      <c r="T609" s="44"/>
      <c r="U609" s="44"/>
      <c r="V609" s="45"/>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row>
    <row r="610" spans="2:49" ht="15" customHeight="1" x14ac:dyDescent="0.15">
      <c r="B610" s="46"/>
      <c r="C610" s="47"/>
      <c r="D610" s="44"/>
      <c r="E610" s="44"/>
      <c r="F610" s="44"/>
      <c r="G610" s="56"/>
      <c r="H610" s="49"/>
      <c r="I610" s="60"/>
      <c r="J610" s="53"/>
      <c r="K610" s="13" t="s">
        <v>232</v>
      </c>
      <c r="L610" s="11">
        <v>1</v>
      </c>
      <c r="M610" s="44"/>
      <c r="N610" s="44"/>
      <c r="O610" s="47"/>
      <c r="P610" s="44"/>
      <c r="Q610" s="47"/>
      <c r="R610" s="44"/>
      <c r="S610" s="44"/>
      <c r="T610" s="44"/>
      <c r="U610" s="44"/>
      <c r="V610" s="45"/>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row>
    <row r="611" spans="2:49" ht="15" customHeight="1" x14ac:dyDescent="0.15">
      <c r="B611" s="47" t="s">
        <v>159</v>
      </c>
      <c r="C611" s="47" t="s">
        <v>10</v>
      </c>
      <c r="D611" s="44" t="s">
        <v>1262</v>
      </c>
      <c r="E611" s="44" t="s">
        <v>1263</v>
      </c>
      <c r="F611" s="44" t="s">
        <v>1264</v>
      </c>
      <c r="G611" s="54"/>
      <c r="H611" s="57"/>
      <c r="I611" s="58" t="s">
        <v>1265</v>
      </c>
      <c r="J611" s="51">
        <v>30</v>
      </c>
      <c r="K611" s="10" t="s">
        <v>221</v>
      </c>
      <c r="L611" s="11">
        <v>19</v>
      </c>
      <c r="M611" s="44" t="s">
        <v>274</v>
      </c>
      <c r="N611" s="44" t="s">
        <v>308</v>
      </c>
      <c r="O611" s="47" t="s">
        <v>106</v>
      </c>
      <c r="P611" s="44" t="s">
        <v>623</v>
      </c>
      <c r="Q611" s="47"/>
      <c r="R611" s="44" t="s">
        <v>1174</v>
      </c>
      <c r="S611" s="44"/>
      <c r="T611" s="44" t="s">
        <v>227</v>
      </c>
      <c r="U611" s="44" t="s">
        <v>1266</v>
      </c>
      <c r="V611" s="45"/>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row>
    <row r="612" spans="2:49" ht="15" customHeight="1" x14ac:dyDescent="0.15">
      <c r="B612" s="46"/>
      <c r="C612" s="47"/>
      <c r="D612" s="44"/>
      <c r="E612" s="44"/>
      <c r="F612" s="44"/>
      <c r="G612" s="55"/>
      <c r="H612" s="48"/>
      <c r="I612" s="59"/>
      <c r="J612" s="52"/>
      <c r="K612" s="13" t="s">
        <v>230</v>
      </c>
      <c r="L612" s="11">
        <v>8</v>
      </c>
      <c r="M612" s="44"/>
      <c r="N612" s="44"/>
      <c r="O612" s="47"/>
      <c r="P612" s="44"/>
      <c r="Q612" s="47"/>
      <c r="R612" s="44"/>
      <c r="S612" s="44"/>
      <c r="T612" s="44"/>
      <c r="U612" s="44"/>
      <c r="V612" s="45"/>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row>
    <row r="613" spans="2:49" ht="15" customHeight="1" x14ac:dyDescent="0.15">
      <c r="B613" s="46"/>
      <c r="C613" s="47"/>
      <c r="D613" s="44"/>
      <c r="E613" s="44"/>
      <c r="F613" s="44"/>
      <c r="G613" s="55"/>
      <c r="H613" s="48"/>
      <c r="I613" s="59"/>
      <c r="J613" s="52"/>
      <c r="K613" s="13" t="s">
        <v>231</v>
      </c>
      <c r="L613" s="11">
        <v>2</v>
      </c>
      <c r="M613" s="44"/>
      <c r="N613" s="44"/>
      <c r="O613" s="47"/>
      <c r="P613" s="44"/>
      <c r="Q613" s="47"/>
      <c r="R613" s="44"/>
      <c r="S613" s="44"/>
      <c r="T613" s="44"/>
      <c r="U613" s="44"/>
      <c r="V613" s="45"/>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row>
    <row r="614" spans="2:49" ht="15" customHeight="1" x14ac:dyDescent="0.15">
      <c r="B614" s="46"/>
      <c r="C614" s="47"/>
      <c r="D614" s="44"/>
      <c r="E614" s="44"/>
      <c r="F614" s="44"/>
      <c r="G614" s="56"/>
      <c r="H614" s="49"/>
      <c r="I614" s="60"/>
      <c r="J614" s="53"/>
      <c r="K614" s="13" t="s">
        <v>232</v>
      </c>
      <c r="L614" s="11">
        <v>1</v>
      </c>
      <c r="M614" s="44"/>
      <c r="N614" s="44"/>
      <c r="O614" s="47"/>
      <c r="P614" s="44"/>
      <c r="Q614" s="47"/>
      <c r="R614" s="44"/>
      <c r="S614" s="44"/>
      <c r="T614" s="44"/>
      <c r="U614" s="44"/>
      <c r="V614" s="45"/>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row>
    <row r="615" spans="2:49" ht="39.950000000000003" customHeight="1" x14ac:dyDescent="0.15">
      <c r="B615" s="47" t="s">
        <v>158</v>
      </c>
      <c r="C615" s="47" t="s">
        <v>40</v>
      </c>
      <c r="D615" s="44" t="s">
        <v>1256</v>
      </c>
      <c r="E615" s="44" t="s">
        <v>1257</v>
      </c>
      <c r="F615" s="44" t="s">
        <v>1258</v>
      </c>
      <c r="G615" s="54" t="s">
        <v>105</v>
      </c>
      <c r="H615" s="57" t="str">
        <f>HYPERLINK("#", "https://liberty-fukuoka.jp/")</f>
        <v>https://liberty-fukuoka.jp/</v>
      </c>
      <c r="I615" s="58" t="s">
        <v>1259</v>
      </c>
      <c r="J615" s="51">
        <v>44</v>
      </c>
      <c r="K615" s="10" t="s">
        <v>221</v>
      </c>
      <c r="L615" s="11">
        <v>23</v>
      </c>
      <c r="M615" s="44" t="s">
        <v>274</v>
      </c>
      <c r="N615" s="44" t="s">
        <v>1260</v>
      </c>
      <c r="O615" s="47" t="s">
        <v>106</v>
      </c>
      <c r="P615" s="44" t="s">
        <v>190</v>
      </c>
      <c r="Q615" s="47" t="s">
        <v>299</v>
      </c>
      <c r="R615" s="44" t="s">
        <v>254</v>
      </c>
      <c r="S615" s="44" t="s">
        <v>226</v>
      </c>
      <c r="T615" s="44" t="s">
        <v>227</v>
      </c>
      <c r="U615" s="44" t="s">
        <v>1261</v>
      </c>
      <c r="V615" s="45"/>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row>
    <row r="616" spans="2:49" ht="39.950000000000003" customHeight="1" x14ac:dyDescent="0.15">
      <c r="B616" s="46"/>
      <c r="C616" s="47"/>
      <c r="D616" s="44"/>
      <c r="E616" s="44"/>
      <c r="F616" s="44"/>
      <c r="G616" s="55"/>
      <c r="H616" s="48"/>
      <c r="I616" s="59"/>
      <c r="J616" s="52"/>
      <c r="K616" s="13" t="s">
        <v>230</v>
      </c>
      <c r="L616" s="11">
        <v>11</v>
      </c>
      <c r="M616" s="44"/>
      <c r="N616" s="44"/>
      <c r="O616" s="47"/>
      <c r="P616" s="44"/>
      <c r="Q616" s="47"/>
      <c r="R616" s="44"/>
      <c r="S616" s="44"/>
      <c r="T616" s="44"/>
      <c r="U616" s="44"/>
      <c r="V616" s="45"/>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row>
    <row r="617" spans="2:49" ht="39.950000000000003" customHeight="1" x14ac:dyDescent="0.15">
      <c r="B617" s="46"/>
      <c r="C617" s="47"/>
      <c r="D617" s="44"/>
      <c r="E617" s="44"/>
      <c r="F617" s="44"/>
      <c r="G617" s="55"/>
      <c r="H617" s="48"/>
      <c r="I617" s="59"/>
      <c r="J617" s="52"/>
      <c r="K617" s="13" t="s">
        <v>231</v>
      </c>
      <c r="L617" s="11">
        <v>3</v>
      </c>
      <c r="M617" s="44"/>
      <c r="N617" s="44"/>
      <c r="O617" s="47"/>
      <c r="P617" s="44"/>
      <c r="Q617" s="47"/>
      <c r="R617" s="44"/>
      <c r="S617" s="44"/>
      <c r="T617" s="44"/>
      <c r="U617" s="44"/>
      <c r="V617" s="45"/>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row>
    <row r="618" spans="2:49" ht="39.75" customHeight="1" x14ac:dyDescent="0.15">
      <c r="B618" s="46"/>
      <c r="C618" s="47"/>
      <c r="D618" s="44"/>
      <c r="E618" s="44"/>
      <c r="F618" s="44"/>
      <c r="G618" s="56"/>
      <c r="H618" s="49"/>
      <c r="I618" s="60"/>
      <c r="J618" s="53"/>
      <c r="K618" s="13" t="s">
        <v>232</v>
      </c>
      <c r="L618" s="11">
        <v>7</v>
      </c>
      <c r="M618" s="44"/>
      <c r="N618" s="44"/>
      <c r="O618" s="47"/>
      <c r="P618" s="44"/>
      <c r="Q618" s="47"/>
      <c r="R618" s="44"/>
      <c r="S618" s="44"/>
      <c r="T618" s="44"/>
      <c r="U618" s="44"/>
      <c r="V618" s="45"/>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row>
    <row r="619" spans="2:49" ht="18" customHeight="1" x14ac:dyDescent="0.15">
      <c r="B619" s="47" t="s">
        <v>158</v>
      </c>
      <c r="C619" s="47" t="s">
        <v>5</v>
      </c>
      <c r="D619" s="44" t="s">
        <v>1236</v>
      </c>
      <c r="E619" s="44" t="s">
        <v>1237</v>
      </c>
      <c r="F619" s="44" t="s">
        <v>1238</v>
      </c>
      <c r="G619" s="54" t="s">
        <v>105</v>
      </c>
      <c r="H619" s="57" t="str">
        <f>HYPERLINK("#", "http://www.hinode-hs.com")</f>
        <v>http://www.hinode-hs.com</v>
      </c>
      <c r="I619" s="58" t="s">
        <v>1239</v>
      </c>
      <c r="J619" s="51">
        <v>20</v>
      </c>
      <c r="K619" s="10" t="s">
        <v>221</v>
      </c>
      <c r="L619" s="11">
        <v>20</v>
      </c>
      <c r="M619" s="44" t="s">
        <v>259</v>
      </c>
      <c r="N619" s="44" t="s">
        <v>308</v>
      </c>
      <c r="O619" s="47" t="s">
        <v>106</v>
      </c>
      <c r="P619" s="44" t="s">
        <v>224</v>
      </c>
      <c r="Q619" s="47"/>
      <c r="R619" s="44" t="s">
        <v>300</v>
      </c>
      <c r="S619" s="44"/>
      <c r="T619" s="44" t="s">
        <v>227</v>
      </c>
      <c r="U619" s="44" t="s">
        <v>1240</v>
      </c>
      <c r="V619" s="45"/>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row>
    <row r="620" spans="2:49" ht="18" customHeight="1" x14ac:dyDescent="0.15">
      <c r="B620" s="46"/>
      <c r="C620" s="47"/>
      <c r="D620" s="44"/>
      <c r="E620" s="44"/>
      <c r="F620" s="44"/>
      <c r="G620" s="55"/>
      <c r="H620" s="48"/>
      <c r="I620" s="59"/>
      <c r="J620" s="52"/>
      <c r="K620" s="13" t="s">
        <v>230</v>
      </c>
      <c r="L620" s="11"/>
      <c r="M620" s="44"/>
      <c r="N620" s="44"/>
      <c r="O620" s="47"/>
      <c r="P620" s="44"/>
      <c r="Q620" s="47"/>
      <c r="R620" s="44"/>
      <c r="S620" s="44"/>
      <c r="T620" s="44"/>
      <c r="U620" s="44"/>
      <c r="V620" s="45"/>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row>
    <row r="621" spans="2:49" ht="18" customHeight="1" x14ac:dyDescent="0.15">
      <c r="B621" s="46"/>
      <c r="C621" s="47"/>
      <c r="D621" s="44"/>
      <c r="E621" s="44"/>
      <c r="F621" s="44"/>
      <c r="G621" s="55"/>
      <c r="H621" s="48"/>
      <c r="I621" s="59"/>
      <c r="J621" s="52"/>
      <c r="K621" s="13" t="s">
        <v>231</v>
      </c>
      <c r="L621" s="11"/>
      <c r="M621" s="44"/>
      <c r="N621" s="44"/>
      <c r="O621" s="47"/>
      <c r="P621" s="44"/>
      <c r="Q621" s="47"/>
      <c r="R621" s="44"/>
      <c r="S621" s="44"/>
      <c r="T621" s="44"/>
      <c r="U621" s="44"/>
      <c r="V621" s="45"/>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row>
    <row r="622" spans="2:49" ht="18" customHeight="1" x14ac:dyDescent="0.15">
      <c r="B622" s="46"/>
      <c r="C622" s="47"/>
      <c r="D622" s="44"/>
      <c r="E622" s="44"/>
      <c r="F622" s="44"/>
      <c r="G622" s="56"/>
      <c r="H622" s="49"/>
      <c r="I622" s="60"/>
      <c r="J622" s="53"/>
      <c r="K622" s="13" t="s">
        <v>232</v>
      </c>
      <c r="L622" s="11"/>
      <c r="M622" s="44"/>
      <c r="N622" s="44"/>
      <c r="O622" s="47"/>
      <c r="P622" s="44"/>
      <c r="Q622" s="47"/>
      <c r="R622" s="44"/>
      <c r="S622" s="44"/>
      <c r="T622" s="44"/>
      <c r="U622" s="44"/>
      <c r="V622" s="45"/>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row>
    <row r="623" spans="2:49" ht="29.1" customHeight="1" x14ac:dyDescent="0.15">
      <c r="B623" s="47" t="s">
        <v>158</v>
      </c>
      <c r="C623" s="47" t="s">
        <v>5</v>
      </c>
      <c r="D623" s="44" t="s">
        <v>1241</v>
      </c>
      <c r="E623" s="44" t="s">
        <v>1242</v>
      </c>
      <c r="F623" s="44" t="s">
        <v>1243</v>
      </c>
      <c r="G623" s="54"/>
      <c r="H623" s="57" t="s">
        <v>108</v>
      </c>
      <c r="I623" s="58" t="s">
        <v>1244</v>
      </c>
      <c r="J623" s="51" t="s">
        <v>155</v>
      </c>
      <c r="K623" s="10" t="s">
        <v>221</v>
      </c>
      <c r="L623" s="11">
        <v>4</v>
      </c>
      <c r="M623" s="44" t="s">
        <v>259</v>
      </c>
      <c r="N623" s="44" t="s">
        <v>1245</v>
      </c>
      <c r="O623" s="47" t="s">
        <v>106</v>
      </c>
      <c r="P623" s="44" t="s">
        <v>224</v>
      </c>
      <c r="Q623" s="47"/>
      <c r="R623" s="44" t="s">
        <v>254</v>
      </c>
      <c r="S623" s="44"/>
      <c r="T623" s="44" t="s">
        <v>227</v>
      </c>
      <c r="U623" s="44" t="s">
        <v>1246</v>
      </c>
      <c r="V623" s="45"/>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row>
    <row r="624" spans="2:49" ht="29.1" customHeight="1" x14ac:dyDescent="0.15">
      <c r="B624" s="46"/>
      <c r="C624" s="47"/>
      <c r="D624" s="44"/>
      <c r="E624" s="44"/>
      <c r="F624" s="44"/>
      <c r="G624" s="55"/>
      <c r="H624" s="48"/>
      <c r="I624" s="59"/>
      <c r="J624" s="52"/>
      <c r="K624" s="13" t="s">
        <v>230</v>
      </c>
      <c r="L624" s="11">
        <v>3</v>
      </c>
      <c r="M624" s="44"/>
      <c r="N624" s="44"/>
      <c r="O624" s="47"/>
      <c r="P624" s="44"/>
      <c r="Q624" s="47"/>
      <c r="R624" s="44"/>
      <c r="S624" s="44"/>
      <c r="T624" s="44"/>
      <c r="U624" s="44"/>
      <c r="V624" s="45"/>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row>
    <row r="625" spans="2:49" ht="29.1" customHeight="1" x14ac:dyDescent="0.15">
      <c r="B625" s="46"/>
      <c r="C625" s="47"/>
      <c r="D625" s="44"/>
      <c r="E625" s="44"/>
      <c r="F625" s="44"/>
      <c r="G625" s="55"/>
      <c r="H625" s="48"/>
      <c r="I625" s="59"/>
      <c r="J625" s="52"/>
      <c r="K625" s="13" t="s">
        <v>231</v>
      </c>
      <c r="L625" s="11"/>
      <c r="M625" s="44"/>
      <c r="N625" s="44"/>
      <c r="O625" s="47"/>
      <c r="P625" s="44"/>
      <c r="Q625" s="47"/>
      <c r="R625" s="44"/>
      <c r="S625" s="44"/>
      <c r="T625" s="44"/>
      <c r="U625" s="44"/>
      <c r="V625" s="45"/>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row>
    <row r="626" spans="2:49" ht="29.1" customHeight="1" x14ac:dyDescent="0.15">
      <c r="B626" s="46"/>
      <c r="C626" s="47"/>
      <c r="D626" s="44"/>
      <c r="E626" s="44"/>
      <c r="F626" s="44"/>
      <c r="G626" s="56"/>
      <c r="H626" s="49"/>
      <c r="I626" s="60"/>
      <c r="J626" s="53"/>
      <c r="K626" s="13" t="s">
        <v>232</v>
      </c>
      <c r="L626" s="11" t="s">
        <v>244</v>
      </c>
      <c r="M626" s="44"/>
      <c r="N626" s="44"/>
      <c r="O626" s="47"/>
      <c r="P626" s="44"/>
      <c r="Q626" s="47"/>
      <c r="R626" s="44"/>
      <c r="S626" s="44"/>
      <c r="T626" s="44"/>
      <c r="U626" s="44"/>
      <c r="V626" s="45"/>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row>
    <row r="627" spans="2:49" ht="32.1" customHeight="1" x14ac:dyDescent="0.15">
      <c r="B627" s="47" t="s">
        <v>158</v>
      </c>
      <c r="C627" s="47" t="s">
        <v>97</v>
      </c>
      <c r="D627" s="44" t="s">
        <v>1247</v>
      </c>
      <c r="E627" s="44" t="s">
        <v>1248</v>
      </c>
      <c r="F627" s="44" t="s">
        <v>1249</v>
      </c>
      <c r="G627" s="54" t="s">
        <v>105</v>
      </c>
      <c r="H627" s="57" t="str">
        <f>HYPERLINK("#", "http://www.city.fukuoka.med.or.jp")</f>
        <v>http://www.city.fukuoka.med.or.jp</v>
      </c>
      <c r="I627" s="58" t="s">
        <v>1250</v>
      </c>
      <c r="J627" s="51" t="s">
        <v>1251</v>
      </c>
      <c r="K627" s="10" t="s">
        <v>221</v>
      </c>
      <c r="L627" s="11">
        <v>22</v>
      </c>
      <c r="M627" s="44" t="s">
        <v>537</v>
      </c>
      <c r="N627" s="44" t="s">
        <v>1252</v>
      </c>
      <c r="O627" s="47" t="s">
        <v>106</v>
      </c>
      <c r="P627" s="44" t="s">
        <v>1253</v>
      </c>
      <c r="Q627" s="47"/>
      <c r="R627" s="44" t="s">
        <v>254</v>
      </c>
      <c r="S627" s="44" t="s">
        <v>226</v>
      </c>
      <c r="T627" s="44" t="s">
        <v>1254</v>
      </c>
      <c r="U627" s="44" t="s">
        <v>540</v>
      </c>
      <c r="V627" s="45"/>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row>
    <row r="628" spans="2:49" ht="32.1" customHeight="1" x14ac:dyDescent="0.15">
      <c r="B628" s="46"/>
      <c r="C628" s="47"/>
      <c r="D628" s="44"/>
      <c r="E628" s="44"/>
      <c r="F628" s="44"/>
      <c r="G628" s="55"/>
      <c r="H628" s="48"/>
      <c r="I628" s="59"/>
      <c r="J628" s="52"/>
      <c r="K628" s="13" t="s">
        <v>230</v>
      </c>
      <c r="L628" s="11" t="s">
        <v>170</v>
      </c>
      <c r="M628" s="44"/>
      <c r="N628" s="44"/>
      <c r="O628" s="47"/>
      <c r="P628" s="44"/>
      <c r="Q628" s="47"/>
      <c r="R628" s="44"/>
      <c r="S628" s="44"/>
      <c r="T628" s="44"/>
      <c r="U628" s="44"/>
      <c r="V628" s="45"/>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row>
    <row r="629" spans="2:49" ht="32.1" customHeight="1" x14ac:dyDescent="0.15">
      <c r="B629" s="46"/>
      <c r="C629" s="47"/>
      <c r="D629" s="44"/>
      <c r="E629" s="44"/>
      <c r="F629" s="44"/>
      <c r="G629" s="55"/>
      <c r="H629" s="48"/>
      <c r="I629" s="59"/>
      <c r="J629" s="52"/>
      <c r="K629" s="13" t="s">
        <v>231</v>
      </c>
      <c r="L629" s="11" t="s">
        <v>1255</v>
      </c>
      <c r="M629" s="44"/>
      <c r="N629" s="44"/>
      <c r="O629" s="47"/>
      <c r="P629" s="44"/>
      <c r="Q629" s="47"/>
      <c r="R629" s="44"/>
      <c r="S629" s="44"/>
      <c r="T629" s="44"/>
      <c r="U629" s="44"/>
      <c r="V629" s="45"/>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row>
    <row r="630" spans="2:49" ht="32.1" customHeight="1" x14ac:dyDescent="0.15">
      <c r="B630" s="46"/>
      <c r="C630" s="47"/>
      <c r="D630" s="44"/>
      <c r="E630" s="44"/>
      <c r="F630" s="44"/>
      <c r="G630" s="56"/>
      <c r="H630" s="49"/>
      <c r="I630" s="60"/>
      <c r="J630" s="53"/>
      <c r="K630" s="13" t="s">
        <v>232</v>
      </c>
      <c r="L630" s="11" t="s">
        <v>244</v>
      </c>
      <c r="M630" s="44"/>
      <c r="N630" s="44"/>
      <c r="O630" s="47"/>
      <c r="P630" s="44"/>
      <c r="Q630" s="47"/>
      <c r="R630" s="44"/>
      <c r="S630" s="44"/>
      <c r="T630" s="44"/>
      <c r="U630" s="44"/>
      <c r="V630" s="45"/>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row>
    <row r="631" spans="2:49" ht="21.95" customHeight="1" x14ac:dyDescent="0.15">
      <c r="B631" s="47" t="s">
        <v>159</v>
      </c>
      <c r="C631" s="47" t="s">
        <v>9</v>
      </c>
      <c r="D631" s="44" t="s">
        <v>1267</v>
      </c>
      <c r="E631" s="44" t="s">
        <v>1268</v>
      </c>
      <c r="F631" s="44" t="s">
        <v>1269</v>
      </c>
      <c r="G631" s="54" t="s">
        <v>105</v>
      </c>
      <c r="H631" s="57" t="str">
        <f>HYPERLINK("#", "https://www.u-care-station.com")</f>
        <v>https://www.u-care-station.com</v>
      </c>
      <c r="I631" s="58" t="s">
        <v>1270</v>
      </c>
      <c r="J631" s="51">
        <v>6</v>
      </c>
      <c r="K631" s="10" t="s">
        <v>221</v>
      </c>
      <c r="L631" s="11">
        <v>4</v>
      </c>
      <c r="M631" s="44" t="s">
        <v>274</v>
      </c>
      <c r="N631" s="44" t="s">
        <v>1271</v>
      </c>
      <c r="O631" s="47" t="s">
        <v>106</v>
      </c>
      <c r="P631" s="44" t="s">
        <v>181</v>
      </c>
      <c r="Q631" s="47"/>
      <c r="R631" s="44" t="s">
        <v>300</v>
      </c>
      <c r="S631" s="44" t="s">
        <v>226</v>
      </c>
      <c r="T631" s="44" t="s">
        <v>227</v>
      </c>
      <c r="U631" s="44" t="s">
        <v>1272</v>
      </c>
      <c r="V631" s="45"/>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row>
    <row r="632" spans="2:49" ht="21.95" customHeight="1" x14ac:dyDescent="0.15">
      <c r="B632" s="46"/>
      <c r="C632" s="47"/>
      <c r="D632" s="44"/>
      <c r="E632" s="44"/>
      <c r="F632" s="44"/>
      <c r="G632" s="55"/>
      <c r="H632" s="48"/>
      <c r="I632" s="59"/>
      <c r="J632" s="52"/>
      <c r="K632" s="13" t="s">
        <v>230</v>
      </c>
      <c r="L632" s="11"/>
      <c r="M632" s="44"/>
      <c r="N632" s="44"/>
      <c r="O632" s="47"/>
      <c r="P632" s="44"/>
      <c r="Q632" s="47"/>
      <c r="R632" s="44"/>
      <c r="S632" s="44"/>
      <c r="T632" s="44"/>
      <c r="U632" s="44"/>
      <c r="V632" s="45"/>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row>
    <row r="633" spans="2:49" ht="21.95" customHeight="1" x14ac:dyDescent="0.15">
      <c r="B633" s="46"/>
      <c r="C633" s="47"/>
      <c r="D633" s="44"/>
      <c r="E633" s="44"/>
      <c r="F633" s="44"/>
      <c r="G633" s="55"/>
      <c r="H633" s="48"/>
      <c r="I633" s="59"/>
      <c r="J633" s="52"/>
      <c r="K633" s="13" t="s">
        <v>231</v>
      </c>
      <c r="L633" s="11"/>
      <c r="M633" s="44"/>
      <c r="N633" s="44"/>
      <c r="O633" s="47"/>
      <c r="P633" s="44"/>
      <c r="Q633" s="47"/>
      <c r="R633" s="44"/>
      <c r="S633" s="44"/>
      <c r="T633" s="44"/>
      <c r="U633" s="44"/>
      <c r="V633" s="45"/>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row>
    <row r="634" spans="2:49" ht="21.95" customHeight="1" x14ac:dyDescent="0.15">
      <c r="B634" s="46"/>
      <c r="C634" s="47"/>
      <c r="D634" s="44"/>
      <c r="E634" s="44"/>
      <c r="F634" s="44"/>
      <c r="G634" s="56"/>
      <c r="H634" s="49"/>
      <c r="I634" s="60"/>
      <c r="J634" s="53"/>
      <c r="K634" s="13" t="s">
        <v>232</v>
      </c>
      <c r="L634" s="11"/>
      <c r="M634" s="44"/>
      <c r="N634" s="44"/>
      <c r="O634" s="47"/>
      <c r="P634" s="44"/>
      <c r="Q634" s="47"/>
      <c r="R634" s="44"/>
      <c r="S634" s="44"/>
      <c r="T634" s="44"/>
      <c r="U634" s="44"/>
      <c r="V634" s="45"/>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row>
    <row r="635" spans="2:49" ht="23.1" customHeight="1" x14ac:dyDescent="0.15">
      <c r="B635" s="47" t="s">
        <v>159</v>
      </c>
      <c r="C635" s="47" t="s">
        <v>9</v>
      </c>
      <c r="D635" s="44" t="s">
        <v>1273</v>
      </c>
      <c r="E635" s="44" t="s">
        <v>1274</v>
      </c>
      <c r="F635" s="44" t="s">
        <v>1275</v>
      </c>
      <c r="G635" s="54" t="s">
        <v>105</v>
      </c>
      <c r="H635" s="57" t="str">
        <f>HYPERLINK("#", "https://www.rise-visit.jp/")</f>
        <v>https://www.rise-visit.jp/</v>
      </c>
      <c r="I635" s="58" t="s">
        <v>1276</v>
      </c>
      <c r="J635" s="51">
        <v>11</v>
      </c>
      <c r="K635" s="10" t="s">
        <v>221</v>
      </c>
      <c r="L635" s="11">
        <v>7</v>
      </c>
      <c r="M635" s="44" t="s">
        <v>487</v>
      </c>
      <c r="N635" s="44" t="s">
        <v>1277</v>
      </c>
      <c r="O635" s="47" t="s">
        <v>106</v>
      </c>
      <c r="P635" s="44" t="s">
        <v>192</v>
      </c>
      <c r="Q635" s="47"/>
      <c r="R635" s="44" t="s">
        <v>300</v>
      </c>
      <c r="S635" s="44" t="s">
        <v>226</v>
      </c>
      <c r="T635" s="44" t="s">
        <v>227</v>
      </c>
      <c r="U635" s="44" t="s">
        <v>489</v>
      </c>
      <c r="V635" s="45"/>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row>
    <row r="636" spans="2:49" ht="23.1" customHeight="1" x14ac:dyDescent="0.15">
      <c r="B636" s="46"/>
      <c r="C636" s="47"/>
      <c r="D636" s="44"/>
      <c r="E636" s="44"/>
      <c r="F636" s="44"/>
      <c r="G636" s="55"/>
      <c r="H636" s="48"/>
      <c r="I636" s="59"/>
      <c r="J636" s="52"/>
      <c r="K636" s="13" t="s">
        <v>230</v>
      </c>
      <c r="L636" s="11">
        <v>2</v>
      </c>
      <c r="M636" s="44"/>
      <c r="N636" s="44"/>
      <c r="O636" s="47"/>
      <c r="P636" s="44"/>
      <c r="Q636" s="47"/>
      <c r="R636" s="44"/>
      <c r="S636" s="44"/>
      <c r="T636" s="44"/>
      <c r="U636" s="44"/>
      <c r="V636" s="45"/>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row>
    <row r="637" spans="2:49" ht="23.1" customHeight="1" x14ac:dyDescent="0.15">
      <c r="B637" s="46"/>
      <c r="C637" s="47"/>
      <c r="D637" s="44"/>
      <c r="E637" s="44"/>
      <c r="F637" s="44"/>
      <c r="G637" s="55"/>
      <c r="H637" s="48"/>
      <c r="I637" s="59"/>
      <c r="J637" s="52"/>
      <c r="K637" s="13" t="s">
        <v>231</v>
      </c>
      <c r="L637" s="11">
        <v>1</v>
      </c>
      <c r="M637" s="44"/>
      <c r="N637" s="44"/>
      <c r="O637" s="47"/>
      <c r="P637" s="44"/>
      <c r="Q637" s="47"/>
      <c r="R637" s="44"/>
      <c r="S637" s="44"/>
      <c r="T637" s="44"/>
      <c r="U637" s="44"/>
      <c r="V637" s="45"/>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row>
    <row r="638" spans="2:49" ht="23.1" customHeight="1" x14ac:dyDescent="0.15">
      <c r="B638" s="46"/>
      <c r="C638" s="47"/>
      <c r="D638" s="44"/>
      <c r="E638" s="44"/>
      <c r="F638" s="44"/>
      <c r="G638" s="56"/>
      <c r="H638" s="49"/>
      <c r="I638" s="60"/>
      <c r="J638" s="53"/>
      <c r="K638" s="13" t="s">
        <v>232</v>
      </c>
      <c r="L638" s="11">
        <v>1</v>
      </c>
      <c r="M638" s="44"/>
      <c r="N638" s="44"/>
      <c r="O638" s="47"/>
      <c r="P638" s="44"/>
      <c r="Q638" s="47"/>
      <c r="R638" s="44"/>
      <c r="S638" s="44"/>
      <c r="T638" s="44"/>
      <c r="U638" s="44"/>
      <c r="V638" s="45"/>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row>
    <row r="639" spans="2:49" ht="21" customHeight="1" x14ac:dyDescent="0.15">
      <c r="B639" s="47" t="s">
        <v>159</v>
      </c>
      <c r="C639" s="47" t="s">
        <v>9</v>
      </c>
      <c r="D639" s="44" t="s">
        <v>1278</v>
      </c>
      <c r="E639" s="44" t="s">
        <v>1279</v>
      </c>
      <c r="F639" s="44" t="s">
        <v>1280</v>
      </c>
      <c r="G639" s="54"/>
      <c r="H639" s="57"/>
      <c r="I639" s="58" t="s">
        <v>1281</v>
      </c>
      <c r="J639" s="51">
        <v>7</v>
      </c>
      <c r="K639" s="10" t="s">
        <v>221</v>
      </c>
      <c r="L639" s="11">
        <v>4</v>
      </c>
      <c r="M639" s="44" t="s">
        <v>359</v>
      </c>
      <c r="N639" s="44" t="s">
        <v>1282</v>
      </c>
      <c r="O639" s="47" t="s">
        <v>106</v>
      </c>
      <c r="P639" s="44" t="s">
        <v>190</v>
      </c>
      <c r="Q639" s="47"/>
      <c r="R639" s="44" t="s">
        <v>254</v>
      </c>
      <c r="S639" s="44" t="s">
        <v>301</v>
      </c>
      <c r="T639" s="44" t="s">
        <v>227</v>
      </c>
      <c r="U639" s="44" t="s">
        <v>1283</v>
      </c>
      <c r="V639" s="45"/>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row>
    <row r="640" spans="2:49" ht="21" customHeight="1" x14ac:dyDescent="0.15">
      <c r="B640" s="46"/>
      <c r="C640" s="47"/>
      <c r="D640" s="44"/>
      <c r="E640" s="44"/>
      <c r="F640" s="44"/>
      <c r="G640" s="55"/>
      <c r="H640" s="48"/>
      <c r="I640" s="59"/>
      <c r="J640" s="52"/>
      <c r="K640" s="13" t="s">
        <v>230</v>
      </c>
      <c r="L640" s="11">
        <v>2</v>
      </c>
      <c r="M640" s="44"/>
      <c r="N640" s="44"/>
      <c r="O640" s="47"/>
      <c r="P640" s="44"/>
      <c r="Q640" s="47"/>
      <c r="R640" s="44"/>
      <c r="S640" s="44"/>
      <c r="T640" s="44"/>
      <c r="U640" s="44"/>
      <c r="V640" s="45"/>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row>
    <row r="641" spans="2:49" ht="21" customHeight="1" x14ac:dyDescent="0.15">
      <c r="B641" s="46"/>
      <c r="C641" s="47"/>
      <c r="D641" s="44"/>
      <c r="E641" s="44"/>
      <c r="F641" s="44"/>
      <c r="G641" s="55"/>
      <c r="H641" s="48"/>
      <c r="I641" s="59"/>
      <c r="J641" s="52"/>
      <c r="K641" s="13" t="s">
        <v>231</v>
      </c>
      <c r="L641" s="11">
        <v>1</v>
      </c>
      <c r="M641" s="44"/>
      <c r="N641" s="44"/>
      <c r="O641" s="47"/>
      <c r="P641" s="44"/>
      <c r="Q641" s="47"/>
      <c r="R641" s="44"/>
      <c r="S641" s="44"/>
      <c r="T641" s="44"/>
      <c r="U641" s="44"/>
      <c r="V641" s="45"/>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row>
    <row r="642" spans="2:49" ht="21" customHeight="1" x14ac:dyDescent="0.15">
      <c r="B642" s="46"/>
      <c r="C642" s="47"/>
      <c r="D642" s="44"/>
      <c r="E642" s="44"/>
      <c r="F642" s="44"/>
      <c r="G642" s="56"/>
      <c r="H642" s="49"/>
      <c r="I642" s="60"/>
      <c r="J642" s="53"/>
      <c r="K642" s="13" t="s">
        <v>232</v>
      </c>
      <c r="L642" s="11"/>
      <c r="M642" s="44"/>
      <c r="N642" s="44"/>
      <c r="O642" s="47"/>
      <c r="P642" s="44"/>
      <c r="Q642" s="47"/>
      <c r="R642" s="44"/>
      <c r="S642" s="44"/>
      <c r="T642" s="44"/>
      <c r="U642" s="44"/>
      <c r="V642" s="45"/>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row>
    <row r="643" spans="2:49" ht="23.1" customHeight="1" x14ac:dyDescent="0.15">
      <c r="B643" s="47" t="s">
        <v>160</v>
      </c>
      <c r="C643" s="47" t="s">
        <v>8</v>
      </c>
      <c r="D643" s="44" t="s">
        <v>1284</v>
      </c>
      <c r="E643" s="44" t="s">
        <v>1285</v>
      </c>
      <c r="F643" s="44" t="s">
        <v>1286</v>
      </c>
      <c r="G643" s="54"/>
      <c r="H643" s="57"/>
      <c r="I643" s="58" t="s">
        <v>1287</v>
      </c>
      <c r="J643" s="51">
        <v>11</v>
      </c>
      <c r="K643" s="10" t="s">
        <v>221</v>
      </c>
      <c r="L643" s="11">
        <v>11</v>
      </c>
      <c r="M643" s="44" t="s">
        <v>274</v>
      </c>
      <c r="N643" s="44" t="s">
        <v>1288</v>
      </c>
      <c r="O643" s="47" t="s">
        <v>106</v>
      </c>
      <c r="P643" s="44" t="s">
        <v>181</v>
      </c>
      <c r="Q643" s="47"/>
      <c r="R643" s="44" t="s">
        <v>300</v>
      </c>
      <c r="S643" s="44"/>
      <c r="T643" s="44" t="s">
        <v>227</v>
      </c>
      <c r="U643" s="44" t="s">
        <v>1289</v>
      </c>
      <c r="V643" s="45"/>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row>
    <row r="644" spans="2:49" ht="23.1" customHeight="1" x14ac:dyDescent="0.15">
      <c r="B644" s="46"/>
      <c r="C644" s="47"/>
      <c r="D644" s="44"/>
      <c r="E644" s="44"/>
      <c r="F644" s="44"/>
      <c r="G644" s="55"/>
      <c r="H644" s="48"/>
      <c r="I644" s="59"/>
      <c r="J644" s="52"/>
      <c r="K644" s="13" t="s">
        <v>230</v>
      </c>
      <c r="L644" s="11"/>
      <c r="M644" s="44"/>
      <c r="N644" s="44"/>
      <c r="O644" s="47"/>
      <c r="P644" s="44"/>
      <c r="Q644" s="47"/>
      <c r="R644" s="44"/>
      <c r="S644" s="44"/>
      <c r="T644" s="44"/>
      <c r="U644" s="44"/>
      <c r="V644" s="45"/>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row>
    <row r="645" spans="2:49" ht="23.1" customHeight="1" x14ac:dyDescent="0.15">
      <c r="B645" s="46"/>
      <c r="C645" s="47"/>
      <c r="D645" s="44"/>
      <c r="E645" s="44"/>
      <c r="F645" s="44"/>
      <c r="G645" s="55"/>
      <c r="H645" s="48"/>
      <c r="I645" s="59"/>
      <c r="J645" s="52"/>
      <c r="K645" s="13" t="s">
        <v>231</v>
      </c>
      <c r="L645" s="11"/>
      <c r="M645" s="44"/>
      <c r="N645" s="44"/>
      <c r="O645" s="47"/>
      <c r="P645" s="44"/>
      <c r="Q645" s="47"/>
      <c r="R645" s="44"/>
      <c r="S645" s="44"/>
      <c r="T645" s="44"/>
      <c r="U645" s="44"/>
      <c r="V645" s="45"/>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row>
    <row r="646" spans="2:49" ht="23.1" customHeight="1" x14ac:dyDescent="0.15">
      <c r="B646" s="46"/>
      <c r="C646" s="47"/>
      <c r="D646" s="44"/>
      <c r="E646" s="44"/>
      <c r="F646" s="44"/>
      <c r="G646" s="56"/>
      <c r="H646" s="49"/>
      <c r="I646" s="60"/>
      <c r="J646" s="53"/>
      <c r="K646" s="13" t="s">
        <v>232</v>
      </c>
      <c r="L646" s="11"/>
      <c r="M646" s="44"/>
      <c r="N646" s="44"/>
      <c r="O646" s="47"/>
      <c r="P646" s="44"/>
      <c r="Q646" s="47"/>
      <c r="R646" s="44"/>
      <c r="S646" s="44"/>
      <c r="T646" s="44"/>
      <c r="U646" s="44"/>
      <c r="V646" s="45"/>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row>
    <row r="647" spans="2:49" ht="33" customHeight="1" x14ac:dyDescent="0.15">
      <c r="B647" s="47" t="s">
        <v>160</v>
      </c>
      <c r="C647" s="47" t="s">
        <v>8</v>
      </c>
      <c r="D647" s="44" t="s">
        <v>1290</v>
      </c>
      <c r="E647" s="44" t="s">
        <v>1291</v>
      </c>
      <c r="F647" s="44" t="s">
        <v>1292</v>
      </c>
      <c r="G647" s="54"/>
      <c r="H647" s="57"/>
      <c r="I647" s="58" t="s">
        <v>1293</v>
      </c>
      <c r="J647" s="51">
        <v>8</v>
      </c>
      <c r="K647" s="10" t="s">
        <v>221</v>
      </c>
      <c r="L647" s="11">
        <v>5</v>
      </c>
      <c r="M647" s="44" t="s">
        <v>522</v>
      </c>
      <c r="N647" s="44" t="s">
        <v>1198</v>
      </c>
      <c r="O647" s="47" t="s">
        <v>106</v>
      </c>
      <c r="P647" s="44"/>
      <c r="Q647" s="47"/>
      <c r="R647" s="44" t="s">
        <v>254</v>
      </c>
      <c r="S647" s="44"/>
      <c r="T647" s="44" t="s">
        <v>227</v>
      </c>
      <c r="U647" s="44" t="s">
        <v>1294</v>
      </c>
      <c r="V647" s="45"/>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row>
    <row r="648" spans="2:49" ht="33" customHeight="1" x14ac:dyDescent="0.15">
      <c r="B648" s="46"/>
      <c r="C648" s="47"/>
      <c r="D648" s="44"/>
      <c r="E648" s="44"/>
      <c r="F648" s="44"/>
      <c r="G648" s="55"/>
      <c r="H648" s="48"/>
      <c r="I648" s="59"/>
      <c r="J648" s="52"/>
      <c r="K648" s="13" t="s">
        <v>230</v>
      </c>
      <c r="L648" s="11">
        <v>3</v>
      </c>
      <c r="M648" s="44"/>
      <c r="N648" s="44"/>
      <c r="O648" s="47"/>
      <c r="P648" s="44"/>
      <c r="Q648" s="47"/>
      <c r="R648" s="44"/>
      <c r="S648" s="44"/>
      <c r="T648" s="44"/>
      <c r="U648" s="44"/>
      <c r="V648" s="45"/>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row>
    <row r="649" spans="2:49" ht="33" customHeight="1" x14ac:dyDescent="0.15">
      <c r="B649" s="46"/>
      <c r="C649" s="47"/>
      <c r="D649" s="44"/>
      <c r="E649" s="44"/>
      <c r="F649" s="44"/>
      <c r="G649" s="55"/>
      <c r="H649" s="48"/>
      <c r="I649" s="59"/>
      <c r="J649" s="52"/>
      <c r="K649" s="13" t="s">
        <v>231</v>
      </c>
      <c r="L649" s="11"/>
      <c r="M649" s="44"/>
      <c r="N649" s="44"/>
      <c r="O649" s="47"/>
      <c r="P649" s="44"/>
      <c r="Q649" s="47"/>
      <c r="R649" s="44"/>
      <c r="S649" s="44"/>
      <c r="T649" s="44"/>
      <c r="U649" s="44"/>
      <c r="V649" s="45"/>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row>
    <row r="650" spans="2:49" ht="33" customHeight="1" x14ac:dyDescent="0.15">
      <c r="B650" s="46"/>
      <c r="C650" s="47"/>
      <c r="D650" s="44"/>
      <c r="E650" s="44"/>
      <c r="F650" s="44"/>
      <c r="G650" s="56"/>
      <c r="H650" s="49"/>
      <c r="I650" s="60"/>
      <c r="J650" s="53"/>
      <c r="K650" s="13" t="s">
        <v>232</v>
      </c>
      <c r="L650" s="11"/>
      <c r="M650" s="44"/>
      <c r="N650" s="44"/>
      <c r="O650" s="47"/>
      <c r="P650" s="44"/>
      <c r="Q650" s="47"/>
      <c r="R650" s="44"/>
      <c r="S650" s="44"/>
      <c r="T650" s="44"/>
      <c r="U650" s="44"/>
      <c r="V650" s="45"/>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row>
    <row r="651" spans="2:49" ht="23.1" customHeight="1" x14ac:dyDescent="0.15">
      <c r="B651" s="47" t="s">
        <v>160</v>
      </c>
      <c r="C651" s="47" t="s">
        <v>61</v>
      </c>
      <c r="D651" s="44" t="s">
        <v>1295</v>
      </c>
      <c r="E651" s="44" t="s">
        <v>1296</v>
      </c>
      <c r="F651" s="44" t="s">
        <v>1297</v>
      </c>
      <c r="G651" s="54" t="s">
        <v>105</v>
      </c>
      <c r="H651" s="57" t="str">
        <f>HYPERLINK("#", "http://evidencecare.jp")</f>
        <v>http://evidencecare.jp</v>
      </c>
      <c r="I651" s="58" t="s">
        <v>1298</v>
      </c>
      <c r="J651" s="51">
        <v>16</v>
      </c>
      <c r="K651" s="10" t="s">
        <v>221</v>
      </c>
      <c r="L651" s="11">
        <v>7</v>
      </c>
      <c r="M651" s="44" t="s">
        <v>274</v>
      </c>
      <c r="N651" s="44" t="s">
        <v>1198</v>
      </c>
      <c r="O651" s="47" t="s">
        <v>106</v>
      </c>
      <c r="P651" s="44"/>
      <c r="Q651" s="47"/>
      <c r="R651" s="44" t="s">
        <v>254</v>
      </c>
      <c r="S651" s="44" t="s">
        <v>226</v>
      </c>
      <c r="T651" s="44" t="s">
        <v>227</v>
      </c>
      <c r="U651" s="44" t="s">
        <v>1299</v>
      </c>
      <c r="V651" s="45"/>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row>
    <row r="652" spans="2:49" ht="23.1" customHeight="1" x14ac:dyDescent="0.15">
      <c r="B652" s="46"/>
      <c r="C652" s="47"/>
      <c r="D652" s="44"/>
      <c r="E652" s="44"/>
      <c r="F652" s="44"/>
      <c r="G652" s="55"/>
      <c r="H652" s="48"/>
      <c r="I652" s="59"/>
      <c r="J652" s="52"/>
      <c r="K652" s="13" t="s">
        <v>230</v>
      </c>
      <c r="L652" s="11">
        <v>4</v>
      </c>
      <c r="M652" s="44"/>
      <c r="N652" s="44"/>
      <c r="O652" s="47"/>
      <c r="P652" s="44"/>
      <c r="Q652" s="47"/>
      <c r="R652" s="44"/>
      <c r="S652" s="44"/>
      <c r="T652" s="44"/>
      <c r="U652" s="44"/>
      <c r="V652" s="45"/>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row>
    <row r="653" spans="2:49" ht="23.1" customHeight="1" x14ac:dyDescent="0.15">
      <c r="B653" s="46"/>
      <c r="C653" s="47"/>
      <c r="D653" s="44"/>
      <c r="E653" s="44"/>
      <c r="F653" s="44"/>
      <c r="G653" s="55"/>
      <c r="H653" s="48"/>
      <c r="I653" s="59"/>
      <c r="J653" s="52"/>
      <c r="K653" s="13" t="s">
        <v>231</v>
      </c>
      <c r="L653" s="11">
        <v>4</v>
      </c>
      <c r="M653" s="44"/>
      <c r="N653" s="44"/>
      <c r="O653" s="47"/>
      <c r="P653" s="44"/>
      <c r="Q653" s="47"/>
      <c r="R653" s="44"/>
      <c r="S653" s="44"/>
      <c r="T653" s="44"/>
      <c r="U653" s="44"/>
      <c r="V653" s="45"/>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row>
    <row r="654" spans="2:49" ht="23.1" customHeight="1" x14ac:dyDescent="0.15">
      <c r="B654" s="46"/>
      <c r="C654" s="47"/>
      <c r="D654" s="44"/>
      <c r="E654" s="44"/>
      <c r="F654" s="44"/>
      <c r="G654" s="56"/>
      <c r="H654" s="49"/>
      <c r="I654" s="60"/>
      <c r="J654" s="53"/>
      <c r="K654" s="13" t="s">
        <v>232</v>
      </c>
      <c r="L654" s="11">
        <v>1</v>
      </c>
      <c r="M654" s="44"/>
      <c r="N654" s="44"/>
      <c r="O654" s="47"/>
      <c r="P654" s="44"/>
      <c r="Q654" s="47"/>
      <c r="R654" s="44"/>
      <c r="S654" s="44"/>
      <c r="T654" s="44"/>
      <c r="U654" s="44"/>
      <c r="V654" s="45"/>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row>
    <row r="655" spans="2:49" ht="17.100000000000001" customHeight="1" x14ac:dyDescent="0.15">
      <c r="B655" s="47" t="s">
        <v>161</v>
      </c>
      <c r="C655" s="47" t="s">
        <v>11</v>
      </c>
      <c r="D655" s="44" t="s">
        <v>1300</v>
      </c>
      <c r="E655" s="44" t="s">
        <v>1301</v>
      </c>
      <c r="F655" s="44" t="s">
        <v>1302</v>
      </c>
      <c r="G655" s="54" t="s">
        <v>105</v>
      </c>
      <c r="H655" s="57" t="str">
        <f>HYPERLINK("#", "http://seiwakai-hp.jp")</f>
        <v>http://seiwakai-hp.jp</v>
      </c>
      <c r="I655" s="58" t="s">
        <v>1303</v>
      </c>
      <c r="J655" s="51">
        <v>7</v>
      </c>
      <c r="K655" s="10" t="s">
        <v>221</v>
      </c>
      <c r="L655" s="11">
        <v>6</v>
      </c>
      <c r="M655" s="44" t="s">
        <v>1304</v>
      </c>
      <c r="N655" s="44" t="s">
        <v>1154</v>
      </c>
      <c r="O655" s="47" t="s">
        <v>106</v>
      </c>
      <c r="P655" s="44" t="s">
        <v>190</v>
      </c>
      <c r="Q655" s="47"/>
      <c r="R655" s="44" t="s">
        <v>1174</v>
      </c>
      <c r="S655" s="44"/>
      <c r="T655" s="44" t="s">
        <v>227</v>
      </c>
      <c r="U655" s="44" t="s">
        <v>1305</v>
      </c>
      <c r="V655" s="45"/>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row>
    <row r="656" spans="2:49" ht="17.100000000000001" customHeight="1" x14ac:dyDescent="0.15">
      <c r="B656" s="46"/>
      <c r="C656" s="47"/>
      <c r="D656" s="44"/>
      <c r="E656" s="44"/>
      <c r="F656" s="44"/>
      <c r="G656" s="55"/>
      <c r="H656" s="48"/>
      <c r="I656" s="59"/>
      <c r="J656" s="52"/>
      <c r="K656" s="13" t="s">
        <v>230</v>
      </c>
      <c r="L656" s="11"/>
      <c r="M656" s="44"/>
      <c r="N656" s="44"/>
      <c r="O656" s="47"/>
      <c r="P656" s="44"/>
      <c r="Q656" s="47"/>
      <c r="R656" s="44"/>
      <c r="S656" s="44"/>
      <c r="T656" s="44"/>
      <c r="U656" s="44"/>
      <c r="V656" s="45"/>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row>
    <row r="657" spans="2:49" ht="17.100000000000001" customHeight="1" x14ac:dyDescent="0.15">
      <c r="B657" s="46"/>
      <c r="C657" s="47"/>
      <c r="D657" s="44"/>
      <c r="E657" s="44"/>
      <c r="F657" s="44"/>
      <c r="G657" s="55"/>
      <c r="H657" s="48"/>
      <c r="I657" s="59"/>
      <c r="J657" s="52"/>
      <c r="K657" s="13" t="s">
        <v>231</v>
      </c>
      <c r="L657" s="11"/>
      <c r="M657" s="44"/>
      <c r="N657" s="44"/>
      <c r="O657" s="47"/>
      <c r="P657" s="44"/>
      <c r="Q657" s="47"/>
      <c r="R657" s="44"/>
      <c r="S657" s="44"/>
      <c r="T657" s="44"/>
      <c r="U657" s="44"/>
      <c r="V657" s="45"/>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row>
    <row r="658" spans="2:49" ht="17.100000000000001" customHeight="1" x14ac:dyDescent="0.15">
      <c r="B658" s="46"/>
      <c r="C658" s="47"/>
      <c r="D658" s="44"/>
      <c r="E658" s="44"/>
      <c r="F658" s="44"/>
      <c r="G658" s="56"/>
      <c r="H658" s="49"/>
      <c r="I658" s="60"/>
      <c r="J658" s="53"/>
      <c r="K658" s="13" t="s">
        <v>232</v>
      </c>
      <c r="L658" s="11">
        <v>1</v>
      </c>
      <c r="M658" s="44"/>
      <c r="N658" s="44"/>
      <c r="O658" s="47"/>
      <c r="P658" s="44"/>
      <c r="Q658" s="47"/>
      <c r="R658" s="44"/>
      <c r="S658" s="44"/>
      <c r="T658" s="44"/>
      <c r="U658" s="44"/>
      <c r="V658" s="45"/>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row>
    <row r="659" spans="2:49" ht="30.95" customHeight="1" x14ac:dyDescent="0.15">
      <c r="B659" s="47" t="s">
        <v>161</v>
      </c>
      <c r="C659" s="47" t="s">
        <v>12</v>
      </c>
      <c r="D659" s="44" t="s">
        <v>1306</v>
      </c>
      <c r="E659" s="44" t="s">
        <v>1307</v>
      </c>
      <c r="F659" s="44" t="s">
        <v>1308</v>
      </c>
      <c r="G659" s="54" t="s">
        <v>105</v>
      </c>
      <c r="H659" s="57" t="s">
        <v>1309</v>
      </c>
      <c r="I659" s="58" t="s">
        <v>1310</v>
      </c>
      <c r="J659" s="51">
        <v>5</v>
      </c>
      <c r="K659" s="10" t="s">
        <v>221</v>
      </c>
      <c r="L659" s="11">
        <v>5</v>
      </c>
      <c r="M659" s="44" t="s">
        <v>1311</v>
      </c>
      <c r="N659" s="44" t="s">
        <v>1312</v>
      </c>
      <c r="O659" s="47" t="s">
        <v>106</v>
      </c>
      <c r="P659" s="44" t="s">
        <v>181</v>
      </c>
      <c r="Q659" s="47"/>
      <c r="R659" s="44" t="s">
        <v>254</v>
      </c>
      <c r="S659" s="44"/>
      <c r="T659" s="44" t="s">
        <v>227</v>
      </c>
      <c r="U659" s="44" t="s">
        <v>1313</v>
      </c>
      <c r="V659" s="45"/>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row>
    <row r="660" spans="2:49" ht="30.95" customHeight="1" x14ac:dyDescent="0.15">
      <c r="B660" s="46"/>
      <c r="C660" s="47"/>
      <c r="D660" s="44"/>
      <c r="E660" s="44"/>
      <c r="F660" s="44"/>
      <c r="G660" s="55"/>
      <c r="H660" s="48"/>
      <c r="I660" s="59"/>
      <c r="J660" s="52"/>
      <c r="K660" s="13" t="s">
        <v>230</v>
      </c>
      <c r="L660" s="11"/>
      <c r="M660" s="44"/>
      <c r="N660" s="44"/>
      <c r="O660" s="47"/>
      <c r="P660" s="44"/>
      <c r="Q660" s="47"/>
      <c r="R660" s="44"/>
      <c r="S660" s="44"/>
      <c r="T660" s="44"/>
      <c r="U660" s="44"/>
      <c r="V660" s="45"/>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row>
    <row r="661" spans="2:49" ht="30.95" customHeight="1" x14ac:dyDescent="0.15">
      <c r="B661" s="46"/>
      <c r="C661" s="47"/>
      <c r="D661" s="44"/>
      <c r="E661" s="44"/>
      <c r="F661" s="44"/>
      <c r="G661" s="55"/>
      <c r="H661" s="48"/>
      <c r="I661" s="59"/>
      <c r="J661" s="52"/>
      <c r="K661" s="13" t="s">
        <v>231</v>
      </c>
      <c r="L661" s="11"/>
      <c r="M661" s="44"/>
      <c r="N661" s="44"/>
      <c r="O661" s="47"/>
      <c r="P661" s="44"/>
      <c r="Q661" s="47"/>
      <c r="R661" s="44"/>
      <c r="S661" s="44"/>
      <c r="T661" s="44"/>
      <c r="U661" s="44"/>
      <c r="V661" s="45"/>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row>
    <row r="662" spans="2:49" ht="30.95" customHeight="1" x14ac:dyDescent="0.15">
      <c r="B662" s="46"/>
      <c r="C662" s="47"/>
      <c r="D662" s="44"/>
      <c r="E662" s="44"/>
      <c r="F662" s="44"/>
      <c r="G662" s="56"/>
      <c r="H662" s="49"/>
      <c r="I662" s="60"/>
      <c r="J662" s="53"/>
      <c r="K662" s="13" t="s">
        <v>232</v>
      </c>
      <c r="L662" s="11"/>
      <c r="M662" s="44"/>
      <c r="N662" s="44"/>
      <c r="O662" s="47"/>
      <c r="P662" s="44"/>
      <c r="Q662" s="47"/>
      <c r="R662" s="44"/>
      <c r="S662" s="44"/>
      <c r="T662" s="44"/>
      <c r="U662" s="44"/>
      <c r="V662" s="45"/>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row>
    <row r="663" spans="2:49" ht="29.45" customHeight="1" x14ac:dyDescent="0.15">
      <c r="B663" s="47" t="s">
        <v>161</v>
      </c>
      <c r="C663" s="47" t="s">
        <v>12</v>
      </c>
      <c r="D663" s="44" t="s">
        <v>1314</v>
      </c>
      <c r="E663" s="44" t="s">
        <v>1315</v>
      </c>
      <c r="F663" s="44" t="s">
        <v>1316</v>
      </c>
      <c r="G663" s="54" t="s">
        <v>105</v>
      </c>
      <c r="H663" s="57" t="str">
        <f>HYPERLINK("#", "https://www.sohshis.com")</f>
        <v>https://www.sohshis.com</v>
      </c>
      <c r="I663" s="58" t="s">
        <v>1317</v>
      </c>
      <c r="J663" s="51">
        <v>6</v>
      </c>
      <c r="K663" s="10" t="s">
        <v>221</v>
      </c>
      <c r="L663" s="11">
        <v>4</v>
      </c>
      <c r="M663" s="44" t="s">
        <v>402</v>
      </c>
      <c r="N663" s="44" t="s">
        <v>1154</v>
      </c>
      <c r="O663" s="47" t="s">
        <v>106</v>
      </c>
      <c r="P663" s="44"/>
      <c r="Q663" s="47"/>
      <c r="R663" s="44" t="s">
        <v>254</v>
      </c>
      <c r="S663" s="44" t="s">
        <v>1318</v>
      </c>
      <c r="T663" s="44" t="s">
        <v>227</v>
      </c>
      <c r="U663" s="44" t="s">
        <v>1319</v>
      </c>
      <c r="V663" s="45"/>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row>
    <row r="664" spans="2:49" ht="29.45" customHeight="1" x14ac:dyDescent="0.15">
      <c r="B664" s="46"/>
      <c r="C664" s="47"/>
      <c r="D664" s="44"/>
      <c r="E664" s="44"/>
      <c r="F664" s="44"/>
      <c r="G664" s="55"/>
      <c r="H664" s="48"/>
      <c r="I664" s="59"/>
      <c r="J664" s="52"/>
      <c r="K664" s="13" t="s">
        <v>230</v>
      </c>
      <c r="L664" s="11"/>
      <c r="M664" s="44"/>
      <c r="N664" s="44"/>
      <c r="O664" s="47"/>
      <c r="P664" s="44"/>
      <c r="Q664" s="47"/>
      <c r="R664" s="44"/>
      <c r="S664" s="44"/>
      <c r="T664" s="44"/>
      <c r="U664" s="44"/>
      <c r="V664" s="45"/>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row>
    <row r="665" spans="2:49" ht="29.45" customHeight="1" x14ac:dyDescent="0.15">
      <c r="B665" s="46"/>
      <c r="C665" s="47"/>
      <c r="D665" s="44"/>
      <c r="E665" s="44"/>
      <c r="F665" s="44"/>
      <c r="G665" s="55"/>
      <c r="H665" s="48"/>
      <c r="I665" s="59"/>
      <c r="J665" s="52"/>
      <c r="K665" s="13" t="s">
        <v>231</v>
      </c>
      <c r="L665" s="11">
        <v>2</v>
      </c>
      <c r="M665" s="44"/>
      <c r="N665" s="44"/>
      <c r="O665" s="47"/>
      <c r="P665" s="44"/>
      <c r="Q665" s="47"/>
      <c r="R665" s="44"/>
      <c r="S665" s="44"/>
      <c r="T665" s="44"/>
      <c r="U665" s="44"/>
      <c r="V665" s="45"/>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row>
    <row r="666" spans="2:49" ht="29.45" customHeight="1" x14ac:dyDescent="0.15">
      <c r="B666" s="46"/>
      <c r="C666" s="47"/>
      <c r="D666" s="44"/>
      <c r="E666" s="44"/>
      <c r="F666" s="44"/>
      <c r="G666" s="56"/>
      <c r="H666" s="49"/>
      <c r="I666" s="60"/>
      <c r="J666" s="53"/>
      <c r="K666" s="13" t="s">
        <v>232</v>
      </c>
      <c r="L666" s="11"/>
      <c r="M666" s="44"/>
      <c r="N666" s="44"/>
      <c r="O666" s="47"/>
      <c r="P666" s="44"/>
      <c r="Q666" s="47"/>
      <c r="R666" s="44"/>
      <c r="S666" s="44"/>
      <c r="T666" s="44"/>
      <c r="U666" s="44"/>
      <c r="V666" s="45"/>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row>
    <row r="667" spans="2:49" ht="18" customHeight="1" x14ac:dyDescent="0.15">
      <c r="B667" s="47" t="s">
        <v>162</v>
      </c>
      <c r="C667" s="47" t="s">
        <v>73</v>
      </c>
      <c r="D667" s="44" t="s">
        <v>1330</v>
      </c>
      <c r="E667" s="44" t="s">
        <v>1331</v>
      </c>
      <c r="F667" s="44" t="s">
        <v>1332</v>
      </c>
      <c r="G667" s="54" t="s">
        <v>105</v>
      </c>
      <c r="H667" s="57" t="str">
        <f>HYPERLINK("#", "http://yui25.com")</f>
        <v>http://yui25.com</v>
      </c>
      <c r="I667" s="58" t="s">
        <v>1333</v>
      </c>
      <c r="J667" s="51">
        <v>7</v>
      </c>
      <c r="K667" s="10" t="s">
        <v>221</v>
      </c>
      <c r="L667" s="11">
        <v>3</v>
      </c>
      <c r="M667" s="44" t="s">
        <v>1004</v>
      </c>
      <c r="N667" s="44" t="s">
        <v>1334</v>
      </c>
      <c r="O667" s="47" t="s">
        <v>106</v>
      </c>
      <c r="P667" s="44" t="s">
        <v>1335</v>
      </c>
      <c r="Q667" s="47"/>
      <c r="R667" s="44" t="s">
        <v>300</v>
      </c>
      <c r="S667" s="44" t="s">
        <v>968</v>
      </c>
      <c r="T667" s="44" t="s">
        <v>1336</v>
      </c>
      <c r="U667" s="44" t="s">
        <v>1337</v>
      </c>
      <c r="V667" s="45"/>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row>
    <row r="668" spans="2:49" ht="18" customHeight="1" x14ac:dyDescent="0.15">
      <c r="B668" s="46"/>
      <c r="C668" s="47"/>
      <c r="D668" s="44"/>
      <c r="E668" s="44"/>
      <c r="F668" s="44"/>
      <c r="G668" s="55"/>
      <c r="H668" s="48"/>
      <c r="I668" s="59"/>
      <c r="J668" s="52"/>
      <c r="K668" s="13" t="s">
        <v>230</v>
      </c>
      <c r="L668" s="11">
        <v>4</v>
      </c>
      <c r="M668" s="44"/>
      <c r="N668" s="44"/>
      <c r="O668" s="47"/>
      <c r="P668" s="44"/>
      <c r="Q668" s="47"/>
      <c r="R668" s="44"/>
      <c r="S668" s="44"/>
      <c r="T668" s="44"/>
      <c r="U668" s="44"/>
      <c r="V668" s="45"/>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row>
    <row r="669" spans="2:49" ht="18" customHeight="1" x14ac:dyDescent="0.15">
      <c r="B669" s="46"/>
      <c r="C669" s="47"/>
      <c r="D669" s="44"/>
      <c r="E669" s="44"/>
      <c r="F669" s="44"/>
      <c r="G669" s="55"/>
      <c r="H669" s="48"/>
      <c r="I669" s="59"/>
      <c r="J669" s="52"/>
      <c r="K669" s="13" t="s">
        <v>231</v>
      </c>
      <c r="L669" s="11"/>
      <c r="M669" s="44"/>
      <c r="N669" s="44"/>
      <c r="O669" s="47"/>
      <c r="P669" s="44"/>
      <c r="Q669" s="47"/>
      <c r="R669" s="44"/>
      <c r="S669" s="44"/>
      <c r="T669" s="44"/>
      <c r="U669" s="44"/>
      <c r="V669" s="45"/>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row>
    <row r="670" spans="2:49" ht="18" customHeight="1" x14ac:dyDescent="0.15">
      <c r="B670" s="46"/>
      <c r="C670" s="47"/>
      <c r="D670" s="44"/>
      <c r="E670" s="44"/>
      <c r="F670" s="44"/>
      <c r="G670" s="56"/>
      <c r="H670" s="49"/>
      <c r="I670" s="60"/>
      <c r="J670" s="53"/>
      <c r="K670" s="13" t="s">
        <v>232</v>
      </c>
      <c r="L670" s="11"/>
      <c r="M670" s="44"/>
      <c r="N670" s="44"/>
      <c r="O670" s="47"/>
      <c r="P670" s="44"/>
      <c r="Q670" s="47"/>
      <c r="R670" s="44"/>
      <c r="S670" s="44"/>
      <c r="T670" s="44"/>
      <c r="U670" s="44"/>
      <c r="V670" s="45"/>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row>
    <row r="671" spans="2:49" ht="39.950000000000003" customHeight="1" x14ac:dyDescent="0.15">
      <c r="B671" s="47" t="s">
        <v>162</v>
      </c>
      <c r="C671" s="47" t="s">
        <v>73</v>
      </c>
      <c r="D671" s="44" t="s">
        <v>1338</v>
      </c>
      <c r="E671" s="44" t="s">
        <v>1339</v>
      </c>
      <c r="F671" s="44" t="s">
        <v>1340</v>
      </c>
      <c r="G671" s="54"/>
      <c r="H671" s="57"/>
      <c r="I671" s="58" t="s">
        <v>1341</v>
      </c>
      <c r="J671" s="51">
        <v>13</v>
      </c>
      <c r="K671" s="10" t="s">
        <v>221</v>
      </c>
      <c r="L671" s="11">
        <v>5</v>
      </c>
      <c r="M671" s="44" t="s">
        <v>1342</v>
      </c>
      <c r="N671" s="44" t="s">
        <v>1343</v>
      </c>
      <c r="O671" s="47" t="s">
        <v>106</v>
      </c>
      <c r="P671" s="44" t="s">
        <v>181</v>
      </c>
      <c r="Q671" s="47"/>
      <c r="R671" s="44" t="s">
        <v>254</v>
      </c>
      <c r="S671" s="44"/>
      <c r="T671" s="44" t="s">
        <v>227</v>
      </c>
      <c r="U671" s="44" t="s">
        <v>1344</v>
      </c>
      <c r="V671" s="45"/>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row>
    <row r="672" spans="2:49" ht="39.950000000000003" customHeight="1" x14ac:dyDescent="0.15">
      <c r="B672" s="46"/>
      <c r="C672" s="47"/>
      <c r="D672" s="44"/>
      <c r="E672" s="44"/>
      <c r="F672" s="44"/>
      <c r="G672" s="55"/>
      <c r="H672" s="48"/>
      <c r="I672" s="59"/>
      <c r="J672" s="52"/>
      <c r="K672" s="13" t="s">
        <v>230</v>
      </c>
      <c r="L672" s="11">
        <v>3</v>
      </c>
      <c r="M672" s="44"/>
      <c r="N672" s="44"/>
      <c r="O672" s="47"/>
      <c r="P672" s="44"/>
      <c r="Q672" s="47"/>
      <c r="R672" s="44"/>
      <c r="S672" s="44"/>
      <c r="T672" s="44"/>
      <c r="U672" s="44"/>
      <c r="V672" s="45"/>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row>
    <row r="673" spans="2:49" ht="39.950000000000003" customHeight="1" x14ac:dyDescent="0.15">
      <c r="B673" s="46"/>
      <c r="C673" s="47"/>
      <c r="D673" s="44"/>
      <c r="E673" s="44"/>
      <c r="F673" s="44"/>
      <c r="G673" s="55"/>
      <c r="H673" s="48"/>
      <c r="I673" s="59"/>
      <c r="J673" s="52"/>
      <c r="K673" s="13" t="s">
        <v>231</v>
      </c>
      <c r="L673" s="11">
        <v>3</v>
      </c>
      <c r="M673" s="44"/>
      <c r="N673" s="44"/>
      <c r="O673" s="47"/>
      <c r="P673" s="44"/>
      <c r="Q673" s="47"/>
      <c r="R673" s="44"/>
      <c r="S673" s="44"/>
      <c r="T673" s="44"/>
      <c r="U673" s="44"/>
      <c r="V673" s="45"/>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row>
    <row r="674" spans="2:49" ht="39.950000000000003" customHeight="1" x14ac:dyDescent="0.15">
      <c r="B674" s="46"/>
      <c r="C674" s="47"/>
      <c r="D674" s="44"/>
      <c r="E674" s="44"/>
      <c r="F674" s="44"/>
      <c r="G674" s="56"/>
      <c r="H674" s="49"/>
      <c r="I674" s="60"/>
      <c r="J674" s="53"/>
      <c r="K674" s="13" t="s">
        <v>232</v>
      </c>
      <c r="L674" s="11">
        <v>1</v>
      </c>
      <c r="M674" s="44"/>
      <c r="N674" s="44"/>
      <c r="O674" s="47"/>
      <c r="P674" s="44"/>
      <c r="Q674" s="47"/>
      <c r="R674" s="44"/>
      <c r="S674" s="44"/>
      <c r="T674" s="44"/>
      <c r="U674" s="44"/>
      <c r="V674" s="45"/>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row>
    <row r="675" spans="2:49" ht="35.1" customHeight="1" x14ac:dyDescent="0.15">
      <c r="B675" s="47" t="s">
        <v>162</v>
      </c>
      <c r="C675" s="47" t="s">
        <v>74</v>
      </c>
      <c r="D675" s="44" t="s">
        <v>1320</v>
      </c>
      <c r="E675" s="44" t="s">
        <v>1321</v>
      </c>
      <c r="F675" s="44" t="s">
        <v>1322</v>
      </c>
      <c r="G675" s="54"/>
      <c r="H675" s="57"/>
      <c r="I675" s="58" t="s">
        <v>1323</v>
      </c>
      <c r="J675" s="51">
        <v>9</v>
      </c>
      <c r="K675" s="10" t="s">
        <v>221</v>
      </c>
      <c r="L675" s="11">
        <v>4</v>
      </c>
      <c r="M675" s="44" t="s">
        <v>259</v>
      </c>
      <c r="N675" s="44" t="s">
        <v>846</v>
      </c>
      <c r="O675" s="47" t="s">
        <v>106</v>
      </c>
      <c r="P675" s="44"/>
      <c r="Q675" s="47"/>
      <c r="R675" s="44" t="s">
        <v>254</v>
      </c>
      <c r="S675" s="44" t="s">
        <v>241</v>
      </c>
      <c r="T675" s="44" t="s">
        <v>227</v>
      </c>
      <c r="U675" s="44" t="s">
        <v>1324</v>
      </c>
      <c r="V675" s="45"/>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row>
    <row r="676" spans="2:49" ht="35.1" customHeight="1" x14ac:dyDescent="0.15">
      <c r="B676" s="46"/>
      <c r="C676" s="47"/>
      <c r="D676" s="44"/>
      <c r="E676" s="44"/>
      <c r="F676" s="44"/>
      <c r="G676" s="55"/>
      <c r="H676" s="48"/>
      <c r="I676" s="59"/>
      <c r="J676" s="52"/>
      <c r="K676" s="13" t="s">
        <v>230</v>
      </c>
      <c r="L676" s="11">
        <v>2</v>
      </c>
      <c r="M676" s="44"/>
      <c r="N676" s="44"/>
      <c r="O676" s="47"/>
      <c r="P676" s="44"/>
      <c r="Q676" s="47"/>
      <c r="R676" s="44"/>
      <c r="S676" s="44"/>
      <c r="T676" s="44"/>
      <c r="U676" s="44"/>
      <c r="V676" s="45"/>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row>
    <row r="677" spans="2:49" ht="35.1" customHeight="1" x14ac:dyDescent="0.15">
      <c r="B677" s="46"/>
      <c r="C677" s="47"/>
      <c r="D677" s="44"/>
      <c r="E677" s="44"/>
      <c r="F677" s="44"/>
      <c r="G677" s="55"/>
      <c r="H677" s="48"/>
      <c r="I677" s="59"/>
      <c r="J677" s="52"/>
      <c r="K677" s="13" t="s">
        <v>231</v>
      </c>
      <c r="L677" s="11">
        <v>2</v>
      </c>
      <c r="M677" s="44"/>
      <c r="N677" s="44"/>
      <c r="O677" s="47"/>
      <c r="P677" s="44"/>
      <c r="Q677" s="47"/>
      <c r="R677" s="44"/>
      <c r="S677" s="44"/>
      <c r="T677" s="44"/>
      <c r="U677" s="44"/>
      <c r="V677" s="45"/>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row>
    <row r="678" spans="2:49" ht="35.1" customHeight="1" x14ac:dyDescent="0.15">
      <c r="B678" s="46"/>
      <c r="C678" s="47"/>
      <c r="D678" s="44"/>
      <c r="E678" s="44"/>
      <c r="F678" s="44"/>
      <c r="G678" s="56"/>
      <c r="H678" s="49"/>
      <c r="I678" s="60"/>
      <c r="J678" s="53"/>
      <c r="K678" s="13" t="s">
        <v>232</v>
      </c>
      <c r="L678" s="11">
        <v>1</v>
      </c>
      <c r="M678" s="44"/>
      <c r="N678" s="44"/>
      <c r="O678" s="47"/>
      <c r="P678" s="44"/>
      <c r="Q678" s="47"/>
      <c r="R678" s="44"/>
      <c r="S678" s="44"/>
      <c r="T678" s="44"/>
      <c r="U678" s="44"/>
      <c r="V678" s="45"/>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row>
    <row r="679" spans="2:49" ht="24.6" customHeight="1" x14ac:dyDescent="0.15">
      <c r="B679" s="47" t="s">
        <v>162</v>
      </c>
      <c r="C679" s="47" t="s">
        <v>74</v>
      </c>
      <c r="D679" s="44" t="s">
        <v>1325</v>
      </c>
      <c r="E679" s="44" t="s">
        <v>1326</v>
      </c>
      <c r="F679" s="44" t="s">
        <v>1327</v>
      </c>
      <c r="G679" s="54" t="s">
        <v>105</v>
      </c>
      <c r="H679" s="57" t="str">
        <f>HYPERLINK("#", "https://q-act.net")</f>
        <v>https://q-act.net</v>
      </c>
      <c r="I679" s="58" t="s">
        <v>1328</v>
      </c>
      <c r="J679" s="51" t="s">
        <v>236</v>
      </c>
      <c r="K679" s="10" t="s">
        <v>221</v>
      </c>
      <c r="L679" s="11" t="s">
        <v>1255</v>
      </c>
      <c r="M679" s="44" t="s">
        <v>259</v>
      </c>
      <c r="N679" s="44" t="s">
        <v>1271</v>
      </c>
      <c r="O679" s="47" t="s">
        <v>106</v>
      </c>
      <c r="P679" s="44" t="s">
        <v>108</v>
      </c>
      <c r="Q679" s="47"/>
      <c r="R679" s="44"/>
      <c r="S679" s="44" t="s">
        <v>241</v>
      </c>
      <c r="T679" s="44" t="s">
        <v>227</v>
      </c>
      <c r="U679" s="44" t="s">
        <v>1329</v>
      </c>
      <c r="V679" s="45"/>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row>
    <row r="680" spans="2:49" ht="24.6" customHeight="1" x14ac:dyDescent="0.15">
      <c r="B680" s="46"/>
      <c r="C680" s="47"/>
      <c r="D680" s="44"/>
      <c r="E680" s="44"/>
      <c r="F680" s="44"/>
      <c r="G680" s="55"/>
      <c r="H680" s="48"/>
      <c r="I680" s="59"/>
      <c r="J680" s="52"/>
      <c r="K680" s="13" t="s">
        <v>230</v>
      </c>
      <c r="L680" s="11" t="s">
        <v>108</v>
      </c>
      <c r="M680" s="44"/>
      <c r="N680" s="44"/>
      <c r="O680" s="47"/>
      <c r="P680" s="44"/>
      <c r="Q680" s="47"/>
      <c r="R680" s="44"/>
      <c r="S680" s="44"/>
      <c r="T680" s="44"/>
      <c r="U680" s="44"/>
      <c r="V680" s="45"/>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row>
    <row r="681" spans="2:49" ht="24.6" customHeight="1" x14ac:dyDescent="0.15">
      <c r="B681" s="46"/>
      <c r="C681" s="47"/>
      <c r="D681" s="44"/>
      <c r="E681" s="44"/>
      <c r="F681" s="44"/>
      <c r="G681" s="55"/>
      <c r="H681" s="48"/>
      <c r="I681" s="59"/>
      <c r="J681" s="52"/>
      <c r="K681" s="13" t="s">
        <v>231</v>
      </c>
      <c r="L681" s="11" t="s">
        <v>1255</v>
      </c>
      <c r="M681" s="44"/>
      <c r="N681" s="44"/>
      <c r="O681" s="47"/>
      <c r="P681" s="44"/>
      <c r="Q681" s="47"/>
      <c r="R681" s="44"/>
      <c r="S681" s="44"/>
      <c r="T681" s="44"/>
      <c r="U681" s="44"/>
      <c r="V681" s="45"/>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row>
    <row r="682" spans="2:49" ht="24.6" customHeight="1" x14ac:dyDescent="0.15">
      <c r="B682" s="46"/>
      <c r="C682" s="47"/>
      <c r="D682" s="44"/>
      <c r="E682" s="44"/>
      <c r="F682" s="44"/>
      <c r="G682" s="56"/>
      <c r="H682" s="49"/>
      <c r="I682" s="60"/>
      <c r="J682" s="53"/>
      <c r="K682" s="13" t="s">
        <v>232</v>
      </c>
      <c r="L682" s="11" t="s">
        <v>108</v>
      </c>
      <c r="M682" s="44"/>
      <c r="N682" s="44"/>
      <c r="O682" s="47"/>
      <c r="P682" s="44"/>
      <c r="Q682" s="47"/>
      <c r="R682" s="44"/>
      <c r="S682" s="44"/>
      <c r="T682" s="44"/>
      <c r="U682" s="44"/>
      <c r="V682" s="45"/>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row>
    <row r="683" spans="2:49" ht="17.45" customHeight="1" x14ac:dyDescent="0.15">
      <c r="B683" s="47" t="s">
        <v>162</v>
      </c>
      <c r="C683" s="47" t="s">
        <v>74</v>
      </c>
      <c r="D683" s="44" t="s">
        <v>1345</v>
      </c>
      <c r="E683" s="44" t="s">
        <v>1346</v>
      </c>
      <c r="F683" s="44" t="s">
        <v>1347</v>
      </c>
      <c r="G683" s="54" t="s">
        <v>105</v>
      </c>
      <c r="H683" s="57" t="str">
        <f>HYPERLINK("#", "https://mizuki-kangost.com")</f>
        <v>https://mizuki-kangost.com</v>
      </c>
      <c r="I683" s="58" t="s">
        <v>1348</v>
      </c>
      <c r="J683" s="51">
        <v>6</v>
      </c>
      <c r="K683" s="10" t="s">
        <v>221</v>
      </c>
      <c r="L683" s="11">
        <v>3</v>
      </c>
      <c r="M683" s="44" t="s">
        <v>402</v>
      </c>
      <c r="N683" s="44" t="s">
        <v>1349</v>
      </c>
      <c r="O683" s="47" t="s">
        <v>106</v>
      </c>
      <c r="P683" s="44" t="s">
        <v>1350</v>
      </c>
      <c r="Q683" s="47"/>
      <c r="R683" s="44" t="s">
        <v>300</v>
      </c>
      <c r="S683" s="44"/>
      <c r="T683" s="44" t="s">
        <v>227</v>
      </c>
      <c r="U683" s="44" t="s">
        <v>1351</v>
      </c>
      <c r="V683" s="45"/>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row>
    <row r="684" spans="2:49" ht="17.45" customHeight="1" x14ac:dyDescent="0.15">
      <c r="B684" s="46"/>
      <c r="C684" s="47"/>
      <c r="D684" s="44"/>
      <c r="E684" s="44"/>
      <c r="F684" s="44"/>
      <c r="G684" s="55"/>
      <c r="H684" s="48"/>
      <c r="I684" s="59"/>
      <c r="J684" s="52"/>
      <c r="K684" s="13" t="s">
        <v>230</v>
      </c>
      <c r="L684" s="11">
        <v>1</v>
      </c>
      <c r="M684" s="44"/>
      <c r="N684" s="44"/>
      <c r="O684" s="47"/>
      <c r="P684" s="44"/>
      <c r="Q684" s="47"/>
      <c r="R684" s="44"/>
      <c r="S684" s="44"/>
      <c r="T684" s="44"/>
      <c r="U684" s="44"/>
      <c r="V684" s="45"/>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row>
    <row r="685" spans="2:49" ht="17.45" customHeight="1" x14ac:dyDescent="0.15">
      <c r="B685" s="46"/>
      <c r="C685" s="47"/>
      <c r="D685" s="44"/>
      <c r="E685" s="44"/>
      <c r="F685" s="44"/>
      <c r="G685" s="55"/>
      <c r="H685" s="48"/>
      <c r="I685" s="59"/>
      <c r="J685" s="52"/>
      <c r="K685" s="13" t="s">
        <v>231</v>
      </c>
      <c r="L685" s="11">
        <v>1</v>
      </c>
      <c r="M685" s="44"/>
      <c r="N685" s="44"/>
      <c r="O685" s="47"/>
      <c r="P685" s="44"/>
      <c r="Q685" s="47"/>
      <c r="R685" s="44"/>
      <c r="S685" s="44"/>
      <c r="T685" s="44"/>
      <c r="U685" s="44"/>
      <c r="V685" s="45"/>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row>
    <row r="686" spans="2:49" ht="17.45" customHeight="1" x14ac:dyDescent="0.15">
      <c r="B686" s="46"/>
      <c r="C686" s="47"/>
      <c r="D686" s="44"/>
      <c r="E686" s="44"/>
      <c r="F686" s="44"/>
      <c r="G686" s="56"/>
      <c r="H686" s="49"/>
      <c r="I686" s="60"/>
      <c r="J686" s="53"/>
      <c r="K686" s="13" t="s">
        <v>232</v>
      </c>
      <c r="L686" s="11">
        <v>1</v>
      </c>
      <c r="M686" s="44"/>
      <c r="N686" s="44"/>
      <c r="O686" s="47"/>
      <c r="P686" s="44"/>
      <c r="Q686" s="47"/>
      <c r="R686" s="44"/>
      <c r="S686" s="44"/>
      <c r="T686" s="44"/>
      <c r="U686" s="44"/>
      <c r="V686" s="45"/>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row>
    <row r="687" spans="2:49" ht="33.950000000000003" customHeight="1" x14ac:dyDescent="0.15">
      <c r="B687" s="47" t="s">
        <v>163</v>
      </c>
      <c r="C687" s="47" t="s">
        <v>2</v>
      </c>
      <c r="D687" s="44" t="s">
        <v>1352</v>
      </c>
      <c r="E687" s="44" t="s">
        <v>1353</v>
      </c>
      <c r="F687" s="44" t="s">
        <v>1354</v>
      </c>
      <c r="G687" s="54" t="s">
        <v>105</v>
      </c>
      <c r="H687" s="57" t="str">
        <f>HYPERLINK("#", "http://www.hosp-yoshimura.com")</f>
        <v>http://www.hosp-yoshimura.com</v>
      </c>
      <c r="I687" s="58" t="s">
        <v>1355</v>
      </c>
      <c r="J687" s="51">
        <v>9</v>
      </c>
      <c r="K687" s="10" t="s">
        <v>221</v>
      </c>
      <c r="L687" s="11">
        <v>4</v>
      </c>
      <c r="M687" s="44" t="s">
        <v>296</v>
      </c>
      <c r="N687" s="44" t="s">
        <v>1154</v>
      </c>
      <c r="O687" s="47" t="s">
        <v>106</v>
      </c>
      <c r="P687" s="44" t="s">
        <v>1356</v>
      </c>
      <c r="Q687" s="47"/>
      <c r="R687" s="44" t="s">
        <v>229</v>
      </c>
      <c r="S687" s="44"/>
      <c r="T687" s="44" t="s">
        <v>1357</v>
      </c>
      <c r="U687" s="44" t="s">
        <v>1358</v>
      </c>
      <c r="V687" s="45"/>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row>
    <row r="688" spans="2:49" ht="33.950000000000003" customHeight="1" x14ac:dyDescent="0.15">
      <c r="B688" s="46"/>
      <c r="C688" s="47"/>
      <c r="D688" s="44"/>
      <c r="E688" s="44"/>
      <c r="F688" s="44"/>
      <c r="G688" s="55"/>
      <c r="H688" s="48"/>
      <c r="I688" s="59"/>
      <c r="J688" s="52"/>
      <c r="K688" s="13" t="s">
        <v>230</v>
      </c>
      <c r="L688" s="11">
        <v>2</v>
      </c>
      <c r="M688" s="44"/>
      <c r="N688" s="44"/>
      <c r="O688" s="47"/>
      <c r="P688" s="44"/>
      <c r="Q688" s="47"/>
      <c r="R688" s="44"/>
      <c r="S688" s="44"/>
      <c r="T688" s="44"/>
      <c r="U688" s="44"/>
      <c r="V688" s="45"/>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row>
    <row r="689" spans="2:49" ht="33.950000000000003" customHeight="1" x14ac:dyDescent="0.15">
      <c r="B689" s="46"/>
      <c r="C689" s="47"/>
      <c r="D689" s="44"/>
      <c r="E689" s="44"/>
      <c r="F689" s="44"/>
      <c r="G689" s="55"/>
      <c r="H689" s="48"/>
      <c r="I689" s="59"/>
      <c r="J689" s="52"/>
      <c r="K689" s="13" t="s">
        <v>231</v>
      </c>
      <c r="L689" s="11">
        <v>2</v>
      </c>
      <c r="M689" s="44"/>
      <c r="N689" s="44"/>
      <c r="O689" s="47"/>
      <c r="P689" s="44"/>
      <c r="Q689" s="47"/>
      <c r="R689" s="44"/>
      <c r="S689" s="44"/>
      <c r="T689" s="44"/>
      <c r="U689" s="44"/>
      <c r="V689" s="45"/>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row>
    <row r="690" spans="2:49" ht="33.950000000000003" customHeight="1" x14ac:dyDescent="0.15">
      <c r="B690" s="46"/>
      <c r="C690" s="47"/>
      <c r="D690" s="44"/>
      <c r="E690" s="44"/>
      <c r="F690" s="44"/>
      <c r="G690" s="56"/>
      <c r="H690" s="49"/>
      <c r="I690" s="60"/>
      <c r="J690" s="53"/>
      <c r="K690" s="13" t="s">
        <v>232</v>
      </c>
      <c r="L690" s="11">
        <v>1</v>
      </c>
      <c r="M690" s="44"/>
      <c r="N690" s="44"/>
      <c r="O690" s="47"/>
      <c r="P690" s="44"/>
      <c r="Q690" s="47"/>
      <c r="R690" s="44"/>
      <c r="S690" s="44"/>
      <c r="T690" s="44"/>
      <c r="U690" s="44"/>
      <c r="V690" s="45"/>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row>
    <row r="691" spans="2:49" ht="30" customHeight="1" x14ac:dyDescent="0.15">
      <c r="B691" s="47" t="s">
        <v>164</v>
      </c>
      <c r="C691" s="47" t="s">
        <v>80</v>
      </c>
      <c r="D691" s="44" t="s">
        <v>1384</v>
      </c>
      <c r="E691" s="44" t="s">
        <v>165</v>
      </c>
      <c r="F691" s="44" t="s">
        <v>1385</v>
      </c>
      <c r="G691" s="54"/>
      <c r="H691" s="57"/>
      <c r="I691" s="58" t="s">
        <v>1386</v>
      </c>
      <c r="J691" s="51">
        <v>10</v>
      </c>
      <c r="K691" s="10" t="s">
        <v>221</v>
      </c>
      <c r="L691" s="11">
        <v>10</v>
      </c>
      <c r="M691" s="44" t="s">
        <v>1387</v>
      </c>
      <c r="N691" s="44" t="s">
        <v>846</v>
      </c>
      <c r="O691" s="47" t="s">
        <v>106</v>
      </c>
      <c r="P691" s="44" t="s">
        <v>1388</v>
      </c>
      <c r="Q691" s="47"/>
      <c r="R691" s="44" t="s">
        <v>300</v>
      </c>
      <c r="S691" s="44"/>
      <c r="T691" s="44" t="s">
        <v>227</v>
      </c>
      <c r="U691" s="44" t="s">
        <v>1389</v>
      </c>
      <c r="V691" s="45"/>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row>
    <row r="692" spans="2:49" ht="30" customHeight="1" x14ac:dyDescent="0.15">
      <c r="B692" s="46"/>
      <c r="C692" s="47"/>
      <c r="D692" s="44"/>
      <c r="E692" s="44"/>
      <c r="F692" s="44"/>
      <c r="G692" s="55"/>
      <c r="H692" s="48"/>
      <c r="I692" s="59"/>
      <c r="J692" s="52"/>
      <c r="K692" s="13" t="s">
        <v>230</v>
      </c>
      <c r="L692" s="11"/>
      <c r="M692" s="44"/>
      <c r="N692" s="44"/>
      <c r="O692" s="47"/>
      <c r="P692" s="44"/>
      <c r="Q692" s="47"/>
      <c r="R692" s="44"/>
      <c r="S692" s="44"/>
      <c r="T692" s="44"/>
      <c r="U692" s="44"/>
      <c r="V692" s="45"/>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row>
    <row r="693" spans="2:49" ht="30" customHeight="1" x14ac:dyDescent="0.15">
      <c r="B693" s="46"/>
      <c r="C693" s="47"/>
      <c r="D693" s="44"/>
      <c r="E693" s="44"/>
      <c r="F693" s="44"/>
      <c r="G693" s="55"/>
      <c r="H693" s="48"/>
      <c r="I693" s="59"/>
      <c r="J693" s="52"/>
      <c r="K693" s="13" t="s">
        <v>231</v>
      </c>
      <c r="L693" s="11"/>
      <c r="M693" s="44"/>
      <c r="N693" s="44"/>
      <c r="O693" s="47"/>
      <c r="P693" s="44"/>
      <c r="Q693" s="47"/>
      <c r="R693" s="44"/>
      <c r="S693" s="44"/>
      <c r="T693" s="44"/>
      <c r="U693" s="44"/>
      <c r="V693" s="45"/>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row>
    <row r="694" spans="2:49" ht="30" customHeight="1" x14ac:dyDescent="0.15">
      <c r="B694" s="46"/>
      <c r="C694" s="47"/>
      <c r="D694" s="44"/>
      <c r="E694" s="44"/>
      <c r="F694" s="44"/>
      <c r="G694" s="56"/>
      <c r="H694" s="49"/>
      <c r="I694" s="60"/>
      <c r="J694" s="53"/>
      <c r="K694" s="13" t="s">
        <v>232</v>
      </c>
      <c r="L694" s="11"/>
      <c r="M694" s="44"/>
      <c r="N694" s="44"/>
      <c r="O694" s="47"/>
      <c r="P694" s="44"/>
      <c r="Q694" s="47"/>
      <c r="R694" s="44"/>
      <c r="S694" s="44"/>
      <c r="T694" s="44"/>
      <c r="U694" s="44"/>
      <c r="V694" s="45"/>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row>
    <row r="695" spans="2:49" ht="17.100000000000001" customHeight="1" x14ac:dyDescent="0.15">
      <c r="B695" s="47" t="s">
        <v>164</v>
      </c>
      <c r="C695" s="47" t="s">
        <v>80</v>
      </c>
      <c r="D695" s="44" t="s">
        <v>1377</v>
      </c>
      <c r="E695" s="44" t="s">
        <v>165</v>
      </c>
      <c r="F695" s="44" t="s">
        <v>1378</v>
      </c>
      <c r="G695" s="54" t="s">
        <v>105</v>
      </c>
      <c r="H695" s="57" t="str">
        <f>HYPERLINK("#", "http://www.fukuseikai-group.com/hn_fureai/")</f>
        <v>http://www.fukuseikai-group.com/hn_fureai/</v>
      </c>
      <c r="I695" s="58" t="s">
        <v>1379</v>
      </c>
      <c r="J695" s="51">
        <v>16</v>
      </c>
      <c r="K695" s="10" t="s">
        <v>221</v>
      </c>
      <c r="L695" s="11">
        <v>11</v>
      </c>
      <c r="M695" s="44" t="s">
        <v>1380</v>
      </c>
      <c r="N695" s="44" t="s">
        <v>1312</v>
      </c>
      <c r="O695" s="47" t="s">
        <v>106</v>
      </c>
      <c r="P695" s="44" t="s">
        <v>1381</v>
      </c>
      <c r="Q695" s="47"/>
      <c r="R695" s="44" t="s">
        <v>254</v>
      </c>
      <c r="S695" s="44"/>
      <c r="T695" s="44" t="s">
        <v>1382</v>
      </c>
      <c r="U695" s="44" t="s">
        <v>1383</v>
      </c>
      <c r="V695" s="45"/>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row>
    <row r="696" spans="2:49" ht="17.100000000000001" customHeight="1" x14ac:dyDescent="0.15">
      <c r="B696" s="46"/>
      <c r="C696" s="47"/>
      <c r="D696" s="44"/>
      <c r="E696" s="44"/>
      <c r="F696" s="44"/>
      <c r="G696" s="55"/>
      <c r="H696" s="48"/>
      <c r="I696" s="59"/>
      <c r="J696" s="52"/>
      <c r="K696" s="13" t="s">
        <v>230</v>
      </c>
      <c r="L696" s="11" t="s">
        <v>364</v>
      </c>
      <c r="M696" s="44"/>
      <c r="N696" s="44"/>
      <c r="O696" s="47"/>
      <c r="P696" s="44"/>
      <c r="Q696" s="47"/>
      <c r="R696" s="44"/>
      <c r="S696" s="44"/>
      <c r="T696" s="44"/>
      <c r="U696" s="44"/>
      <c r="V696" s="45"/>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row>
    <row r="697" spans="2:49" ht="17.100000000000001" customHeight="1" x14ac:dyDescent="0.15">
      <c r="B697" s="46"/>
      <c r="C697" s="47"/>
      <c r="D697" s="44"/>
      <c r="E697" s="44"/>
      <c r="F697" s="44"/>
      <c r="G697" s="55"/>
      <c r="H697" s="48"/>
      <c r="I697" s="59"/>
      <c r="J697" s="52"/>
      <c r="K697" s="13" t="s">
        <v>231</v>
      </c>
      <c r="L697" s="11" t="s">
        <v>377</v>
      </c>
      <c r="M697" s="44"/>
      <c r="N697" s="44"/>
      <c r="O697" s="47"/>
      <c r="P697" s="44"/>
      <c r="Q697" s="47"/>
      <c r="R697" s="44"/>
      <c r="S697" s="44"/>
      <c r="T697" s="44"/>
      <c r="U697" s="44"/>
      <c r="V697" s="45"/>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row>
    <row r="698" spans="2:49" ht="17.100000000000001" customHeight="1" x14ac:dyDescent="0.15">
      <c r="B698" s="46"/>
      <c r="C698" s="47"/>
      <c r="D698" s="44"/>
      <c r="E698" s="44"/>
      <c r="F698" s="44"/>
      <c r="G698" s="56"/>
      <c r="H698" s="49"/>
      <c r="I698" s="60"/>
      <c r="J698" s="53"/>
      <c r="K698" s="13" t="s">
        <v>232</v>
      </c>
      <c r="L698" s="11" t="s">
        <v>108</v>
      </c>
      <c r="M698" s="44"/>
      <c r="N698" s="44"/>
      <c r="O698" s="47"/>
      <c r="P698" s="44"/>
      <c r="Q698" s="47"/>
      <c r="R698" s="44"/>
      <c r="S698" s="44"/>
      <c r="T698" s="44"/>
      <c r="U698" s="44"/>
      <c r="V698" s="45"/>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row>
    <row r="699" spans="2:49" ht="36.950000000000003" customHeight="1" x14ac:dyDescent="0.15">
      <c r="B699" s="47" t="s">
        <v>164</v>
      </c>
      <c r="C699" s="47" t="s">
        <v>80</v>
      </c>
      <c r="D699" s="44" t="s">
        <v>1359</v>
      </c>
      <c r="E699" s="44" t="s">
        <v>1360</v>
      </c>
      <c r="F699" s="44" t="s">
        <v>1361</v>
      </c>
      <c r="G699" s="54" t="s">
        <v>105</v>
      </c>
      <c r="H699" s="57" t="str">
        <f>HYPERLINK("#", "http://sunwels.jp/")</f>
        <v>http://sunwels.jp/</v>
      </c>
      <c r="I699" s="58" t="s">
        <v>1362</v>
      </c>
      <c r="J699" s="51">
        <v>24</v>
      </c>
      <c r="K699" s="10" t="s">
        <v>221</v>
      </c>
      <c r="L699" s="11">
        <v>14</v>
      </c>
      <c r="M699" s="44" t="s">
        <v>274</v>
      </c>
      <c r="N699" s="44" t="s">
        <v>1363</v>
      </c>
      <c r="O699" s="47" t="s">
        <v>106</v>
      </c>
      <c r="P699" s="44" t="s">
        <v>502</v>
      </c>
      <c r="Q699" s="47"/>
      <c r="R699" s="44" t="s">
        <v>1174</v>
      </c>
      <c r="S699" s="44"/>
      <c r="T699" s="44" t="s">
        <v>227</v>
      </c>
      <c r="U699" s="44" t="s">
        <v>1364</v>
      </c>
      <c r="V699" s="45"/>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row>
    <row r="700" spans="2:49" ht="36.950000000000003" customHeight="1" x14ac:dyDescent="0.15">
      <c r="B700" s="46"/>
      <c r="C700" s="47"/>
      <c r="D700" s="44"/>
      <c r="E700" s="44"/>
      <c r="F700" s="44"/>
      <c r="G700" s="55"/>
      <c r="H700" s="48"/>
      <c r="I700" s="59"/>
      <c r="J700" s="52"/>
      <c r="K700" s="13" t="s">
        <v>230</v>
      </c>
      <c r="L700" s="11">
        <v>6</v>
      </c>
      <c r="M700" s="44"/>
      <c r="N700" s="44"/>
      <c r="O700" s="47"/>
      <c r="P700" s="44"/>
      <c r="Q700" s="47"/>
      <c r="R700" s="44"/>
      <c r="S700" s="44"/>
      <c r="T700" s="44"/>
      <c r="U700" s="44"/>
      <c r="V700" s="45"/>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row>
    <row r="701" spans="2:49" ht="36.950000000000003" customHeight="1" x14ac:dyDescent="0.15">
      <c r="B701" s="46"/>
      <c r="C701" s="47"/>
      <c r="D701" s="44"/>
      <c r="E701" s="44"/>
      <c r="F701" s="44"/>
      <c r="G701" s="55"/>
      <c r="H701" s="48"/>
      <c r="I701" s="59"/>
      <c r="J701" s="52"/>
      <c r="K701" s="13" t="s">
        <v>231</v>
      </c>
      <c r="L701" s="11">
        <v>3</v>
      </c>
      <c r="M701" s="44"/>
      <c r="N701" s="44"/>
      <c r="O701" s="47"/>
      <c r="P701" s="44"/>
      <c r="Q701" s="47"/>
      <c r="R701" s="44"/>
      <c r="S701" s="44"/>
      <c r="T701" s="44"/>
      <c r="U701" s="44"/>
      <c r="V701" s="45"/>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row>
    <row r="702" spans="2:49" ht="36.950000000000003" customHeight="1" x14ac:dyDescent="0.15">
      <c r="B702" s="46"/>
      <c r="C702" s="47"/>
      <c r="D702" s="44"/>
      <c r="E702" s="44"/>
      <c r="F702" s="44"/>
      <c r="G702" s="56"/>
      <c r="H702" s="49"/>
      <c r="I702" s="60"/>
      <c r="J702" s="53"/>
      <c r="K702" s="13" t="s">
        <v>232</v>
      </c>
      <c r="L702" s="11">
        <v>1</v>
      </c>
      <c r="M702" s="44"/>
      <c r="N702" s="44"/>
      <c r="O702" s="47"/>
      <c r="P702" s="44"/>
      <c r="Q702" s="47"/>
      <c r="R702" s="44"/>
      <c r="S702" s="44"/>
      <c r="T702" s="44"/>
      <c r="U702" s="44"/>
      <c r="V702" s="45"/>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row>
    <row r="703" spans="2:49" ht="23.1" customHeight="1" x14ac:dyDescent="0.15">
      <c r="B703" s="47" t="s">
        <v>164</v>
      </c>
      <c r="C703" s="47" t="s">
        <v>72</v>
      </c>
      <c r="D703" s="44" t="s">
        <v>1365</v>
      </c>
      <c r="E703" s="44" t="s">
        <v>1366</v>
      </c>
      <c r="F703" s="44" t="s">
        <v>1367</v>
      </c>
      <c r="G703" s="54" t="s">
        <v>105</v>
      </c>
      <c r="H703" s="57" t="str">
        <f>HYPERLINK("#", "http://www.m10-sunny.com/company/")</f>
        <v>http://www.m10-sunny.com/company/</v>
      </c>
      <c r="I703" s="58" t="s">
        <v>1368</v>
      </c>
      <c r="J703" s="51">
        <v>3</v>
      </c>
      <c r="K703" s="10" t="s">
        <v>221</v>
      </c>
      <c r="L703" s="11">
        <v>3</v>
      </c>
      <c r="M703" s="44" t="s">
        <v>296</v>
      </c>
      <c r="N703" s="44" t="s">
        <v>1369</v>
      </c>
      <c r="O703" s="47" t="s">
        <v>106</v>
      </c>
      <c r="P703" s="44" t="s">
        <v>181</v>
      </c>
      <c r="Q703" s="47"/>
      <c r="R703" s="44" t="s">
        <v>300</v>
      </c>
      <c r="S703" s="44" t="s">
        <v>241</v>
      </c>
      <c r="T703" s="44" t="s">
        <v>1370</v>
      </c>
      <c r="U703" s="44" t="s">
        <v>1371</v>
      </c>
      <c r="V703" s="45"/>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row>
    <row r="704" spans="2:49" ht="23.1" customHeight="1" x14ac:dyDescent="0.15">
      <c r="B704" s="46"/>
      <c r="C704" s="47"/>
      <c r="D704" s="44"/>
      <c r="E704" s="44"/>
      <c r="F704" s="44"/>
      <c r="G704" s="55"/>
      <c r="H704" s="48"/>
      <c r="I704" s="59"/>
      <c r="J704" s="52"/>
      <c r="K704" s="13" t="s">
        <v>230</v>
      </c>
      <c r="L704" s="11"/>
      <c r="M704" s="44"/>
      <c r="N704" s="44"/>
      <c r="O704" s="47"/>
      <c r="P704" s="44"/>
      <c r="Q704" s="47"/>
      <c r="R704" s="44"/>
      <c r="S704" s="44"/>
      <c r="T704" s="44"/>
      <c r="U704" s="44"/>
      <c r="V704" s="45"/>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row>
    <row r="705" spans="2:49" ht="23.1" customHeight="1" x14ac:dyDescent="0.15">
      <c r="B705" s="46"/>
      <c r="C705" s="47"/>
      <c r="D705" s="44"/>
      <c r="E705" s="44"/>
      <c r="F705" s="44"/>
      <c r="G705" s="55"/>
      <c r="H705" s="48"/>
      <c r="I705" s="59"/>
      <c r="J705" s="52"/>
      <c r="K705" s="13" t="s">
        <v>231</v>
      </c>
      <c r="L705" s="11"/>
      <c r="M705" s="44"/>
      <c r="N705" s="44"/>
      <c r="O705" s="47"/>
      <c r="P705" s="44"/>
      <c r="Q705" s="47"/>
      <c r="R705" s="44"/>
      <c r="S705" s="44"/>
      <c r="T705" s="44"/>
      <c r="U705" s="44"/>
      <c r="V705" s="45"/>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row>
    <row r="706" spans="2:49" ht="23.1" customHeight="1" x14ac:dyDescent="0.15">
      <c r="B706" s="46"/>
      <c r="C706" s="47"/>
      <c r="D706" s="44"/>
      <c r="E706" s="44"/>
      <c r="F706" s="44"/>
      <c r="G706" s="56"/>
      <c r="H706" s="49"/>
      <c r="I706" s="60"/>
      <c r="J706" s="53"/>
      <c r="K706" s="13" t="s">
        <v>232</v>
      </c>
      <c r="L706" s="11"/>
      <c r="M706" s="44"/>
      <c r="N706" s="44"/>
      <c r="O706" s="47"/>
      <c r="P706" s="44"/>
      <c r="Q706" s="47"/>
      <c r="R706" s="44"/>
      <c r="S706" s="44"/>
      <c r="T706" s="44"/>
      <c r="U706" s="44"/>
      <c r="V706" s="45"/>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row>
    <row r="707" spans="2:49" ht="26.1" customHeight="1" x14ac:dyDescent="0.15">
      <c r="B707" s="47" t="s">
        <v>164</v>
      </c>
      <c r="C707" s="47" t="s">
        <v>72</v>
      </c>
      <c r="D707" s="44" t="s">
        <v>1372</v>
      </c>
      <c r="E707" s="44" t="s">
        <v>1373</v>
      </c>
      <c r="F707" s="44" t="s">
        <v>1374</v>
      </c>
      <c r="G707" s="54"/>
      <c r="H707" s="57"/>
      <c r="I707" s="58" t="s">
        <v>1375</v>
      </c>
      <c r="J707" s="51">
        <v>7</v>
      </c>
      <c r="K707" s="10" t="s">
        <v>221</v>
      </c>
      <c r="L707" s="11">
        <v>5</v>
      </c>
      <c r="M707" s="44" t="s">
        <v>402</v>
      </c>
      <c r="N707" s="44" t="s">
        <v>1154</v>
      </c>
      <c r="O707" s="47" t="s">
        <v>106</v>
      </c>
      <c r="P707" s="44"/>
      <c r="Q707" s="47"/>
      <c r="R707" s="44" t="s">
        <v>254</v>
      </c>
      <c r="S707" s="44"/>
      <c r="T707" s="44" t="s">
        <v>227</v>
      </c>
      <c r="U707" s="44" t="s">
        <v>1376</v>
      </c>
      <c r="V707" s="45"/>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row>
    <row r="708" spans="2:49" ht="26.1" customHeight="1" x14ac:dyDescent="0.15">
      <c r="B708" s="46"/>
      <c r="C708" s="47"/>
      <c r="D708" s="44"/>
      <c r="E708" s="44"/>
      <c r="F708" s="44"/>
      <c r="G708" s="55"/>
      <c r="H708" s="48"/>
      <c r="I708" s="59"/>
      <c r="J708" s="52"/>
      <c r="K708" s="13" t="s">
        <v>230</v>
      </c>
      <c r="L708" s="11">
        <v>2</v>
      </c>
      <c r="M708" s="44"/>
      <c r="N708" s="44"/>
      <c r="O708" s="47"/>
      <c r="P708" s="44"/>
      <c r="Q708" s="47"/>
      <c r="R708" s="44"/>
      <c r="S708" s="44"/>
      <c r="T708" s="44"/>
      <c r="U708" s="44"/>
      <c r="V708" s="45"/>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row>
    <row r="709" spans="2:49" ht="26.1" customHeight="1" x14ac:dyDescent="0.15">
      <c r="B709" s="46"/>
      <c r="C709" s="47"/>
      <c r="D709" s="44"/>
      <c r="E709" s="44"/>
      <c r="F709" s="44"/>
      <c r="G709" s="55"/>
      <c r="H709" s="48"/>
      <c r="I709" s="59"/>
      <c r="J709" s="52"/>
      <c r="K709" s="13" t="s">
        <v>231</v>
      </c>
      <c r="L709" s="11"/>
      <c r="M709" s="44"/>
      <c r="N709" s="44"/>
      <c r="O709" s="47"/>
      <c r="P709" s="44"/>
      <c r="Q709" s="47"/>
      <c r="R709" s="44"/>
      <c r="S709" s="44"/>
      <c r="T709" s="44"/>
      <c r="U709" s="44"/>
      <c r="V709" s="45"/>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row>
    <row r="710" spans="2:49" ht="26.1" customHeight="1" x14ac:dyDescent="0.15">
      <c r="B710" s="46"/>
      <c r="C710" s="47"/>
      <c r="D710" s="44"/>
      <c r="E710" s="44"/>
      <c r="F710" s="44"/>
      <c r="G710" s="56"/>
      <c r="H710" s="49"/>
      <c r="I710" s="60"/>
      <c r="J710" s="53"/>
      <c r="K710" s="13" t="s">
        <v>232</v>
      </c>
      <c r="L710" s="11"/>
      <c r="M710" s="44"/>
      <c r="N710" s="44"/>
      <c r="O710" s="47"/>
      <c r="P710" s="44"/>
      <c r="Q710" s="47"/>
      <c r="R710" s="44"/>
      <c r="S710" s="44"/>
      <c r="T710" s="44"/>
      <c r="U710" s="44"/>
      <c r="V710" s="45"/>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row>
    <row r="711" spans="2:49" ht="18" customHeight="1" x14ac:dyDescent="0.15">
      <c r="B711" s="47" t="s">
        <v>164</v>
      </c>
      <c r="C711" s="47" t="s">
        <v>72</v>
      </c>
      <c r="D711" s="44" t="s">
        <v>1390</v>
      </c>
      <c r="E711" s="44" t="s">
        <v>1391</v>
      </c>
      <c r="F711" s="44" t="s">
        <v>1392</v>
      </c>
      <c r="G711" s="54"/>
      <c r="H711" s="57" t="s">
        <v>108</v>
      </c>
      <c r="I711" s="58" t="s">
        <v>1393</v>
      </c>
      <c r="J711" s="51">
        <v>6</v>
      </c>
      <c r="K711" s="10" t="s">
        <v>221</v>
      </c>
      <c r="L711" s="11">
        <v>6</v>
      </c>
      <c r="M711" s="44" t="s">
        <v>409</v>
      </c>
      <c r="N711" s="44" t="s">
        <v>1312</v>
      </c>
      <c r="O711" s="47" t="s">
        <v>106</v>
      </c>
      <c r="P711" s="44" t="s">
        <v>1394</v>
      </c>
      <c r="Q711" s="47"/>
      <c r="R711" s="44" t="s">
        <v>254</v>
      </c>
      <c r="S711" s="44"/>
      <c r="T711" s="44" t="s">
        <v>227</v>
      </c>
      <c r="U711" s="44" t="s">
        <v>1395</v>
      </c>
      <c r="V711" s="45"/>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row>
    <row r="712" spans="2:49" ht="18" customHeight="1" x14ac:dyDescent="0.15">
      <c r="B712" s="46"/>
      <c r="C712" s="47"/>
      <c r="D712" s="44"/>
      <c r="E712" s="44"/>
      <c r="F712" s="44"/>
      <c r="G712" s="55"/>
      <c r="H712" s="48"/>
      <c r="I712" s="59"/>
      <c r="J712" s="52"/>
      <c r="K712" s="13" t="s">
        <v>230</v>
      </c>
      <c r="L712" s="11" t="s">
        <v>108</v>
      </c>
      <c r="M712" s="44"/>
      <c r="N712" s="44"/>
      <c r="O712" s="47"/>
      <c r="P712" s="44"/>
      <c r="Q712" s="47"/>
      <c r="R712" s="44"/>
      <c r="S712" s="44"/>
      <c r="T712" s="44"/>
      <c r="U712" s="44"/>
      <c r="V712" s="45"/>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row>
    <row r="713" spans="2:49" ht="18" customHeight="1" x14ac:dyDescent="0.15">
      <c r="B713" s="46"/>
      <c r="C713" s="47"/>
      <c r="D713" s="44"/>
      <c r="E713" s="44"/>
      <c r="F713" s="44"/>
      <c r="G713" s="55"/>
      <c r="H713" s="48"/>
      <c r="I713" s="59"/>
      <c r="J713" s="52"/>
      <c r="K713" s="13" t="s">
        <v>231</v>
      </c>
      <c r="L713" s="11" t="s">
        <v>108</v>
      </c>
      <c r="M713" s="44"/>
      <c r="N713" s="44"/>
      <c r="O713" s="47"/>
      <c r="P713" s="44"/>
      <c r="Q713" s="47"/>
      <c r="R713" s="44"/>
      <c r="S713" s="44"/>
      <c r="T713" s="44"/>
      <c r="U713" s="44"/>
      <c r="V713" s="45"/>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row>
    <row r="714" spans="2:49" ht="18" customHeight="1" x14ac:dyDescent="0.15">
      <c r="B714" s="46"/>
      <c r="C714" s="47"/>
      <c r="D714" s="44"/>
      <c r="E714" s="44"/>
      <c r="F714" s="44"/>
      <c r="G714" s="56"/>
      <c r="H714" s="49"/>
      <c r="I714" s="60"/>
      <c r="J714" s="53"/>
      <c r="K714" s="13" t="s">
        <v>232</v>
      </c>
      <c r="L714" s="11" t="s">
        <v>108</v>
      </c>
      <c r="M714" s="44"/>
      <c r="N714" s="44"/>
      <c r="O714" s="47"/>
      <c r="P714" s="44"/>
      <c r="Q714" s="47"/>
      <c r="R714" s="44"/>
      <c r="S714" s="44"/>
      <c r="T714" s="44"/>
      <c r="U714" s="44"/>
      <c r="V714" s="45"/>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row>
    <row r="715" spans="2:49" ht="26.1" customHeight="1" x14ac:dyDescent="0.15">
      <c r="B715" s="47" t="s">
        <v>164</v>
      </c>
      <c r="C715" s="47" t="s">
        <v>72</v>
      </c>
      <c r="D715" s="44" t="s">
        <v>1396</v>
      </c>
      <c r="E715" s="44" t="s">
        <v>1397</v>
      </c>
      <c r="F715" s="44" t="s">
        <v>1398</v>
      </c>
      <c r="G715" s="54"/>
      <c r="H715" s="57" t="s">
        <v>108</v>
      </c>
      <c r="I715" s="58" t="s">
        <v>1399</v>
      </c>
      <c r="J715" s="51" t="s">
        <v>995</v>
      </c>
      <c r="K715" s="10" t="s">
        <v>221</v>
      </c>
      <c r="L715" s="11" t="s">
        <v>995</v>
      </c>
      <c r="M715" s="44" t="s">
        <v>1400</v>
      </c>
      <c r="N715" s="44" t="s">
        <v>1312</v>
      </c>
      <c r="O715" s="47" t="s">
        <v>106</v>
      </c>
      <c r="P715" s="44" t="s">
        <v>1401</v>
      </c>
      <c r="Q715" s="47"/>
      <c r="R715" s="44" t="s">
        <v>1402</v>
      </c>
      <c r="S715" s="44" t="s">
        <v>108</v>
      </c>
      <c r="T715" s="44" t="s">
        <v>1403</v>
      </c>
      <c r="U715" s="44" t="s">
        <v>1404</v>
      </c>
      <c r="V715" s="45"/>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row>
    <row r="716" spans="2:49" ht="26.1" customHeight="1" x14ac:dyDescent="0.15">
      <c r="B716" s="46"/>
      <c r="C716" s="47"/>
      <c r="D716" s="44"/>
      <c r="E716" s="44"/>
      <c r="F716" s="44"/>
      <c r="G716" s="55"/>
      <c r="H716" s="48"/>
      <c r="I716" s="59"/>
      <c r="J716" s="52"/>
      <c r="K716" s="13" t="s">
        <v>230</v>
      </c>
      <c r="L716" s="11" t="s">
        <v>108</v>
      </c>
      <c r="M716" s="44"/>
      <c r="N716" s="44"/>
      <c r="O716" s="47"/>
      <c r="P716" s="44"/>
      <c r="Q716" s="47"/>
      <c r="R716" s="44"/>
      <c r="S716" s="44"/>
      <c r="T716" s="44"/>
      <c r="U716" s="44"/>
      <c r="V716" s="45"/>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row>
    <row r="717" spans="2:49" ht="26.1" customHeight="1" x14ac:dyDescent="0.15">
      <c r="B717" s="46"/>
      <c r="C717" s="47"/>
      <c r="D717" s="44"/>
      <c r="E717" s="44"/>
      <c r="F717" s="44"/>
      <c r="G717" s="55"/>
      <c r="H717" s="48"/>
      <c r="I717" s="59"/>
      <c r="J717" s="52"/>
      <c r="K717" s="13" t="s">
        <v>231</v>
      </c>
      <c r="L717" s="11" t="s">
        <v>108</v>
      </c>
      <c r="M717" s="44"/>
      <c r="N717" s="44"/>
      <c r="O717" s="47"/>
      <c r="P717" s="44"/>
      <c r="Q717" s="47"/>
      <c r="R717" s="44"/>
      <c r="S717" s="44"/>
      <c r="T717" s="44"/>
      <c r="U717" s="44"/>
      <c r="V717" s="45"/>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row>
    <row r="718" spans="2:49" ht="26.1" customHeight="1" x14ac:dyDescent="0.15">
      <c r="B718" s="46"/>
      <c r="C718" s="47"/>
      <c r="D718" s="44"/>
      <c r="E718" s="44"/>
      <c r="F718" s="44"/>
      <c r="G718" s="56"/>
      <c r="H718" s="49"/>
      <c r="I718" s="60"/>
      <c r="J718" s="53"/>
      <c r="K718" s="13" t="s">
        <v>232</v>
      </c>
      <c r="L718" s="11" t="s">
        <v>108</v>
      </c>
      <c r="M718" s="44"/>
      <c r="N718" s="44"/>
      <c r="O718" s="47"/>
      <c r="P718" s="44"/>
      <c r="Q718" s="47"/>
      <c r="R718" s="44"/>
      <c r="S718" s="44"/>
      <c r="T718" s="44"/>
      <c r="U718" s="44"/>
      <c r="V718" s="45"/>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row>
    <row r="719" spans="2:49" ht="18" customHeight="1" x14ac:dyDescent="0.15">
      <c r="B719" s="47" t="s">
        <v>164</v>
      </c>
      <c r="C719" s="47" t="s">
        <v>72</v>
      </c>
      <c r="D719" s="44" t="s">
        <v>1405</v>
      </c>
      <c r="E719" s="44" t="s">
        <v>1406</v>
      </c>
      <c r="F719" s="44" t="s">
        <v>1407</v>
      </c>
      <c r="G719" s="54" t="s">
        <v>105</v>
      </c>
      <c r="H719" s="57" t="str">
        <f>HYPERLINK("#", "https://www.facebook.com/")</f>
        <v>https://www.facebook.com/</v>
      </c>
      <c r="I719" s="58" t="s">
        <v>1408</v>
      </c>
      <c r="J719" s="51">
        <v>31</v>
      </c>
      <c r="K719" s="10" t="s">
        <v>221</v>
      </c>
      <c r="L719" s="11">
        <v>23</v>
      </c>
      <c r="M719" s="44" t="s">
        <v>1409</v>
      </c>
      <c r="N719" s="44" t="s">
        <v>1410</v>
      </c>
      <c r="O719" s="47" t="s">
        <v>106</v>
      </c>
      <c r="P719" s="44" t="s">
        <v>1411</v>
      </c>
      <c r="Q719" s="47"/>
      <c r="R719" s="44" t="s">
        <v>254</v>
      </c>
      <c r="S719" s="44"/>
      <c r="T719" s="44" t="s">
        <v>227</v>
      </c>
      <c r="U719" s="44" t="s">
        <v>1412</v>
      </c>
      <c r="V719" s="45"/>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row>
    <row r="720" spans="2:49" ht="18" customHeight="1" x14ac:dyDescent="0.15">
      <c r="B720" s="46"/>
      <c r="C720" s="47"/>
      <c r="D720" s="44"/>
      <c r="E720" s="44"/>
      <c r="F720" s="44"/>
      <c r="G720" s="55"/>
      <c r="H720" s="48"/>
      <c r="I720" s="59"/>
      <c r="J720" s="52"/>
      <c r="K720" s="13" t="s">
        <v>230</v>
      </c>
      <c r="L720" s="11">
        <v>4</v>
      </c>
      <c r="M720" s="44"/>
      <c r="N720" s="44"/>
      <c r="O720" s="47"/>
      <c r="P720" s="44"/>
      <c r="Q720" s="47"/>
      <c r="R720" s="44"/>
      <c r="S720" s="44"/>
      <c r="T720" s="44"/>
      <c r="U720" s="44"/>
      <c r="V720" s="45"/>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row>
    <row r="721" spans="2:49" ht="18" customHeight="1" x14ac:dyDescent="0.15">
      <c r="B721" s="46"/>
      <c r="C721" s="47"/>
      <c r="D721" s="44"/>
      <c r="E721" s="44"/>
      <c r="F721" s="44"/>
      <c r="G721" s="55"/>
      <c r="H721" s="48"/>
      <c r="I721" s="59"/>
      <c r="J721" s="52"/>
      <c r="K721" s="13" t="s">
        <v>231</v>
      </c>
      <c r="L721" s="11">
        <v>1</v>
      </c>
      <c r="M721" s="44"/>
      <c r="N721" s="44"/>
      <c r="O721" s="47"/>
      <c r="P721" s="44"/>
      <c r="Q721" s="47"/>
      <c r="R721" s="44"/>
      <c r="S721" s="44"/>
      <c r="T721" s="44"/>
      <c r="U721" s="44"/>
      <c r="V721" s="45"/>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row>
    <row r="722" spans="2:49" ht="18" customHeight="1" x14ac:dyDescent="0.15">
      <c r="B722" s="46"/>
      <c r="C722" s="47"/>
      <c r="D722" s="44"/>
      <c r="E722" s="44"/>
      <c r="F722" s="44"/>
      <c r="G722" s="56"/>
      <c r="H722" s="49"/>
      <c r="I722" s="60"/>
      <c r="J722" s="53"/>
      <c r="K722" s="13" t="s">
        <v>232</v>
      </c>
      <c r="L722" s="11">
        <v>1</v>
      </c>
      <c r="M722" s="44"/>
      <c r="N722" s="44"/>
      <c r="O722" s="47"/>
      <c r="P722" s="44"/>
      <c r="Q722" s="47"/>
      <c r="R722" s="44"/>
      <c r="S722" s="44"/>
      <c r="T722" s="44"/>
      <c r="U722" s="44"/>
      <c r="V722" s="45"/>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row>
    <row r="723" spans="2:49" ht="36.950000000000003" customHeight="1" x14ac:dyDescent="0.15">
      <c r="B723" s="47" t="s">
        <v>164</v>
      </c>
      <c r="C723" s="47" t="s">
        <v>29</v>
      </c>
      <c r="D723" s="44" t="s">
        <v>1413</v>
      </c>
      <c r="E723" s="44" t="s">
        <v>1414</v>
      </c>
      <c r="F723" s="44" t="s">
        <v>1415</v>
      </c>
      <c r="G723" s="54" t="s">
        <v>105</v>
      </c>
      <c r="H723" s="57" t="str">
        <f>HYPERLINK("#", "https://nextlink-f.com")</f>
        <v>https://nextlink-f.com</v>
      </c>
      <c r="I723" s="58" t="s">
        <v>1416</v>
      </c>
      <c r="J723" s="51">
        <v>7</v>
      </c>
      <c r="K723" s="10" t="s">
        <v>221</v>
      </c>
      <c r="L723" s="11">
        <v>7</v>
      </c>
      <c r="M723" s="44" t="s">
        <v>336</v>
      </c>
      <c r="N723" s="44" t="s">
        <v>308</v>
      </c>
      <c r="O723" s="47"/>
      <c r="P723" s="44" t="s">
        <v>181</v>
      </c>
      <c r="Q723" s="47"/>
      <c r="R723" s="44" t="s">
        <v>1599</v>
      </c>
      <c r="S723" s="44" t="s">
        <v>241</v>
      </c>
      <c r="T723" s="44" t="s">
        <v>227</v>
      </c>
      <c r="U723" s="44" t="s">
        <v>1417</v>
      </c>
      <c r="V723" s="45"/>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row>
    <row r="724" spans="2:49" ht="36.950000000000003" customHeight="1" x14ac:dyDescent="0.15">
      <c r="B724" s="46"/>
      <c r="C724" s="47"/>
      <c r="D724" s="44"/>
      <c r="E724" s="44"/>
      <c r="F724" s="44"/>
      <c r="G724" s="55"/>
      <c r="H724" s="48"/>
      <c r="I724" s="59"/>
      <c r="J724" s="52"/>
      <c r="K724" s="13" t="s">
        <v>230</v>
      </c>
      <c r="L724" s="11"/>
      <c r="M724" s="44"/>
      <c r="N724" s="44"/>
      <c r="O724" s="47"/>
      <c r="P724" s="44"/>
      <c r="Q724" s="47"/>
      <c r="R724" s="44"/>
      <c r="S724" s="44"/>
      <c r="T724" s="44"/>
      <c r="U724" s="44"/>
      <c r="V724" s="45"/>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row>
    <row r="725" spans="2:49" ht="36.950000000000003" customHeight="1" x14ac:dyDescent="0.15">
      <c r="B725" s="46"/>
      <c r="C725" s="47"/>
      <c r="D725" s="44"/>
      <c r="E725" s="44"/>
      <c r="F725" s="44"/>
      <c r="G725" s="55"/>
      <c r="H725" s="48"/>
      <c r="I725" s="59"/>
      <c r="J725" s="52"/>
      <c r="K725" s="13" t="s">
        <v>231</v>
      </c>
      <c r="L725" s="11"/>
      <c r="M725" s="44"/>
      <c r="N725" s="44"/>
      <c r="O725" s="47"/>
      <c r="P725" s="44"/>
      <c r="Q725" s="47"/>
      <c r="R725" s="44"/>
      <c r="S725" s="44"/>
      <c r="T725" s="44"/>
      <c r="U725" s="44"/>
      <c r="V725" s="45"/>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row>
    <row r="726" spans="2:49" ht="36.950000000000003" customHeight="1" x14ac:dyDescent="0.15">
      <c r="B726" s="46"/>
      <c r="C726" s="47"/>
      <c r="D726" s="44"/>
      <c r="E726" s="44"/>
      <c r="F726" s="44"/>
      <c r="G726" s="56"/>
      <c r="H726" s="49"/>
      <c r="I726" s="60"/>
      <c r="J726" s="53"/>
      <c r="K726" s="13" t="s">
        <v>232</v>
      </c>
      <c r="L726" s="11"/>
      <c r="M726" s="44"/>
      <c r="N726" s="44"/>
      <c r="O726" s="47"/>
      <c r="P726" s="44"/>
      <c r="Q726" s="47"/>
      <c r="R726" s="44"/>
      <c r="S726" s="44"/>
      <c r="T726" s="44"/>
      <c r="U726" s="44"/>
      <c r="V726" s="45"/>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row>
    <row r="727" spans="2:49" ht="45" customHeight="1" x14ac:dyDescent="0.15">
      <c r="B727" s="47" t="s">
        <v>164</v>
      </c>
      <c r="C727" s="47" t="s">
        <v>29</v>
      </c>
      <c r="D727" s="44" t="s">
        <v>1418</v>
      </c>
      <c r="E727" s="44" t="s">
        <v>166</v>
      </c>
      <c r="F727" s="44" t="s">
        <v>1419</v>
      </c>
      <c r="G727" s="54" t="s">
        <v>105</v>
      </c>
      <c r="H727" s="57" t="str">
        <f>HYPERLINK("#", "http://www.aburayama-hospital.com")</f>
        <v>http://www.aburayama-hospital.com</v>
      </c>
      <c r="I727" s="58" t="s">
        <v>1420</v>
      </c>
      <c r="J727" s="51">
        <v>15</v>
      </c>
      <c r="K727" s="10" t="s">
        <v>221</v>
      </c>
      <c r="L727" s="11">
        <v>12</v>
      </c>
      <c r="M727" s="44" t="s">
        <v>1421</v>
      </c>
      <c r="N727" s="44" t="s">
        <v>1422</v>
      </c>
      <c r="O727" s="47" t="s">
        <v>106</v>
      </c>
      <c r="P727" s="44" t="s">
        <v>1423</v>
      </c>
      <c r="Q727" s="47"/>
      <c r="R727" s="44" t="s">
        <v>1402</v>
      </c>
      <c r="S727" s="44" t="s">
        <v>241</v>
      </c>
      <c r="T727" s="44" t="s">
        <v>1424</v>
      </c>
      <c r="U727" s="44" t="s">
        <v>1425</v>
      </c>
      <c r="V727" s="45"/>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row>
    <row r="728" spans="2:49" ht="45" customHeight="1" x14ac:dyDescent="0.15">
      <c r="B728" s="46"/>
      <c r="C728" s="47"/>
      <c r="D728" s="44"/>
      <c r="E728" s="44"/>
      <c r="F728" s="44"/>
      <c r="G728" s="55"/>
      <c r="H728" s="48"/>
      <c r="I728" s="59"/>
      <c r="J728" s="52"/>
      <c r="K728" s="13" t="s">
        <v>230</v>
      </c>
      <c r="L728" s="11" t="s">
        <v>108</v>
      </c>
      <c r="M728" s="44"/>
      <c r="N728" s="44"/>
      <c r="O728" s="47"/>
      <c r="P728" s="44"/>
      <c r="Q728" s="47"/>
      <c r="R728" s="44"/>
      <c r="S728" s="44"/>
      <c r="T728" s="44"/>
      <c r="U728" s="44"/>
      <c r="V728" s="45"/>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row>
    <row r="729" spans="2:49" ht="45" customHeight="1" x14ac:dyDescent="0.15">
      <c r="B729" s="46"/>
      <c r="C729" s="47"/>
      <c r="D729" s="44"/>
      <c r="E729" s="44"/>
      <c r="F729" s="44"/>
      <c r="G729" s="55"/>
      <c r="H729" s="48"/>
      <c r="I729" s="59"/>
      <c r="J729" s="52"/>
      <c r="K729" s="13" t="s">
        <v>231</v>
      </c>
      <c r="L729" s="11">
        <v>3</v>
      </c>
      <c r="M729" s="44"/>
      <c r="N729" s="44"/>
      <c r="O729" s="47"/>
      <c r="P729" s="44"/>
      <c r="Q729" s="47"/>
      <c r="R729" s="44"/>
      <c r="S729" s="44"/>
      <c r="T729" s="44"/>
      <c r="U729" s="44"/>
      <c r="V729" s="45"/>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row>
    <row r="730" spans="2:49" ht="45" customHeight="1" x14ac:dyDescent="0.15">
      <c r="B730" s="46"/>
      <c r="C730" s="47"/>
      <c r="D730" s="44"/>
      <c r="E730" s="44"/>
      <c r="F730" s="44"/>
      <c r="G730" s="56"/>
      <c r="H730" s="49"/>
      <c r="I730" s="60"/>
      <c r="J730" s="53"/>
      <c r="K730" s="13" t="s">
        <v>232</v>
      </c>
      <c r="L730" s="11" t="s">
        <v>108</v>
      </c>
      <c r="M730" s="44"/>
      <c r="N730" s="44"/>
      <c r="O730" s="47"/>
      <c r="P730" s="44"/>
      <c r="Q730" s="47"/>
      <c r="R730" s="44"/>
      <c r="S730" s="44"/>
      <c r="T730" s="44"/>
      <c r="U730" s="44"/>
      <c r="V730" s="45"/>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row>
    <row r="731" spans="2:49" ht="24.95" customHeight="1" x14ac:dyDescent="0.15">
      <c r="B731" s="46" t="s">
        <v>167</v>
      </c>
      <c r="C731" s="47" t="s">
        <v>41</v>
      </c>
      <c r="D731" s="44" t="s">
        <v>1438</v>
      </c>
      <c r="E731" s="44" t="s">
        <v>1439</v>
      </c>
      <c r="F731" s="44" t="s">
        <v>1440</v>
      </c>
      <c r="G731" s="54" t="s">
        <v>105</v>
      </c>
      <c r="H731" s="57" t="str">
        <f>HYPERLINK("#", "https://sinseido-nursing.com")</f>
        <v>https://sinseido-nursing.com</v>
      </c>
      <c r="I731" s="58" t="s">
        <v>1441</v>
      </c>
      <c r="J731" s="51">
        <v>8</v>
      </c>
      <c r="K731" s="10" t="s">
        <v>221</v>
      </c>
      <c r="L731" s="11">
        <v>7</v>
      </c>
      <c r="M731" s="44" t="s">
        <v>350</v>
      </c>
      <c r="N731" s="44" t="s">
        <v>1442</v>
      </c>
      <c r="O731" s="47" t="s">
        <v>106</v>
      </c>
      <c r="P731" s="44" t="s">
        <v>108</v>
      </c>
      <c r="Q731" s="47"/>
      <c r="R731" s="44" t="s">
        <v>254</v>
      </c>
      <c r="S731" s="44" t="s">
        <v>241</v>
      </c>
      <c r="T731" s="44" t="s">
        <v>1156</v>
      </c>
      <c r="U731" s="44" t="s">
        <v>1443</v>
      </c>
      <c r="V731" s="45"/>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row>
    <row r="732" spans="2:49" ht="24.95" customHeight="1" x14ac:dyDescent="0.15">
      <c r="B732" s="46"/>
      <c r="C732" s="47"/>
      <c r="D732" s="44"/>
      <c r="E732" s="44"/>
      <c r="F732" s="44"/>
      <c r="G732" s="55"/>
      <c r="H732" s="48"/>
      <c r="I732" s="59"/>
      <c r="J732" s="52"/>
      <c r="K732" s="13" t="s">
        <v>230</v>
      </c>
      <c r="L732" s="11" t="s">
        <v>244</v>
      </c>
      <c r="M732" s="44"/>
      <c r="N732" s="44"/>
      <c r="O732" s="47"/>
      <c r="P732" s="44"/>
      <c r="Q732" s="47"/>
      <c r="R732" s="44"/>
      <c r="S732" s="44"/>
      <c r="T732" s="44"/>
      <c r="U732" s="44"/>
      <c r="V732" s="45"/>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row>
    <row r="733" spans="2:49" ht="24.95" customHeight="1" x14ac:dyDescent="0.15">
      <c r="B733" s="46"/>
      <c r="C733" s="47"/>
      <c r="D733" s="44"/>
      <c r="E733" s="44"/>
      <c r="F733" s="44"/>
      <c r="G733" s="55"/>
      <c r="H733" s="48"/>
      <c r="I733" s="59"/>
      <c r="J733" s="52"/>
      <c r="K733" s="13" t="s">
        <v>231</v>
      </c>
      <c r="L733" s="11" t="s">
        <v>108</v>
      </c>
      <c r="M733" s="44"/>
      <c r="N733" s="44"/>
      <c r="O733" s="47"/>
      <c r="P733" s="44"/>
      <c r="Q733" s="47"/>
      <c r="R733" s="44"/>
      <c r="S733" s="44"/>
      <c r="T733" s="44"/>
      <c r="U733" s="44"/>
      <c r="V733" s="45"/>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row>
    <row r="734" spans="2:49" ht="24.95" customHeight="1" x14ac:dyDescent="0.15">
      <c r="B734" s="46"/>
      <c r="C734" s="47"/>
      <c r="D734" s="44"/>
      <c r="E734" s="44"/>
      <c r="F734" s="44"/>
      <c r="G734" s="56"/>
      <c r="H734" s="49"/>
      <c r="I734" s="60"/>
      <c r="J734" s="53"/>
      <c r="K734" s="13" t="s">
        <v>232</v>
      </c>
      <c r="L734" s="11" t="s">
        <v>108</v>
      </c>
      <c r="M734" s="44"/>
      <c r="N734" s="44"/>
      <c r="O734" s="47"/>
      <c r="P734" s="44"/>
      <c r="Q734" s="47"/>
      <c r="R734" s="44"/>
      <c r="S734" s="44"/>
      <c r="T734" s="44"/>
      <c r="U734" s="44"/>
      <c r="V734" s="45"/>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row>
    <row r="735" spans="2:49" ht="21.95" customHeight="1" x14ac:dyDescent="0.15">
      <c r="B735" s="46" t="s">
        <v>167</v>
      </c>
      <c r="C735" s="47" t="s">
        <v>41</v>
      </c>
      <c r="D735" s="44" t="s">
        <v>1432</v>
      </c>
      <c r="E735" s="44" t="s">
        <v>1433</v>
      </c>
      <c r="F735" s="44" t="s">
        <v>1434</v>
      </c>
      <c r="G735" s="54" t="s">
        <v>105</v>
      </c>
      <c r="H735" s="57" t="str">
        <f>HYPERLINK("#", "http://kuramitu-houmon@kaiyokai.jp")</f>
        <v>http://kuramitu-houmon@kaiyokai.jp</v>
      </c>
      <c r="I735" s="58" t="s">
        <v>1435</v>
      </c>
      <c r="J735" s="51">
        <v>3</v>
      </c>
      <c r="K735" s="10" t="s">
        <v>221</v>
      </c>
      <c r="L735" s="11">
        <v>3</v>
      </c>
      <c r="M735" s="44" t="s">
        <v>402</v>
      </c>
      <c r="N735" s="44" t="s">
        <v>1436</v>
      </c>
      <c r="O735" s="47" t="s">
        <v>106</v>
      </c>
      <c r="P735" s="44" t="s">
        <v>1437</v>
      </c>
      <c r="Q735" s="47"/>
      <c r="R735" s="44" t="s">
        <v>617</v>
      </c>
      <c r="S735" s="44" t="s">
        <v>241</v>
      </c>
      <c r="T735" s="44" t="s">
        <v>227</v>
      </c>
      <c r="U735" s="44"/>
      <c r="V735" s="45"/>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row>
    <row r="736" spans="2:49" ht="21.95" customHeight="1" x14ac:dyDescent="0.15">
      <c r="B736" s="46"/>
      <c r="C736" s="47"/>
      <c r="D736" s="44"/>
      <c r="E736" s="44"/>
      <c r="F736" s="44"/>
      <c r="G736" s="55"/>
      <c r="H736" s="48"/>
      <c r="I736" s="59"/>
      <c r="J736" s="52"/>
      <c r="K736" s="13" t="s">
        <v>230</v>
      </c>
      <c r="L736" s="11"/>
      <c r="M736" s="44"/>
      <c r="N736" s="44"/>
      <c r="O736" s="47"/>
      <c r="P736" s="44"/>
      <c r="Q736" s="47"/>
      <c r="R736" s="44"/>
      <c r="S736" s="44"/>
      <c r="T736" s="44"/>
      <c r="U736" s="44"/>
      <c r="V736" s="45"/>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row>
    <row r="737" spans="2:49" ht="21.95" customHeight="1" x14ac:dyDescent="0.15">
      <c r="B737" s="46"/>
      <c r="C737" s="47"/>
      <c r="D737" s="44"/>
      <c r="E737" s="44"/>
      <c r="F737" s="44"/>
      <c r="G737" s="55"/>
      <c r="H737" s="48"/>
      <c r="I737" s="59"/>
      <c r="J737" s="52"/>
      <c r="K737" s="13" t="s">
        <v>231</v>
      </c>
      <c r="L737" s="11"/>
      <c r="M737" s="44"/>
      <c r="N737" s="44"/>
      <c r="O737" s="47"/>
      <c r="P737" s="44"/>
      <c r="Q737" s="47"/>
      <c r="R737" s="44"/>
      <c r="S737" s="44"/>
      <c r="T737" s="44"/>
      <c r="U737" s="44"/>
      <c r="V737" s="45"/>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row>
    <row r="738" spans="2:49" ht="21.95" customHeight="1" x14ac:dyDescent="0.15">
      <c r="B738" s="46"/>
      <c r="C738" s="47"/>
      <c r="D738" s="44"/>
      <c r="E738" s="44"/>
      <c r="F738" s="44"/>
      <c r="G738" s="56"/>
      <c r="H738" s="49"/>
      <c r="I738" s="60"/>
      <c r="J738" s="53"/>
      <c r="K738" s="13" t="s">
        <v>232</v>
      </c>
      <c r="L738" s="11"/>
      <c r="M738" s="44"/>
      <c r="N738" s="44"/>
      <c r="O738" s="47"/>
      <c r="P738" s="44"/>
      <c r="Q738" s="47"/>
      <c r="R738" s="44"/>
      <c r="S738" s="44"/>
      <c r="T738" s="44"/>
      <c r="U738" s="44"/>
      <c r="V738" s="45"/>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row>
    <row r="739" spans="2:49" ht="15" customHeight="1" x14ac:dyDescent="0.15">
      <c r="B739" s="46" t="s">
        <v>167</v>
      </c>
      <c r="C739" s="47" t="s">
        <v>41</v>
      </c>
      <c r="D739" s="44" t="s">
        <v>1426</v>
      </c>
      <c r="E739" s="44" t="s">
        <v>1427</v>
      </c>
      <c r="F739" s="44" t="s">
        <v>1428</v>
      </c>
      <c r="G739" s="54"/>
      <c r="H739" s="57"/>
      <c r="I739" s="58" t="s">
        <v>1429</v>
      </c>
      <c r="J739" s="51">
        <v>4</v>
      </c>
      <c r="K739" s="10" t="s">
        <v>221</v>
      </c>
      <c r="L739" s="11">
        <v>3</v>
      </c>
      <c r="M739" s="44" t="s">
        <v>402</v>
      </c>
      <c r="N739" s="44" t="s">
        <v>1154</v>
      </c>
      <c r="O739" s="47" t="s">
        <v>106</v>
      </c>
      <c r="P739" s="44" t="s">
        <v>1430</v>
      </c>
      <c r="Q739" s="47"/>
      <c r="R739" s="44" t="s">
        <v>300</v>
      </c>
      <c r="S739" s="44" t="s">
        <v>241</v>
      </c>
      <c r="T739" s="44" t="s">
        <v>227</v>
      </c>
      <c r="U739" s="44" t="s">
        <v>1431</v>
      </c>
      <c r="V739" s="45"/>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row>
    <row r="740" spans="2:49" ht="15" customHeight="1" x14ac:dyDescent="0.15">
      <c r="B740" s="46"/>
      <c r="C740" s="47"/>
      <c r="D740" s="44"/>
      <c r="E740" s="44"/>
      <c r="F740" s="44"/>
      <c r="G740" s="55"/>
      <c r="H740" s="48"/>
      <c r="I740" s="59"/>
      <c r="J740" s="52"/>
      <c r="K740" s="13" t="s">
        <v>230</v>
      </c>
      <c r="L740" s="11">
        <v>1</v>
      </c>
      <c r="M740" s="44"/>
      <c r="N740" s="44"/>
      <c r="O740" s="47"/>
      <c r="P740" s="44"/>
      <c r="Q740" s="47"/>
      <c r="R740" s="44"/>
      <c r="S740" s="44"/>
      <c r="T740" s="44"/>
      <c r="U740" s="44"/>
      <c r="V740" s="45"/>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row>
    <row r="741" spans="2:49" ht="15" customHeight="1" x14ac:dyDescent="0.15">
      <c r="B741" s="46"/>
      <c r="C741" s="47"/>
      <c r="D741" s="44"/>
      <c r="E741" s="44"/>
      <c r="F741" s="44"/>
      <c r="G741" s="55"/>
      <c r="H741" s="48"/>
      <c r="I741" s="59"/>
      <c r="J741" s="52"/>
      <c r="K741" s="13" t="s">
        <v>231</v>
      </c>
      <c r="L741" s="11"/>
      <c r="M741" s="44"/>
      <c r="N741" s="44"/>
      <c r="O741" s="47"/>
      <c r="P741" s="44"/>
      <c r="Q741" s="47"/>
      <c r="R741" s="44"/>
      <c r="S741" s="44"/>
      <c r="T741" s="44"/>
      <c r="U741" s="44"/>
      <c r="V741" s="45"/>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row>
    <row r="742" spans="2:49" ht="15" customHeight="1" x14ac:dyDescent="0.15">
      <c r="B742" s="46"/>
      <c r="C742" s="47"/>
      <c r="D742" s="44"/>
      <c r="E742" s="44"/>
      <c r="F742" s="44"/>
      <c r="G742" s="56"/>
      <c r="H742" s="49"/>
      <c r="I742" s="60"/>
      <c r="J742" s="53"/>
      <c r="K742" s="13" t="s">
        <v>232</v>
      </c>
      <c r="L742" s="11"/>
      <c r="M742" s="44"/>
      <c r="N742" s="44"/>
      <c r="O742" s="47"/>
      <c r="P742" s="44"/>
      <c r="Q742" s="47"/>
      <c r="R742" s="44"/>
      <c r="S742" s="44"/>
      <c r="T742" s="44"/>
      <c r="U742" s="44"/>
      <c r="V742" s="45"/>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row>
    <row r="743" spans="2:49" ht="15.95" customHeight="1" x14ac:dyDescent="0.15">
      <c r="B743" s="46" t="s">
        <v>167</v>
      </c>
      <c r="C743" s="47" t="s">
        <v>41</v>
      </c>
      <c r="D743" s="44" t="s">
        <v>1450</v>
      </c>
      <c r="E743" s="44" t="s">
        <v>1451</v>
      </c>
      <c r="F743" s="44" t="s">
        <v>1452</v>
      </c>
      <c r="G743" s="54" t="s">
        <v>105</v>
      </c>
      <c r="H743" s="57" t="str">
        <f>HYPERLINK("#", "http://hp.kaipoke.biz/38a/")</f>
        <v>http://hp.kaipoke.biz/38a/</v>
      </c>
      <c r="I743" s="58" t="s">
        <v>1453</v>
      </c>
      <c r="J743" s="51">
        <v>12</v>
      </c>
      <c r="K743" s="10" t="s">
        <v>221</v>
      </c>
      <c r="L743" s="11">
        <v>8</v>
      </c>
      <c r="M743" s="44" t="s">
        <v>402</v>
      </c>
      <c r="N743" s="44" t="s">
        <v>1154</v>
      </c>
      <c r="O743" s="47" t="s">
        <v>106</v>
      </c>
      <c r="P743" s="44"/>
      <c r="Q743" s="47"/>
      <c r="R743" s="44" t="s">
        <v>300</v>
      </c>
      <c r="S743" s="44" t="s">
        <v>301</v>
      </c>
      <c r="T743" s="44" t="s">
        <v>227</v>
      </c>
      <c r="U743" s="44" t="s">
        <v>1454</v>
      </c>
      <c r="V743" s="45"/>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row>
    <row r="744" spans="2:49" ht="15.95" customHeight="1" x14ac:dyDescent="0.15">
      <c r="B744" s="46"/>
      <c r="C744" s="47"/>
      <c r="D744" s="44"/>
      <c r="E744" s="44"/>
      <c r="F744" s="44"/>
      <c r="G744" s="55"/>
      <c r="H744" s="48"/>
      <c r="I744" s="59"/>
      <c r="J744" s="52"/>
      <c r="K744" s="13" t="s">
        <v>230</v>
      </c>
      <c r="L744" s="11">
        <v>4</v>
      </c>
      <c r="M744" s="44"/>
      <c r="N744" s="44"/>
      <c r="O744" s="47"/>
      <c r="P744" s="44"/>
      <c r="Q744" s="47"/>
      <c r="R744" s="44"/>
      <c r="S744" s="44"/>
      <c r="T744" s="44"/>
      <c r="U744" s="44"/>
      <c r="V744" s="45"/>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row>
    <row r="745" spans="2:49" ht="15.95" customHeight="1" x14ac:dyDescent="0.15">
      <c r="B745" s="46"/>
      <c r="C745" s="47"/>
      <c r="D745" s="44"/>
      <c r="E745" s="44"/>
      <c r="F745" s="44"/>
      <c r="G745" s="55"/>
      <c r="H745" s="48"/>
      <c r="I745" s="59"/>
      <c r="J745" s="52"/>
      <c r="K745" s="13" t="s">
        <v>231</v>
      </c>
      <c r="L745" s="11"/>
      <c r="M745" s="44"/>
      <c r="N745" s="44"/>
      <c r="O745" s="47"/>
      <c r="P745" s="44"/>
      <c r="Q745" s="47"/>
      <c r="R745" s="44"/>
      <c r="S745" s="44"/>
      <c r="T745" s="44"/>
      <c r="U745" s="44"/>
      <c r="V745" s="45"/>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row>
    <row r="746" spans="2:49" ht="15.95" customHeight="1" x14ac:dyDescent="0.15">
      <c r="B746" s="46"/>
      <c r="C746" s="47"/>
      <c r="D746" s="44"/>
      <c r="E746" s="44"/>
      <c r="F746" s="44"/>
      <c r="G746" s="56"/>
      <c r="H746" s="49"/>
      <c r="I746" s="60"/>
      <c r="J746" s="53"/>
      <c r="K746" s="13" t="s">
        <v>232</v>
      </c>
      <c r="L746" s="11"/>
      <c r="M746" s="44"/>
      <c r="N746" s="44"/>
      <c r="O746" s="47"/>
      <c r="P746" s="44"/>
      <c r="Q746" s="47"/>
      <c r="R746" s="44"/>
      <c r="S746" s="44"/>
      <c r="T746" s="44"/>
      <c r="U746" s="44"/>
      <c r="V746" s="45"/>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row>
    <row r="747" spans="2:49" ht="38.1" customHeight="1" x14ac:dyDescent="0.15">
      <c r="B747" s="46" t="s">
        <v>167</v>
      </c>
      <c r="C747" s="47" t="s">
        <v>41</v>
      </c>
      <c r="D747" s="44" t="s">
        <v>1444</v>
      </c>
      <c r="E747" s="44" t="s">
        <v>1445</v>
      </c>
      <c r="F747" s="44" t="s">
        <v>1446</v>
      </c>
      <c r="G747" s="54" t="s">
        <v>105</v>
      </c>
      <c r="H747" s="57" t="str">
        <f>HYPERLINK("#", "http://houmonkango-seishin.com/")</f>
        <v>http://houmonkango-seishin.com/</v>
      </c>
      <c r="I747" s="58" t="s">
        <v>1447</v>
      </c>
      <c r="J747" s="51">
        <v>14</v>
      </c>
      <c r="K747" s="10" t="s">
        <v>221</v>
      </c>
      <c r="L747" s="11">
        <v>10</v>
      </c>
      <c r="M747" s="44" t="s">
        <v>328</v>
      </c>
      <c r="N747" s="44" t="s">
        <v>1448</v>
      </c>
      <c r="O747" s="47" t="s">
        <v>106</v>
      </c>
      <c r="P747" s="44" t="s">
        <v>188</v>
      </c>
      <c r="Q747" s="47"/>
      <c r="R747" s="44" t="s">
        <v>1174</v>
      </c>
      <c r="S747" s="44" t="s">
        <v>226</v>
      </c>
      <c r="T747" s="44" t="s">
        <v>227</v>
      </c>
      <c r="U747" s="44" t="s">
        <v>1449</v>
      </c>
      <c r="V747" s="45"/>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row>
    <row r="748" spans="2:49" ht="38.1" customHeight="1" x14ac:dyDescent="0.15">
      <c r="B748" s="46"/>
      <c r="C748" s="47"/>
      <c r="D748" s="44"/>
      <c r="E748" s="44"/>
      <c r="F748" s="44"/>
      <c r="G748" s="55"/>
      <c r="H748" s="48"/>
      <c r="I748" s="59"/>
      <c r="J748" s="52"/>
      <c r="K748" s="13" t="s">
        <v>230</v>
      </c>
      <c r="L748" s="11">
        <v>2</v>
      </c>
      <c r="M748" s="44"/>
      <c r="N748" s="44"/>
      <c r="O748" s="47"/>
      <c r="P748" s="44"/>
      <c r="Q748" s="47"/>
      <c r="R748" s="44"/>
      <c r="S748" s="44"/>
      <c r="T748" s="44"/>
      <c r="U748" s="44"/>
      <c r="V748" s="45"/>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row>
    <row r="749" spans="2:49" ht="38.1" customHeight="1" x14ac:dyDescent="0.15">
      <c r="B749" s="46"/>
      <c r="C749" s="47"/>
      <c r="D749" s="44"/>
      <c r="E749" s="44"/>
      <c r="F749" s="44"/>
      <c r="G749" s="55"/>
      <c r="H749" s="48"/>
      <c r="I749" s="59"/>
      <c r="J749" s="52"/>
      <c r="K749" s="13" t="s">
        <v>231</v>
      </c>
      <c r="L749" s="11">
        <v>1</v>
      </c>
      <c r="M749" s="44"/>
      <c r="N749" s="44"/>
      <c r="O749" s="47"/>
      <c r="P749" s="44"/>
      <c r="Q749" s="47"/>
      <c r="R749" s="44"/>
      <c r="S749" s="44"/>
      <c r="T749" s="44"/>
      <c r="U749" s="44"/>
      <c r="V749" s="45"/>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row>
    <row r="750" spans="2:49" ht="38.1" customHeight="1" x14ac:dyDescent="0.15">
      <c r="B750" s="46"/>
      <c r="C750" s="47"/>
      <c r="D750" s="44"/>
      <c r="E750" s="44"/>
      <c r="F750" s="44"/>
      <c r="G750" s="56"/>
      <c r="H750" s="49"/>
      <c r="I750" s="60"/>
      <c r="J750" s="53"/>
      <c r="K750" s="13" t="s">
        <v>232</v>
      </c>
      <c r="L750" s="11">
        <v>1</v>
      </c>
      <c r="M750" s="44"/>
      <c r="N750" s="44"/>
      <c r="O750" s="47"/>
      <c r="P750" s="44"/>
      <c r="Q750" s="47"/>
      <c r="R750" s="44"/>
      <c r="S750" s="44"/>
      <c r="T750" s="44"/>
      <c r="U750" s="44"/>
      <c r="V750" s="45"/>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row>
    <row r="751" spans="2:49" ht="30" customHeight="1" x14ac:dyDescent="0.15">
      <c r="B751" s="46" t="s">
        <v>168</v>
      </c>
      <c r="C751" s="47" t="s">
        <v>93</v>
      </c>
      <c r="D751" s="44" t="s">
        <v>1455</v>
      </c>
      <c r="E751" s="44" t="s">
        <v>1456</v>
      </c>
      <c r="F751" s="44" t="s">
        <v>1457</v>
      </c>
      <c r="G751" s="54" t="s">
        <v>105</v>
      </c>
      <c r="H751" s="57" t="str">
        <f>HYPERLINK("#", "http://ouchi-hanamaru.com")</f>
        <v>http://ouchi-hanamaru.com</v>
      </c>
      <c r="I751" s="58" t="s">
        <v>1458</v>
      </c>
      <c r="J751" s="51">
        <v>3</v>
      </c>
      <c r="K751" s="10" t="s">
        <v>221</v>
      </c>
      <c r="L751" s="11">
        <v>3</v>
      </c>
      <c r="M751" s="44" t="s">
        <v>274</v>
      </c>
      <c r="N751" s="44" t="s">
        <v>308</v>
      </c>
      <c r="O751" s="47" t="s">
        <v>106</v>
      </c>
      <c r="P751" s="44" t="s">
        <v>181</v>
      </c>
      <c r="Q751" s="47"/>
      <c r="R751" s="44" t="s">
        <v>254</v>
      </c>
      <c r="S751" s="44" t="s">
        <v>277</v>
      </c>
      <c r="T751" s="44" t="s">
        <v>1459</v>
      </c>
      <c r="U751" s="44" t="s">
        <v>1460</v>
      </c>
      <c r="V751" s="45"/>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row>
    <row r="752" spans="2:49" ht="30" customHeight="1" x14ac:dyDescent="0.15">
      <c r="B752" s="46"/>
      <c r="C752" s="47"/>
      <c r="D752" s="44"/>
      <c r="E752" s="44"/>
      <c r="F752" s="44"/>
      <c r="G752" s="55"/>
      <c r="H752" s="48"/>
      <c r="I752" s="59"/>
      <c r="J752" s="52"/>
      <c r="K752" s="13" t="s">
        <v>230</v>
      </c>
      <c r="L752" s="11"/>
      <c r="M752" s="44"/>
      <c r="N752" s="44"/>
      <c r="O752" s="47"/>
      <c r="P752" s="44"/>
      <c r="Q752" s="47"/>
      <c r="R752" s="44"/>
      <c r="S752" s="44"/>
      <c r="T752" s="44"/>
      <c r="U752" s="44"/>
      <c r="V752" s="45"/>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row>
    <row r="753" spans="2:49" ht="30" customHeight="1" x14ac:dyDescent="0.15">
      <c r="B753" s="46"/>
      <c r="C753" s="47"/>
      <c r="D753" s="44"/>
      <c r="E753" s="44"/>
      <c r="F753" s="44"/>
      <c r="G753" s="55"/>
      <c r="H753" s="48"/>
      <c r="I753" s="59"/>
      <c r="J753" s="52"/>
      <c r="K753" s="13" t="s">
        <v>231</v>
      </c>
      <c r="L753" s="11"/>
      <c r="M753" s="44"/>
      <c r="N753" s="44"/>
      <c r="O753" s="47"/>
      <c r="P753" s="44"/>
      <c r="Q753" s="47"/>
      <c r="R753" s="44"/>
      <c r="S753" s="44"/>
      <c r="T753" s="44"/>
      <c r="U753" s="44"/>
      <c r="V753" s="45"/>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row>
    <row r="754" spans="2:49" ht="30" customHeight="1" x14ac:dyDescent="0.15">
      <c r="B754" s="46"/>
      <c r="C754" s="47"/>
      <c r="D754" s="44"/>
      <c r="E754" s="44"/>
      <c r="F754" s="44"/>
      <c r="G754" s="56"/>
      <c r="H754" s="49"/>
      <c r="I754" s="60"/>
      <c r="J754" s="53"/>
      <c r="K754" s="13" t="s">
        <v>232</v>
      </c>
      <c r="L754" s="11"/>
      <c r="M754" s="44"/>
      <c r="N754" s="44"/>
      <c r="O754" s="47"/>
      <c r="P754" s="44"/>
      <c r="Q754" s="47"/>
      <c r="R754" s="44"/>
      <c r="S754" s="44"/>
      <c r="T754" s="44"/>
      <c r="U754" s="44"/>
      <c r="V754" s="45"/>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row>
    <row r="755" spans="2:49" ht="30" customHeight="1" x14ac:dyDescent="0.15">
      <c r="B755" s="46" t="s">
        <v>168</v>
      </c>
      <c r="C755" s="47" t="s">
        <v>93</v>
      </c>
      <c r="D755" s="44" t="s">
        <v>1461</v>
      </c>
      <c r="E755" s="44" t="s">
        <v>1462</v>
      </c>
      <c r="F755" s="44" t="s">
        <v>1463</v>
      </c>
      <c r="G755" s="54" t="s">
        <v>105</v>
      </c>
      <c r="H755" s="57" t="str">
        <f>HYPERLINK("#", "http://colorshouse.jp")</f>
        <v>http://colorshouse.jp</v>
      </c>
      <c r="I755" s="58" t="s">
        <v>1464</v>
      </c>
      <c r="J755" s="51">
        <v>13</v>
      </c>
      <c r="K755" s="10" t="s">
        <v>221</v>
      </c>
      <c r="L755" s="11">
        <v>6</v>
      </c>
      <c r="M755" s="44" t="s">
        <v>1465</v>
      </c>
      <c r="N755" s="44" t="s">
        <v>786</v>
      </c>
      <c r="O755" s="47" t="s">
        <v>106</v>
      </c>
      <c r="P755" s="44"/>
      <c r="Q755" s="47"/>
      <c r="R755" s="44" t="s">
        <v>254</v>
      </c>
      <c r="S755" s="44" t="s">
        <v>226</v>
      </c>
      <c r="T755" s="44" t="s">
        <v>227</v>
      </c>
      <c r="U755" s="44" t="s">
        <v>1466</v>
      </c>
      <c r="V755" s="45"/>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row>
    <row r="756" spans="2:49" ht="30" customHeight="1" x14ac:dyDescent="0.15">
      <c r="B756" s="46"/>
      <c r="C756" s="47"/>
      <c r="D756" s="44"/>
      <c r="E756" s="44"/>
      <c r="F756" s="44"/>
      <c r="G756" s="55"/>
      <c r="H756" s="48"/>
      <c r="I756" s="59"/>
      <c r="J756" s="52"/>
      <c r="K756" s="13" t="s">
        <v>230</v>
      </c>
      <c r="L756" s="11">
        <v>4</v>
      </c>
      <c r="M756" s="44"/>
      <c r="N756" s="44"/>
      <c r="O756" s="47"/>
      <c r="P756" s="44"/>
      <c r="Q756" s="47"/>
      <c r="R756" s="44"/>
      <c r="S756" s="44"/>
      <c r="T756" s="44"/>
      <c r="U756" s="44"/>
      <c r="V756" s="45"/>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row>
    <row r="757" spans="2:49" ht="30" customHeight="1" x14ac:dyDescent="0.15">
      <c r="B757" s="46"/>
      <c r="C757" s="47"/>
      <c r="D757" s="44"/>
      <c r="E757" s="44"/>
      <c r="F757" s="44"/>
      <c r="G757" s="55"/>
      <c r="H757" s="48"/>
      <c r="I757" s="59"/>
      <c r="J757" s="52"/>
      <c r="K757" s="13" t="s">
        <v>231</v>
      </c>
      <c r="L757" s="11">
        <v>2</v>
      </c>
      <c r="M757" s="44"/>
      <c r="N757" s="44"/>
      <c r="O757" s="47"/>
      <c r="P757" s="44"/>
      <c r="Q757" s="47"/>
      <c r="R757" s="44"/>
      <c r="S757" s="44"/>
      <c r="T757" s="44"/>
      <c r="U757" s="44"/>
      <c r="V757" s="45"/>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row>
    <row r="758" spans="2:49" ht="30" customHeight="1" x14ac:dyDescent="0.15">
      <c r="B758" s="46"/>
      <c r="C758" s="47"/>
      <c r="D758" s="44"/>
      <c r="E758" s="44"/>
      <c r="F758" s="44"/>
      <c r="G758" s="56"/>
      <c r="H758" s="49"/>
      <c r="I758" s="60"/>
      <c r="J758" s="53"/>
      <c r="K758" s="13" t="s">
        <v>232</v>
      </c>
      <c r="L758" s="11">
        <v>1</v>
      </c>
      <c r="M758" s="44"/>
      <c r="N758" s="44"/>
      <c r="O758" s="47"/>
      <c r="P758" s="44"/>
      <c r="Q758" s="47"/>
      <c r="R758" s="44"/>
      <c r="S758" s="44"/>
      <c r="T758" s="44"/>
      <c r="U758" s="44"/>
      <c r="V758" s="45"/>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row>
    <row r="759" spans="2:49" ht="18.95" customHeight="1" x14ac:dyDescent="0.15">
      <c r="B759" s="46" t="s">
        <v>168</v>
      </c>
      <c r="C759" s="47" t="s">
        <v>93</v>
      </c>
      <c r="D759" s="44" t="s">
        <v>1472</v>
      </c>
      <c r="E759" s="44" t="s">
        <v>171</v>
      </c>
      <c r="F759" s="44" t="s">
        <v>1473</v>
      </c>
      <c r="G759" s="54"/>
      <c r="H759" s="57" t="s">
        <v>108</v>
      </c>
      <c r="I759" s="58" t="s">
        <v>1474</v>
      </c>
      <c r="J759" s="51" t="s">
        <v>1255</v>
      </c>
      <c r="K759" s="10" t="s">
        <v>221</v>
      </c>
      <c r="L759" s="11" t="s">
        <v>1255</v>
      </c>
      <c r="M759" s="44" t="s">
        <v>1475</v>
      </c>
      <c r="N759" s="44" t="s">
        <v>1476</v>
      </c>
      <c r="O759" s="47" t="s">
        <v>106</v>
      </c>
      <c r="P759" s="44" t="s">
        <v>1477</v>
      </c>
      <c r="Q759" s="47"/>
      <c r="R759" s="44" t="s">
        <v>300</v>
      </c>
      <c r="S759" s="44" t="s">
        <v>241</v>
      </c>
      <c r="T759" s="44" t="s">
        <v>227</v>
      </c>
      <c r="U759" s="44" t="s">
        <v>1478</v>
      </c>
      <c r="V759" s="45"/>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row>
    <row r="760" spans="2:49" ht="18.95" customHeight="1" x14ac:dyDescent="0.15">
      <c r="B760" s="46"/>
      <c r="C760" s="47"/>
      <c r="D760" s="44"/>
      <c r="E760" s="44"/>
      <c r="F760" s="44"/>
      <c r="G760" s="55"/>
      <c r="H760" s="48"/>
      <c r="I760" s="59"/>
      <c r="J760" s="52"/>
      <c r="K760" s="13" t="s">
        <v>230</v>
      </c>
      <c r="L760" s="11" t="s">
        <v>108</v>
      </c>
      <c r="M760" s="44"/>
      <c r="N760" s="44"/>
      <c r="O760" s="47"/>
      <c r="P760" s="44"/>
      <c r="Q760" s="47"/>
      <c r="R760" s="44"/>
      <c r="S760" s="44"/>
      <c r="T760" s="44"/>
      <c r="U760" s="44"/>
      <c r="V760" s="45"/>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row>
    <row r="761" spans="2:49" ht="18.95" customHeight="1" x14ac:dyDescent="0.15">
      <c r="B761" s="46"/>
      <c r="C761" s="47"/>
      <c r="D761" s="44"/>
      <c r="E761" s="44"/>
      <c r="F761" s="44"/>
      <c r="G761" s="55"/>
      <c r="H761" s="48"/>
      <c r="I761" s="59"/>
      <c r="J761" s="52"/>
      <c r="K761" s="13" t="s">
        <v>231</v>
      </c>
      <c r="L761" s="11" t="s">
        <v>108</v>
      </c>
      <c r="M761" s="44"/>
      <c r="N761" s="44"/>
      <c r="O761" s="47"/>
      <c r="P761" s="44"/>
      <c r="Q761" s="47"/>
      <c r="R761" s="44"/>
      <c r="S761" s="44"/>
      <c r="T761" s="44"/>
      <c r="U761" s="44"/>
      <c r="V761" s="45"/>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row>
    <row r="762" spans="2:49" ht="18.95" customHeight="1" x14ac:dyDescent="0.15">
      <c r="B762" s="46"/>
      <c r="C762" s="47"/>
      <c r="D762" s="44"/>
      <c r="E762" s="44"/>
      <c r="F762" s="44"/>
      <c r="G762" s="56"/>
      <c r="H762" s="49"/>
      <c r="I762" s="60"/>
      <c r="J762" s="53"/>
      <c r="K762" s="13" t="s">
        <v>232</v>
      </c>
      <c r="L762" s="11" t="s">
        <v>108</v>
      </c>
      <c r="M762" s="44"/>
      <c r="N762" s="44"/>
      <c r="O762" s="47"/>
      <c r="P762" s="44"/>
      <c r="Q762" s="47"/>
      <c r="R762" s="44"/>
      <c r="S762" s="44"/>
      <c r="T762" s="44"/>
      <c r="U762" s="44"/>
      <c r="V762" s="45"/>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row>
    <row r="763" spans="2:49" ht="21" customHeight="1" x14ac:dyDescent="0.15">
      <c r="B763" s="46" t="s">
        <v>168</v>
      </c>
      <c r="C763" s="47" t="s">
        <v>93</v>
      </c>
      <c r="D763" s="44" t="s">
        <v>1479</v>
      </c>
      <c r="E763" s="44" t="s">
        <v>1480</v>
      </c>
      <c r="F763" s="44" t="s">
        <v>1481</v>
      </c>
      <c r="G763" s="54"/>
      <c r="H763" s="57"/>
      <c r="I763" s="58" t="s">
        <v>1482</v>
      </c>
      <c r="J763" s="51">
        <v>3</v>
      </c>
      <c r="K763" s="10" t="s">
        <v>221</v>
      </c>
      <c r="L763" s="11">
        <v>3</v>
      </c>
      <c r="M763" s="44" t="s">
        <v>402</v>
      </c>
      <c r="N763" s="44" t="s">
        <v>1483</v>
      </c>
      <c r="O763" s="47" t="s">
        <v>106</v>
      </c>
      <c r="P763" s="44"/>
      <c r="Q763" s="47"/>
      <c r="R763" s="44" t="s">
        <v>254</v>
      </c>
      <c r="S763" s="44" t="s">
        <v>241</v>
      </c>
      <c r="T763" s="44" t="s">
        <v>227</v>
      </c>
      <c r="U763" s="44" t="s">
        <v>1484</v>
      </c>
      <c r="V763" s="45"/>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row>
    <row r="764" spans="2:49" ht="21" customHeight="1" x14ac:dyDescent="0.15">
      <c r="B764" s="46"/>
      <c r="C764" s="47"/>
      <c r="D764" s="44"/>
      <c r="E764" s="44"/>
      <c r="F764" s="44"/>
      <c r="G764" s="55"/>
      <c r="H764" s="48"/>
      <c r="I764" s="59"/>
      <c r="J764" s="52"/>
      <c r="K764" s="13" t="s">
        <v>230</v>
      </c>
      <c r="L764" s="11"/>
      <c r="M764" s="44"/>
      <c r="N764" s="44"/>
      <c r="O764" s="47"/>
      <c r="P764" s="44"/>
      <c r="Q764" s="47"/>
      <c r="R764" s="44"/>
      <c r="S764" s="44"/>
      <c r="T764" s="44"/>
      <c r="U764" s="44"/>
      <c r="V764" s="45"/>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row>
    <row r="765" spans="2:49" ht="21" customHeight="1" x14ac:dyDescent="0.15">
      <c r="B765" s="46"/>
      <c r="C765" s="47"/>
      <c r="D765" s="44"/>
      <c r="E765" s="44"/>
      <c r="F765" s="44"/>
      <c r="G765" s="55"/>
      <c r="H765" s="48"/>
      <c r="I765" s="59"/>
      <c r="J765" s="52"/>
      <c r="K765" s="13" t="s">
        <v>231</v>
      </c>
      <c r="L765" s="11"/>
      <c r="M765" s="44"/>
      <c r="N765" s="44"/>
      <c r="O765" s="47"/>
      <c r="P765" s="44"/>
      <c r="Q765" s="47"/>
      <c r="R765" s="44"/>
      <c r="S765" s="44"/>
      <c r="T765" s="44"/>
      <c r="U765" s="44"/>
      <c r="V765" s="45"/>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row>
    <row r="766" spans="2:49" ht="21" customHeight="1" x14ac:dyDescent="0.15">
      <c r="B766" s="46"/>
      <c r="C766" s="47"/>
      <c r="D766" s="44"/>
      <c r="E766" s="44"/>
      <c r="F766" s="44"/>
      <c r="G766" s="56"/>
      <c r="H766" s="49"/>
      <c r="I766" s="60"/>
      <c r="J766" s="53"/>
      <c r="K766" s="13" t="s">
        <v>232</v>
      </c>
      <c r="L766" s="11"/>
      <c r="M766" s="44"/>
      <c r="N766" s="44"/>
      <c r="O766" s="47"/>
      <c r="P766" s="44"/>
      <c r="Q766" s="47"/>
      <c r="R766" s="44"/>
      <c r="S766" s="44"/>
      <c r="T766" s="44"/>
      <c r="U766" s="44"/>
      <c r="V766" s="45"/>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row>
    <row r="767" spans="2:49" ht="21.6" customHeight="1" x14ac:dyDescent="0.15">
      <c r="B767" s="46" t="s">
        <v>168</v>
      </c>
      <c r="C767" s="47" t="s">
        <v>4</v>
      </c>
      <c r="D767" s="44" t="s">
        <v>1467</v>
      </c>
      <c r="E767" s="44" t="s">
        <v>1468</v>
      </c>
      <c r="F767" s="44" t="s">
        <v>1469</v>
      </c>
      <c r="G767" s="54" t="s">
        <v>105</v>
      </c>
      <c r="H767" s="57" t="str">
        <f>HYPERLINK("#", "https://www.aso-kaigo.jp/")</f>
        <v>https://www.aso-kaigo.jp/</v>
      </c>
      <c r="I767" s="58" t="s">
        <v>1470</v>
      </c>
      <c r="J767" s="51">
        <v>18</v>
      </c>
      <c r="K767" s="10" t="s">
        <v>221</v>
      </c>
      <c r="L767" s="11">
        <v>11</v>
      </c>
      <c r="M767" s="44" t="s">
        <v>274</v>
      </c>
      <c r="N767" s="44" t="s">
        <v>1260</v>
      </c>
      <c r="O767" s="47" t="s">
        <v>106</v>
      </c>
      <c r="P767" s="44" t="s">
        <v>181</v>
      </c>
      <c r="Q767" s="47"/>
      <c r="R767" s="44" t="s">
        <v>254</v>
      </c>
      <c r="S767" s="44" t="s">
        <v>241</v>
      </c>
      <c r="T767" s="44" t="s">
        <v>227</v>
      </c>
      <c r="U767" s="44" t="s">
        <v>1471</v>
      </c>
      <c r="V767" s="45"/>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row>
    <row r="768" spans="2:49" ht="21.6" customHeight="1" x14ac:dyDescent="0.15">
      <c r="B768" s="46"/>
      <c r="C768" s="47"/>
      <c r="D768" s="44"/>
      <c r="E768" s="44"/>
      <c r="F768" s="44"/>
      <c r="G768" s="55"/>
      <c r="H768" s="48"/>
      <c r="I768" s="59"/>
      <c r="J768" s="52"/>
      <c r="K768" s="13" t="s">
        <v>230</v>
      </c>
      <c r="L768" s="11">
        <v>3</v>
      </c>
      <c r="M768" s="44"/>
      <c r="N768" s="44"/>
      <c r="O768" s="47"/>
      <c r="P768" s="44"/>
      <c r="Q768" s="47"/>
      <c r="R768" s="44"/>
      <c r="S768" s="44"/>
      <c r="T768" s="44"/>
      <c r="U768" s="44"/>
      <c r="V768" s="45"/>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row>
    <row r="769" spans="2:49" ht="21.6" customHeight="1" x14ac:dyDescent="0.15">
      <c r="B769" s="46"/>
      <c r="C769" s="47"/>
      <c r="D769" s="44"/>
      <c r="E769" s="44"/>
      <c r="F769" s="44"/>
      <c r="G769" s="55"/>
      <c r="H769" s="48"/>
      <c r="I769" s="59"/>
      <c r="J769" s="52"/>
      <c r="K769" s="13" t="s">
        <v>231</v>
      </c>
      <c r="L769" s="11">
        <v>3</v>
      </c>
      <c r="M769" s="44"/>
      <c r="N769" s="44"/>
      <c r="O769" s="47"/>
      <c r="P769" s="44"/>
      <c r="Q769" s="47"/>
      <c r="R769" s="44"/>
      <c r="S769" s="44"/>
      <c r="T769" s="44"/>
      <c r="U769" s="44"/>
      <c r="V769" s="45"/>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row>
    <row r="770" spans="2:49" ht="21.6" customHeight="1" x14ac:dyDescent="0.15">
      <c r="B770" s="46"/>
      <c r="C770" s="47"/>
      <c r="D770" s="44"/>
      <c r="E770" s="44"/>
      <c r="F770" s="44"/>
      <c r="G770" s="56"/>
      <c r="H770" s="49"/>
      <c r="I770" s="60"/>
      <c r="J770" s="53"/>
      <c r="K770" s="13" t="s">
        <v>232</v>
      </c>
      <c r="L770" s="11">
        <v>1</v>
      </c>
      <c r="M770" s="44"/>
      <c r="N770" s="44"/>
      <c r="O770" s="47"/>
      <c r="P770" s="44"/>
      <c r="Q770" s="47"/>
      <c r="R770" s="44"/>
      <c r="S770" s="44"/>
      <c r="T770" s="44"/>
      <c r="U770" s="44"/>
      <c r="V770" s="45"/>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row>
    <row r="771" spans="2:49" ht="38.65" customHeight="1" x14ac:dyDescent="0.15">
      <c r="B771" s="46" t="s">
        <v>168</v>
      </c>
      <c r="C771" s="47" t="s">
        <v>4</v>
      </c>
      <c r="D771" s="44" t="s">
        <v>1485</v>
      </c>
      <c r="E771" s="44" t="s">
        <v>169</v>
      </c>
      <c r="F771" s="44" t="s">
        <v>1486</v>
      </c>
      <c r="G771" s="54" t="s">
        <v>105</v>
      </c>
      <c r="H771" s="57" t="str">
        <f>HYPERLINK("#", "https://heartnet-hp.jp/")</f>
        <v>https://heartnet-hp.jp/</v>
      </c>
      <c r="I771" s="58" t="s">
        <v>1487</v>
      </c>
      <c r="J771" s="51">
        <v>9</v>
      </c>
      <c r="K771" s="10" t="s">
        <v>221</v>
      </c>
      <c r="L771" s="11">
        <v>6</v>
      </c>
      <c r="M771" s="44" t="s">
        <v>889</v>
      </c>
      <c r="N771" s="44" t="s">
        <v>1154</v>
      </c>
      <c r="O771" s="47" t="s">
        <v>106</v>
      </c>
      <c r="P771" s="44" t="s">
        <v>193</v>
      </c>
      <c r="Q771" s="47"/>
      <c r="R771" s="44" t="s">
        <v>300</v>
      </c>
      <c r="S771" s="44" t="s">
        <v>226</v>
      </c>
      <c r="T771" s="44" t="s">
        <v>227</v>
      </c>
      <c r="U771" s="44" t="s">
        <v>1488</v>
      </c>
      <c r="V771" s="45"/>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row>
    <row r="772" spans="2:49" ht="38.65" customHeight="1" x14ac:dyDescent="0.15">
      <c r="B772" s="46"/>
      <c r="C772" s="47"/>
      <c r="D772" s="44"/>
      <c r="E772" s="44"/>
      <c r="F772" s="44"/>
      <c r="G772" s="55"/>
      <c r="H772" s="48"/>
      <c r="I772" s="59"/>
      <c r="J772" s="52"/>
      <c r="K772" s="13" t="s">
        <v>230</v>
      </c>
      <c r="L772" s="11">
        <v>2</v>
      </c>
      <c r="M772" s="44"/>
      <c r="N772" s="44"/>
      <c r="O772" s="47"/>
      <c r="P772" s="44"/>
      <c r="Q772" s="47"/>
      <c r="R772" s="44"/>
      <c r="S772" s="44"/>
      <c r="T772" s="44"/>
      <c r="U772" s="44"/>
      <c r="V772" s="45"/>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row>
    <row r="773" spans="2:49" ht="38.65" customHeight="1" x14ac:dyDescent="0.15">
      <c r="B773" s="46"/>
      <c r="C773" s="47"/>
      <c r="D773" s="44"/>
      <c r="E773" s="44"/>
      <c r="F773" s="44"/>
      <c r="G773" s="55"/>
      <c r="H773" s="48"/>
      <c r="I773" s="59"/>
      <c r="J773" s="52"/>
      <c r="K773" s="13" t="s">
        <v>231</v>
      </c>
      <c r="L773" s="11">
        <v>1</v>
      </c>
      <c r="M773" s="44"/>
      <c r="N773" s="44"/>
      <c r="O773" s="47"/>
      <c r="P773" s="44"/>
      <c r="Q773" s="47"/>
      <c r="R773" s="44"/>
      <c r="S773" s="44"/>
      <c r="T773" s="44"/>
      <c r="U773" s="44"/>
      <c r="V773" s="45"/>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row>
    <row r="774" spans="2:49" ht="38.65" customHeight="1" x14ac:dyDescent="0.15">
      <c r="B774" s="46"/>
      <c r="C774" s="47"/>
      <c r="D774" s="44"/>
      <c r="E774" s="44"/>
      <c r="F774" s="44"/>
      <c r="G774" s="56"/>
      <c r="H774" s="49"/>
      <c r="I774" s="60"/>
      <c r="J774" s="53"/>
      <c r="K774" s="13" t="s">
        <v>232</v>
      </c>
      <c r="L774" s="11"/>
      <c r="M774" s="44"/>
      <c r="N774" s="44"/>
      <c r="O774" s="47"/>
      <c r="P774" s="44"/>
      <c r="Q774" s="47"/>
      <c r="R774" s="44"/>
      <c r="S774" s="44"/>
      <c r="T774" s="44"/>
      <c r="U774" s="44"/>
      <c r="V774" s="45"/>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row>
    <row r="775" spans="2:49" ht="15.95" customHeight="1" x14ac:dyDescent="0.15">
      <c r="B775" s="46" t="s">
        <v>168</v>
      </c>
      <c r="C775" s="47" t="s">
        <v>4</v>
      </c>
      <c r="D775" s="44" t="s">
        <v>1489</v>
      </c>
      <c r="E775" s="44" t="s">
        <v>1490</v>
      </c>
      <c r="F775" s="44" t="s">
        <v>1491</v>
      </c>
      <c r="G775" s="54" t="s">
        <v>105</v>
      </c>
      <c r="H775" s="57" t="s">
        <v>1492</v>
      </c>
      <c r="I775" s="58" t="s">
        <v>1493</v>
      </c>
      <c r="J775" s="51">
        <v>12</v>
      </c>
      <c r="K775" s="10" t="s">
        <v>221</v>
      </c>
      <c r="L775" s="11">
        <v>8</v>
      </c>
      <c r="M775" s="44" t="s">
        <v>350</v>
      </c>
      <c r="N775" s="44" t="s">
        <v>1154</v>
      </c>
      <c r="O775" s="47" t="s">
        <v>106</v>
      </c>
      <c r="P775" s="44" t="s">
        <v>982</v>
      </c>
      <c r="Q775" s="47" t="s">
        <v>299</v>
      </c>
      <c r="R775" s="44" t="s">
        <v>1174</v>
      </c>
      <c r="S775" s="44"/>
      <c r="T775" s="44" t="s">
        <v>227</v>
      </c>
      <c r="U775" s="44" t="s">
        <v>1494</v>
      </c>
      <c r="V775" s="45"/>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row>
    <row r="776" spans="2:49" ht="15.95" customHeight="1" x14ac:dyDescent="0.15">
      <c r="B776" s="46"/>
      <c r="C776" s="47"/>
      <c r="D776" s="44"/>
      <c r="E776" s="44"/>
      <c r="F776" s="44"/>
      <c r="G776" s="55"/>
      <c r="H776" s="48"/>
      <c r="I776" s="59"/>
      <c r="J776" s="52"/>
      <c r="K776" s="13" t="s">
        <v>230</v>
      </c>
      <c r="L776" s="11">
        <v>3</v>
      </c>
      <c r="M776" s="44"/>
      <c r="N776" s="44"/>
      <c r="O776" s="47"/>
      <c r="P776" s="44"/>
      <c r="Q776" s="47"/>
      <c r="R776" s="44"/>
      <c r="S776" s="44"/>
      <c r="T776" s="44"/>
      <c r="U776" s="44"/>
      <c r="V776" s="45"/>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row>
    <row r="777" spans="2:49" ht="15.95" customHeight="1" x14ac:dyDescent="0.15">
      <c r="B777" s="46"/>
      <c r="C777" s="47"/>
      <c r="D777" s="44"/>
      <c r="E777" s="44"/>
      <c r="F777" s="44"/>
      <c r="G777" s="55"/>
      <c r="H777" s="48"/>
      <c r="I777" s="59"/>
      <c r="J777" s="52"/>
      <c r="K777" s="13" t="s">
        <v>231</v>
      </c>
      <c r="L777" s="11">
        <v>1</v>
      </c>
      <c r="M777" s="44"/>
      <c r="N777" s="44"/>
      <c r="O777" s="47"/>
      <c r="P777" s="44"/>
      <c r="Q777" s="47"/>
      <c r="R777" s="44"/>
      <c r="S777" s="44"/>
      <c r="T777" s="44"/>
      <c r="U777" s="44"/>
      <c r="V777" s="45"/>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row>
    <row r="778" spans="2:49" ht="15.95" customHeight="1" x14ac:dyDescent="0.15">
      <c r="B778" s="46"/>
      <c r="C778" s="47"/>
      <c r="D778" s="44"/>
      <c r="E778" s="44"/>
      <c r="F778" s="44"/>
      <c r="G778" s="56"/>
      <c r="H778" s="49"/>
      <c r="I778" s="60"/>
      <c r="J778" s="53"/>
      <c r="K778" s="13" t="s">
        <v>232</v>
      </c>
      <c r="L778" s="11"/>
      <c r="M778" s="44"/>
      <c r="N778" s="44"/>
      <c r="O778" s="47"/>
      <c r="P778" s="44"/>
      <c r="Q778" s="47"/>
      <c r="R778" s="44"/>
      <c r="S778" s="44"/>
      <c r="T778" s="44"/>
      <c r="U778" s="44"/>
      <c r="V778" s="45"/>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row>
    <row r="779" spans="2:49" ht="14.45" customHeight="1" x14ac:dyDescent="0.15">
      <c r="B779" s="46" t="s">
        <v>172</v>
      </c>
      <c r="C779" s="47" t="s">
        <v>58</v>
      </c>
      <c r="D779" s="44" t="s">
        <v>1495</v>
      </c>
      <c r="E779" s="44" t="s">
        <v>1496</v>
      </c>
      <c r="F779" s="44" t="s">
        <v>1497</v>
      </c>
      <c r="G779" s="54"/>
      <c r="H779" s="57"/>
      <c r="I779" s="58" t="s">
        <v>1498</v>
      </c>
      <c r="J779" s="51">
        <v>15</v>
      </c>
      <c r="K779" s="10" t="s">
        <v>221</v>
      </c>
      <c r="L779" s="11">
        <v>15</v>
      </c>
      <c r="M779" s="44" t="s">
        <v>1499</v>
      </c>
      <c r="N779" s="44" t="s">
        <v>1500</v>
      </c>
      <c r="O779" s="47" t="s">
        <v>106</v>
      </c>
      <c r="P779" s="44" t="s">
        <v>982</v>
      </c>
      <c r="Q779" s="47"/>
      <c r="R779" s="44" t="s">
        <v>1174</v>
      </c>
      <c r="S779" s="44"/>
      <c r="T779" s="44" t="s">
        <v>227</v>
      </c>
      <c r="U779" s="44" t="s">
        <v>108</v>
      </c>
      <c r="V779" s="45"/>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row>
    <row r="780" spans="2:49" ht="14.45" customHeight="1" x14ac:dyDescent="0.15">
      <c r="B780" s="46"/>
      <c r="C780" s="47"/>
      <c r="D780" s="44"/>
      <c r="E780" s="44"/>
      <c r="F780" s="44"/>
      <c r="G780" s="55"/>
      <c r="H780" s="48"/>
      <c r="I780" s="59"/>
      <c r="J780" s="52"/>
      <c r="K780" s="13" t="s">
        <v>230</v>
      </c>
      <c r="L780" s="11"/>
      <c r="M780" s="44"/>
      <c r="N780" s="44"/>
      <c r="O780" s="47"/>
      <c r="P780" s="44"/>
      <c r="Q780" s="47"/>
      <c r="R780" s="44"/>
      <c r="S780" s="44"/>
      <c r="T780" s="44"/>
      <c r="U780" s="44"/>
      <c r="V780" s="45"/>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row>
    <row r="781" spans="2:49" ht="14.45" customHeight="1" x14ac:dyDescent="0.15">
      <c r="B781" s="46"/>
      <c r="C781" s="47"/>
      <c r="D781" s="44"/>
      <c r="E781" s="44"/>
      <c r="F781" s="44"/>
      <c r="G781" s="55"/>
      <c r="H781" s="48"/>
      <c r="I781" s="59"/>
      <c r="J781" s="52"/>
      <c r="K781" s="13" t="s">
        <v>231</v>
      </c>
      <c r="L781" s="11"/>
      <c r="M781" s="44"/>
      <c r="N781" s="44"/>
      <c r="O781" s="47"/>
      <c r="P781" s="44"/>
      <c r="Q781" s="47"/>
      <c r="R781" s="44"/>
      <c r="S781" s="44"/>
      <c r="T781" s="44"/>
      <c r="U781" s="44"/>
      <c r="V781" s="45"/>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row>
    <row r="782" spans="2:49" ht="14.45" customHeight="1" x14ac:dyDescent="0.15">
      <c r="B782" s="46"/>
      <c r="C782" s="47"/>
      <c r="D782" s="44"/>
      <c r="E782" s="44"/>
      <c r="F782" s="44"/>
      <c r="G782" s="56"/>
      <c r="H782" s="49"/>
      <c r="I782" s="60"/>
      <c r="J782" s="53"/>
      <c r="K782" s="13" t="s">
        <v>232</v>
      </c>
      <c r="L782" s="11"/>
      <c r="M782" s="44"/>
      <c r="N782" s="44"/>
      <c r="O782" s="47"/>
      <c r="P782" s="44"/>
      <c r="Q782" s="47"/>
      <c r="R782" s="44"/>
      <c r="S782" s="44"/>
      <c r="T782" s="44"/>
      <c r="U782" s="44"/>
      <c r="V782" s="45"/>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row>
    <row r="783" spans="2:49" ht="21" customHeight="1" x14ac:dyDescent="0.15">
      <c r="B783" s="46" t="s">
        <v>172</v>
      </c>
      <c r="C783" s="47" t="s">
        <v>17</v>
      </c>
      <c r="D783" s="44" t="s">
        <v>1501</v>
      </c>
      <c r="E783" s="44" t="s">
        <v>173</v>
      </c>
      <c r="F783" s="44" t="s">
        <v>1502</v>
      </c>
      <c r="G783" s="54"/>
      <c r="H783" s="57"/>
      <c r="I783" s="58" t="s">
        <v>1503</v>
      </c>
      <c r="J783" s="51">
        <v>12</v>
      </c>
      <c r="K783" s="10" t="s">
        <v>221</v>
      </c>
      <c r="L783" s="11">
        <v>8</v>
      </c>
      <c r="M783" s="44" t="s">
        <v>1504</v>
      </c>
      <c r="N783" s="44" t="s">
        <v>1505</v>
      </c>
      <c r="O783" s="47" t="s">
        <v>106</v>
      </c>
      <c r="P783" s="44" t="s">
        <v>1506</v>
      </c>
      <c r="Q783" s="47"/>
      <c r="R783" s="44" t="s">
        <v>300</v>
      </c>
      <c r="S783" s="44"/>
      <c r="T783" s="44" t="s">
        <v>817</v>
      </c>
      <c r="U783" s="44" t="s">
        <v>1507</v>
      </c>
      <c r="V783" s="45"/>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row>
    <row r="784" spans="2:49" ht="21" customHeight="1" x14ac:dyDescent="0.15">
      <c r="B784" s="46"/>
      <c r="C784" s="47"/>
      <c r="D784" s="44"/>
      <c r="E784" s="44"/>
      <c r="F784" s="44"/>
      <c r="G784" s="55"/>
      <c r="H784" s="48"/>
      <c r="I784" s="59"/>
      <c r="J784" s="52"/>
      <c r="K784" s="13" t="s">
        <v>230</v>
      </c>
      <c r="L784" s="11">
        <v>2</v>
      </c>
      <c r="M784" s="44"/>
      <c r="N784" s="44"/>
      <c r="O784" s="47"/>
      <c r="P784" s="44"/>
      <c r="Q784" s="47"/>
      <c r="R784" s="44"/>
      <c r="S784" s="44"/>
      <c r="T784" s="44"/>
      <c r="U784" s="44"/>
      <c r="V784" s="45"/>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row>
    <row r="785" spans="2:49" ht="21" customHeight="1" x14ac:dyDescent="0.15">
      <c r="B785" s="46"/>
      <c r="C785" s="47"/>
      <c r="D785" s="44"/>
      <c r="E785" s="44"/>
      <c r="F785" s="44"/>
      <c r="G785" s="55"/>
      <c r="H785" s="48"/>
      <c r="I785" s="59"/>
      <c r="J785" s="52"/>
      <c r="K785" s="13" t="s">
        <v>231</v>
      </c>
      <c r="L785" s="11">
        <v>2</v>
      </c>
      <c r="M785" s="44"/>
      <c r="N785" s="44"/>
      <c r="O785" s="47"/>
      <c r="P785" s="44"/>
      <c r="Q785" s="47"/>
      <c r="R785" s="44"/>
      <c r="S785" s="44"/>
      <c r="T785" s="44"/>
      <c r="U785" s="44"/>
      <c r="V785" s="45"/>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row>
    <row r="786" spans="2:49" ht="21" customHeight="1" x14ac:dyDescent="0.15">
      <c r="B786" s="46"/>
      <c r="C786" s="47"/>
      <c r="D786" s="44"/>
      <c r="E786" s="44"/>
      <c r="F786" s="44"/>
      <c r="G786" s="56"/>
      <c r="H786" s="49"/>
      <c r="I786" s="60"/>
      <c r="J786" s="53"/>
      <c r="K786" s="13" t="s">
        <v>232</v>
      </c>
      <c r="L786" s="11"/>
      <c r="M786" s="44"/>
      <c r="N786" s="44"/>
      <c r="O786" s="47"/>
      <c r="P786" s="44"/>
      <c r="Q786" s="47"/>
      <c r="R786" s="44"/>
      <c r="S786" s="44"/>
      <c r="T786" s="44"/>
      <c r="U786" s="44"/>
      <c r="V786" s="45"/>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row>
    <row r="787" spans="2:49" ht="15.95" customHeight="1" x14ac:dyDescent="0.15">
      <c r="B787" s="46" t="s">
        <v>174</v>
      </c>
      <c r="C787" s="47" t="s">
        <v>15</v>
      </c>
      <c r="D787" s="44" t="s">
        <v>1508</v>
      </c>
      <c r="E787" s="44" t="s">
        <v>175</v>
      </c>
      <c r="F787" s="44" t="s">
        <v>1509</v>
      </c>
      <c r="G787" s="54"/>
      <c r="H787" s="57"/>
      <c r="I787" s="58" t="s">
        <v>1510</v>
      </c>
      <c r="J787" s="51">
        <v>13</v>
      </c>
      <c r="K787" s="10" t="s">
        <v>221</v>
      </c>
      <c r="L787" s="11">
        <v>8</v>
      </c>
      <c r="M787" s="44" t="s">
        <v>1511</v>
      </c>
      <c r="N787" s="44" t="s">
        <v>1512</v>
      </c>
      <c r="O787" s="47" t="s">
        <v>106</v>
      </c>
      <c r="P787" s="44" t="s">
        <v>1513</v>
      </c>
      <c r="Q787" s="47"/>
      <c r="R787" s="44" t="s">
        <v>300</v>
      </c>
      <c r="S787" s="44"/>
      <c r="T787" s="44" t="s">
        <v>227</v>
      </c>
      <c r="U787" s="44"/>
      <c r="V787" s="45"/>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row>
    <row r="788" spans="2:49" ht="15.95" customHeight="1" x14ac:dyDescent="0.15">
      <c r="B788" s="46"/>
      <c r="C788" s="47"/>
      <c r="D788" s="44"/>
      <c r="E788" s="44"/>
      <c r="F788" s="44"/>
      <c r="G788" s="55"/>
      <c r="H788" s="48"/>
      <c r="I788" s="59"/>
      <c r="J788" s="52"/>
      <c r="K788" s="13" t="s">
        <v>230</v>
      </c>
      <c r="L788" s="11">
        <v>2</v>
      </c>
      <c r="M788" s="44"/>
      <c r="N788" s="44"/>
      <c r="O788" s="47"/>
      <c r="P788" s="44"/>
      <c r="Q788" s="47"/>
      <c r="R788" s="44"/>
      <c r="S788" s="44"/>
      <c r="T788" s="44"/>
      <c r="U788" s="44"/>
      <c r="V788" s="45"/>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row>
    <row r="789" spans="2:49" ht="15.95" customHeight="1" x14ac:dyDescent="0.15">
      <c r="B789" s="46"/>
      <c r="C789" s="47"/>
      <c r="D789" s="44"/>
      <c r="E789" s="44"/>
      <c r="F789" s="44"/>
      <c r="G789" s="55"/>
      <c r="H789" s="48"/>
      <c r="I789" s="59"/>
      <c r="J789" s="52"/>
      <c r="K789" s="13" t="s">
        <v>231</v>
      </c>
      <c r="L789" s="11">
        <v>2</v>
      </c>
      <c r="M789" s="44"/>
      <c r="N789" s="44"/>
      <c r="O789" s="47"/>
      <c r="P789" s="44"/>
      <c r="Q789" s="47"/>
      <c r="R789" s="44"/>
      <c r="S789" s="44"/>
      <c r="T789" s="44"/>
      <c r="U789" s="44"/>
      <c r="V789" s="45"/>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row>
    <row r="790" spans="2:49" ht="15.95" customHeight="1" x14ac:dyDescent="0.15">
      <c r="B790" s="46"/>
      <c r="C790" s="47"/>
      <c r="D790" s="44"/>
      <c r="E790" s="44"/>
      <c r="F790" s="44"/>
      <c r="G790" s="56"/>
      <c r="H790" s="49"/>
      <c r="I790" s="60"/>
      <c r="J790" s="53"/>
      <c r="K790" s="13" t="s">
        <v>232</v>
      </c>
      <c r="L790" s="11">
        <v>1</v>
      </c>
      <c r="M790" s="44"/>
      <c r="N790" s="44"/>
      <c r="O790" s="47"/>
      <c r="P790" s="44"/>
      <c r="Q790" s="47"/>
      <c r="R790" s="44"/>
      <c r="S790" s="44"/>
      <c r="T790" s="44"/>
      <c r="U790" s="44"/>
      <c r="V790" s="45"/>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row>
    <row r="791" spans="2:49" ht="24.95" customHeight="1" x14ac:dyDescent="0.15">
      <c r="B791" s="46" t="s">
        <v>174</v>
      </c>
      <c r="C791" s="47" t="s">
        <v>14</v>
      </c>
      <c r="D791" s="44" t="s">
        <v>1514</v>
      </c>
      <c r="E791" s="44" t="s">
        <v>1515</v>
      </c>
      <c r="F791" s="44" t="s">
        <v>1516</v>
      </c>
      <c r="G791" s="54"/>
      <c r="H791" s="57"/>
      <c r="I791" s="58" t="s">
        <v>1517</v>
      </c>
      <c r="J791" s="51">
        <v>5</v>
      </c>
      <c r="K791" s="10" t="s">
        <v>221</v>
      </c>
      <c r="L791" s="11">
        <v>5</v>
      </c>
      <c r="M791" s="44" t="s">
        <v>259</v>
      </c>
      <c r="N791" s="44" t="s">
        <v>1312</v>
      </c>
      <c r="O791" s="47" t="s">
        <v>106</v>
      </c>
      <c r="P791" s="44" t="s">
        <v>190</v>
      </c>
      <c r="Q791" s="47"/>
      <c r="R791" s="44" t="s">
        <v>252</v>
      </c>
      <c r="S791" s="44" t="s">
        <v>241</v>
      </c>
      <c r="T791" s="44" t="s">
        <v>227</v>
      </c>
      <c r="U791" s="44" t="s">
        <v>1518</v>
      </c>
      <c r="V791" s="45"/>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row>
    <row r="792" spans="2:49" ht="24.95" customHeight="1" x14ac:dyDescent="0.15">
      <c r="B792" s="46"/>
      <c r="C792" s="47"/>
      <c r="D792" s="44"/>
      <c r="E792" s="44"/>
      <c r="F792" s="44"/>
      <c r="G792" s="55"/>
      <c r="H792" s="48"/>
      <c r="I792" s="59"/>
      <c r="J792" s="52"/>
      <c r="K792" s="13" t="s">
        <v>230</v>
      </c>
      <c r="L792" s="11"/>
      <c r="M792" s="44"/>
      <c r="N792" s="44"/>
      <c r="O792" s="47"/>
      <c r="P792" s="44"/>
      <c r="Q792" s="47"/>
      <c r="R792" s="44"/>
      <c r="S792" s="44"/>
      <c r="T792" s="44"/>
      <c r="U792" s="44"/>
      <c r="V792" s="45"/>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row>
    <row r="793" spans="2:49" ht="24.95" customHeight="1" x14ac:dyDescent="0.15">
      <c r="B793" s="46"/>
      <c r="C793" s="47"/>
      <c r="D793" s="44"/>
      <c r="E793" s="44"/>
      <c r="F793" s="44"/>
      <c r="G793" s="55"/>
      <c r="H793" s="48"/>
      <c r="I793" s="59"/>
      <c r="J793" s="52"/>
      <c r="K793" s="13" t="s">
        <v>231</v>
      </c>
      <c r="L793" s="11"/>
      <c r="M793" s="44"/>
      <c r="N793" s="44"/>
      <c r="O793" s="47"/>
      <c r="P793" s="44"/>
      <c r="Q793" s="47"/>
      <c r="R793" s="44"/>
      <c r="S793" s="44"/>
      <c r="T793" s="44"/>
      <c r="U793" s="44"/>
      <c r="V793" s="45"/>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row>
    <row r="794" spans="2:49" ht="24.95" customHeight="1" x14ac:dyDescent="0.15">
      <c r="B794" s="46"/>
      <c r="C794" s="47"/>
      <c r="D794" s="44"/>
      <c r="E794" s="44"/>
      <c r="F794" s="44"/>
      <c r="G794" s="56"/>
      <c r="H794" s="49"/>
      <c r="I794" s="60"/>
      <c r="J794" s="53"/>
      <c r="K794" s="13" t="s">
        <v>232</v>
      </c>
      <c r="L794" s="11"/>
      <c r="M794" s="44"/>
      <c r="N794" s="44"/>
      <c r="O794" s="47"/>
      <c r="P794" s="44"/>
      <c r="Q794" s="47"/>
      <c r="R794" s="44"/>
      <c r="S794" s="44"/>
      <c r="T794" s="44"/>
      <c r="U794" s="44"/>
      <c r="V794" s="45"/>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row>
    <row r="795" spans="2:49" ht="23.1" customHeight="1" x14ac:dyDescent="0.15">
      <c r="B795" s="46" t="s">
        <v>176</v>
      </c>
      <c r="C795" s="47" t="s">
        <v>25</v>
      </c>
      <c r="D795" s="44" t="s">
        <v>1524</v>
      </c>
      <c r="E795" s="44" t="s">
        <v>1525</v>
      </c>
      <c r="F795" s="44" t="s">
        <v>1526</v>
      </c>
      <c r="G795" s="54" t="s">
        <v>105</v>
      </c>
      <c r="H795" s="57" t="str">
        <f>HYPERLINK("#", "https://kagayaki.kisyoukai.jp/")</f>
        <v>https://kagayaki.kisyoukai.jp/</v>
      </c>
      <c r="I795" s="58" t="s">
        <v>1527</v>
      </c>
      <c r="J795" s="51">
        <v>7</v>
      </c>
      <c r="K795" s="10" t="s">
        <v>221</v>
      </c>
      <c r="L795" s="11">
        <v>4</v>
      </c>
      <c r="M795" s="44" t="s">
        <v>350</v>
      </c>
      <c r="N795" s="44" t="s">
        <v>1288</v>
      </c>
      <c r="O795" s="47" t="s">
        <v>106</v>
      </c>
      <c r="P795" s="44" t="s">
        <v>1528</v>
      </c>
      <c r="Q795" s="47"/>
      <c r="R795" s="44" t="s">
        <v>1599</v>
      </c>
      <c r="S795" s="44"/>
      <c r="T795" s="44" t="s">
        <v>1529</v>
      </c>
      <c r="U795" s="44" t="s">
        <v>1530</v>
      </c>
      <c r="V795" s="45"/>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row>
    <row r="796" spans="2:49" ht="23.1" customHeight="1" x14ac:dyDescent="0.15">
      <c r="B796" s="46"/>
      <c r="C796" s="47"/>
      <c r="D796" s="44"/>
      <c r="E796" s="44"/>
      <c r="F796" s="44"/>
      <c r="G796" s="55"/>
      <c r="H796" s="48"/>
      <c r="I796" s="59"/>
      <c r="J796" s="52"/>
      <c r="K796" s="13" t="s">
        <v>230</v>
      </c>
      <c r="L796" s="11">
        <v>2</v>
      </c>
      <c r="M796" s="44"/>
      <c r="N796" s="44"/>
      <c r="O796" s="47"/>
      <c r="P796" s="44"/>
      <c r="Q796" s="47"/>
      <c r="R796" s="44"/>
      <c r="S796" s="44"/>
      <c r="T796" s="44"/>
      <c r="U796" s="44"/>
      <c r="V796" s="45"/>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row>
    <row r="797" spans="2:49" ht="23.1" customHeight="1" x14ac:dyDescent="0.15">
      <c r="B797" s="46"/>
      <c r="C797" s="47"/>
      <c r="D797" s="44"/>
      <c r="E797" s="44"/>
      <c r="F797" s="44"/>
      <c r="G797" s="55"/>
      <c r="H797" s="48"/>
      <c r="I797" s="59"/>
      <c r="J797" s="52"/>
      <c r="K797" s="13" t="s">
        <v>231</v>
      </c>
      <c r="L797" s="11">
        <v>1</v>
      </c>
      <c r="M797" s="44"/>
      <c r="N797" s="44"/>
      <c r="O797" s="47"/>
      <c r="P797" s="44"/>
      <c r="Q797" s="47"/>
      <c r="R797" s="44"/>
      <c r="S797" s="44"/>
      <c r="T797" s="44"/>
      <c r="U797" s="44"/>
      <c r="V797" s="45"/>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row>
    <row r="798" spans="2:49" ht="23.1" customHeight="1" x14ac:dyDescent="0.15">
      <c r="B798" s="46"/>
      <c r="C798" s="47"/>
      <c r="D798" s="44"/>
      <c r="E798" s="44"/>
      <c r="F798" s="44"/>
      <c r="G798" s="56"/>
      <c r="H798" s="49"/>
      <c r="I798" s="60"/>
      <c r="J798" s="53"/>
      <c r="K798" s="13" t="s">
        <v>232</v>
      </c>
      <c r="L798" s="11"/>
      <c r="M798" s="44"/>
      <c r="N798" s="44"/>
      <c r="O798" s="47"/>
      <c r="P798" s="44"/>
      <c r="Q798" s="47"/>
      <c r="R798" s="44"/>
      <c r="S798" s="44"/>
      <c r="T798" s="44"/>
      <c r="U798" s="44"/>
      <c r="V798" s="45"/>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row>
    <row r="799" spans="2:49" ht="21.95" customHeight="1" x14ac:dyDescent="0.15">
      <c r="B799" s="46" t="s">
        <v>176</v>
      </c>
      <c r="C799" s="47" t="s">
        <v>27</v>
      </c>
      <c r="D799" s="44" t="s">
        <v>1531</v>
      </c>
      <c r="E799" s="44" t="s">
        <v>194</v>
      </c>
      <c r="F799" s="44" t="s">
        <v>1532</v>
      </c>
      <c r="G799" s="54" t="s">
        <v>105</v>
      </c>
      <c r="H799" s="57" t="str">
        <f>HYPERLINK("#", "http://imazu-med-jrc.jp")</f>
        <v>http://imazu-med-jrc.jp</v>
      </c>
      <c r="I799" s="58" t="s">
        <v>1533</v>
      </c>
      <c r="J799" s="51">
        <v>8</v>
      </c>
      <c r="K799" s="10" t="s">
        <v>221</v>
      </c>
      <c r="L799" s="11">
        <v>6</v>
      </c>
      <c r="M799" s="44" t="s">
        <v>1534</v>
      </c>
      <c r="N799" s="44" t="s">
        <v>1535</v>
      </c>
      <c r="O799" s="47" t="s">
        <v>106</v>
      </c>
      <c r="P799" s="44" t="s">
        <v>190</v>
      </c>
      <c r="Q799" s="47"/>
      <c r="R799" s="44" t="s">
        <v>254</v>
      </c>
      <c r="S799" s="44" t="s">
        <v>241</v>
      </c>
      <c r="T799" s="44" t="s">
        <v>1536</v>
      </c>
      <c r="U799" s="44" t="s">
        <v>1537</v>
      </c>
      <c r="V799" s="45"/>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row>
    <row r="800" spans="2:49" ht="21.95" customHeight="1" x14ac:dyDescent="0.15">
      <c r="B800" s="46"/>
      <c r="C800" s="47"/>
      <c r="D800" s="44"/>
      <c r="E800" s="44"/>
      <c r="F800" s="44"/>
      <c r="G800" s="55"/>
      <c r="H800" s="48"/>
      <c r="I800" s="59"/>
      <c r="J800" s="52"/>
      <c r="K800" s="13" t="s">
        <v>230</v>
      </c>
      <c r="L800" s="11">
        <v>2</v>
      </c>
      <c r="M800" s="44"/>
      <c r="N800" s="44"/>
      <c r="O800" s="47"/>
      <c r="P800" s="44"/>
      <c r="Q800" s="47"/>
      <c r="R800" s="44"/>
      <c r="S800" s="44"/>
      <c r="T800" s="44"/>
      <c r="U800" s="44"/>
      <c r="V800" s="45"/>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row>
    <row r="801" spans="2:49" ht="21.95" customHeight="1" x14ac:dyDescent="0.15">
      <c r="B801" s="46"/>
      <c r="C801" s="47"/>
      <c r="D801" s="44"/>
      <c r="E801" s="44"/>
      <c r="F801" s="44"/>
      <c r="G801" s="55"/>
      <c r="H801" s="48"/>
      <c r="I801" s="59"/>
      <c r="J801" s="52"/>
      <c r="K801" s="13" t="s">
        <v>231</v>
      </c>
      <c r="L801" s="11"/>
      <c r="M801" s="44"/>
      <c r="N801" s="44"/>
      <c r="O801" s="47"/>
      <c r="P801" s="44"/>
      <c r="Q801" s="47"/>
      <c r="R801" s="44"/>
      <c r="S801" s="44"/>
      <c r="T801" s="44"/>
      <c r="U801" s="44"/>
      <c r="V801" s="45"/>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row>
    <row r="802" spans="2:49" ht="21.95" customHeight="1" x14ac:dyDescent="0.15">
      <c r="B802" s="46"/>
      <c r="C802" s="47"/>
      <c r="D802" s="44"/>
      <c r="E802" s="44"/>
      <c r="F802" s="44"/>
      <c r="G802" s="56"/>
      <c r="H802" s="49"/>
      <c r="I802" s="60"/>
      <c r="J802" s="53"/>
      <c r="K802" s="13" t="s">
        <v>232</v>
      </c>
      <c r="L802" s="11"/>
      <c r="M802" s="44"/>
      <c r="N802" s="44"/>
      <c r="O802" s="47"/>
      <c r="P802" s="44"/>
      <c r="Q802" s="47"/>
      <c r="R802" s="44"/>
      <c r="S802" s="44"/>
      <c r="T802" s="44"/>
      <c r="U802" s="44"/>
      <c r="V802" s="45"/>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row>
    <row r="803" spans="2:49" ht="39.950000000000003" customHeight="1" x14ac:dyDescent="0.15">
      <c r="B803" s="46" t="s">
        <v>176</v>
      </c>
      <c r="C803" s="47" t="s">
        <v>26</v>
      </c>
      <c r="D803" s="44" t="s">
        <v>1519</v>
      </c>
      <c r="E803" s="44" t="s">
        <v>1520</v>
      </c>
      <c r="F803" s="44" t="s">
        <v>1521</v>
      </c>
      <c r="G803" s="54"/>
      <c r="H803" s="57"/>
      <c r="I803" s="58" t="s">
        <v>1522</v>
      </c>
      <c r="J803" s="51">
        <v>17</v>
      </c>
      <c r="K803" s="10" t="s">
        <v>221</v>
      </c>
      <c r="L803" s="11">
        <v>17</v>
      </c>
      <c r="M803" s="44" t="s">
        <v>274</v>
      </c>
      <c r="N803" s="44" t="s">
        <v>1500</v>
      </c>
      <c r="O803" s="47" t="s">
        <v>106</v>
      </c>
      <c r="P803" s="44" t="s">
        <v>623</v>
      </c>
      <c r="Q803" s="47"/>
      <c r="R803" s="44" t="s">
        <v>300</v>
      </c>
      <c r="S803" s="44"/>
      <c r="T803" s="44" t="s">
        <v>227</v>
      </c>
      <c r="U803" s="44" t="s">
        <v>1523</v>
      </c>
      <c r="V803" s="45"/>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row>
    <row r="804" spans="2:49" ht="39.950000000000003" customHeight="1" x14ac:dyDescent="0.15">
      <c r="B804" s="46"/>
      <c r="C804" s="47"/>
      <c r="D804" s="44"/>
      <c r="E804" s="44"/>
      <c r="F804" s="44"/>
      <c r="G804" s="55"/>
      <c r="H804" s="48"/>
      <c r="I804" s="59"/>
      <c r="J804" s="52"/>
      <c r="K804" s="13" t="s">
        <v>230</v>
      </c>
      <c r="L804" s="11"/>
      <c r="M804" s="44"/>
      <c r="N804" s="44"/>
      <c r="O804" s="47"/>
      <c r="P804" s="44"/>
      <c r="Q804" s="47"/>
      <c r="R804" s="44"/>
      <c r="S804" s="44"/>
      <c r="T804" s="44"/>
      <c r="U804" s="44"/>
      <c r="V804" s="45"/>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row>
    <row r="805" spans="2:49" ht="39.950000000000003" customHeight="1" x14ac:dyDescent="0.15">
      <c r="B805" s="46"/>
      <c r="C805" s="47"/>
      <c r="D805" s="44"/>
      <c r="E805" s="44"/>
      <c r="F805" s="44"/>
      <c r="G805" s="55"/>
      <c r="H805" s="48"/>
      <c r="I805" s="59"/>
      <c r="J805" s="52"/>
      <c r="K805" s="13" t="s">
        <v>231</v>
      </c>
      <c r="L805" s="11"/>
      <c r="M805" s="44"/>
      <c r="N805" s="44"/>
      <c r="O805" s="47"/>
      <c r="P805" s="44"/>
      <c r="Q805" s="47"/>
      <c r="R805" s="44"/>
      <c r="S805" s="44"/>
      <c r="T805" s="44"/>
      <c r="U805" s="44"/>
      <c r="V805" s="45"/>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row>
    <row r="806" spans="2:49" ht="39.950000000000003" customHeight="1" x14ac:dyDescent="0.15">
      <c r="B806" s="46"/>
      <c r="C806" s="47"/>
      <c r="D806" s="44"/>
      <c r="E806" s="44"/>
      <c r="F806" s="44"/>
      <c r="G806" s="56"/>
      <c r="H806" s="49"/>
      <c r="I806" s="60"/>
      <c r="J806" s="53"/>
      <c r="K806" s="13" t="s">
        <v>232</v>
      </c>
      <c r="L806" s="11"/>
      <c r="M806" s="44"/>
      <c r="N806" s="44"/>
      <c r="O806" s="47"/>
      <c r="P806" s="44"/>
      <c r="Q806" s="47"/>
      <c r="R806" s="44"/>
      <c r="S806" s="44"/>
      <c r="T806" s="44"/>
      <c r="U806" s="44"/>
      <c r="V806" s="45"/>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row>
    <row r="807" spans="2:49" ht="24.95" customHeight="1" x14ac:dyDescent="0.15">
      <c r="B807" s="46" t="s">
        <v>177</v>
      </c>
      <c r="C807" s="47" t="s">
        <v>19</v>
      </c>
      <c r="D807" s="44" t="s">
        <v>1545</v>
      </c>
      <c r="E807" s="44" t="s">
        <v>1546</v>
      </c>
      <c r="F807" s="44" t="s">
        <v>1547</v>
      </c>
      <c r="G807" s="54"/>
      <c r="H807" s="57"/>
      <c r="I807" s="58" t="s">
        <v>1548</v>
      </c>
      <c r="J807" s="51">
        <v>5</v>
      </c>
      <c r="K807" s="10" t="s">
        <v>221</v>
      </c>
      <c r="L807" s="11">
        <v>5</v>
      </c>
      <c r="M807" s="44" t="s">
        <v>336</v>
      </c>
      <c r="N807" s="44" t="s">
        <v>1549</v>
      </c>
      <c r="O807" s="47"/>
      <c r="P807" s="44"/>
      <c r="Q807" s="47"/>
      <c r="R807" s="44"/>
      <c r="S807" s="44" t="s">
        <v>241</v>
      </c>
      <c r="T807" s="44" t="s">
        <v>227</v>
      </c>
      <c r="U807" s="44" t="s">
        <v>1550</v>
      </c>
      <c r="V807" s="45"/>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row>
    <row r="808" spans="2:49" ht="24.95" customHeight="1" x14ac:dyDescent="0.15">
      <c r="B808" s="46"/>
      <c r="C808" s="47"/>
      <c r="D808" s="44"/>
      <c r="E808" s="44"/>
      <c r="F808" s="44"/>
      <c r="G808" s="55"/>
      <c r="H808" s="48"/>
      <c r="I808" s="59"/>
      <c r="J808" s="52"/>
      <c r="K808" s="13" t="s">
        <v>230</v>
      </c>
      <c r="L808" s="11"/>
      <c r="M808" s="44"/>
      <c r="N808" s="44"/>
      <c r="O808" s="47"/>
      <c r="P808" s="44"/>
      <c r="Q808" s="47"/>
      <c r="R808" s="44"/>
      <c r="S808" s="44"/>
      <c r="T808" s="44"/>
      <c r="U808" s="44"/>
      <c r="V808" s="45"/>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row>
    <row r="809" spans="2:49" ht="24.95" customHeight="1" x14ac:dyDescent="0.15">
      <c r="B809" s="46"/>
      <c r="C809" s="47"/>
      <c r="D809" s="44"/>
      <c r="E809" s="44"/>
      <c r="F809" s="44"/>
      <c r="G809" s="55"/>
      <c r="H809" s="48"/>
      <c r="I809" s="59"/>
      <c r="J809" s="52"/>
      <c r="K809" s="13" t="s">
        <v>231</v>
      </c>
      <c r="L809" s="11"/>
      <c r="M809" s="44"/>
      <c r="N809" s="44"/>
      <c r="O809" s="47"/>
      <c r="P809" s="44"/>
      <c r="Q809" s="47"/>
      <c r="R809" s="44"/>
      <c r="S809" s="44"/>
      <c r="T809" s="44"/>
      <c r="U809" s="44"/>
      <c r="V809" s="45"/>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row>
    <row r="810" spans="2:49" ht="24.95" customHeight="1" x14ac:dyDescent="0.15">
      <c r="B810" s="46"/>
      <c r="C810" s="47"/>
      <c r="D810" s="44"/>
      <c r="E810" s="44"/>
      <c r="F810" s="44"/>
      <c r="G810" s="56"/>
      <c r="H810" s="49"/>
      <c r="I810" s="60"/>
      <c r="J810" s="53"/>
      <c r="K810" s="13" t="s">
        <v>232</v>
      </c>
      <c r="L810" s="11"/>
      <c r="M810" s="44"/>
      <c r="N810" s="44"/>
      <c r="O810" s="47"/>
      <c r="P810" s="44"/>
      <c r="Q810" s="47"/>
      <c r="R810" s="44"/>
      <c r="S810" s="44"/>
      <c r="T810" s="44"/>
      <c r="U810" s="44"/>
      <c r="V810" s="45"/>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row>
    <row r="811" spans="2:49" ht="30" customHeight="1" x14ac:dyDescent="0.15">
      <c r="B811" s="46" t="s">
        <v>177</v>
      </c>
      <c r="C811" s="47" t="s">
        <v>19</v>
      </c>
      <c r="D811" s="44" t="s">
        <v>1538</v>
      </c>
      <c r="E811" s="44" t="s">
        <v>1539</v>
      </c>
      <c r="F811" s="44" t="s">
        <v>1540</v>
      </c>
      <c r="G811" s="54" t="s">
        <v>105</v>
      </c>
      <c r="H811" s="57" t="str">
        <f>HYPERLINK("#", "http://www.sompocar.com&gt;kango")</f>
        <v>http://www.sompocar.com&gt;kango</v>
      </c>
      <c r="I811" s="58" t="s">
        <v>1541</v>
      </c>
      <c r="J811" s="51">
        <v>4</v>
      </c>
      <c r="K811" s="10" t="s">
        <v>221</v>
      </c>
      <c r="L811" s="11">
        <v>4</v>
      </c>
      <c r="M811" s="44" t="s">
        <v>259</v>
      </c>
      <c r="N811" s="44" t="s">
        <v>1542</v>
      </c>
      <c r="O811" s="47" t="s">
        <v>106</v>
      </c>
      <c r="P811" s="44" t="s">
        <v>495</v>
      </c>
      <c r="Q811" s="47"/>
      <c r="R811" s="44" t="s">
        <v>300</v>
      </c>
      <c r="S811" s="44" t="s">
        <v>241</v>
      </c>
      <c r="T811" s="44" t="s">
        <v>1543</v>
      </c>
      <c r="U811" s="44" t="s">
        <v>1544</v>
      </c>
      <c r="V811" s="45"/>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row>
    <row r="812" spans="2:49" ht="30" customHeight="1" x14ac:dyDescent="0.15">
      <c r="B812" s="46"/>
      <c r="C812" s="47"/>
      <c r="D812" s="44"/>
      <c r="E812" s="44"/>
      <c r="F812" s="44"/>
      <c r="G812" s="55"/>
      <c r="H812" s="48"/>
      <c r="I812" s="59"/>
      <c r="J812" s="52"/>
      <c r="K812" s="13" t="s">
        <v>230</v>
      </c>
      <c r="L812" s="11"/>
      <c r="M812" s="44"/>
      <c r="N812" s="44"/>
      <c r="O812" s="47"/>
      <c r="P812" s="44"/>
      <c r="Q812" s="47"/>
      <c r="R812" s="44"/>
      <c r="S812" s="44"/>
      <c r="T812" s="44"/>
      <c r="U812" s="44"/>
      <c r="V812" s="45"/>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row>
    <row r="813" spans="2:49" ht="30" customHeight="1" x14ac:dyDescent="0.15">
      <c r="B813" s="46"/>
      <c r="C813" s="47"/>
      <c r="D813" s="44"/>
      <c r="E813" s="44"/>
      <c r="F813" s="44"/>
      <c r="G813" s="55"/>
      <c r="H813" s="48"/>
      <c r="I813" s="59"/>
      <c r="J813" s="52"/>
      <c r="K813" s="13" t="s">
        <v>231</v>
      </c>
      <c r="L813" s="11"/>
      <c r="M813" s="44"/>
      <c r="N813" s="44"/>
      <c r="O813" s="47"/>
      <c r="P813" s="44"/>
      <c r="Q813" s="47"/>
      <c r="R813" s="44"/>
      <c r="S813" s="44"/>
      <c r="T813" s="44"/>
      <c r="U813" s="44"/>
      <c r="V813" s="45"/>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row>
    <row r="814" spans="2:49" ht="30" customHeight="1" x14ac:dyDescent="0.15">
      <c r="B814" s="46"/>
      <c r="C814" s="47"/>
      <c r="D814" s="44"/>
      <c r="E814" s="44"/>
      <c r="F814" s="44"/>
      <c r="G814" s="56"/>
      <c r="H814" s="49"/>
      <c r="I814" s="60"/>
      <c r="J814" s="53"/>
      <c r="K814" s="13" t="s">
        <v>232</v>
      </c>
      <c r="L814" s="11"/>
      <c r="M814" s="44"/>
      <c r="N814" s="44"/>
      <c r="O814" s="47"/>
      <c r="P814" s="44"/>
      <c r="Q814" s="47"/>
      <c r="R814" s="44"/>
      <c r="S814" s="44"/>
      <c r="T814" s="44"/>
      <c r="U814" s="44"/>
      <c r="V814" s="45"/>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row>
    <row r="815" spans="2:49" ht="38.1" customHeight="1" x14ac:dyDescent="0.15">
      <c r="B815" s="46" t="s">
        <v>177</v>
      </c>
      <c r="C815" s="47" t="s">
        <v>16</v>
      </c>
      <c r="D815" s="44" t="s">
        <v>1551</v>
      </c>
      <c r="E815" s="44" t="s">
        <v>1552</v>
      </c>
      <c r="F815" s="44" t="s">
        <v>1553</v>
      </c>
      <c r="G815" s="54" t="s">
        <v>105</v>
      </c>
      <c r="H815" s="57" t="str">
        <f>HYPERLINK("#", "https://www.sophiamedi.co.jp/station/fukuokanishi/")</f>
        <v>https://www.sophiamedi.co.jp/station/fukuokanishi/</v>
      </c>
      <c r="I815" s="58" t="s">
        <v>1554</v>
      </c>
      <c r="J815" s="51">
        <v>8</v>
      </c>
      <c r="K815" s="10" t="s">
        <v>221</v>
      </c>
      <c r="L815" s="11">
        <v>4</v>
      </c>
      <c r="M815" s="44" t="s">
        <v>274</v>
      </c>
      <c r="N815" s="44" t="s">
        <v>1154</v>
      </c>
      <c r="O815" s="47" t="s">
        <v>106</v>
      </c>
      <c r="P815" s="44"/>
      <c r="Q815" s="47" t="s">
        <v>299</v>
      </c>
      <c r="R815" s="44" t="s">
        <v>254</v>
      </c>
      <c r="S815" s="44"/>
      <c r="T815" s="44" t="s">
        <v>227</v>
      </c>
      <c r="U815" s="44" t="s">
        <v>1555</v>
      </c>
      <c r="V815" s="45"/>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row>
    <row r="816" spans="2:49" ht="38.1" customHeight="1" x14ac:dyDescent="0.15">
      <c r="B816" s="46"/>
      <c r="C816" s="47"/>
      <c r="D816" s="44"/>
      <c r="E816" s="44"/>
      <c r="F816" s="44"/>
      <c r="G816" s="55"/>
      <c r="H816" s="48"/>
      <c r="I816" s="59"/>
      <c r="J816" s="52"/>
      <c r="K816" s="13" t="s">
        <v>230</v>
      </c>
      <c r="L816" s="11">
        <v>2</v>
      </c>
      <c r="M816" s="44"/>
      <c r="N816" s="44"/>
      <c r="O816" s="47"/>
      <c r="P816" s="44"/>
      <c r="Q816" s="47"/>
      <c r="R816" s="44"/>
      <c r="S816" s="44"/>
      <c r="T816" s="44"/>
      <c r="U816" s="44"/>
      <c r="V816" s="45"/>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row>
    <row r="817" spans="2:49" ht="38.1" customHeight="1" x14ac:dyDescent="0.15">
      <c r="B817" s="46"/>
      <c r="C817" s="47"/>
      <c r="D817" s="44"/>
      <c r="E817" s="44"/>
      <c r="F817" s="44"/>
      <c r="G817" s="55"/>
      <c r="H817" s="48"/>
      <c r="I817" s="59"/>
      <c r="J817" s="52"/>
      <c r="K817" s="13" t="s">
        <v>231</v>
      </c>
      <c r="L817" s="11"/>
      <c r="M817" s="44"/>
      <c r="N817" s="44"/>
      <c r="O817" s="47"/>
      <c r="P817" s="44"/>
      <c r="Q817" s="47"/>
      <c r="R817" s="44"/>
      <c r="S817" s="44"/>
      <c r="T817" s="44"/>
      <c r="U817" s="44"/>
      <c r="V817" s="45"/>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row>
    <row r="818" spans="2:49" ht="38.1" customHeight="1" x14ac:dyDescent="0.15">
      <c r="B818" s="46"/>
      <c r="C818" s="47"/>
      <c r="D818" s="44"/>
      <c r="E818" s="44"/>
      <c r="F818" s="44"/>
      <c r="G818" s="56"/>
      <c r="H818" s="49"/>
      <c r="I818" s="60"/>
      <c r="J818" s="53"/>
      <c r="K818" s="13" t="s">
        <v>232</v>
      </c>
      <c r="L818" s="11"/>
      <c r="M818" s="44"/>
      <c r="N818" s="44"/>
      <c r="O818" s="47"/>
      <c r="P818" s="44"/>
      <c r="Q818" s="47"/>
      <c r="R818" s="44"/>
      <c r="S818" s="44"/>
      <c r="T818" s="44"/>
      <c r="U818" s="44"/>
      <c r="V818" s="45"/>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row>
    <row r="819" spans="2:49" ht="27.95" customHeight="1" x14ac:dyDescent="0.15">
      <c r="B819" s="46" t="s">
        <v>177</v>
      </c>
      <c r="C819" s="47" t="s">
        <v>16</v>
      </c>
      <c r="D819" s="44" t="s">
        <v>1556</v>
      </c>
      <c r="E819" s="44" t="s">
        <v>1557</v>
      </c>
      <c r="F819" s="44" t="s">
        <v>1558</v>
      </c>
      <c r="G819" s="54" t="s">
        <v>105</v>
      </c>
      <c r="H819" s="57" t="str">
        <f>HYPERLINK("#", "https://www.tsunagu-kangoshi.com/")</f>
        <v>https://www.tsunagu-kangoshi.com/</v>
      </c>
      <c r="I819" s="58" t="s">
        <v>1559</v>
      </c>
      <c r="J819" s="51">
        <v>9</v>
      </c>
      <c r="K819" s="10" t="s">
        <v>221</v>
      </c>
      <c r="L819" s="11">
        <v>5</v>
      </c>
      <c r="M819" s="44" t="s">
        <v>336</v>
      </c>
      <c r="N819" s="44" t="s">
        <v>1312</v>
      </c>
      <c r="O819" s="47" t="s">
        <v>106</v>
      </c>
      <c r="P819" s="44" t="s">
        <v>192</v>
      </c>
      <c r="Q819" s="47"/>
      <c r="R819" s="44" t="s">
        <v>1174</v>
      </c>
      <c r="S819" s="44" t="s">
        <v>226</v>
      </c>
      <c r="T819" s="44" t="s">
        <v>227</v>
      </c>
      <c r="U819" s="44" t="s">
        <v>1560</v>
      </c>
      <c r="V819" s="45"/>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row>
    <row r="820" spans="2:49" ht="27.95" customHeight="1" x14ac:dyDescent="0.15">
      <c r="B820" s="46"/>
      <c r="C820" s="47"/>
      <c r="D820" s="44"/>
      <c r="E820" s="44"/>
      <c r="F820" s="44"/>
      <c r="G820" s="55"/>
      <c r="H820" s="48"/>
      <c r="I820" s="59"/>
      <c r="J820" s="52"/>
      <c r="K820" s="13" t="s">
        <v>230</v>
      </c>
      <c r="L820" s="11">
        <v>1</v>
      </c>
      <c r="M820" s="44"/>
      <c r="N820" s="44"/>
      <c r="O820" s="47"/>
      <c r="P820" s="44"/>
      <c r="Q820" s="47"/>
      <c r="R820" s="44"/>
      <c r="S820" s="44"/>
      <c r="T820" s="44"/>
      <c r="U820" s="44"/>
      <c r="V820" s="45"/>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row>
    <row r="821" spans="2:49" ht="27.95" customHeight="1" x14ac:dyDescent="0.15">
      <c r="B821" s="46"/>
      <c r="C821" s="47"/>
      <c r="D821" s="44"/>
      <c r="E821" s="44"/>
      <c r="F821" s="44"/>
      <c r="G821" s="55"/>
      <c r="H821" s="48"/>
      <c r="I821" s="59"/>
      <c r="J821" s="52"/>
      <c r="K821" s="13" t="s">
        <v>231</v>
      </c>
      <c r="L821" s="11"/>
      <c r="M821" s="44"/>
      <c r="N821" s="44"/>
      <c r="O821" s="47"/>
      <c r="P821" s="44"/>
      <c r="Q821" s="47"/>
      <c r="R821" s="44"/>
      <c r="S821" s="44"/>
      <c r="T821" s="44"/>
      <c r="U821" s="44"/>
      <c r="V821" s="45"/>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row>
    <row r="822" spans="2:49" ht="27.95" customHeight="1" x14ac:dyDescent="0.15">
      <c r="B822" s="46"/>
      <c r="C822" s="47"/>
      <c r="D822" s="44"/>
      <c r="E822" s="44"/>
      <c r="F822" s="44"/>
      <c r="G822" s="56"/>
      <c r="H822" s="49"/>
      <c r="I822" s="60"/>
      <c r="J822" s="53"/>
      <c r="K822" s="13" t="s">
        <v>232</v>
      </c>
      <c r="L822" s="11"/>
      <c r="M822" s="44"/>
      <c r="N822" s="44"/>
      <c r="O822" s="47"/>
      <c r="P822" s="44"/>
      <c r="Q822" s="47"/>
      <c r="R822" s="44"/>
      <c r="S822" s="44"/>
      <c r="T822" s="44"/>
      <c r="U822" s="44"/>
      <c r="V822" s="45"/>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row>
    <row r="823" spans="2:49" ht="35.1" customHeight="1" x14ac:dyDescent="0.15">
      <c r="B823" s="46" t="s">
        <v>177</v>
      </c>
      <c r="C823" s="47" t="s">
        <v>16</v>
      </c>
      <c r="D823" s="44" t="s">
        <v>1561</v>
      </c>
      <c r="E823" s="44" t="s">
        <v>1562</v>
      </c>
      <c r="F823" s="44" t="s">
        <v>1563</v>
      </c>
      <c r="G823" s="54"/>
      <c r="H823" s="57"/>
      <c r="I823" s="58" t="s">
        <v>1564</v>
      </c>
      <c r="J823" s="51">
        <v>10</v>
      </c>
      <c r="K823" s="10" t="s">
        <v>221</v>
      </c>
      <c r="L823" s="11">
        <v>8</v>
      </c>
      <c r="M823" s="44" t="s">
        <v>1565</v>
      </c>
      <c r="N823" s="44" t="s">
        <v>1549</v>
      </c>
      <c r="O823" s="47" t="s">
        <v>106</v>
      </c>
      <c r="P823" s="44"/>
      <c r="Q823" s="47"/>
      <c r="R823" s="44" t="s">
        <v>254</v>
      </c>
      <c r="S823" s="44"/>
      <c r="T823" s="44" t="s">
        <v>227</v>
      </c>
      <c r="U823" s="44" t="s">
        <v>1566</v>
      </c>
      <c r="V823" s="45"/>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row>
    <row r="824" spans="2:49" ht="35.1" customHeight="1" x14ac:dyDescent="0.15">
      <c r="B824" s="46"/>
      <c r="C824" s="47"/>
      <c r="D824" s="44"/>
      <c r="E824" s="44"/>
      <c r="F824" s="44"/>
      <c r="G824" s="55"/>
      <c r="H824" s="48"/>
      <c r="I824" s="59"/>
      <c r="J824" s="52"/>
      <c r="K824" s="13" t="s">
        <v>230</v>
      </c>
      <c r="L824" s="11">
        <v>1</v>
      </c>
      <c r="M824" s="44"/>
      <c r="N824" s="44"/>
      <c r="O824" s="47"/>
      <c r="P824" s="44"/>
      <c r="Q824" s="47"/>
      <c r="R824" s="44"/>
      <c r="S824" s="44"/>
      <c r="T824" s="44"/>
      <c r="U824" s="44"/>
      <c r="V824" s="45"/>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row>
    <row r="825" spans="2:49" ht="35.1" customHeight="1" x14ac:dyDescent="0.15">
      <c r="B825" s="46"/>
      <c r="C825" s="47"/>
      <c r="D825" s="44"/>
      <c r="E825" s="44"/>
      <c r="F825" s="44"/>
      <c r="G825" s="55"/>
      <c r="H825" s="48"/>
      <c r="I825" s="59"/>
      <c r="J825" s="52"/>
      <c r="K825" s="13" t="s">
        <v>231</v>
      </c>
      <c r="L825" s="11">
        <v>1</v>
      </c>
      <c r="M825" s="44"/>
      <c r="N825" s="44"/>
      <c r="O825" s="47"/>
      <c r="P825" s="44"/>
      <c r="Q825" s="47"/>
      <c r="R825" s="44"/>
      <c r="S825" s="44"/>
      <c r="T825" s="44"/>
      <c r="U825" s="44"/>
      <c r="V825" s="45"/>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row>
    <row r="826" spans="2:49" ht="35.1" customHeight="1" x14ac:dyDescent="0.15">
      <c r="B826" s="46"/>
      <c r="C826" s="47"/>
      <c r="D826" s="44"/>
      <c r="E826" s="44"/>
      <c r="F826" s="44"/>
      <c r="G826" s="56"/>
      <c r="H826" s="49"/>
      <c r="I826" s="60"/>
      <c r="J826" s="53"/>
      <c r="K826" s="13" t="s">
        <v>232</v>
      </c>
      <c r="L826" s="11"/>
      <c r="M826" s="44"/>
      <c r="N826" s="44"/>
      <c r="O826" s="47"/>
      <c r="P826" s="44"/>
      <c r="Q826" s="47"/>
      <c r="R826" s="44"/>
      <c r="S826" s="44"/>
      <c r="T826" s="44"/>
      <c r="U826" s="44"/>
      <c r="V826" s="45"/>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row>
    <row r="827" spans="2:49" ht="33" customHeight="1" x14ac:dyDescent="0.15">
      <c r="B827" s="46" t="s">
        <v>177</v>
      </c>
      <c r="C827" s="47" t="s">
        <v>16</v>
      </c>
      <c r="D827" s="44" t="s">
        <v>1567</v>
      </c>
      <c r="E827" s="44" t="s">
        <v>178</v>
      </c>
      <c r="F827" s="44" t="s">
        <v>1568</v>
      </c>
      <c r="G827" s="54" t="s">
        <v>105</v>
      </c>
      <c r="H827" s="57" t="str">
        <f>HYPERLINK("#", "http://fukuoka-wajimkai-hp.or.jp")</f>
        <v>http://fukuoka-wajimkai-hp.or.jp</v>
      </c>
      <c r="I827" s="58" t="s">
        <v>1569</v>
      </c>
      <c r="J827" s="51">
        <v>9</v>
      </c>
      <c r="K827" s="10" t="s">
        <v>221</v>
      </c>
      <c r="L827" s="11">
        <v>5</v>
      </c>
      <c r="M827" s="44" t="s">
        <v>1570</v>
      </c>
      <c r="N827" s="44" t="s">
        <v>1571</v>
      </c>
      <c r="O827" s="47" t="s">
        <v>106</v>
      </c>
      <c r="P827" s="44" t="s">
        <v>1572</v>
      </c>
      <c r="Q827" s="47"/>
      <c r="R827" s="44" t="s">
        <v>254</v>
      </c>
      <c r="S827" s="44" t="s">
        <v>241</v>
      </c>
      <c r="T827" s="44" t="s">
        <v>227</v>
      </c>
      <c r="U827" s="44" t="s">
        <v>1573</v>
      </c>
      <c r="V827" s="45"/>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row>
    <row r="828" spans="2:49" ht="33" customHeight="1" x14ac:dyDescent="0.15">
      <c r="B828" s="46"/>
      <c r="C828" s="47"/>
      <c r="D828" s="44"/>
      <c r="E828" s="44"/>
      <c r="F828" s="44"/>
      <c r="G828" s="55"/>
      <c r="H828" s="48"/>
      <c r="I828" s="59"/>
      <c r="J828" s="52"/>
      <c r="K828" s="13" t="s">
        <v>230</v>
      </c>
      <c r="L828" s="11">
        <v>2</v>
      </c>
      <c r="M828" s="44"/>
      <c r="N828" s="44"/>
      <c r="O828" s="47"/>
      <c r="P828" s="44"/>
      <c r="Q828" s="47"/>
      <c r="R828" s="44"/>
      <c r="S828" s="44"/>
      <c r="T828" s="44"/>
      <c r="U828" s="44"/>
      <c r="V828" s="45"/>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row>
    <row r="829" spans="2:49" ht="33" customHeight="1" x14ac:dyDescent="0.15">
      <c r="B829" s="46"/>
      <c r="C829" s="47"/>
      <c r="D829" s="44"/>
      <c r="E829" s="44"/>
      <c r="F829" s="44"/>
      <c r="G829" s="55"/>
      <c r="H829" s="48"/>
      <c r="I829" s="59"/>
      <c r="J829" s="52"/>
      <c r="K829" s="13" t="s">
        <v>231</v>
      </c>
      <c r="L829" s="11">
        <v>1</v>
      </c>
      <c r="M829" s="44"/>
      <c r="N829" s="44"/>
      <c r="O829" s="47"/>
      <c r="P829" s="44"/>
      <c r="Q829" s="47"/>
      <c r="R829" s="44"/>
      <c r="S829" s="44"/>
      <c r="T829" s="44"/>
      <c r="U829" s="44"/>
      <c r="V829" s="45"/>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row>
    <row r="830" spans="2:49" ht="33" customHeight="1" x14ac:dyDescent="0.15">
      <c r="B830" s="46"/>
      <c r="C830" s="47"/>
      <c r="D830" s="44"/>
      <c r="E830" s="44"/>
      <c r="F830" s="44"/>
      <c r="G830" s="56"/>
      <c r="H830" s="49"/>
      <c r="I830" s="60"/>
      <c r="J830" s="53"/>
      <c r="K830" s="13" t="s">
        <v>232</v>
      </c>
      <c r="L830" s="11">
        <v>1</v>
      </c>
      <c r="M830" s="44"/>
      <c r="N830" s="44"/>
      <c r="O830" s="47"/>
      <c r="P830" s="44"/>
      <c r="Q830" s="47"/>
      <c r="R830" s="44"/>
      <c r="S830" s="44"/>
      <c r="T830" s="44"/>
      <c r="U830" s="44"/>
      <c r="V830" s="45"/>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row>
    <row r="831" spans="2:49" ht="35.1" customHeight="1" x14ac:dyDescent="0.15">
      <c r="B831" s="46" t="s">
        <v>179</v>
      </c>
      <c r="C831" s="47" t="s">
        <v>18</v>
      </c>
      <c r="D831" s="44" t="s">
        <v>1574</v>
      </c>
      <c r="E831" s="44" t="s">
        <v>195</v>
      </c>
      <c r="F831" s="44" t="s">
        <v>1575</v>
      </c>
      <c r="G831" s="54" t="s">
        <v>105</v>
      </c>
      <c r="H831" s="57" t="str">
        <f>HYPERLINK("#", "http://frh.or.jp")</f>
        <v>http://frh.or.jp</v>
      </c>
      <c r="I831" s="58" t="s">
        <v>1576</v>
      </c>
      <c r="J831" s="51">
        <v>14</v>
      </c>
      <c r="K831" s="10" t="s">
        <v>221</v>
      </c>
      <c r="L831" s="11">
        <v>6</v>
      </c>
      <c r="M831" s="44" t="s">
        <v>1577</v>
      </c>
      <c r="N831" s="44" t="s">
        <v>1571</v>
      </c>
      <c r="O831" s="47" t="s">
        <v>106</v>
      </c>
      <c r="P831" s="44" t="s">
        <v>183</v>
      </c>
      <c r="Q831" s="47"/>
      <c r="R831" s="44" t="s">
        <v>300</v>
      </c>
      <c r="S831" s="44" t="s">
        <v>241</v>
      </c>
      <c r="T831" s="44" t="s">
        <v>227</v>
      </c>
      <c r="U831" s="44" t="s">
        <v>1578</v>
      </c>
      <c r="V831" s="45"/>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row>
    <row r="832" spans="2:49" ht="35.1" customHeight="1" x14ac:dyDescent="0.15">
      <c r="B832" s="46"/>
      <c r="C832" s="47"/>
      <c r="D832" s="44"/>
      <c r="E832" s="44"/>
      <c r="F832" s="44"/>
      <c r="G832" s="55"/>
      <c r="H832" s="48"/>
      <c r="I832" s="59"/>
      <c r="J832" s="52"/>
      <c r="K832" s="13" t="s">
        <v>230</v>
      </c>
      <c r="L832" s="11">
        <v>3</v>
      </c>
      <c r="M832" s="44"/>
      <c r="N832" s="44"/>
      <c r="O832" s="47"/>
      <c r="P832" s="44"/>
      <c r="Q832" s="47"/>
      <c r="R832" s="44"/>
      <c r="S832" s="44"/>
      <c r="T832" s="44"/>
      <c r="U832" s="44"/>
      <c r="V832" s="45"/>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row>
    <row r="833" spans="2:49" ht="35.1" customHeight="1" x14ac:dyDescent="0.15">
      <c r="B833" s="46"/>
      <c r="C833" s="47"/>
      <c r="D833" s="44"/>
      <c r="E833" s="44"/>
      <c r="F833" s="44"/>
      <c r="G833" s="55"/>
      <c r="H833" s="48"/>
      <c r="I833" s="59"/>
      <c r="J833" s="52"/>
      <c r="K833" s="13" t="s">
        <v>231</v>
      </c>
      <c r="L833" s="11">
        <v>5</v>
      </c>
      <c r="M833" s="44"/>
      <c r="N833" s="44"/>
      <c r="O833" s="47"/>
      <c r="P833" s="44"/>
      <c r="Q833" s="47"/>
      <c r="R833" s="44"/>
      <c r="S833" s="44"/>
      <c r="T833" s="44"/>
      <c r="U833" s="44"/>
      <c r="V833" s="45"/>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row>
    <row r="834" spans="2:49" ht="35.1" customHeight="1" x14ac:dyDescent="0.15">
      <c r="B834" s="46"/>
      <c r="C834" s="47"/>
      <c r="D834" s="44"/>
      <c r="E834" s="44"/>
      <c r="F834" s="44"/>
      <c r="G834" s="56"/>
      <c r="H834" s="49"/>
      <c r="I834" s="60"/>
      <c r="J834" s="53"/>
      <c r="K834" s="13" t="s">
        <v>232</v>
      </c>
      <c r="L834" s="11"/>
      <c r="M834" s="44"/>
      <c r="N834" s="44"/>
      <c r="O834" s="47"/>
      <c r="P834" s="44"/>
      <c r="Q834" s="47"/>
      <c r="R834" s="44"/>
      <c r="S834" s="44"/>
      <c r="T834" s="44"/>
      <c r="U834" s="44"/>
      <c r="V834" s="45"/>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row>
    <row r="835" spans="2:49" ht="27" customHeight="1" x14ac:dyDescent="0.15">
      <c r="B835" s="46" t="s">
        <v>179</v>
      </c>
      <c r="C835" s="47" t="s">
        <v>18</v>
      </c>
      <c r="D835" s="44" t="s">
        <v>1579</v>
      </c>
      <c r="E835" s="44" t="s">
        <v>1580</v>
      </c>
      <c r="F835" s="44" t="s">
        <v>1581</v>
      </c>
      <c r="G835" s="54"/>
      <c r="H835" s="51"/>
      <c r="I835" s="58" t="s">
        <v>1582</v>
      </c>
      <c r="J835" s="51">
        <v>5</v>
      </c>
      <c r="K835" s="10" t="s">
        <v>221</v>
      </c>
      <c r="L835" s="11">
        <v>4</v>
      </c>
      <c r="M835" s="44" t="s">
        <v>1583</v>
      </c>
      <c r="N835" s="44" t="s">
        <v>1154</v>
      </c>
      <c r="O835" s="47" t="s">
        <v>106</v>
      </c>
      <c r="P835" s="44" t="s">
        <v>982</v>
      </c>
      <c r="Q835" s="47"/>
      <c r="R835" s="44" t="s">
        <v>254</v>
      </c>
      <c r="S835" s="44"/>
      <c r="T835" s="44" t="s">
        <v>1584</v>
      </c>
      <c r="U835" s="44" t="s">
        <v>1585</v>
      </c>
      <c r="V835" s="45"/>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row>
    <row r="836" spans="2:49" ht="27" customHeight="1" x14ac:dyDescent="0.15">
      <c r="B836" s="46"/>
      <c r="C836" s="47"/>
      <c r="D836" s="44"/>
      <c r="E836" s="44"/>
      <c r="F836" s="44"/>
      <c r="G836" s="55"/>
      <c r="H836" s="52"/>
      <c r="I836" s="59"/>
      <c r="J836" s="52"/>
      <c r="K836" s="13" t="s">
        <v>230</v>
      </c>
      <c r="L836" s="11">
        <v>1</v>
      </c>
      <c r="M836" s="44"/>
      <c r="N836" s="44"/>
      <c r="O836" s="47"/>
      <c r="P836" s="44"/>
      <c r="Q836" s="47"/>
      <c r="R836" s="44"/>
      <c r="S836" s="44"/>
      <c r="T836" s="44"/>
      <c r="U836" s="44"/>
      <c r="V836" s="45"/>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row>
    <row r="837" spans="2:49" ht="27" customHeight="1" x14ac:dyDescent="0.15">
      <c r="B837" s="46"/>
      <c r="C837" s="47"/>
      <c r="D837" s="44"/>
      <c r="E837" s="44"/>
      <c r="F837" s="44"/>
      <c r="G837" s="55"/>
      <c r="H837" s="52"/>
      <c r="I837" s="59"/>
      <c r="J837" s="52"/>
      <c r="K837" s="13" t="s">
        <v>231</v>
      </c>
      <c r="L837" s="11"/>
      <c r="M837" s="44"/>
      <c r="N837" s="44"/>
      <c r="O837" s="47"/>
      <c r="P837" s="44"/>
      <c r="Q837" s="47"/>
      <c r="R837" s="44"/>
      <c r="S837" s="44"/>
      <c r="T837" s="44"/>
      <c r="U837" s="44"/>
      <c r="V837" s="45"/>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row>
    <row r="838" spans="2:49" ht="27" customHeight="1" x14ac:dyDescent="0.15">
      <c r="B838" s="46"/>
      <c r="C838" s="47"/>
      <c r="D838" s="44"/>
      <c r="E838" s="44"/>
      <c r="F838" s="44"/>
      <c r="G838" s="56"/>
      <c r="H838" s="53"/>
      <c r="I838" s="60"/>
      <c r="J838" s="53"/>
      <c r="K838" s="13" t="s">
        <v>232</v>
      </c>
      <c r="L838" s="11"/>
      <c r="M838" s="44"/>
      <c r="N838" s="44"/>
      <c r="O838" s="47"/>
      <c r="P838" s="44"/>
      <c r="Q838" s="47"/>
      <c r="R838" s="44"/>
      <c r="S838" s="44"/>
      <c r="T838" s="44"/>
      <c r="U838" s="44"/>
      <c r="V838" s="45"/>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row>
    <row r="839" spans="2:49" ht="20.100000000000001" customHeight="1" x14ac:dyDescent="0.15">
      <c r="B839" s="46" t="s">
        <v>180</v>
      </c>
      <c r="C839" s="47" t="s">
        <v>13</v>
      </c>
      <c r="D839" s="44" t="s">
        <v>1586</v>
      </c>
      <c r="E839" s="44" t="s">
        <v>1587</v>
      </c>
      <c r="F839" s="44" t="s">
        <v>1588</v>
      </c>
      <c r="G839" s="54"/>
      <c r="H839" s="51"/>
      <c r="I839" s="58" t="s">
        <v>1589</v>
      </c>
      <c r="J839" s="51">
        <v>17</v>
      </c>
      <c r="K839" s="10" t="s">
        <v>221</v>
      </c>
      <c r="L839" s="11">
        <v>16</v>
      </c>
      <c r="M839" s="44" t="s">
        <v>259</v>
      </c>
      <c r="N839" s="44" t="s">
        <v>1590</v>
      </c>
      <c r="O839" s="47" t="s">
        <v>106</v>
      </c>
      <c r="P839" s="44"/>
      <c r="Q839" s="47"/>
      <c r="R839" s="44" t="s">
        <v>300</v>
      </c>
      <c r="S839" s="44" t="s">
        <v>241</v>
      </c>
      <c r="T839" s="44" t="s">
        <v>227</v>
      </c>
      <c r="U839" s="44" t="s">
        <v>1591</v>
      </c>
      <c r="V839" s="45"/>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row>
    <row r="840" spans="2:49" ht="20.100000000000001" customHeight="1" x14ac:dyDescent="0.15">
      <c r="B840" s="46"/>
      <c r="C840" s="47"/>
      <c r="D840" s="44"/>
      <c r="E840" s="44"/>
      <c r="F840" s="44"/>
      <c r="G840" s="55"/>
      <c r="H840" s="52"/>
      <c r="I840" s="59"/>
      <c r="J840" s="52"/>
      <c r="K840" s="13" t="s">
        <v>230</v>
      </c>
      <c r="L840" s="11">
        <v>1</v>
      </c>
      <c r="M840" s="44"/>
      <c r="N840" s="44"/>
      <c r="O840" s="47"/>
      <c r="P840" s="44"/>
      <c r="Q840" s="47"/>
      <c r="R840" s="44"/>
      <c r="S840" s="44"/>
      <c r="T840" s="44"/>
      <c r="U840" s="44"/>
      <c r="V840" s="45"/>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row>
    <row r="841" spans="2:49" ht="20.100000000000001" customHeight="1" x14ac:dyDescent="0.15">
      <c r="B841" s="46"/>
      <c r="C841" s="47"/>
      <c r="D841" s="44"/>
      <c r="E841" s="44"/>
      <c r="F841" s="44"/>
      <c r="G841" s="55"/>
      <c r="H841" s="52"/>
      <c r="I841" s="59"/>
      <c r="J841" s="52"/>
      <c r="K841" s="13" t="s">
        <v>231</v>
      </c>
      <c r="L841" s="11"/>
      <c r="M841" s="44"/>
      <c r="N841" s="44"/>
      <c r="O841" s="47"/>
      <c r="P841" s="44"/>
      <c r="Q841" s="47"/>
      <c r="R841" s="44"/>
      <c r="S841" s="44"/>
      <c r="T841" s="44"/>
      <c r="U841" s="44"/>
      <c r="V841" s="45"/>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row>
    <row r="842" spans="2:49" ht="20.100000000000001" customHeight="1" x14ac:dyDescent="0.15">
      <c r="B842" s="46"/>
      <c r="C842" s="47"/>
      <c r="D842" s="44"/>
      <c r="E842" s="44"/>
      <c r="F842" s="44"/>
      <c r="G842" s="56"/>
      <c r="H842" s="53"/>
      <c r="I842" s="60"/>
      <c r="J842" s="53"/>
      <c r="K842" s="13" t="s">
        <v>232</v>
      </c>
      <c r="L842" s="11"/>
      <c r="M842" s="44"/>
      <c r="N842" s="44"/>
      <c r="O842" s="47"/>
      <c r="P842" s="44"/>
      <c r="Q842" s="47"/>
      <c r="R842" s="44"/>
      <c r="S842" s="44"/>
      <c r="T842" s="44"/>
      <c r="U842" s="44"/>
      <c r="V842" s="45"/>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row>
    <row r="843" spans="2:49" ht="15" customHeight="1" x14ac:dyDescent="0.15">
      <c r="B843" s="46" t="s">
        <v>180</v>
      </c>
      <c r="C843" s="47" t="s">
        <v>13</v>
      </c>
      <c r="D843" s="44" t="s">
        <v>1592</v>
      </c>
      <c r="E843" s="44" t="s">
        <v>1593</v>
      </c>
      <c r="F843" s="44" t="s">
        <v>1594</v>
      </c>
      <c r="G843" s="54"/>
      <c r="H843" s="51"/>
      <c r="I843" s="58" t="s">
        <v>1595</v>
      </c>
      <c r="J843" s="51">
        <v>7</v>
      </c>
      <c r="K843" s="10" t="s">
        <v>221</v>
      </c>
      <c r="L843" s="15">
        <v>5</v>
      </c>
      <c r="M843" s="44" t="s">
        <v>259</v>
      </c>
      <c r="N843" s="44" t="s">
        <v>1549</v>
      </c>
      <c r="O843" s="47" t="s">
        <v>106</v>
      </c>
      <c r="P843" s="44" t="s">
        <v>1335</v>
      </c>
      <c r="Q843" s="47"/>
      <c r="R843" s="44" t="s">
        <v>254</v>
      </c>
      <c r="S843" s="44"/>
      <c r="T843" s="44" t="s">
        <v>227</v>
      </c>
      <c r="U843" s="44" t="s">
        <v>1596</v>
      </c>
      <c r="V843" s="45"/>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row>
    <row r="844" spans="2:49" ht="15" customHeight="1" x14ac:dyDescent="0.15">
      <c r="B844" s="46"/>
      <c r="C844" s="47"/>
      <c r="D844" s="44"/>
      <c r="E844" s="44"/>
      <c r="F844" s="44"/>
      <c r="G844" s="55"/>
      <c r="H844" s="52"/>
      <c r="I844" s="59"/>
      <c r="J844" s="52"/>
      <c r="K844" s="13" t="s">
        <v>230</v>
      </c>
      <c r="L844" s="11">
        <v>1</v>
      </c>
      <c r="M844" s="44"/>
      <c r="N844" s="44"/>
      <c r="O844" s="47"/>
      <c r="P844" s="44"/>
      <c r="Q844" s="47"/>
      <c r="R844" s="44"/>
      <c r="S844" s="44"/>
      <c r="T844" s="44"/>
      <c r="U844" s="44"/>
      <c r="V844" s="45"/>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row>
    <row r="845" spans="2:49" ht="15" customHeight="1" x14ac:dyDescent="0.15">
      <c r="B845" s="46"/>
      <c r="C845" s="47"/>
      <c r="D845" s="44"/>
      <c r="E845" s="44"/>
      <c r="F845" s="44"/>
      <c r="G845" s="55"/>
      <c r="H845" s="52"/>
      <c r="I845" s="59"/>
      <c r="J845" s="52"/>
      <c r="K845" s="13" t="s">
        <v>231</v>
      </c>
      <c r="L845" s="11">
        <v>1</v>
      </c>
      <c r="M845" s="44"/>
      <c r="N845" s="44"/>
      <c r="O845" s="47"/>
      <c r="P845" s="44"/>
      <c r="Q845" s="47"/>
      <c r="R845" s="44"/>
      <c r="S845" s="44"/>
      <c r="T845" s="44"/>
      <c r="U845" s="44"/>
      <c r="V845" s="45"/>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row>
    <row r="846" spans="2:49" ht="15" customHeight="1" x14ac:dyDescent="0.15">
      <c r="B846" s="46"/>
      <c r="C846" s="47"/>
      <c r="D846" s="44"/>
      <c r="E846" s="44"/>
      <c r="F846" s="44"/>
      <c r="G846" s="56"/>
      <c r="H846" s="53"/>
      <c r="I846" s="60"/>
      <c r="J846" s="53"/>
      <c r="K846" s="13" t="s">
        <v>232</v>
      </c>
      <c r="L846" s="11"/>
      <c r="M846" s="44"/>
      <c r="N846" s="44"/>
      <c r="O846" s="47"/>
      <c r="P846" s="44"/>
      <c r="Q846" s="47"/>
      <c r="R846" s="44"/>
      <c r="S846" s="44"/>
      <c r="T846" s="44"/>
      <c r="U846" s="44"/>
      <c r="V846" s="45"/>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row>
  </sheetData>
  <autoFilter ref="B6:U846"/>
  <mergeCells count="4012">
    <mergeCell ref="Q843:Q846"/>
    <mergeCell ref="U843:U846"/>
    <mergeCell ref="V843:V846"/>
    <mergeCell ref="I843:I846"/>
    <mergeCell ref="J843:J846"/>
    <mergeCell ref="M843:M846"/>
    <mergeCell ref="N843:N846"/>
    <mergeCell ref="O843:O846"/>
    <mergeCell ref="P843:P846"/>
    <mergeCell ref="F843:F846"/>
    <mergeCell ref="G843:G846"/>
    <mergeCell ref="H843:H846"/>
    <mergeCell ref="R839:R842"/>
    <mergeCell ref="S839:S842"/>
    <mergeCell ref="T839:T842"/>
    <mergeCell ref="U839:U842"/>
    <mergeCell ref="V839:V842"/>
    <mergeCell ref="R843:R846"/>
    <mergeCell ref="S843:S846"/>
    <mergeCell ref="T843:T846"/>
    <mergeCell ref="R835:R838"/>
    <mergeCell ref="S835:S838"/>
    <mergeCell ref="T835:T838"/>
    <mergeCell ref="U835:U838"/>
    <mergeCell ref="V835:V838"/>
    <mergeCell ref="I835:I838"/>
    <mergeCell ref="J835:J838"/>
    <mergeCell ref="M835:M838"/>
    <mergeCell ref="N835:N838"/>
    <mergeCell ref="O835:O838"/>
    <mergeCell ref="P835:P838"/>
    <mergeCell ref="F835:F838"/>
    <mergeCell ref="G835:G838"/>
    <mergeCell ref="H835:H838"/>
    <mergeCell ref="B843:B846"/>
    <mergeCell ref="C843:C846"/>
    <mergeCell ref="D843:D846"/>
    <mergeCell ref="E843:E846"/>
    <mergeCell ref="J839:J842"/>
    <mergeCell ref="M839:M842"/>
    <mergeCell ref="N839:N842"/>
    <mergeCell ref="O839:O842"/>
    <mergeCell ref="P839:P842"/>
    <mergeCell ref="Q839:Q842"/>
    <mergeCell ref="F839:F842"/>
    <mergeCell ref="G839:G842"/>
    <mergeCell ref="H839:H842"/>
    <mergeCell ref="I839:I842"/>
    <mergeCell ref="B839:B842"/>
    <mergeCell ref="C839:C842"/>
    <mergeCell ref="D839:D842"/>
    <mergeCell ref="E839:E842"/>
    <mergeCell ref="B835:B838"/>
    <mergeCell ref="C835:C838"/>
    <mergeCell ref="D835:D838"/>
    <mergeCell ref="E835:E838"/>
    <mergeCell ref="J831:J834"/>
    <mergeCell ref="M831:M834"/>
    <mergeCell ref="N831:N834"/>
    <mergeCell ref="O831:O834"/>
    <mergeCell ref="P831:P834"/>
    <mergeCell ref="Q831:Q834"/>
    <mergeCell ref="F831:F834"/>
    <mergeCell ref="G831:G834"/>
    <mergeCell ref="H831:H834"/>
    <mergeCell ref="I831:I834"/>
    <mergeCell ref="B831:B834"/>
    <mergeCell ref="C831:C834"/>
    <mergeCell ref="D831:D834"/>
    <mergeCell ref="E831:E834"/>
    <mergeCell ref="Q835:Q838"/>
    <mergeCell ref="R827:R830"/>
    <mergeCell ref="S827:S830"/>
    <mergeCell ref="T827:T830"/>
    <mergeCell ref="U827:U830"/>
    <mergeCell ref="V827:V830"/>
    <mergeCell ref="I827:I830"/>
    <mergeCell ref="J827:J830"/>
    <mergeCell ref="M827:M830"/>
    <mergeCell ref="N827:N830"/>
    <mergeCell ref="O827:O830"/>
    <mergeCell ref="P827:P830"/>
    <mergeCell ref="F827:F830"/>
    <mergeCell ref="G827:G830"/>
    <mergeCell ref="H827:H830"/>
    <mergeCell ref="R831:R834"/>
    <mergeCell ref="S831:S834"/>
    <mergeCell ref="T831:T834"/>
    <mergeCell ref="U831:U834"/>
    <mergeCell ref="V831:V834"/>
    <mergeCell ref="B827:B830"/>
    <mergeCell ref="C827:C830"/>
    <mergeCell ref="D827:D830"/>
    <mergeCell ref="E827:E830"/>
    <mergeCell ref="J823:J826"/>
    <mergeCell ref="M823:M826"/>
    <mergeCell ref="N823:N826"/>
    <mergeCell ref="O823:O826"/>
    <mergeCell ref="P823:P826"/>
    <mergeCell ref="Q823:Q826"/>
    <mergeCell ref="F823:F826"/>
    <mergeCell ref="G823:G826"/>
    <mergeCell ref="H823:H826"/>
    <mergeCell ref="I823:I826"/>
    <mergeCell ref="B823:B826"/>
    <mergeCell ref="C823:C826"/>
    <mergeCell ref="D823:D826"/>
    <mergeCell ref="E823:E826"/>
    <mergeCell ref="Q827:Q830"/>
    <mergeCell ref="R819:R822"/>
    <mergeCell ref="S819:S822"/>
    <mergeCell ref="T819:T822"/>
    <mergeCell ref="U819:U822"/>
    <mergeCell ref="V819:V822"/>
    <mergeCell ref="I819:I822"/>
    <mergeCell ref="J819:J822"/>
    <mergeCell ref="M819:M822"/>
    <mergeCell ref="N819:N822"/>
    <mergeCell ref="O819:O822"/>
    <mergeCell ref="P819:P822"/>
    <mergeCell ref="F819:F822"/>
    <mergeCell ref="G819:G822"/>
    <mergeCell ref="H819:H822"/>
    <mergeCell ref="R823:R826"/>
    <mergeCell ref="S823:S826"/>
    <mergeCell ref="T823:T826"/>
    <mergeCell ref="U823:U826"/>
    <mergeCell ref="V823:V826"/>
    <mergeCell ref="B819:B822"/>
    <mergeCell ref="C819:C822"/>
    <mergeCell ref="D819:D822"/>
    <mergeCell ref="E819:E822"/>
    <mergeCell ref="J815:J818"/>
    <mergeCell ref="M815:M818"/>
    <mergeCell ref="N815:N818"/>
    <mergeCell ref="O815:O818"/>
    <mergeCell ref="P815:P818"/>
    <mergeCell ref="Q815:Q818"/>
    <mergeCell ref="F815:F818"/>
    <mergeCell ref="G815:G818"/>
    <mergeCell ref="H815:H818"/>
    <mergeCell ref="I815:I818"/>
    <mergeCell ref="B815:B818"/>
    <mergeCell ref="C815:C818"/>
    <mergeCell ref="D815:D818"/>
    <mergeCell ref="E815:E818"/>
    <mergeCell ref="Q819:Q822"/>
    <mergeCell ref="R815:R818"/>
    <mergeCell ref="S815:S818"/>
    <mergeCell ref="T815:T818"/>
    <mergeCell ref="R811:R814"/>
    <mergeCell ref="S811:S814"/>
    <mergeCell ref="T811:T814"/>
    <mergeCell ref="U811:U814"/>
    <mergeCell ref="V811:V814"/>
    <mergeCell ref="R807:R810"/>
    <mergeCell ref="S807:S810"/>
    <mergeCell ref="T807:T810"/>
    <mergeCell ref="U807:U810"/>
    <mergeCell ref="V807:V810"/>
    <mergeCell ref="G807:G810"/>
    <mergeCell ref="H807:H810"/>
    <mergeCell ref="U815:U818"/>
    <mergeCell ref="V815:V818"/>
    <mergeCell ref="Q811:Q814"/>
    <mergeCell ref="F811:F814"/>
    <mergeCell ref="G811:G814"/>
    <mergeCell ref="H811:H814"/>
    <mergeCell ref="I811:I814"/>
    <mergeCell ref="B811:B814"/>
    <mergeCell ref="C811:C814"/>
    <mergeCell ref="D811:D814"/>
    <mergeCell ref="E811:E814"/>
    <mergeCell ref="Q807:Q810"/>
    <mergeCell ref="I807:I810"/>
    <mergeCell ref="J807:J810"/>
    <mergeCell ref="M807:M810"/>
    <mergeCell ref="N807:N810"/>
    <mergeCell ref="O807:O810"/>
    <mergeCell ref="P807:P810"/>
    <mergeCell ref="F807:F810"/>
    <mergeCell ref="J799:J802"/>
    <mergeCell ref="M799:M802"/>
    <mergeCell ref="N799:N802"/>
    <mergeCell ref="O799:O802"/>
    <mergeCell ref="P799:P802"/>
    <mergeCell ref="F799:F802"/>
    <mergeCell ref="G799:G802"/>
    <mergeCell ref="H799:H802"/>
    <mergeCell ref="B799:B802"/>
    <mergeCell ref="C799:C802"/>
    <mergeCell ref="D799:D802"/>
    <mergeCell ref="E799:E802"/>
    <mergeCell ref="B807:B810"/>
    <mergeCell ref="C807:C810"/>
    <mergeCell ref="D807:D810"/>
    <mergeCell ref="E807:E810"/>
    <mergeCell ref="J811:J814"/>
    <mergeCell ref="M811:M814"/>
    <mergeCell ref="N811:N814"/>
    <mergeCell ref="O811:O814"/>
    <mergeCell ref="P811:P814"/>
    <mergeCell ref="Q795:Q798"/>
    <mergeCell ref="F795:F798"/>
    <mergeCell ref="G795:G798"/>
    <mergeCell ref="H795:H798"/>
    <mergeCell ref="I795:I798"/>
    <mergeCell ref="B795:B798"/>
    <mergeCell ref="C795:C798"/>
    <mergeCell ref="D795:D798"/>
    <mergeCell ref="E795:E798"/>
    <mergeCell ref="Q799:Q802"/>
    <mergeCell ref="U803:U806"/>
    <mergeCell ref="V803:V806"/>
    <mergeCell ref="I803:I806"/>
    <mergeCell ref="J803:J806"/>
    <mergeCell ref="M803:M806"/>
    <mergeCell ref="N803:N806"/>
    <mergeCell ref="O803:O806"/>
    <mergeCell ref="P803:P806"/>
    <mergeCell ref="F803:F806"/>
    <mergeCell ref="G803:G806"/>
    <mergeCell ref="H803:H806"/>
    <mergeCell ref="R795:R798"/>
    <mergeCell ref="S795:S798"/>
    <mergeCell ref="T795:T798"/>
    <mergeCell ref="U795:U798"/>
    <mergeCell ref="V795:V798"/>
    <mergeCell ref="R799:R802"/>
    <mergeCell ref="S799:S802"/>
    <mergeCell ref="T799:T802"/>
    <mergeCell ref="U799:U802"/>
    <mergeCell ref="V799:V802"/>
    <mergeCell ref="I799:I802"/>
    <mergeCell ref="R791:R794"/>
    <mergeCell ref="S791:S794"/>
    <mergeCell ref="T791:T794"/>
    <mergeCell ref="U791:U794"/>
    <mergeCell ref="V791:V794"/>
    <mergeCell ref="B803:B806"/>
    <mergeCell ref="C803:C806"/>
    <mergeCell ref="D803:D806"/>
    <mergeCell ref="E803:E806"/>
    <mergeCell ref="J791:J794"/>
    <mergeCell ref="M791:M794"/>
    <mergeCell ref="N791:N794"/>
    <mergeCell ref="O791:O794"/>
    <mergeCell ref="P791:P794"/>
    <mergeCell ref="Q791:Q794"/>
    <mergeCell ref="F791:F794"/>
    <mergeCell ref="G791:G794"/>
    <mergeCell ref="H791:H794"/>
    <mergeCell ref="I791:I794"/>
    <mergeCell ref="B791:B794"/>
    <mergeCell ref="C791:C794"/>
    <mergeCell ref="D791:D794"/>
    <mergeCell ref="E791:E794"/>
    <mergeCell ref="Q803:Q806"/>
    <mergeCell ref="R803:R806"/>
    <mergeCell ref="S803:S806"/>
    <mergeCell ref="T803:T806"/>
    <mergeCell ref="J795:J798"/>
    <mergeCell ref="M795:M798"/>
    <mergeCell ref="N795:N798"/>
    <mergeCell ref="O795:O798"/>
    <mergeCell ref="P795:P798"/>
    <mergeCell ref="S787:S790"/>
    <mergeCell ref="T787:T790"/>
    <mergeCell ref="U787:U790"/>
    <mergeCell ref="V787:V790"/>
    <mergeCell ref="I787:I790"/>
    <mergeCell ref="J787:J790"/>
    <mergeCell ref="M787:M790"/>
    <mergeCell ref="N787:N790"/>
    <mergeCell ref="O787:O790"/>
    <mergeCell ref="P787:P790"/>
    <mergeCell ref="F787:F790"/>
    <mergeCell ref="G787:G790"/>
    <mergeCell ref="H787:H790"/>
    <mergeCell ref="B787:B790"/>
    <mergeCell ref="C787:C790"/>
    <mergeCell ref="D787:D790"/>
    <mergeCell ref="E787:E790"/>
    <mergeCell ref="J783:J786"/>
    <mergeCell ref="M783:M786"/>
    <mergeCell ref="N783:N786"/>
    <mergeCell ref="O783:O786"/>
    <mergeCell ref="P783:P786"/>
    <mergeCell ref="Q783:Q786"/>
    <mergeCell ref="F783:F786"/>
    <mergeCell ref="G783:G786"/>
    <mergeCell ref="H783:H786"/>
    <mergeCell ref="I783:I786"/>
    <mergeCell ref="B783:B786"/>
    <mergeCell ref="C783:C786"/>
    <mergeCell ref="D783:D786"/>
    <mergeCell ref="E783:E786"/>
    <mergeCell ref="Q787:Q790"/>
    <mergeCell ref="U779:U782"/>
    <mergeCell ref="V779:V782"/>
    <mergeCell ref="I779:I782"/>
    <mergeCell ref="J779:J782"/>
    <mergeCell ref="M779:M782"/>
    <mergeCell ref="N779:N782"/>
    <mergeCell ref="O779:O782"/>
    <mergeCell ref="P779:P782"/>
    <mergeCell ref="F779:F782"/>
    <mergeCell ref="G779:G782"/>
    <mergeCell ref="H779:H782"/>
    <mergeCell ref="R783:R786"/>
    <mergeCell ref="S783:S786"/>
    <mergeCell ref="T783:T786"/>
    <mergeCell ref="U783:U786"/>
    <mergeCell ref="V783:V786"/>
    <mergeCell ref="R787:R790"/>
    <mergeCell ref="R775:R778"/>
    <mergeCell ref="S775:S778"/>
    <mergeCell ref="T775:T778"/>
    <mergeCell ref="U775:U778"/>
    <mergeCell ref="V775:V778"/>
    <mergeCell ref="B779:B782"/>
    <mergeCell ref="C779:C782"/>
    <mergeCell ref="D779:D782"/>
    <mergeCell ref="E779:E782"/>
    <mergeCell ref="J775:J778"/>
    <mergeCell ref="M775:M778"/>
    <mergeCell ref="N775:N778"/>
    <mergeCell ref="O775:O778"/>
    <mergeCell ref="P775:P778"/>
    <mergeCell ref="Q775:Q778"/>
    <mergeCell ref="F775:F778"/>
    <mergeCell ref="G775:G778"/>
    <mergeCell ref="H775:H778"/>
    <mergeCell ref="I775:I778"/>
    <mergeCell ref="B775:B778"/>
    <mergeCell ref="C775:C778"/>
    <mergeCell ref="D775:D778"/>
    <mergeCell ref="E775:E778"/>
    <mergeCell ref="Q779:Q782"/>
    <mergeCell ref="R779:R782"/>
    <mergeCell ref="S779:S782"/>
    <mergeCell ref="T779:T782"/>
    <mergeCell ref="R771:R774"/>
    <mergeCell ref="S771:S774"/>
    <mergeCell ref="T771:T774"/>
    <mergeCell ref="U771:U774"/>
    <mergeCell ref="V771:V774"/>
    <mergeCell ref="I771:I774"/>
    <mergeCell ref="J771:J774"/>
    <mergeCell ref="M771:M774"/>
    <mergeCell ref="N771:N774"/>
    <mergeCell ref="O771:O774"/>
    <mergeCell ref="P771:P774"/>
    <mergeCell ref="F771:F774"/>
    <mergeCell ref="G771:G774"/>
    <mergeCell ref="H771:H774"/>
    <mergeCell ref="B771:B774"/>
    <mergeCell ref="C771:C774"/>
    <mergeCell ref="D771:D774"/>
    <mergeCell ref="E771:E774"/>
    <mergeCell ref="F763:F766"/>
    <mergeCell ref="G763:G766"/>
    <mergeCell ref="H763:H766"/>
    <mergeCell ref="I763:I766"/>
    <mergeCell ref="B763:B766"/>
    <mergeCell ref="C763:C766"/>
    <mergeCell ref="D763:D766"/>
    <mergeCell ref="E763:E766"/>
    <mergeCell ref="Q771:Q774"/>
    <mergeCell ref="B759:B762"/>
    <mergeCell ref="C759:C762"/>
    <mergeCell ref="D759:D762"/>
    <mergeCell ref="E759:E762"/>
    <mergeCell ref="J767:J770"/>
    <mergeCell ref="M767:M770"/>
    <mergeCell ref="N767:N770"/>
    <mergeCell ref="O767:O770"/>
    <mergeCell ref="P767:P770"/>
    <mergeCell ref="Q767:Q770"/>
    <mergeCell ref="F767:F770"/>
    <mergeCell ref="G767:G770"/>
    <mergeCell ref="H767:H770"/>
    <mergeCell ref="I767:I770"/>
    <mergeCell ref="B767:B770"/>
    <mergeCell ref="C767:C770"/>
    <mergeCell ref="D767:D770"/>
    <mergeCell ref="E767:E770"/>
    <mergeCell ref="Q759:Q762"/>
    <mergeCell ref="I759:I762"/>
    <mergeCell ref="J759:J762"/>
    <mergeCell ref="M759:M762"/>
    <mergeCell ref="N759:N762"/>
    <mergeCell ref="O759:O762"/>
    <mergeCell ref="P759:P762"/>
    <mergeCell ref="F759:F762"/>
    <mergeCell ref="R767:R770"/>
    <mergeCell ref="S767:S770"/>
    <mergeCell ref="T767:T770"/>
    <mergeCell ref="U767:U770"/>
    <mergeCell ref="V767:V770"/>
    <mergeCell ref="R759:R762"/>
    <mergeCell ref="S759:S762"/>
    <mergeCell ref="T759:T762"/>
    <mergeCell ref="U759:U762"/>
    <mergeCell ref="V759:V762"/>
    <mergeCell ref="G759:G762"/>
    <mergeCell ref="H759:H762"/>
    <mergeCell ref="R763:R766"/>
    <mergeCell ref="S763:S766"/>
    <mergeCell ref="T763:T766"/>
    <mergeCell ref="U763:U766"/>
    <mergeCell ref="V763:V766"/>
    <mergeCell ref="J763:J766"/>
    <mergeCell ref="M763:M766"/>
    <mergeCell ref="N763:N766"/>
    <mergeCell ref="O763:O766"/>
    <mergeCell ref="P763:P766"/>
    <mergeCell ref="Q763:Q766"/>
    <mergeCell ref="B751:B754"/>
    <mergeCell ref="C751:C754"/>
    <mergeCell ref="D751:D754"/>
    <mergeCell ref="E751:E754"/>
    <mergeCell ref="Q755:Q758"/>
    <mergeCell ref="R755:R758"/>
    <mergeCell ref="S755:S758"/>
    <mergeCell ref="T755:T758"/>
    <mergeCell ref="U755:U758"/>
    <mergeCell ref="V755:V758"/>
    <mergeCell ref="I755:I758"/>
    <mergeCell ref="J755:J758"/>
    <mergeCell ref="M755:M758"/>
    <mergeCell ref="N755:N758"/>
    <mergeCell ref="O755:O758"/>
    <mergeCell ref="P755:P758"/>
    <mergeCell ref="F755:F758"/>
    <mergeCell ref="G755:G758"/>
    <mergeCell ref="H755:H758"/>
    <mergeCell ref="I743:I746"/>
    <mergeCell ref="J743:J746"/>
    <mergeCell ref="M743:M746"/>
    <mergeCell ref="N743:N746"/>
    <mergeCell ref="O743:O746"/>
    <mergeCell ref="P743:P746"/>
    <mergeCell ref="F743:F746"/>
    <mergeCell ref="R751:R754"/>
    <mergeCell ref="S751:S754"/>
    <mergeCell ref="T751:T754"/>
    <mergeCell ref="U751:U754"/>
    <mergeCell ref="V751:V754"/>
    <mergeCell ref="B755:B758"/>
    <mergeCell ref="C755:C758"/>
    <mergeCell ref="D755:D758"/>
    <mergeCell ref="E755:E758"/>
    <mergeCell ref="J751:J754"/>
    <mergeCell ref="M751:M754"/>
    <mergeCell ref="N751:N754"/>
    <mergeCell ref="O751:O754"/>
    <mergeCell ref="P751:P754"/>
    <mergeCell ref="Q751:Q754"/>
    <mergeCell ref="F751:F754"/>
    <mergeCell ref="G751:G754"/>
    <mergeCell ref="H751:H754"/>
    <mergeCell ref="U747:U750"/>
    <mergeCell ref="V747:V750"/>
    <mergeCell ref="R743:R746"/>
    <mergeCell ref="S743:S746"/>
    <mergeCell ref="T743:T746"/>
    <mergeCell ref="U743:U746"/>
    <mergeCell ref="I751:I754"/>
    <mergeCell ref="S731:S734"/>
    <mergeCell ref="T731:T734"/>
    <mergeCell ref="U731:U734"/>
    <mergeCell ref="V731:V734"/>
    <mergeCell ref="R739:R742"/>
    <mergeCell ref="S739:S742"/>
    <mergeCell ref="T739:T742"/>
    <mergeCell ref="U739:U742"/>
    <mergeCell ref="V739:V742"/>
    <mergeCell ref="I739:I742"/>
    <mergeCell ref="B743:B746"/>
    <mergeCell ref="C743:C746"/>
    <mergeCell ref="D743:D746"/>
    <mergeCell ref="E743:E746"/>
    <mergeCell ref="J747:J750"/>
    <mergeCell ref="M747:M750"/>
    <mergeCell ref="N747:N750"/>
    <mergeCell ref="O747:O750"/>
    <mergeCell ref="P747:P750"/>
    <mergeCell ref="Q747:Q750"/>
    <mergeCell ref="F747:F750"/>
    <mergeCell ref="G747:G750"/>
    <mergeCell ref="H747:H750"/>
    <mergeCell ref="I747:I750"/>
    <mergeCell ref="B747:B750"/>
    <mergeCell ref="C747:C750"/>
    <mergeCell ref="D747:D750"/>
    <mergeCell ref="E747:E750"/>
    <mergeCell ref="R747:R750"/>
    <mergeCell ref="S747:S750"/>
    <mergeCell ref="T747:T750"/>
    <mergeCell ref="Q743:Q746"/>
    <mergeCell ref="V743:V746"/>
    <mergeCell ref="G743:G746"/>
    <mergeCell ref="H743:H746"/>
    <mergeCell ref="R735:R738"/>
    <mergeCell ref="S735:S738"/>
    <mergeCell ref="T735:T738"/>
    <mergeCell ref="U735:U738"/>
    <mergeCell ref="V735:V738"/>
    <mergeCell ref="B731:B734"/>
    <mergeCell ref="C731:C734"/>
    <mergeCell ref="D731:D734"/>
    <mergeCell ref="E731:E734"/>
    <mergeCell ref="J735:J738"/>
    <mergeCell ref="M735:M738"/>
    <mergeCell ref="N735:N738"/>
    <mergeCell ref="O735:O738"/>
    <mergeCell ref="P735:P738"/>
    <mergeCell ref="Q735:Q738"/>
    <mergeCell ref="F735:F738"/>
    <mergeCell ref="G735:G738"/>
    <mergeCell ref="H735:H738"/>
    <mergeCell ref="I735:I738"/>
    <mergeCell ref="B735:B738"/>
    <mergeCell ref="C735:C738"/>
    <mergeCell ref="D735:D738"/>
    <mergeCell ref="E735:E738"/>
    <mergeCell ref="Q731:Q734"/>
    <mergeCell ref="I731:I734"/>
    <mergeCell ref="J731:J734"/>
    <mergeCell ref="G731:G734"/>
    <mergeCell ref="H731:H734"/>
    <mergeCell ref="R731:R734"/>
    <mergeCell ref="B727:B730"/>
    <mergeCell ref="C727:C730"/>
    <mergeCell ref="D727:D730"/>
    <mergeCell ref="E727:E730"/>
    <mergeCell ref="Q739:Q742"/>
    <mergeCell ref="M731:M734"/>
    <mergeCell ref="N731:N734"/>
    <mergeCell ref="O731:O734"/>
    <mergeCell ref="P731:P734"/>
    <mergeCell ref="F731:F734"/>
    <mergeCell ref="J739:J742"/>
    <mergeCell ref="M739:M742"/>
    <mergeCell ref="N739:N742"/>
    <mergeCell ref="O739:O742"/>
    <mergeCell ref="P739:P742"/>
    <mergeCell ref="F739:F742"/>
    <mergeCell ref="G739:G742"/>
    <mergeCell ref="H739:H742"/>
    <mergeCell ref="B739:B742"/>
    <mergeCell ref="C739:C742"/>
    <mergeCell ref="D739:D742"/>
    <mergeCell ref="E739:E742"/>
    <mergeCell ref="J727:J730"/>
    <mergeCell ref="N723:N726"/>
    <mergeCell ref="O723:O726"/>
    <mergeCell ref="P723:P726"/>
    <mergeCell ref="F723:F726"/>
    <mergeCell ref="G723:G726"/>
    <mergeCell ref="H723:H726"/>
    <mergeCell ref="R727:R730"/>
    <mergeCell ref="S727:S730"/>
    <mergeCell ref="T727:T730"/>
    <mergeCell ref="U727:U730"/>
    <mergeCell ref="V727:V730"/>
    <mergeCell ref="Q727:Q730"/>
    <mergeCell ref="F727:F730"/>
    <mergeCell ref="G727:G730"/>
    <mergeCell ref="H727:H730"/>
    <mergeCell ref="I727:I730"/>
    <mergeCell ref="M727:M730"/>
    <mergeCell ref="N727:N730"/>
    <mergeCell ref="O727:O730"/>
    <mergeCell ref="P727:P730"/>
    <mergeCell ref="R719:R722"/>
    <mergeCell ref="S719:S722"/>
    <mergeCell ref="T719:T722"/>
    <mergeCell ref="U719:U722"/>
    <mergeCell ref="V719:V722"/>
    <mergeCell ref="B723:B726"/>
    <mergeCell ref="C723:C726"/>
    <mergeCell ref="D723:D726"/>
    <mergeCell ref="E723:E726"/>
    <mergeCell ref="J719:J722"/>
    <mergeCell ref="M719:M722"/>
    <mergeCell ref="N719:N722"/>
    <mergeCell ref="O719:O722"/>
    <mergeCell ref="P719:P722"/>
    <mergeCell ref="Q719:Q722"/>
    <mergeCell ref="F719:F722"/>
    <mergeCell ref="G719:G722"/>
    <mergeCell ref="H719:H722"/>
    <mergeCell ref="I719:I722"/>
    <mergeCell ref="B719:B722"/>
    <mergeCell ref="C719:C722"/>
    <mergeCell ref="D719:D722"/>
    <mergeCell ref="E719:E722"/>
    <mergeCell ref="Q723:Q726"/>
    <mergeCell ref="R723:R726"/>
    <mergeCell ref="S723:S726"/>
    <mergeCell ref="T723:T726"/>
    <mergeCell ref="U723:U726"/>
    <mergeCell ref="V723:V726"/>
    <mergeCell ref="I723:I726"/>
    <mergeCell ref="J723:J726"/>
    <mergeCell ref="M723:M726"/>
    <mergeCell ref="R715:R718"/>
    <mergeCell ref="S715:S718"/>
    <mergeCell ref="T715:T718"/>
    <mergeCell ref="U715:U718"/>
    <mergeCell ref="V715:V718"/>
    <mergeCell ref="I715:I718"/>
    <mergeCell ref="J715:J718"/>
    <mergeCell ref="M715:M718"/>
    <mergeCell ref="N715:N718"/>
    <mergeCell ref="O715:O718"/>
    <mergeCell ref="P715:P718"/>
    <mergeCell ref="F715:F718"/>
    <mergeCell ref="G715:G718"/>
    <mergeCell ref="H715:H718"/>
    <mergeCell ref="B715:B718"/>
    <mergeCell ref="C715:C718"/>
    <mergeCell ref="D715:D718"/>
    <mergeCell ref="E715:E718"/>
    <mergeCell ref="J711:J714"/>
    <mergeCell ref="M711:M714"/>
    <mergeCell ref="N711:N714"/>
    <mergeCell ref="O711:O714"/>
    <mergeCell ref="P711:P714"/>
    <mergeCell ref="Q711:Q714"/>
    <mergeCell ref="F711:F714"/>
    <mergeCell ref="G711:G714"/>
    <mergeCell ref="H711:H714"/>
    <mergeCell ref="I711:I714"/>
    <mergeCell ref="B711:B714"/>
    <mergeCell ref="C711:C714"/>
    <mergeCell ref="D711:D714"/>
    <mergeCell ref="E711:E714"/>
    <mergeCell ref="Q715:Q718"/>
    <mergeCell ref="U691:U694"/>
    <mergeCell ref="V691:V694"/>
    <mergeCell ref="I691:I694"/>
    <mergeCell ref="J691:J694"/>
    <mergeCell ref="M691:M694"/>
    <mergeCell ref="N691:N694"/>
    <mergeCell ref="O691:O694"/>
    <mergeCell ref="P691:P694"/>
    <mergeCell ref="F691:F694"/>
    <mergeCell ref="G691:G694"/>
    <mergeCell ref="H691:H694"/>
    <mergeCell ref="R711:R714"/>
    <mergeCell ref="S711:S714"/>
    <mergeCell ref="T711:T714"/>
    <mergeCell ref="U711:U714"/>
    <mergeCell ref="V711:V714"/>
    <mergeCell ref="R695:R698"/>
    <mergeCell ref="S695:S698"/>
    <mergeCell ref="T695:T698"/>
    <mergeCell ref="U695:U698"/>
    <mergeCell ref="V695:V698"/>
    <mergeCell ref="R691:R694"/>
    <mergeCell ref="S691:S694"/>
    <mergeCell ref="T691:T694"/>
    <mergeCell ref="R707:R710"/>
    <mergeCell ref="S707:S710"/>
    <mergeCell ref="T707:T710"/>
    <mergeCell ref="U707:U710"/>
    <mergeCell ref="V707:V710"/>
    <mergeCell ref="B691:B694"/>
    <mergeCell ref="C691:C694"/>
    <mergeCell ref="D691:D694"/>
    <mergeCell ref="E691:E694"/>
    <mergeCell ref="J695:J698"/>
    <mergeCell ref="M695:M698"/>
    <mergeCell ref="N695:N698"/>
    <mergeCell ref="O695:O698"/>
    <mergeCell ref="P695:P698"/>
    <mergeCell ref="Q695:Q698"/>
    <mergeCell ref="F695:F698"/>
    <mergeCell ref="G695:G698"/>
    <mergeCell ref="H695:H698"/>
    <mergeCell ref="I695:I698"/>
    <mergeCell ref="B695:B698"/>
    <mergeCell ref="C695:C698"/>
    <mergeCell ref="D695:D698"/>
    <mergeCell ref="E695:E698"/>
    <mergeCell ref="Q691:Q694"/>
    <mergeCell ref="B703:B706"/>
    <mergeCell ref="C703:C706"/>
    <mergeCell ref="D703:D706"/>
    <mergeCell ref="E703:E706"/>
    <mergeCell ref="I707:I710"/>
    <mergeCell ref="J707:J710"/>
    <mergeCell ref="M707:M710"/>
    <mergeCell ref="N707:N710"/>
    <mergeCell ref="O707:O710"/>
    <mergeCell ref="P707:P710"/>
    <mergeCell ref="F707:F710"/>
    <mergeCell ref="G707:G710"/>
    <mergeCell ref="H707:H710"/>
    <mergeCell ref="B707:B710"/>
    <mergeCell ref="C707:C710"/>
    <mergeCell ref="D707:D710"/>
    <mergeCell ref="E707:E710"/>
    <mergeCell ref="Q707:Q710"/>
    <mergeCell ref="N699:N702"/>
    <mergeCell ref="O699:O702"/>
    <mergeCell ref="P699:P702"/>
    <mergeCell ref="F699:F702"/>
    <mergeCell ref="G699:G702"/>
    <mergeCell ref="H699:H702"/>
    <mergeCell ref="R703:R706"/>
    <mergeCell ref="S703:S706"/>
    <mergeCell ref="T703:T706"/>
    <mergeCell ref="U703:U706"/>
    <mergeCell ref="V703:V706"/>
    <mergeCell ref="J703:J706"/>
    <mergeCell ref="M703:M706"/>
    <mergeCell ref="N703:N706"/>
    <mergeCell ref="O703:O706"/>
    <mergeCell ref="P703:P706"/>
    <mergeCell ref="Q703:Q706"/>
    <mergeCell ref="F703:F706"/>
    <mergeCell ref="G703:G706"/>
    <mergeCell ref="H703:H706"/>
    <mergeCell ref="I703:I706"/>
    <mergeCell ref="R687:R690"/>
    <mergeCell ref="S687:S690"/>
    <mergeCell ref="T687:T690"/>
    <mergeCell ref="U687:U690"/>
    <mergeCell ref="V687:V690"/>
    <mergeCell ref="B699:B702"/>
    <mergeCell ref="C699:C702"/>
    <mergeCell ref="D699:D702"/>
    <mergeCell ref="E699:E702"/>
    <mergeCell ref="J687:J690"/>
    <mergeCell ref="M687:M690"/>
    <mergeCell ref="N687:N690"/>
    <mergeCell ref="O687:O690"/>
    <mergeCell ref="P687:P690"/>
    <mergeCell ref="Q687:Q690"/>
    <mergeCell ref="F687:F690"/>
    <mergeCell ref="G687:G690"/>
    <mergeCell ref="H687:H690"/>
    <mergeCell ref="I687:I690"/>
    <mergeCell ref="B687:B690"/>
    <mergeCell ref="C687:C690"/>
    <mergeCell ref="D687:D690"/>
    <mergeCell ref="E687:E690"/>
    <mergeCell ref="Q699:Q702"/>
    <mergeCell ref="R699:R702"/>
    <mergeCell ref="S699:S702"/>
    <mergeCell ref="T699:T702"/>
    <mergeCell ref="U699:U702"/>
    <mergeCell ref="V699:V702"/>
    <mergeCell ref="I699:I702"/>
    <mergeCell ref="J699:J702"/>
    <mergeCell ref="M699:M702"/>
    <mergeCell ref="B667:B670"/>
    <mergeCell ref="C667:C670"/>
    <mergeCell ref="D667:D670"/>
    <mergeCell ref="E667:E670"/>
    <mergeCell ref="J679:J682"/>
    <mergeCell ref="D675:D678"/>
    <mergeCell ref="E675:E678"/>
    <mergeCell ref="R683:R686"/>
    <mergeCell ref="S683:S686"/>
    <mergeCell ref="T683:T686"/>
    <mergeCell ref="U683:U686"/>
    <mergeCell ref="V683:V686"/>
    <mergeCell ref="I683:I686"/>
    <mergeCell ref="J683:J686"/>
    <mergeCell ref="M683:M686"/>
    <mergeCell ref="N683:N686"/>
    <mergeCell ref="O683:O686"/>
    <mergeCell ref="P683:P686"/>
    <mergeCell ref="F683:F686"/>
    <mergeCell ref="G683:G686"/>
    <mergeCell ref="H683:H686"/>
    <mergeCell ref="R679:R682"/>
    <mergeCell ref="S679:S682"/>
    <mergeCell ref="T679:T682"/>
    <mergeCell ref="U679:U682"/>
    <mergeCell ref="V679:V682"/>
    <mergeCell ref="M679:M682"/>
    <mergeCell ref="N679:N682"/>
    <mergeCell ref="O679:O682"/>
    <mergeCell ref="P679:P682"/>
    <mergeCell ref="Q679:Q682"/>
    <mergeCell ref="F679:F682"/>
    <mergeCell ref="S671:S674"/>
    <mergeCell ref="T671:T674"/>
    <mergeCell ref="U671:U674"/>
    <mergeCell ref="V671:V674"/>
    <mergeCell ref="B683:B686"/>
    <mergeCell ref="C683:C686"/>
    <mergeCell ref="D683:D686"/>
    <mergeCell ref="E683:E686"/>
    <mergeCell ref="J671:J674"/>
    <mergeCell ref="M671:M674"/>
    <mergeCell ref="N671:N674"/>
    <mergeCell ref="O671:O674"/>
    <mergeCell ref="P671:P674"/>
    <mergeCell ref="Q671:Q674"/>
    <mergeCell ref="F671:F674"/>
    <mergeCell ref="G671:G674"/>
    <mergeCell ref="H671:H674"/>
    <mergeCell ref="I671:I674"/>
    <mergeCell ref="B671:B674"/>
    <mergeCell ref="C671:C674"/>
    <mergeCell ref="D671:D674"/>
    <mergeCell ref="E671:E674"/>
    <mergeCell ref="Q683:Q686"/>
    <mergeCell ref="B675:B678"/>
    <mergeCell ref="C675:C678"/>
    <mergeCell ref="G679:G682"/>
    <mergeCell ref="H679:H682"/>
    <mergeCell ref="I679:I682"/>
    <mergeCell ref="U675:U678"/>
    <mergeCell ref="V675:V678"/>
    <mergeCell ref="B679:B682"/>
    <mergeCell ref="C679:C682"/>
    <mergeCell ref="D679:D682"/>
    <mergeCell ref="E679:E682"/>
    <mergeCell ref="Q667:Q670"/>
    <mergeCell ref="N667:N670"/>
    <mergeCell ref="O667:O670"/>
    <mergeCell ref="P667:P670"/>
    <mergeCell ref="F667:F670"/>
    <mergeCell ref="G667:G670"/>
    <mergeCell ref="R667:R670"/>
    <mergeCell ref="S667:S670"/>
    <mergeCell ref="T667:T670"/>
    <mergeCell ref="B663:B666"/>
    <mergeCell ref="C663:C666"/>
    <mergeCell ref="D663:D666"/>
    <mergeCell ref="E663:E666"/>
    <mergeCell ref="R675:R678"/>
    <mergeCell ref="S675:S678"/>
    <mergeCell ref="T675:T678"/>
    <mergeCell ref="I675:I678"/>
    <mergeCell ref="J675:J678"/>
    <mergeCell ref="M675:M678"/>
    <mergeCell ref="N675:N678"/>
    <mergeCell ref="O675:O678"/>
    <mergeCell ref="P675:P678"/>
    <mergeCell ref="F675:F678"/>
    <mergeCell ref="G675:G678"/>
    <mergeCell ref="H675:H678"/>
    <mergeCell ref="Q675:Q678"/>
    <mergeCell ref="H667:H670"/>
    <mergeCell ref="R671:R674"/>
    <mergeCell ref="U667:U670"/>
    <mergeCell ref="V667:V670"/>
    <mergeCell ref="I667:I670"/>
    <mergeCell ref="J667:J670"/>
    <mergeCell ref="M667:M670"/>
    <mergeCell ref="U659:U662"/>
    <mergeCell ref="V659:V662"/>
    <mergeCell ref="I659:I662"/>
    <mergeCell ref="J659:J662"/>
    <mergeCell ref="M659:M662"/>
    <mergeCell ref="N659:N662"/>
    <mergeCell ref="O659:O662"/>
    <mergeCell ref="P659:P662"/>
    <mergeCell ref="F659:F662"/>
    <mergeCell ref="G659:G662"/>
    <mergeCell ref="H659:H662"/>
    <mergeCell ref="R663:R666"/>
    <mergeCell ref="S663:S666"/>
    <mergeCell ref="T663:T666"/>
    <mergeCell ref="U663:U666"/>
    <mergeCell ref="V663:V666"/>
    <mergeCell ref="J663:J666"/>
    <mergeCell ref="M663:M666"/>
    <mergeCell ref="N663:N666"/>
    <mergeCell ref="O663:O666"/>
    <mergeCell ref="P663:P666"/>
    <mergeCell ref="Q663:Q666"/>
    <mergeCell ref="F663:F666"/>
    <mergeCell ref="G663:G666"/>
    <mergeCell ref="H663:H666"/>
    <mergeCell ref="I663:I666"/>
    <mergeCell ref="R655:R658"/>
    <mergeCell ref="S655:S658"/>
    <mergeCell ref="T655:T658"/>
    <mergeCell ref="U655:U658"/>
    <mergeCell ref="V655:V658"/>
    <mergeCell ref="B659:B662"/>
    <mergeCell ref="C659:C662"/>
    <mergeCell ref="D659:D662"/>
    <mergeCell ref="E659:E662"/>
    <mergeCell ref="J655:J658"/>
    <mergeCell ref="M655:M658"/>
    <mergeCell ref="N655:N658"/>
    <mergeCell ref="O655:O658"/>
    <mergeCell ref="P655:P658"/>
    <mergeCell ref="Q655:Q658"/>
    <mergeCell ref="F655:F658"/>
    <mergeCell ref="G655:G658"/>
    <mergeCell ref="H655:H658"/>
    <mergeCell ref="I655:I658"/>
    <mergeCell ref="B655:B658"/>
    <mergeCell ref="C655:C658"/>
    <mergeCell ref="D655:D658"/>
    <mergeCell ref="E655:E658"/>
    <mergeCell ref="Q659:Q662"/>
    <mergeCell ref="R659:R662"/>
    <mergeCell ref="S659:S662"/>
    <mergeCell ref="T659:T662"/>
    <mergeCell ref="S651:S654"/>
    <mergeCell ref="T651:T654"/>
    <mergeCell ref="U651:U654"/>
    <mergeCell ref="V651:V654"/>
    <mergeCell ref="I651:I654"/>
    <mergeCell ref="J651:J654"/>
    <mergeCell ref="M651:M654"/>
    <mergeCell ref="N651:N654"/>
    <mergeCell ref="O651:O654"/>
    <mergeCell ref="P651:P654"/>
    <mergeCell ref="F651:F654"/>
    <mergeCell ref="G651:G654"/>
    <mergeCell ref="H651:H654"/>
    <mergeCell ref="B651:B654"/>
    <mergeCell ref="C651:C654"/>
    <mergeCell ref="D651:D654"/>
    <mergeCell ref="E651:E654"/>
    <mergeCell ref="J647:J650"/>
    <mergeCell ref="M647:M650"/>
    <mergeCell ref="N647:N650"/>
    <mergeCell ref="O647:O650"/>
    <mergeCell ref="P647:P650"/>
    <mergeCell ref="Q647:Q650"/>
    <mergeCell ref="F647:F650"/>
    <mergeCell ref="G647:G650"/>
    <mergeCell ref="H647:H650"/>
    <mergeCell ref="I647:I650"/>
    <mergeCell ref="B647:B650"/>
    <mergeCell ref="C647:C650"/>
    <mergeCell ref="D647:D650"/>
    <mergeCell ref="E647:E650"/>
    <mergeCell ref="Q651:Q654"/>
    <mergeCell ref="U643:U646"/>
    <mergeCell ref="V643:V646"/>
    <mergeCell ref="I643:I646"/>
    <mergeCell ref="J643:J646"/>
    <mergeCell ref="M643:M646"/>
    <mergeCell ref="N643:N646"/>
    <mergeCell ref="O643:O646"/>
    <mergeCell ref="P643:P646"/>
    <mergeCell ref="F643:F646"/>
    <mergeCell ref="G643:G646"/>
    <mergeCell ref="H643:H646"/>
    <mergeCell ref="R647:R650"/>
    <mergeCell ref="S647:S650"/>
    <mergeCell ref="T647:T650"/>
    <mergeCell ref="U647:U650"/>
    <mergeCell ref="V647:V650"/>
    <mergeCell ref="R651:R654"/>
    <mergeCell ref="R639:R642"/>
    <mergeCell ref="S639:S642"/>
    <mergeCell ref="T639:T642"/>
    <mergeCell ref="U639:U642"/>
    <mergeCell ref="V639:V642"/>
    <mergeCell ref="B643:B646"/>
    <mergeCell ref="C643:C646"/>
    <mergeCell ref="D643:D646"/>
    <mergeCell ref="E643:E646"/>
    <mergeCell ref="J639:J642"/>
    <mergeCell ref="M639:M642"/>
    <mergeCell ref="N639:N642"/>
    <mergeCell ref="O639:O642"/>
    <mergeCell ref="P639:P642"/>
    <mergeCell ref="Q639:Q642"/>
    <mergeCell ref="F639:F642"/>
    <mergeCell ref="G639:G642"/>
    <mergeCell ref="H639:H642"/>
    <mergeCell ref="I639:I642"/>
    <mergeCell ref="B639:B642"/>
    <mergeCell ref="C639:C642"/>
    <mergeCell ref="D639:D642"/>
    <mergeCell ref="E639:E642"/>
    <mergeCell ref="Q643:Q646"/>
    <mergeCell ref="R643:R646"/>
    <mergeCell ref="S643:S646"/>
    <mergeCell ref="T643:T646"/>
    <mergeCell ref="R635:R638"/>
    <mergeCell ref="S635:S638"/>
    <mergeCell ref="T635:T638"/>
    <mergeCell ref="U635:U638"/>
    <mergeCell ref="V635:V638"/>
    <mergeCell ref="I635:I638"/>
    <mergeCell ref="J635:J638"/>
    <mergeCell ref="M635:M638"/>
    <mergeCell ref="N635:N638"/>
    <mergeCell ref="O635:O638"/>
    <mergeCell ref="P635:P638"/>
    <mergeCell ref="F635:F638"/>
    <mergeCell ref="G635:G638"/>
    <mergeCell ref="H635:H638"/>
    <mergeCell ref="B635:B638"/>
    <mergeCell ref="C635:C638"/>
    <mergeCell ref="D635:D638"/>
    <mergeCell ref="E635:E638"/>
    <mergeCell ref="J631:J634"/>
    <mergeCell ref="M631:M634"/>
    <mergeCell ref="N631:N634"/>
    <mergeCell ref="O631:O634"/>
    <mergeCell ref="P631:P634"/>
    <mergeCell ref="Q631:Q634"/>
    <mergeCell ref="F631:F634"/>
    <mergeCell ref="G631:G634"/>
    <mergeCell ref="H631:H634"/>
    <mergeCell ref="I631:I634"/>
    <mergeCell ref="B631:B634"/>
    <mergeCell ref="C631:C634"/>
    <mergeCell ref="D631:D634"/>
    <mergeCell ref="E631:E634"/>
    <mergeCell ref="Q635:Q638"/>
    <mergeCell ref="U611:U614"/>
    <mergeCell ref="V611:V614"/>
    <mergeCell ref="I611:I614"/>
    <mergeCell ref="J611:J614"/>
    <mergeCell ref="M611:M614"/>
    <mergeCell ref="N611:N614"/>
    <mergeCell ref="O611:O614"/>
    <mergeCell ref="P611:P614"/>
    <mergeCell ref="F611:F614"/>
    <mergeCell ref="G611:G614"/>
    <mergeCell ref="H611:H614"/>
    <mergeCell ref="R631:R634"/>
    <mergeCell ref="S631:S634"/>
    <mergeCell ref="T631:T634"/>
    <mergeCell ref="U631:U634"/>
    <mergeCell ref="V631:V634"/>
    <mergeCell ref="R615:R618"/>
    <mergeCell ref="S615:S618"/>
    <mergeCell ref="T615:T618"/>
    <mergeCell ref="U615:U618"/>
    <mergeCell ref="V615:V618"/>
    <mergeCell ref="R611:R614"/>
    <mergeCell ref="S611:S614"/>
    <mergeCell ref="T611:T614"/>
    <mergeCell ref="R627:R630"/>
    <mergeCell ref="S627:S630"/>
    <mergeCell ref="T627:T630"/>
    <mergeCell ref="U627:U630"/>
    <mergeCell ref="V627:V630"/>
    <mergeCell ref="B611:B614"/>
    <mergeCell ref="C611:C614"/>
    <mergeCell ref="D611:D614"/>
    <mergeCell ref="E611:E614"/>
    <mergeCell ref="J615:J618"/>
    <mergeCell ref="M615:M618"/>
    <mergeCell ref="N615:N618"/>
    <mergeCell ref="O615:O618"/>
    <mergeCell ref="P615:P618"/>
    <mergeCell ref="Q615:Q618"/>
    <mergeCell ref="F615:F618"/>
    <mergeCell ref="G615:G618"/>
    <mergeCell ref="H615:H618"/>
    <mergeCell ref="I615:I618"/>
    <mergeCell ref="B615:B618"/>
    <mergeCell ref="C615:C618"/>
    <mergeCell ref="D615:D618"/>
    <mergeCell ref="E615:E618"/>
    <mergeCell ref="Q611:Q614"/>
    <mergeCell ref="B623:B626"/>
    <mergeCell ref="C623:C626"/>
    <mergeCell ref="D623:D626"/>
    <mergeCell ref="E623:E626"/>
    <mergeCell ref="I627:I630"/>
    <mergeCell ref="J627:J630"/>
    <mergeCell ref="M627:M630"/>
    <mergeCell ref="N627:N630"/>
    <mergeCell ref="O627:O630"/>
    <mergeCell ref="P627:P630"/>
    <mergeCell ref="F627:F630"/>
    <mergeCell ref="G627:G630"/>
    <mergeCell ref="H627:H630"/>
    <mergeCell ref="B627:B630"/>
    <mergeCell ref="C627:C630"/>
    <mergeCell ref="D627:D630"/>
    <mergeCell ref="E627:E630"/>
    <mergeCell ref="Q627:Q630"/>
    <mergeCell ref="R619:R622"/>
    <mergeCell ref="S619:S622"/>
    <mergeCell ref="T619:T622"/>
    <mergeCell ref="U619:U622"/>
    <mergeCell ref="V619:V622"/>
    <mergeCell ref="I619:I622"/>
    <mergeCell ref="J619:J622"/>
    <mergeCell ref="M619:M622"/>
    <mergeCell ref="N619:N622"/>
    <mergeCell ref="O619:O622"/>
    <mergeCell ref="P619:P622"/>
    <mergeCell ref="F619:F622"/>
    <mergeCell ref="G619:G622"/>
    <mergeCell ref="H619:H622"/>
    <mergeCell ref="R623:R626"/>
    <mergeCell ref="S623:S626"/>
    <mergeCell ref="T623:T626"/>
    <mergeCell ref="U623:U626"/>
    <mergeCell ref="V623:V626"/>
    <mergeCell ref="J623:J626"/>
    <mergeCell ref="M623:M626"/>
    <mergeCell ref="N623:N626"/>
    <mergeCell ref="O623:O626"/>
    <mergeCell ref="P623:P626"/>
    <mergeCell ref="Q623:Q626"/>
    <mergeCell ref="F623:F626"/>
    <mergeCell ref="G623:G626"/>
    <mergeCell ref="H623:H626"/>
    <mergeCell ref="I623:I626"/>
    <mergeCell ref="B619:B622"/>
    <mergeCell ref="C619:C622"/>
    <mergeCell ref="D619:D622"/>
    <mergeCell ref="E619:E622"/>
    <mergeCell ref="J607:J610"/>
    <mergeCell ref="M607:M610"/>
    <mergeCell ref="N607:N610"/>
    <mergeCell ref="O607:O610"/>
    <mergeCell ref="P607:P610"/>
    <mergeCell ref="Q607:Q610"/>
    <mergeCell ref="F607:F610"/>
    <mergeCell ref="G607:G610"/>
    <mergeCell ref="H607:H610"/>
    <mergeCell ref="I607:I610"/>
    <mergeCell ref="B607:B610"/>
    <mergeCell ref="C607:C610"/>
    <mergeCell ref="D607:D610"/>
    <mergeCell ref="E607:E610"/>
    <mergeCell ref="Q619:Q622"/>
    <mergeCell ref="T603:T606"/>
    <mergeCell ref="U603:U606"/>
    <mergeCell ref="V603:V606"/>
    <mergeCell ref="I603:I606"/>
    <mergeCell ref="J603:J606"/>
    <mergeCell ref="M603:M606"/>
    <mergeCell ref="N603:N606"/>
    <mergeCell ref="O603:O606"/>
    <mergeCell ref="P603:P606"/>
    <mergeCell ref="F603:F606"/>
    <mergeCell ref="G603:G606"/>
    <mergeCell ref="H603:H606"/>
    <mergeCell ref="B603:B606"/>
    <mergeCell ref="C603:C606"/>
    <mergeCell ref="D603:D606"/>
    <mergeCell ref="E603:E606"/>
    <mergeCell ref="R607:R610"/>
    <mergeCell ref="S607:S610"/>
    <mergeCell ref="T607:T610"/>
    <mergeCell ref="U607:U610"/>
    <mergeCell ref="V607:V610"/>
    <mergeCell ref="J599:J602"/>
    <mergeCell ref="M599:M602"/>
    <mergeCell ref="N599:N602"/>
    <mergeCell ref="O599:O602"/>
    <mergeCell ref="P599:P602"/>
    <mergeCell ref="Q599:Q602"/>
    <mergeCell ref="F599:F602"/>
    <mergeCell ref="G599:G602"/>
    <mergeCell ref="H599:H602"/>
    <mergeCell ref="I599:I602"/>
    <mergeCell ref="B599:B602"/>
    <mergeCell ref="C599:C602"/>
    <mergeCell ref="D599:D602"/>
    <mergeCell ref="E599:E602"/>
    <mergeCell ref="Q603:Q606"/>
    <mergeCell ref="R599:R602"/>
    <mergeCell ref="S599:S602"/>
    <mergeCell ref="R603:R606"/>
    <mergeCell ref="S603:S606"/>
    <mergeCell ref="T599:T602"/>
    <mergeCell ref="U599:U602"/>
    <mergeCell ref="V599:V602"/>
    <mergeCell ref="R595:R598"/>
    <mergeCell ref="S595:S598"/>
    <mergeCell ref="T595:T598"/>
    <mergeCell ref="U595:U598"/>
    <mergeCell ref="V595:V598"/>
    <mergeCell ref="R587:R590"/>
    <mergeCell ref="S587:S590"/>
    <mergeCell ref="T587:T590"/>
    <mergeCell ref="R591:R594"/>
    <mergeCell ref="S591:S594"/>
    <mergeCell ref="T591:T594"/>
    <mergeCell ref="U591:U594"/>
    <mergeCell ref="V591:V594"/>
    <mergeCell ref="M591:M594"/>
    <mergeCell ref="N591:N594"/>
    <mergeCell ref="O591:O594"/>
    <mergeCell ref="P591:P594"/>
    <mergeCell ref="F591:F594"/>
    <mergeCell ref="G591:G594"/>
    <mergeCell ref="H591:H594"/>
    <mergeCell ref="U587:U590"/>
    <mergeCell ref="V587:V590"/>
    <mergeCell ref="I587:I590"/>
    <mergeCell ref="J587:J590"/>
    <mergeCell ref="M587:M590"/>
    <mergeCell ref="N587:N590"/>
    <mergeCell ref="O587:O590"/>
    <mergeCell ref="P587:P590"/>
    <mergeCell ref="F587:F590"/>
    <mergeCell ref="G587:G590"/>
    <mergeCell ref="H587:H590"/>
    <mergeCell ref="J595:J598"/>
    <mergeCell ref="M595:M598"/>
    <mergeCell ref="N595:N598"/>
    <mergeCell ref="O595:O598"/>
    <mergeCell ref="P595:P598"/>
    <mergeCell ref="Q595:Q598"/>
    <mergeCell ref="F595:F598"/>
    <mergeCell ref="G595:G598"/>
    <mergeCell ref="H595:H598"/>
    <mergeCell ref="I595:I598"/>
    <mergeCell ref="B595:B598"/>
    <mergeCell ref="C595:C598"/>
    <mergeCell ref="D595:D598"/>
    <mergeCell ref="E595:E598"/>
    <mergeCell ref="B591:B594"/>
    <mergeCell ref="C591:C594"/>
    <mergeCell ref="D591:D594"/>
    <mergeCell ref="E591:E594"/>
    <mergeCell ref="J579:J582"/>
    <mergeCell ref="M579:M582"/>
    <mergeCell ref="N579:N582"/>
    <mergeCell ref="O579:O582"/>
    <mergeCell ref="P579:P582"/>
    <mergeCell ref="Q579:Q582"/>
    <mergeCell ref="F579:F582"/>
    <mergeCell ref="G579:G582"/>
    <mergeCell ref="H579:H582"/>
    <mergeCell ref="I579:I582"/>
    <mergeCell ref="B579:B582"/>
    <mergeCell ref="C579:C582"/>
    <mergeCell ref="D579:D582"/>
    <mergeCell ref="E579:E582"/>
    <mergeCell ref="Q591:Q594"/>
    <mergeCell ref="B587:B590"/>
    <mergeCell ref="C587:C590"/>
    <mergeCell ref="D587:D590"/>
    <mergeCell ref="E587:E590"/>
    <mergeCell ref="Q587:Q590"/>
    <mergeCell ref="I591:I594"/>
    <mergeCell ref="J591:J594"/>
    <mergeCell ref="B583:B586"/>
    <mergeCell ref="C583:C586"/>
    <mergeCell ref="U583:U586"/>
    <mergeCell ref="V583:V586"/>
    <mergeCell ref="I583:I586"/>
    <mergeCell ref="J583:J586"/>
    <mergeCell ref="M583:M586"/>
    <mergeCell ref="N583:N586"/>
    <mergeCell ref="O583:O586"/>
    <mergeCell ref="P583:P586"/>
    <mergeCell ref="F583:F586"/>
    <mergeCell ref="G583:G586"/>
    <mergeCell ref="H583:H586"/>
    <mergeCell ref="R579:R582"/>
    <mergeCell ref="S579:S582"/>
    <mergeCell ref="T579:T582"/>
    <mergeCell ref="U579:U582"/>
    <mergeCell ref="V579:V582"/>
    <mergeCell ref="R575:R578"/>
    <mergeCell ref="S575:S578"/>
    <mergeCell ref="T575:T578"/>
    <mergeCell ref="U575:U578"/>
    <mergeCell ref="V575:V578"/>
    <mergeCell ref="R583:R586"/>
    <mergeCell ref="S583:S586"/>
    <mergeCell ref="T583:T586"/>
    <mergeCell ref="D583:D586"/>
    <mergeCell ref="E583:E586"/>
    <mergeCell ref="J575:J578"/>
    <mergeCell ref="M575:M578"/>
    <mergeCell ref="N575:N578"/>
    <mergeCell ref="O575:O578"/>
    <mergeCell ref="P575:P578"/>
    <mergeCell ref="Q575:Q578"/>
    <mergeCell ref="F575:F578"/>
    <mergeCell ref="G575:G578"/>
    <mergeCell ref="H575:H578"/>
    <mergeCell ref="I575:I578"/>
    <mergeCell ref="B575:B578"/>
    <mergeCell ref="C575:C578"/>
    <mergeCell ref="D575:D578"/>
    <mergeCell ref="E575:E578"/>
    <mergeCell ref="Q583:Q586"/>
    <mergeCell ref="R571:R574"/>
    <mergeCell ref="S571:S574"/>
    <mergeCell ref="T571:T574"/>
    <mergeCell ref="U571:U574"/>
    <mergeCell ref="V571:V574"/>
    <mergeCell ref="I571:I574"/>
    <mergeCell ref="J571:J574"/>
    <mergeCell ref="M571:M574"/>
    <mergeCell ref="N571:N574"/>
    <mergeCell ref="O571:O574"/>
    <mergeCell ref="P571:P574"/>
    <mergeCell ref="F571:F574"/>
    <mergeCell ref="G571:G574"/>
    <mergeCell ref="H571:H574"/>
    <mergeCell ref="B571:B574"/>
    <mergeCell ref="C571:C574"/>
    <mergeCell ref="D571:D574"/>
    <mergeCell ref="E571:E574"/>
    <mergeCell ref="J567:J570"/>
    <mergeCell ref="M567:M570"/>
    <mergeCell ref="N567:N570"/>
    <mergeCell ref="O567:O570"/>
    <mergeCell ref="P567:P570"/>
    <mergeCell ref="Q567:Q570"/>
    <mergeCell ref="F567:F570"/>
    <mergeCell ref="G567:G570"/>
    <mergeCell ref="H567:H570"/>
    <mergeCell ref="I567:I570"/>
    <mergeCell ref="B567:B570"/>
    <mergeCell ref="C567:C570"/>
    <mergeCell ref="D567:D570"/>
    <mergeCell ref="E567:E570"/>
    <mergeCell ref="Q571:Q574"/>
    <mergeCell ref="U559:U562"/>
    <mergeCell ref="V559:V562"/>
    <mergeCell ref="I559:I562"/>
    <mergeCell ref="J559:J562"/>
    <mergeCell ref="M559:M562"/>
    <mergeCell ref="N559:N562"/>
    <mergeCell ref="O559:O562"/>
    <mergeCell ref="P559:P562"/>
    <mergeCell ref="F559:F562"/>
    <mergeCell ref="G559:G562"/>
    <mergeCell ref="H559:H562"/>
    <mergeCell ref="R567:R570"/>
    <mergeCell ref="S567:S570"/>
    <mergeCell ref="T567:T570"/>
    <mergeCell ref="U567:U570"/>
    <mergeCell ref="V567:V570"/>
    <mergeCell ref="R563:R566"/>
    <mergeCell ref="S563:S566"/>
    <mergeCell ref="T563:T566"/>
    <mergeCell ref="U563:U566"/>
    <mergeCell ref="V563:V566"/>
    <mergeCell ref="R559:R562"/>
    <mergeCell ref="S559:S562"/>
    <mergeCell ref="T559:T562"/>
    <mergeCell ref="B559:B562"/>
    <mergeCell ref="C559:C562"/>
    <mergeCell ref="D559:D562"/>
    <mergeCell ref="E559:E562"/>
    <mergeCell ref="J563:J566"/>
    <mergeCell ref="M563:M566"/>
    <mergeCell ref="N563:N566"/>
    <mergeCell ref="O563:O566"/>
    <mergeCell ref="P563:P566"/>
    <mergeCell ref="Q563:Q566"/>
    <mergeCell ref="F563:F566"/>
    <mergeCell ref="G563:G566"/>
    <mergeCell ref="H563:H566"/>
    <mergeCell ref="I563:I566"/>
    <mergeCell ref="B563:B566"/>
    <mergeCell ref="C563:C566"/>
    <mergeCell ref="D563:D566"/>
    <mergeCell ref="E563:E566"/>
    <mergeCell ref="Q559:Q562"/>
    <mergeCell ref="B551:B554"/>
    <mergeCell ref="C551:C554"/>
    <mergeCell ref="D551:D554"/>
    <mergeCell ref="E551:E554"/>
    <mergeCell ref="J555:J558"/>
    <mergeCell ref="M555:M558"/>
    <mergeCell ref="N555:N558"/>
    <mergeCell ref="O555:O558"/>
    <mergeCell ref="P555:P558"/>
    <mergeCell ref="Q555:Q558"/>
    <mergeCell ref="F555:F558"/>
    <mergeCell ref="G555:G558"/>
    <mergeCell ref="H555:H558"/>
    <mergeCell ref="I555:I558"/>
    <mergeCell ref="B555:B558"/>
    <mergeCell ref="C555:C558"/>
    <mergeCell ref="D555:D558"/>
    <mergeCell ref="E555:E558"/>
    <mergeCell ref="Q551:Q554"/>
    <mergeCell ref="I551:I554"/>
    <mergeCell ref="J551:J554"/>
    <mergeCell ref="M551:M554"/>
    <mergeCell ref="N551:N554"/>
    <mergeCell ref="O551:O554"/>
    <mergeCell ref="P551:P554"/>
    <mergeCell ref="F551:F554"/>
    <mergeCell ref="N547:N550"/>
    <mergeCell ref="O547:O550"/>
    <mergeCell ref="P547:P550"/>
    <mergeCell ref="F547:F550"/>
    <mergeCell ref="G547:G550"/>
    <mergeCell ref="H547:H550"/>
    <mergeCell ref="R555:R558"/>
    <mergeCell ref="S555:S558"/>
    <mergeCell ref="T555:T558"/>
    <mergeCell ref="U555:U558"/>
    <mergeCell ref="V555:V558"/>
    <mergeCell ref="R551:R554"/>
    <mergeCell ref="S551:S554"/>
    <mergeCell ref="T551:T554"/>
    <mergeCell ref="U551:U554"/>
    <mergeCell ref="V551:V554"/>
    <mergeCell ref="G551:G554"/>
    <mergeCell ref="H551:H554"/>
    <mergeCell ref="R543:R546"/>
    <mergeCell ref="S543:S546"/>
    <mergeCell ref="T543:T546"/>
    <mergeCell ref="U543:U546"/>
    <mergeCell ref="V543:V546"/>
    <mergeCell ref="B547:B550"/>
    <mergeCell ref="C547:C550"/>
    <mergeCell ref="D547:D550"/>
    <mergeCell ref="E547:E550"/>
    <mergeCell ref="J543:J546"/>
    <mergeCell ref="M543:M546"/>
    <mergeCell ref="N543:N546"/>
    <mergeCell ref="O543:O546"/>
    <mergeCell ref="P543:P546"/>
    <mergeCell ref="Q543:Q546"/>
    <mergeCell ref="F543:F546"/>
    <mergeCell ref="G543:G546"/>
    <mergeCell ref="H543:H546"/>
    <mergeCell ref="I543:I546"/>
    <mergeCell ref="B543:B546"/>
    <mergeCell ref="C543:C546"/>
    <mergeCell ref="D543:D546"/>
    <mergeCell ref="E543:E546"/>
    <mergeCell ref="Q547:Q550"/>
    <mergeCell ref="R547:R550"/>
    <mergeCell ref="S547:S550"/>
    <mergeCell ref="T547:T550"/>
    <mergeCell ref="U547:U550"/>
    <mergeCell ref="V547:V550"/>
    <mergeCell ref="I547:I550"/>
    <mergeCell ref="J547:J550"/>
    <mergeCell ref="M547:M550"/>
    <mergeCell ref="R539:R542"/>
    <mergeCell ref="S539:S542"/>
    <mergeCell ref="T539:T542"/>
    <mergeCell ref="U539:U542"/>
    <mergeCell ref="V539:V542"/>
    <mergeCell ref="I539:I542"/>
    <mergeCell ref="J539:J542"/>
    <mergeCell ref="M539:M542"/>
    <mergeCell ref="N539:N542"/>
    <mergeCell ref="O539:O542"/>
    <mergeCell ref="P539:P542"/>
    <mergeCell ref="F539:F542"/>
    <mergeCell ref="G539:G542"/>
    <mergeCell ref="H539:H542"/>
    <mergeCell ref="B539:B542"/>
    <mergeCell ref="C539:C542"/>
    <mergeCell ref="D539:D542"/>
    <mergeCell ref="E539:E542"/>
    <mergeCell ref="J511:J514"/>
    <mergeCell ref="M511:M514"/>
    <mergeCell ref="N511:N514"/>
    <mergeCell ref="O511:O514"/>
    <mergeCell ref="P511:P514"/>
    <mergeCell ref="Q511:Q514"/>
    <mergeCell ref="F511:F514"/>
    <mergeCell ref="G511:G514"/>
    <mergeCell ref="H511:H514"/>
    <mergeCell ref="I511:I514"/>
    <mergeCell ref="B511:B514"/>
    <mergeCell ref="C511:C514"/>
    <mergeCell ref="D511:D514"/>
    <mergeCell ref="E511:E514"/>
    <mergeCell ref="Q539:Q542"/>
    <mergeCell ref="B531:B534"/>
    <mergeCell ref="C531:C534"/>
    <mergeCell ref="D531:D534"/>
    <mergeCell ref="E531:E534"/>
    <mergeCell ref="Q519:Q522"/>
    <mergeCell ref="B523:B526"/>
    <mergeCell ref="B527:B530"/>
    <mergeCell ref="C527:C530"/>
    <mergeCell ref="D527:D530"/>
    <mergeCell ref="E527:E530"/>
    <mergeCell ref="B535:B538"/>
    <mergeCell ref="C535:C538"/>
    <mergeCell ref="D535:D538"/>
    <mergeCell ref="E535:E538"/>
    <mergeCell ref="B515:B518"/>
    <mergeCell ref="B519:B522"/>
    <mergeCell ref="S519:S522"/>
    <mergeCell ref="T519:T522"/>
    <mergeCell ref="U519:U522"/>
    <mergeCell ref="V519:V522"/>
    <mergeCell ref="I519:I522"/>
    <mergeCell ref="J519:J522"/>
    <mergeCell ref="M519:M522"/>
    <mergeCell ref="N519:N522"/>
    <mergeCell ref="O519:O522"/>
    <mergeCell ref="P519:P522"/>
    <mergeCell ref="F519:F522"/>
    <mergeCell ref="G519:G522"/>
    <mergeCell ref="H519:H522"/>
    <mergeCell ref="U527:U530"/>
    <mergeCell ref="V527:V530"/>
    <mergeCell ref="I527:I530"/>
    <mergeCell ref="J527:J530"/>
    <mergeCell ref="M527:M530"/>
    <mergeCell ref="N527:N530"/>
    <mergeCell ref="O527:O530"/>
    <mergeCell ref="P527:P530"/>
    <mergeCell ref="F527:F530"/>
    <mergeCell ref="G527:G530"/>
    <mergeCell ref="H527:H530"/>
    <mergeCell ref="Q527:Q530"/>
    <mergeCell ref="R527:R530"/>
    <mergeCell ref="S527:S530"/>
    <mergeCell ref="T527:T530"/>
    <mergeCell ref="R523:R526"/>
    <mergeCell ref="S523:S526"/>
    <mergeCell ref="T523:T526"/>
    <mergeCell ref="R531:R534"/>
    <mergeCell ref="S531:S534"/>
    <mergeCell ref="T531:T534"/>
    <mergeCell ref="U531:U534"/>
    <mergeCell ref="V531:V534"/>
    <mergeCell ref="J531:J534"/>
    <mergeCell ref="M531:M534"/>
    <mergeCell ref="N531:N534"/>
    <mergeCell ref="O531:O534"/>
    <mergeCell ref="P531:P534"/>
    <mergeCell ref="Q531:Q534"/>
    <mergeCell ref="F531:F534"/>
    <mergeCell ref="G531:G534"/>
    <mergeCell ref="H531:H534"/>
    <mergeCell ref="I531:I534"/>
    <mergeCell ref="R535:R538"/>
    <mergeCell ref="S535:S538"/>
    <mergeCell ref="T535:T538"/>
    <mergeCell ref="U535:U538"/>
    <mergeCell ref="V535:V538"/>
    <mergeCell ref="J535:J538"/>
    <mergeCell ref="M535:M538"/>
    <mergeCell ref="N535:N538"/>
    <mergeCell ref="O535:O538"/>
    <mergeCell ref="P535:P538"/>
    <mergeCell ref="Q535:Q538"/>
    <mergeCell ref="F535:F538"/>
    <mergeCell ref="G535:G538"/>
    <mergeCell ref="H535:H538"/>
    <mergeCell ref="I535:I538"/>
    <mergeCell ref="U523:U526"/>
    <mergeCell ref="V523:V526"/>
    <mergeCell ref="I523:I526"/>
    <mergeCell ref="J523:J526"/>
    <mergeCell ref="M523:M526"/>
    <mergeCell ref="N523:N526"/>
    <mergeCell ref="O523:O526"/>
    <mergeCell ref="P523:P526"/>
    <mergeCell ref="F523:F526"/>
    <mergeCell ref="G523:G526"/>
    <mergeCell ref="H523:H526"/>
    <mergeCell ref="C523:C526"/>
    <mergeCell ref="D523:D526"/>
    <mergeCell ref="E523:E526"/>
    <mergeCell ref="J515:J518"/>
    <mergeCell ref="M515:M518"/>
    <mergeCell ref="N515:N518"/>
    <mergeCell ref="O515:O518"/>
    <mergeCell ref="P515:P518"/>
    <mergeCell ref="Q515:Q518"/>
    <mergeCell ref="F515:F518"/>
    <mergeCell ref="G515:G518"/>
    <mergeCell ref="H515:H518"/>
    <mergeCell ref="I515:I518"/>
    <mergeCell ref="C515:C518"/>
    <mergeCell ref="D515:D518"/>
    <mergeCell ref="E515:E518"/>
    <mergeCell ref="Q523:Q526"/>
    <mergeCell ref="C519:C522"/>
    <mergeCell ref="D519:D522"/>
    <mergeCell ref="E519:E522"/>
    <mergeCell ref="R519:R522"/>
    <mergeCell ref="U499:U502"/>
    <mergeCell ref="V499:V502"/>
    <mergeCell ref="I499:I502"/>
    <mergeCell ref="J499:J502"/>
    <mergeCell ref="M499:M502"/>
    <mergeCell ref="N499:N502"/>
    <mergeCell ref="O499:O502"/>
    <mergeCell ref="P499:P502"/>
    <mergeCell ref="F499:F502"/>
    <mergeCell ref="G499:G502"/>
    <mergeCell ref="H499:H502"/>
    <mergeCell ref="R515:R518"/>
    <mergeCell ref="S515:S518"/>
    <mergeCell ref="T515:T518"/>
    <mergeCell ref="U515:U518"/>
    <mergeCell ref="V515:V518"/>
    <mergeCell ref="R511:R514"/>
    <mergeCell ref="S511:S514"/>
    <mergeCell ref="T511:T514"/>
    <mergeCell ref="U511:U514"/>
    <mergeCell ref="V511:V514"/>
    <mergeCell ref="R507:R510"/>
    <mergeCell ref="S507:S510"/>
    <mergeCell ref="T507:T510"/>
    <mergeCell ref="U507:U510"/>
    <mergeCell ref="V507:V510"/>
    <mergeCell ref="R499:R502"/>
    <mergeCell ref="S499:S502"/>
    <mergeCell ref="T499:T502"/>
    <mergeCell ref="R503:R506"/>
    <mergeCell ref="S503:S506"/>
    <mergeCell ref="T503:T506"/>
    <mergeCell ref="B499:B502"/>
    <mergeCell ref="C499:C502"/>
    <mergeCell ref="D499:D502"/>
    <mergeCell ref="E499:E502"/>
    <mergeCell ref="J507:J510"/>
    <mergeCell ref="M507:M510"/>
    <mergeCell ref="N507:N510"/>
    <mergeCell ref="O507:O510"/>
    <mergeCell ref="P507:P510"/>
    <mergeCell ref="Q507:Q510"/>
    <mergeCell ref="F507:F510"/>
    <mergeCell ref="G507:G510"/>
    <mergeCell ref="H507:H510"/>
    <mergeCell ref="I507:I510"/>
    <mergeCell ref="B507:B510"/>
    <mergeCell ref="C507:C510"/>
    <mergeCell ref="D507:D510"/>
    <mergeCell ref="E507:E510"/>
    <mergeCell ref="Q499:Q502"/>
    <mergeCell ref="B503:B506"/>
    <mergeCell ref="C503:C506"/>
    <mergeCell ref="D503:D506"/>
    <mergeCell ref="E503:E506"/>
    <mergeCell ref="U503:U506"/>
    <mergeCell ref="V503:V506"/>
    <mergeCell ref="I503:I506"/>
    <mergeCell ref="J503:J506"/>
    <mergeCell ref="M503:M506"/>
    <mergeCell ref="N503:N506"/>
    <mergeCell ref="O503:O506"/>
    <mergeCell ref="P503:P506"/>
    <mergeCell ref="F503:F506"/>
    <mergeCell ref="G503:G506"/>
    <mergeCell ref="H503:H506"/>
    <mergeCell ref="Q503:Q506"/>
    <mergeCell ref="U487:U490"/>
    <mergeCell ref="V487:V490"/>
    <mergeCell ref="I487:I490"/>
    <mergeCell ref="J487:J490"/>
    <mergeCell ref="M487:M490"/>
    <mergeCell ref="N487:N490"/>
    <mergeCell ref="O487:O490"/>
    <mergeCell ref="P487:P490"/>
    <mergeCell ref="F487:F490"/>
    <mergeCell ref="G487:G490"/>
    <mergeCell ref="H487:H490"/>
    <mergeCell ref="R491:R494"/>
    <mergeCell ref="S491:S494"/>
    <mergeCell ref="T491:T494"/>
    <mergeCell ref="U491:U494"/>
    <mergeCell ref="V491:V494"/>
    <mergeCell ref="J491:J494"/>
    <mergeCell ref="M491:M494"/>
    <mergeCell ref="N491:N494"/>
    <mergeCell ref="O491:O494"/>
    <mergeCell ref="F491:F494"/>
    <mergeCell ref="G491:G494"/>
    <mergeCell ref="H491:H494"/>
    <mergeCell ref="I491:I494"/>
    <mergeCell ref="R483:R486"/>
    <mergeCell ref="S483:S486"/>
    <mergeCell ref="T483:T486"/>
    <mergeCell ref="U483:U486"/>
    <mergeCell ref="V483:V486"/>
    <mergeCell ref="B487:B490"/>
    <mergeCell ref="C487:C490"/>
    <mergeCell ref="D487:D490"/>
    <mergeCell ref="E487:E490"/>
    <mergeCell ref="J483:J486"/>
    <mergeCell ref="M483:M486"/>
    <mergeCell ref="N483:N486"/>
    <mergeCell ref="O483:O486"/>
    <mergeCell ref="P483:P486"/>
    <mergeCell ref="Q483:Q486"/>
    <mergeCell ref="F483:F486"/>
    <mergeCell ref="G483:G486"/>
    <mergeCell ref="H483:H486"/>
    <mergeCell ref="I483:I486"/>
    <mergeCell ref="B483:B486"/>
    <mergeCell ref="C483:C486"/>
    <mergeCell ref="D483:D486"/>
    <mergeCell ref="E483:E486"/>
    <mergeCell ref="Q487:Q490"/>
    <mergeCell ref="R487:R490"/>
    <mergeCell ref="S487:S490"/>
    <mergeCell ref="H479:H482"/>
    <mergeCell ref="I479:I482"/>
    <mergeCell ref="B479:B482"/>
    <mergeCell ref="C479:C482"/>
    <mergeCell ref="D479:D482"/>
    <mergeCell ref="E479:E482"/>
    <mergeCell ref="Q495:Q498"/>
    <mergeCell ref="B491:B494"/>
    <mergeCell ref="C491:C494"/>
    <mergeCell ref="D491:D494"/>
    <mergeCell ref="E491:E494"/>
    <mergeCell ref="T487:T490"/>
    <mergeCell ref="R495:R498"/>
    <mergeCell ref="S495:S498"/>
    <mergeCell ref="T495:T498"/>
    <mergeCell ref="U495:U498"/>
    <mergeCell ref="V495:V498"/>
    <mergeCell ref="I495:I498"/>
    <mergeCell ref="J495:J498"/>
    <mergeCell ref="M495:M498"/>
    <mergeCell ref="N495:N498"/>
    <mergeCell ref="O495:O498"/>
    <mergeCell ref="P495:P498"/>
    <mergeCell ref="F495:F498"/>
    <mergeCell ref="G495:G498"/>
    <mergeCell ref="H495:H498"/>
    <mergeCell ref="B495:B498"/>
    <mergeCell ref="C495:C498"/>
    <mergeCell ref="D495:D498"/>
    <mergeCell ref="E495:E498"/>
    <mergeCell ref="P491:P494"/>
    <mergeCell ref="Q491:Q494"/>
    <mergeCell ref="U475:U478"/>
    <mergeCell ref="V475:V478"/>
    <mergeCell ref="I475:I478"/>
    <mergeCell ref="J475:J478"/>
    <mergeCell ref="M475:M478"/>
    <mergeCell ref="N475:N478"/>
    <mergeCell ref="O475:O478"/>
    <mergeCell ref="P475:P478"/>
    <mergeCell ref="F475:F478"/>
    <mergeCell ref="G475:G478"/>
    <mergeCell ref="H475:H478"/>
    <mergeCell ref="R479:R482"/>
    <mergeCell ref="S479:S482"/>
    <mergeCell ref="T479:T482"/>
    <mergeCell ref="U479:U482"/>
    <mergeCell ref="V479:V482"/>
    <mergeCell ref="R471:R474"/>
    <mergeCell ref="S471:S474"/>
    <mergeCell ref="T471:T474"/>
    <mergeCell ref="U471:U474"/>
    <mergeCell ref="V471:V474"/>
    <mergeCell ref="R475:R478"/>
    <mergeCell ref="S475:S478"/>
    <mergeCell ref="T475:T478"/>
    <mergeCell ref="J479:J482"/>
    <mergeCell ref="M479:M482"/>
    <mergeCell ref="N479:N482"/>
    <mergeCell ref="O479:O482"/>
    <mergeCell ref="P479:P482"/>
    <mergeCell ref="Q479:Q482"/>
    <mergeCell ref="F479:F482"/>
    <mergeCell ref="G479:G482"/>
    <mergeCell ref="S467:S470"/>
    <mergeCell ref="T467:T470"/>
    <mergeCell ref="U467:U470"/>
    <mergeCell ref="V467:V470"/>
    <mergeCell ref="I467:I470"/>
    <mergeCell ref="J467:J470"/>
    <mergeCell ref="M467:M470"/>
    <mergeCell ref="N467:N470"/>
    <mergeCell ref="O467:O470"/>
    <mergeCell ref="P467:P470"/>
    <mergeCell ref="F467:F470"/>
    <mergeCell ref="G467:G470"/>
    <mergeCell ref="H467:H470"/>
    <mergeCell ref="B475:B478"/>
    <mergeCell ref="C475:C478"/>
    <mergeCell ref="D475:D478"/>
    <mergeCell ref="E475:E478"/>
    <mergeCell ref="J471:J474"/>
    <mergeCell ref="M471:M474"/>
    <mergeCell ref="N471:N474"/>
    <mergeCell ref="O471:O474"/>
    <mergeCell ref="P471:P474"/>
    <mergeCell ref="Q471:Q474"/>
    <mergeCell ref="F471:F474"/>
    <mergeCell ref="G471:G474"/>
    <mergeCell ref="H471:H474"/>
    <mergeCell ref="I471:I474"/>
    <mergeCell ref="B471:B474"/>
    <mergeCell ref="C471:C474"/>
    <mergeCell ref="D471:D474"/>
    <mergeCell ref="E471:E474"/>
    <mergeCell ref="Q475:Q478"/>
    <mergeCell ref="M459:M462"/>
    <mergeCell ref="N459:N462"/>
    <mergeCell ref="O459:O462"/>
    <mergeCell ref="P459:P462"/>
    <mergeCell ref="F459:F462"/>
    <mergeCell ref="G459:G462"/>
    <mergeCell ref="H459:H462"/>
    <mergeCell ref="R463:R466"/>
    <mergeCell ref="S463:S466"/>
    <mergeCell ref="T463:T466"/>
    <mergeCell ref="U463:U466"/>
    <mergeCell ref="V463:V466"/>
    <mergeCell ref="B467:B470"/>
    <mergeCell ref="C467:C470"/>
    <mergeCell ref="D467:D470"/>
    <mergeCell ref="E467:E470"/>
    <mergeCell ref="J463:J466"/>
    <mergeCell ref="M463:M466"/>
    <mergeCell ref="N463:N466"/>
    <mergeCell ref="O463:O466"/>
    <mergeCell ref="P463:P466"/>
    <mergeCell ref="Q463:Q466"/>
    <mergeCell ref="F463:F466"/>
    <mergeCell ref="G463:G466"/>
    <mergeCell ref="H463:H466"/>
    <mergeCell ref="I463:I466"/>
    <mergeCell ref="B463:B466"/>
    <mergeCell ref="C463:C466"/>
    <mergeCell ref="D463:D466"/>
    <mergeCell ref="E463:E466"/>
    <mergeCell ref="Q467:Q470"/>
    <mergeCell ref="R467:R470"/>
    <mergeCell ref="V435:V438"/>
    <mergeCell ref="B459:B462"/>
    <mergeCell ref="C459:C462"/>
    <mergeCell ref="D459:D462"/>
    <mergeCell ref="E459:E462"/>
    <mergeCell ref="J435:J438"/>
    <mergeCell ref="M435:M438"/>
    <mergeCell ref="N435:N438"/>
    <mergeCell ref="O435:O438"/>
    <mergeCell ref="P435:P438"/>
    <mergeCell ref="Q435:Q438"/>
    <mergeCell ref="F435:F438"/>
    <mergeCell ref="G435:G438"/>
    <mergeCell ref="H435:H438"/>
    <mergeCell ref="I435:I438"/>
    <mergeCell ref="B435:B438"/>
    <mergeCell ref="C435:C438"/>
    <mergeCell ref="D435:D438"/>
    <mergeCell ref="E435:E438"/>
    <mergeCell ref="Q459:Q462"/>
    <mergeCell ref="R459:R462"/>
    <mergeCell ref="S459:S462"/>
    <mergeCell ref="T459:T462"/>
    <mergeCell ref="U459:U462"/>
    <mergeCell ref="V459:V462"/>
    <mergeCell ref="I459:I462"/>
    <mergeCell ref="J459:J462"/>
    <mergeCell ref="U455:U458"/>
    <mergeCell ref="V455:V458"/>
    <mergeCell ref="I455:I458"/>
    <mergeCell ref="J455:J458"/>
    <mergeCell ref="M455:M458"/>
    <mergeCell ref="B431:B434"/>
    <mergeCell ref="C431:C434"/>
    <mergeCell ref="D431:D434"/>
    <mergeCell ref="E431:E434"/>
    <mergeCell ref="J439:J442"/>
    <mergeCell ref="M439:M442"/>
    <mergeCell ref="N439:N442"/>
    <mergeCell ref="O439:O442"/>
    <mergeCell ref="P439:P442"/>
    <mergeCell ref="Q439:Q442"/>
    <mergeCell ref="F439:F442"/>
    <mergeCell ref="G439:G442"/>
    <mergeCell ref="H439:H442"/>
    <mergeCell ref="I439:I442"/>
    <mergeCell ref="B439:B442"/>
    <mergeCell ref="C439:C442"/>
    <mergeCell ref="D439:D442"/>
    <mergeCell ref="E439:E442"/>
    <mergeCell ref="Q431:Q434"/>
    <mergeCell ref="I431:I434"/>
    <mergeCell ref="J431:J434"/>
    <mergeCell ref="M431:M434"/>
    <mergeCell ref="N431:N434"/>
    <mergeCell ref="O431:O434"/>
    <mergeCell ref="P431:P434"/>
    <mergeCell ref="F431:F434"/>
    <mergeCell ref="N455:N458"/>
    <mergeCell ref="O455:O458"/>
    <mergeCell ref="P455:P458"/>
    <mergeCell ref="F455:F458"/>
    <mergeCell ref="G455:G458"/>
    <mergeCell ref="H455:H458"/>
    <mergeCell ref="R439:R442"/>
    <mergeCell ref="S439:S442"/>
    <mergeCell ref="T439:T442"/>
    <mergeCell ref="U439:U442"/>
    <mergeCell ref="V439:V442"/>
    <mergeCell ref="R447:R450"/>
    <mergeCell ref="S447:S450"/>
    <mergeCell ref="T447:T450"/>
    <mergeCell ref="U447:U450"/>
    <mergeCell ref="V447:V450"/>
    <mergeCell ref="R455:R458"/>
    <mergeCell ref="S455:S458"/>
    <mergeCell ref="T455:T458"/>
    <mergeCell ref="R451:R454"/>
    <mergeCell ref="S451:S454"/>
    <mergeCell ref="T451:T454"/>
    <mergeCell ref="U451:U454"/>
    <mergeCell ref="V451:V454"/>
    <mergeCell ref="J443:J446"/>
    <mergeCell ref="M443:M446"/>
    <mergeCell ref="N443:N446"/>
    <mergeCell ref="O443:O446"/>
    <mergeCell ref="P443:P446"/>
    <mergeCell ref="Q443:Q446"/>
    <mergeCell ref="F443:F446"/>
    <mergeCell ref="G443:G446"/>
    <mergeCell ref="B455:B458"/>
    <mergeCell ref="C455:C458"/>
    <mergeCell ref="D455:D458"/>
    <mergeCell ref="E455:E458"/>
    <mergeCell ref="J447:J450"/>
    <mergeCell ref="M447:M450"/>
    <mergeCell ref="N447:N450"/>
    <mergeCell ref="O447:O450"/>
    <mergeCell ref="P447:P450"/>
    <mergeCell ref="Q447:Q450"/>
    <mergeCell ref="F447:F450"/>
    <mergeCell ref="G447:G450"/>
    <mergeCell ref="H447:H450"/>
    <mergeCell ref="I447:I450"/>
    <mergeCell ref="B447:B450"/>
    <mergeCell ref="C447:C450"/>
    <mergeCell ref="D447:D450"/>
    <mergeCell ref="E447:E450"/>
    <mergeCell ref="Q455:Q458"/>
    <mergeCell ref="I451:I454"/>
    <mergeCell ref="J451:J454"/>
    <mergeCell ref="M451:M454"/>
    <mergeCell ref="N451:N454"/>
    <mergeCell ref="O451:O454"/>
    <mergeCell ref="P451:P454"/>
    <mergeCell ref="F451:F454"/>
    <mergeCell ref="G451:G454"/>
    <mergeCell ref="H451:H454"/>
    <mergeCell ref="B451:B454"/>
    <mergeCell ref="C451:C454"/>
    <mergeCell ref="D451:D454"/>
    <mergeCell ref="E451:E454"/>
    <mergeCell ref="H443:H446"/>
    <mergeCell ref="I443:I446"/>
    <mergeCell ref="B443:B446"/>
    <mergeCell ref="C443:C446"/>
    <mergeCell ref="D443:D446"/>
    <mergeCell ref="E443:E446"/>
    <mergeCell ref="Q451:Q454"/>
    <mergeCell ref="U427:U430"/>
    <mergeCell ref="V427:V430"/>
    <mergeCell ref="I427:I430"/>
    <mergeCell ref="J427:J430"/>
    <mergeCell ref="M427:M430"/>
    <mergeCell ref="N427:N430"/>
    <mergeCell ref="O427:O430"/>
    <mergeCell ref="P427:P430"/>
    <mergeCell ref="F427:F430"/>
    <mergeCell ref="G427:G430"/>
    <mergeCell ref="H427:H430"/>
    <mergeCell ref="R443:R446"/>
    <mergeCell ref="S443:S446"/>
    <mergeCell ref="T443:T446"/>
    <mergeCell ref="U443:U446"/>
    <mergeCell ref="V443:V446"/>
    <mergeCell ref="R431:R434"/>
    <mergeCell ref="S431:S434"/>
    <mergeCell ref="T431:T434"/>
    <mergeCell ref="U431:U434"/>
    <mergeCell ref="V431:V434"/>
    <mergeCell ref="G431:G434"/>
    <mergeCell ref="H431:H434"/>
    <mergeCell ref="R435:R438"/>
    <mergeCell ref="S435:S438"/>
    <mergeCell ref="T435:T438"/>
    <mergeCell ref="U435:U438"/>
    <mergeCell ref="R403:R406"/>
    <mergeCell ref="S403:S406"/>
    <mergeCell ref="T403:T406"/>
    <mergeCell ref="U403:U406"/>
    <mergeCell ref="V403:V406"/>
    <mergeCell ref="B427:B430"/>
    <mergeCell ref="C427:C430"/>
    <mergeCell ref="D427:D430"/>
    <mergeCell ref="E427:E430"/>
    <mergeCell ref="J403:J406"/>
    <mergeCell ref="M403:M406"/>
    <mergeCell ref="N403:N406"/>
    <mergeCell ref="O403:O406"/>
    <mergeCell ref="P403:P406"/>
    <mergeCell ref="Q403:Q406"/>
    <mergeCell ref="F403:F406"/>
    <mergeCell ref="G403:G406"/>
    <mergeCell ref="H403:H406"/>
    <mergeCell ref="I403:I406"/>
    <mergeCell ref="B403:B406"/>
    <mergeCell ref="C403:C406"/>
    <mergeCell ref="D403:D406"/>
    <mergeCell ref="E403:E406"/>
    <mergeCell ref="Q427:Q430"/>
    <mergeCell ref="R427:R430"/>
    <mergeCell ref="S427:S430"/>
    <mergeCell ref="T427:T430"/>
    <mergeCell ref="B423:B426"/>
    <mergeCell ref="C423:C426"/>
    <mergeCell ref="D423:D426"/>
    <mergeCell ref="E423:E426"/>
    <mergeCell ref="Q407:Q410"/>
    <mergeCell ref="R407:R410"/>
    <mergeCell ref="S407:S410"/>
    <mergeCell ref="T407:T410"/>
    <mergeCell ref="U407:U410"/>
    <mergeCell ref="V407:V410"/>
    <mergeCell ref="I407:I410"/>
    <mergeCell ref="J407:J410"/>
    <mergeCell ref="M407:M410"/>
    <mergeCell ref="N407:N410"/>
    <mergeCell ref="O407:O410"/>
    <mergeCell ref="P407:P410"/>
    <mergeCell ref="F407:F410"/>
    <mergeCell ref="G407:G410"/>
    <mergeCell ref="H407:H410"/>
    <mergeCell ref="U419:U422"/>
    <mergeCell ref="V419:V422"/>
    <mergeCell ref="I419:I422"/>
    <mergeCell ref="J419:J422"/>
    <mergeCell ref="M419:M422"/>
    <mergeCell ref="N419:N422"/>
    <mergeCell ref="O419:O422"/>
    <mergeCell ref="P419:P422"/>
    <mergeCell ref="F419:F422"/>
    <mergeCell ref="G419:G422"/>
    <mergeCell ref="H419:H422"/>
    <mergeCell ref="R423:R426"/>
    <mergeCell ref="S423:S426"/>
    <mergeCell ref="T423:T426"/>
    <mergeCell ref="U423:U426"/>
    <mergeCell ref="V423:V426"/>
    <mergeCell ref="J423:J426"/>
    <mergeCell ref="M423:M426"/>
    <mergeCell ref="N423:N426"/>
    <mergeCell ref="O423:O426"/>
    <mergeCell ref="P423:P426"/>
    <mergeCell ref="Q423:Q426"/>
    <mergeCell ref="F423:F426"/>
    <mergeCell ref="G423:G426"/>
    <mergeCell ref="H423:H426"/>
    <mergeCell ref="I423:I426"/>
    <mergeCell ref="R415:R418"/>
    <mergeCell ref="S415:S418"/>
    <mergeCell ref="T415:T418"/>
    <mergeCell ref="U415:U418"/>
    <mergeCell ref="V415:V418"/>
    <mergeCell ref="B419:B422"/>
    <mergeCell ref="C419:C422"/>
    <mergeCell ref="D419:D422"/>
    <mergeCell ref="E419:E422"/>
    <mergeCell ref="J415:J418"/>
    <mergeCell ref="M415:M418"/>
    <mergeCell ref="N415:N418"/>
    <mergeCell ref="O415:O418"/>
    <mergeCell ref="P415:P418"/>
    <mergeCell ref="Q415:Q418"/>
    <mergeCell ref="F415:F418"/>
    <mergeCell ref="G415:G418"/>
    <mergeCell ref="H415:H418"/>
    <mergeCell ref="I415:I418"/>
    <mergeCell ref="B415:B418"/>
    <mergeCell ref="C415:C418"/>
    <mergeCell ref="D415:D418"/>
    <mergeCell ref="E415:E418"/>
    <mergeCell ref="Q419:Q422"/>
    <mergeCell ref="R419:R422"/>
    <mergeCell ref="S419:S422"/>
    <mergeCell ref="T419:T422"/>
    <mergeCell ref="R411:R414"/>
    <mergeCell ref="S411:S414"/>
    <mergeCell ref="T411:T414"/>
    <mergeCell ref="U411:U414"/>
    <mergeCell ref="V411:V414"/>
    <mergeCell ref="I411:I414"/>
    <mergeCell ref="J411:J414"/>
    <mergeCell ref="M411:M414"/>
    <mergeCell ref="N411:N414"/>
    <mergeCell ref="O411:O414"/>
    <mergeCell ref="P411:P414"/>
    <mergeCell ref="F411:F414"/>
    <mergeCell ref="G411:G414"/>
    <mergeCell ref="H411:H414"/>
    <mergeCell ref="B411:B414"/>
    <mergeCell ref="C411:C414"/>
    <mergeCell ref="D411:D414"/>
    <mergeCell ref="E411:E414"/>
    <mergeCell ref="J399:J402"/>
    <mergeCell ref="M399:M402"/>
    <mergeCell ref="N399:N402"/>
    <mergeCell ref="O399:O402"/>
    <mergeCell ref="P399:P402"/>
    <mergeCell ref="Q399:Q402"/>
    <mergeCell ref="F399:F402"/>
    <mergeCell ref="G399:G402"/>
    <mergeCell ref="H399:H402"/>
    <mergeCell ref="I399:I402"/>
    <mergeCell ref="B399:B402"/>
    <mergeCell ref="C399:C402"/>
    <mergeCell ref="D399:D402"/>
    <mergeCell ref="E399:E402"/>
    <mergeCell ref="Q411:Q414"/>
    <mergeCell ref="B407:B410"/>
    <mergeCell ref="C407:C410"/>
    <mergeCell ref="D407:D410"/>
    <mergeCell ref="E407:E410"/>
    <mergeCell ref="D391:D394"/>
    <mergeCell ref="E391:E394"/>
    <mergeCell ref="Q395:Q398"/>
    <mergeCell ref="U395:U398"/>
    <mergeCell ref="V395:V398"/>
    <mergeCell ref="I395:I398"/>
    <mergeCell ref="J395:J398"/>
    <mergeCell ref="M395:M398"/>
    <mergeCell ref="N395:N398"/>
    <mergeCell ref="O395:O398"/>
    <mergeCell ref="P395:P398"/>
    <mergeCell ref="F395:F398"/>
    <mergeCell ref="G395:G398"/>
    <mergeCell ref="H395:H398"/>
    <mergeCell ref="R399:R402"/>
    <mergeCell ref="S399:S402"/>
    <mergeCell ref="T399:T402"/>
    <mergeCell ref="U399:U402"/>
    <mergeCell ref="V399:V402"/>
    <mergeCell ref="R391:R394"/>
    <mergeCell ref="S391:S394"/>
    <mergeCell ref="T391:T394"/>
    <mergeCell ref="U391:U394"/>
    <mergeCell ref="V391:V394"/>
    <mergeCell ref="R395:R398"/>
    <mergeCell ref="S395:S398"/>
    <mergeCell ref="T395:T398"/>
    <mergeCell ref="T387:T390"/>
    <mergeCell ref="U387:U390"/>
    <mergeCell ref="V387:V390"/>
    <mergeCell ref="I387:I390"/>
    <mergeCell ref="J387:J390"/>
    <mergeCell ref="M387:M390"/>
    <mergeCell ref="N387:N390"/>
    <mergeCell ref="O387:O390"/>
    <mergeCell ref="P387:P390"/>
    <mergeCell ref="F387:F390"/>
    <mergeCell ref="G387:G390"/>
    <mergeCell ref="H387:H390"/>
    <mergeCell ref="B387:B390"/>
    <mergeCell ref="C387:C390"/>
    <mergeCell ref="D387:D390"/>
    <mergeCell ref="E387:E390"/>
    <mergeCell ref="B395:B398"/>
    <mergeCell ref="C395:C398"/>
    <mergeCell ref="D395:D398"/>
    <mergeCell ref="E395:E398"/>
    <mergeCell ref="J391:J394"/>
    <mergeCell ref="M391:M394"/>
    <mergeCell ref="N391:N394"/>
    <mergeCell ref="O391:O394"/>
    <mergeCell ref="P391:P394"/>
    <mergeCell ref="Q391:Q394"/>
    <mergeCell ref="F391:F394"/>
    <mergeCell ref="G391:G394"/>
    <mergeCell ref="H391:H394"/>
    <mergeCell ref="I391:I394"/>
    <mergeCell ref="B391:B394"/>
    <mergeCell ref="C391:C394"/>
    <mergeCell ref="B375:B378"/>
    <mergeCell ref="C375:C378"/>
    <mergeCell ref="D375:D378"/>
    <mergeCell ref="E375:E378"/>
    <mergeCell ref="Q387:Q390"/>
    <mergeCell ref="B383:B386"/>
    <mergeCell ref="C383:C386"/>
    <mergeCell ref="D383:D386"/>
    <mergeCell ref="E383:E386"/>
    <mergeCell ref="G379:G382"/>
    <mergeCell ref="H379:H382"/>
    <mergeCell ref="B379:B382"/>
    <mergeCell ref="C379:C382"/>
    <mergeCell ref="D379:D382"/>
    <mergeCell ref="E379:E382"/>
    <mergeCell ref="R387:R390"/>
    <mergeCell ref="S387:S390"/>
    <mergeCell ref="T375:T378"/>
    <mergeCell ref="U375:U378"/>
    <mergeCell ref="V375:V378"/>
    <mergeCell ref="R379:R382"/>
    <mergeCell ref="S379:S382"/>
    <mergeCell ref="T379:T382"/>
    <mergeCell ref="U379:U382"/>
    <mergeCell ref="V379:V382"/>
    <mergeCell ref="J379:J382"/>
    <mergeCell ref="M379:M382"/>
    <mergeCell ref="N379:N382"/>
    <mergeCell ref="O379:O382"/>
    <mergeCell ref="P379:P382"/>
    <mergeCell ref="Q379:Q382"/>
    <mergeCell ref="F379:F382"/>
    <mergeCell ref="I379:I382"/>
    <mergeCell ref="Q383:Q386"/>
    <mergeCell ref="R383:R386"/>
    <mergeCell ref="S383:S386"/>
    <mergeCell ref="J375:J378"/>
    <mergeCell ref="M375:M378"/>
    <mergeCell ref="N375:N378"/>
    <mergeCell ref="O375:O378"/>
    <mergeCell ref="P375:P378"/>
    <mergeCell ref="Q375:Q378"/>
    <mergeCell ref="F375:F378"/>
    <mergeCell ref="G375:G378"/>
    <mergeCell ref="H375:H378"/>
    <mergeCell ref="I375:I378"/>
    <mergeCell ref="T383:T386"/>
    <mergeCell ref="R371:R374"/>
    <mergeCell ref="S371:S374"/>
    <mergeCell ref="T371:T374"/>
    <mergeCell ref="U371:U374"/>
    <mergeCell ref="V371:V374"/>
    <mergeCell ref="I371:I374"/>
    <mergeCell ref="J371:J374"/>
    <mergeCell ref="M371:M374"/>
    <mergeCell ref="N371:N374"/>
    <mergeCell ref="O371:O374"/>
    <mergeCell ref="P371:P374"/>
    <mergeCell ref="F371:F374"/>
    <mergeCell ref="G371:G374"/>
    <mergeCell ref="H371:H374"/>
    <mergeCell ref="B371:B374"/>
    <mergeCell ref="C371:C374"/>
    <mergeCell ref="D371:D374"/>
    <mergeCell ref="E371:E374"/>
    <mergeCell ref="U383:U386"/>
    <mergeCell ref="V383:V386"/>
    <mergeCell ref="I383:I386"/>
    <mergeCell ref="J383:J386"/>
    <mergeCell ref="M383:M386"/>
    <mergeCell ref="N383:N386"/>
    <mergeCell ref="O383:O386"/>
    <mergeCell ref="P383:P386"/>
    <mergeCell ref="F383:F386"/>
    <mergeCell ref="G383:G386"/>
    <mergeCell ref="H383:H386"/>
    <mergeCell ref="R375:R378"/>
    <mergeCell ref="S375:S378"/>
    <mergeCell ref="B359:B362"/>
    <mergeCell ref="C359:C362"/>
    <mergeCell ref="D359:D362"/>
    <mergeCell ref="E359:E362"/>
    <mergeCell ref="Q371:Q374"/>
    <mergeCell ref="B367:B370"/>
    <mergeCell ref="C367:C370"/>
    <mergeCell ref="D367:D370"/>
    <mergeCell ref="E367:E370"/>
    <mergeCell ref="G363:G366"/>
    <mergeCell ref="H363:H366"/>
    <mergeCell ref="I363:I366"/>
    <mergeCell ref="B363:B366"/>
    <mergeCell ref="C363:C366"/>
    <mergeCell ref="D363:D366"/>
    <mergeCell ref="F367:F370"/>
    <mergeCell ref="G367:G370"/>
    <mergeCell ref="H367:H370"/>
    <mergeCell ref="E363:E366"/>
    <mergeCell ref="Q367:Q370"/>
    <mergeCell ref="T363:T366"/>
    <mergeCell ref="U363:U366"/>
    <mergeCell ref="V363:V366"/>
    <mergeCell ref="J363:J366"/>
    <mergeCell ref="M363:M366"/>
    <mergeCell ref="N363:N366"/>
    <mergeCell ref="O363:O366"/>
    <mergeCell ref="P363:P366"/>
    <mergeCell ref="Q363:Q366"/>
    <mergeCell ref="F363:F366"/>
    <mergeCell ref="J359:J362"/>
    <mergeCell ref="M359:M362"/>
    <mergeCell ref="N359:N362"/>
    <mergeCell ref="O359:O362"/>
    <mergeCell ref="P359:P362"/>
    <mergeCell ref="Q359:Q362"/>
    <mergeCell ref="F359:F362"/>
    <mergeCell ref="G359:G362"/>
    <mergeCell ref="H359:H362"/>
    <mergeCell ref="I359:I362"/>
    <mergeCell ref="R367:R370"/>
    <mergeCell ref="S367:S370"/>
    <mergeCell ref="T367:T370"/>
    <mergeCell ref="R355:R358"/>
    <mergeCell ref="S355:S358"/>
    <mergeCell ref="T355:T358"/>
    <mergeCell ref="U355:U358"/>
    <mergeCell ref="V355:V358"/>
    <mergeCell ref="I355:I358"/>
    <mergeCell ref="J355:J358"/>
    <mergeCell ref="M355:M358"/>
    <mergeCell ref="N355:N358"/>
    <mergeCell ref="O355:O358"/>
    <mergeCell ref="P355:P358"/>
    <mergeCell ref="F355:F358"/>
    <mergeCell ref="G355:G358"/>
    <mergeCell ref="H355:H358"/>
    <mergeCell ref="U367:U370"/>
    <mergeCell ref="V367:V370"/>
    <mergeCell ref="I367:I370"/>
    <mergeCell ref="J367:J370"/>
    <mergeCell ref="M367:M370"/>
    <mergeCell ref="N367:N370"/>
    <mergeCell ref="O367:O370"/>
    <mergeCell ref="P367:P370"/>
    <mergeCell ref="R359:R362"/>
    <mergeCell ref="S359:S362"/>
    <mergeCell ref="T359:T362"/>
    <mergeCell ref="U359:U362"/>
    <mergeCell ref="V359:V362"/>
    <mergeCell ref="R363:R366"/>
    <mergeCell ref="S363:S366"/>
    <mergeCell ref="B355:B358"/>
    <mergeCell ref="C355:C358"/>
    <mergeCell ref="D355:D358"/>
    <mergeCell ref="E355:E358"/>
    <mergeCell ref="J351:J354"/>
    <mergeCell ref="M351:M354"/>
    <mergeCell ref="N351:N354"/>
    <mergeCell ref="O351:O354"/>
    <mergeCell ref="P351:P354"/>
    <mergeCell ref="Q351:Q354"/>
    <mergeCell ref="F351:F354"/>
    <mergeCell ref="G351:G354"/>
    <mergeCell ref="H351:H354"/>
    <mergeCell ref="I351:I354"/>
    <mergeCell ref="B351:B354"/>
    <mergeCell ref="C351:C354"/>
    <mergeCell ref="D351:D354"/>
    <mergeCell ref="E351:E354"/>
    <mergeCell ref="Q355:Q358"/>
    <mergeCell ref="U343:U346"/>
    <mergeCell ref="V343:V346"/>
    <mergeCell ref="I343:I346"/>
    <mergeCell ref="J343:J346"/>
    <mergeCell ref="M343:M346"/>
    <mergeCell ref="N343:N346"/>
    <mergeCell ref="O343:O346"/>
    <mergeCell ref="P343:P346"/>
    <mergeCell ref="F343:F346"/>
    <mergeCell ref="G343:G346"/>
    <mergeCell ref="H343:H346"/>
    <mergeCell ref="R351:R354"/>
    <mergeCell ref="S351:S354"/>
    <mergeCell ref="T351:T354"/>
    <mergeCell ref="U351:U354"/>
    <mergeCell ref="V351:V354"/>
    <mergeCell ref="R347:R350"/>
    <mergeCell ref="S347:S350"/>
    <mergeCell ref="T347:T350"/>
    <mergeCell ref="U347:U350"/>
    <mergeCell ref="V347:V350"/>
    <mergeCell ref="R343:R346"/>
    <mergeCell ref="S343:S346"/>
    <mergeCell ref="T343:T346"/>
    <mergeCell ref="B343:B346"/>
    <mergeCell ref="C343:C346"/>
    <mergeCell ref="D343:D346"/>
    <mergeCell ref="E343:E346"/>
    <mergeCell ref="J347:J350"/>
    <mergeCell ref="M347:M350"/>
    <mergeCell ref="N347:N350"/>
    <mergeCell ref="O347:O350"/>
    <mergeCell ref="P347:P350"/>
    <mergeCell ref="Q347:Q350"/>
    <mergeCell ref="F347:F350"/>
    <mergeCell ref="G347:G350"/>
    <mergeCell ref="H347:H350"/>
    <mergeCell ref="I347:I350"/>
    <mergeCell ref="B347:B350"/>
    <mergeCell ref="C347:C350"/>
    <mergeCell ref="D347:D350"/>
    <mergeCell ref="E347:E350"/>
    <mergeCell ref="Q343:Q346"/>
    <mergeCell ref="S339:S342"/>
    <mergeCell ref="T339:T342"/>
    <mergeCell ref="U339:U342"/>
    <mergeCell ref="V339:V342"/>
    <mergeCell ref="I339:I342"/>
    <mergeCell ref="J339:J342"/>
    <mergeCell ref="M339:M342"/>
    <mergeCell ref="N339:N342"/>
    <mergeCell ref="O339:O342"/>
    <mergeCell ref="P339:P342"/>
    <mergeCell ref="F339:F342"/>
    <mergeCell ref="G339:G342"/>
    <mergeCell ref="H339:H342"/>
    <mergeCell ref="B339:B342"/>
    <mergeCell ref="C339:C342"/>
    <mergeCell ref="D339:D342"/>
    <mergeCell ref="E339:E342"/>
    <mergeCell ref="J335:J338"/>
    <mergeCell ref="M335:M338"/>
    <mergeCell ref="N335:N338"/>
    <mergeCell ref="O335:O338"/>
    <mergeCell ref="P335:P338"/>
    <mergeCell ref="Q335:Q338"/>
    <mergeCell ref="F335:F338"/>
    <mergeCell ref="G335:G338"/>
    <mergeCell ref="H335:H338"/>
    <mergeCell ref="I335:I338"/>
    <mergeCell ref="B335:B338"/>
    <mergeCell ref="C335:C338"/>
    <mergeCell ref="D335:D338"/>
    <mergeCell ref="E335:E338"/>
    <mergeCell ref="Q339:Q342"/>
    <mergeCell ref="U331:U334"/>
    <mergeCell ref="V331:V334"/>
    <mergeCell ref="I331:I334"/>
    <mergeCell ref="J331:J334"/>
    <mergeCell ref="M331:M334"/>
    <mergeCell ref="N331:N334"/>
    <mergeCell ref="O331:O334"/>
    <mergeCell ref="P331:P334"/>
    <mergeCell ref="F331:F334"/>
    <mergeCell ref="G331:G334"/>
    <mergeCell ref="H331:H334"/>
    <mergeCell ref="R335:R338"/>
    <mergeCell ref="S335:S338"/>
    <mergeCell ref="T335:T338"/>
    <mergeCell ref="U335:U338"/>
    <mergeCell ref="V335:V338"/>
    <mergeCell ref="R339:R342"/>
    <mergeCell ref="R327:R330"/>
    <mergeCell ref="S327:S330"/>
    <mergeCell ref="T327:T330"/>
    <mergeCell ref="U327:U330"/>
    <mergeCell ref="V327:V330"/>
    <mergeCell ref="B331:B334"/>
    <mergeCell ref="C331:C334"/>
    <mergeCell ref="D331:D334"/>
    <mergeCell ref="E331:E334"/>
    <mergeCell ref="J327:J330"/>
    <mergeCell ref="M327:M330"/>
    <mergeCell ref="N327:N330"/>
    <mergeCell ref="O327:O330"/>
    <mergeCell ref="P327:P330"/>
    <mergeCell ref="Q327:Q330"/>
    <mergeCell ref="F327:F330"/>
    <mergeCell ref="G327:G330"/>
    <mergeCell ref="H327:H330"/>
    <mergeCell ref="I327:I330"/>
    <mergeCell ref="B327:B330"/>
    <mergeCell ref="C327:C330"/>
    <mergeCell ref="D327:D330"/>
    <mergeCell ref="E327:E330"/>
    <mergeCell ref="Q331:Q334"/>
    <mergeCell ref="R331:R334"/>
    <mergeCell ref="S331:S334"/>
    <mergeCell ref="T331:T334"/>
    <mergeCell ref="R323:R326"/>
    <mergeCell ref="S323:S326"/>
    <mergeCell ref="T323:T326"/>
    <mergeCell ref="U323:U326"/>
    <mergeCell ref="V323:V326"/>
    <mergeCell ref="I323:I326"/>
    <mergeCell ref="J323:J326"/>
    <mergeCell ref="M323:M326"/>
    <mergeCell ref="N323:N326"/>
    <mergeCell ref="O323:O326"/>
    <mergeCell ref="P323:P326"/>
    <mergeCell ref="F323:F326"/>
    <mergeCell ref="G323:G326"/>
    <mergeCell ref="H323:H326"/>
    <mergeCell ref="B323:B326"/>
    <mergeCell ref="C323:C326"/>
    <mergeCell ref="D323:D326"/>
    <mergeCell ref="E323:E326"/>
    <mergeCell ref="J311:J314"/>
    <mergeCell ref="M311:M314"/>
    <mergeCell ref="N311:N314"/>
    <mergeCell ref="O311:O314"/>
    <mergeCell ref="P311:P314"/>
    <mergeCell ref="Q311:Q314"/>
    <mergeCell ref="F311:F314"/>
    <mergeCell ref="G311:G314"/>
    <mergeCell ref="H311:H314"/>
    <mergeCell ref="I311:I314"/>
    <mergeCell ref="B311:B314"/>
    <mergeCell ref="C311:C314"/>
    <mergeCell ref="D311:D314"/>
    <mergeCell ref="E311:E314"/>
    <mergeCell ref="Q323:Q326"/>
    <mergeCell ref="U315:U318"/>
    <mergeCell ref="V315:V318"/>
    <mergeCell ref="I315:I318"/>
    <mergeCell ref="J315:J318"/>
    <mergeCell ref="M315:M318"/>
    <mergeCell ref="N315:N318"/>
    <mergeCell ref="O315:O318"/>
    <mergeCell ref="P315:P318"/>
    <mergeCell ref="F315:F318"/>
    <mergeCell ref="G315:G318"/>
    <mergeCell ref="H315:H318"/>
    <mergeCell ref="R311:R314"/>
    <mergeCell ref="S311:S314"/>
    <mergeCell ref="T311:T314"/>
    <mergeCell ref="U311:U314"/>
    <mergeCell ref="V311:V314"/>
    <mergeCell ref="R319:R322"/>
    <mergeCell ref="S319:S322"/>
    <mergeCell ref="T319:T322"/>
    <mergeCell ref="U319:U322"/>
    <mergeCell ref="V319:V322"/>
    <mergeCell ref="B315:B318"/>
    <mergeCell ref="C315:C318"/>
    <mergeCell ref="D315:D318"/>
    <mergeCell ref="E315:E318"/>
    <mergeCell ref="J319:J322"/>
    <mergeCell ref="M319:M322"/>
    <mergeCell ref="N319:N322"/>
    <mergeCell ref="O319:O322"/>
    <mergeCell ref="P319:P322"/>
    <mergeCell ref="Q319:Q322"/>
    <mergeCell ref="F319:F322"/>
    <mergeCell ref="G319:G322"/>
    <mergeCell ref="H319:H322"/>
    <mergeCell ref="I319:I322"/>
    <mergeCell ref="B319:B322"/>
    <mergeCell ref="C319:C322"/>
    <mergeCell ref="D319:D322"/>
    <mergeCell ref="E319:E322"/>
    <mergeCell ref="Q315:Q318"/>
    <mergeCell ref="R315:R318"/>
    <mergeCell ref="S315:S318"/>
    <mergeCell ref="T315:T318"/>
    <mergeCell ref="R307:R310"/>
    <mergeCell ref="S307:S310"/>
    <mergeCell ref="T307:T310"/>
    <mergeCell ref="U307:U310"/>
    <mergeCell ref="V307:V310"/>
    <mergeCell ref="I307:I310"/>
    <mergeCell ref="J307:J310"/>
    <mergeCell ref="M307:M310"/>
    <mergeCell ref="N307:N310"/>
    <mergeCell ref="O307:O310"/>
    <mergeCell ref="P307:P310"/>
    <mergeCell ref="F307:F310"/>
    <mergeCell ref="G307:G310"/>
    <mergeCell ref="H307:H310"/>
    <mergeCell ref="B307:B310"/>
    <mergeCell ref="C307:C310"/>
    <mergeCell ref="D307:D310"/>
    <mergeCell ref="E307:E310"/>
    <mergeCell ref="J303:J306"/>
    <mergeCell ref="M303:M306"/>
    <mergeCell ref="N303:N306"/>
    <mergeCell ref="O303:O306"/>
    <mergeCell ref="P303:P306"/>
    <mergeCell ref="Q303:Q306"/>
    <mergeCell ref="F303:F306"/>
    <mergeCell ref="G303:G306"/>
    <mergeCell ref="H303:H306"/>
    <mergeCell ref="I303:I306"/>
    <mergeCell ref="B303:B306"/>
    <mergeCell ref="C303:C306"/>
    <mergeCell ref="D303:D306"/>
    <mergeCell ref="E303:E306"/>
    <mergeCell ref="Q307:Q310"/>
    <mergeCell ref="U295:U298"/>
    <mergeCell ref="V295:V298"/>
    <mergeCell ref="I295:I298"/>
    <mergeCell ref="J295:J298"/>
    <mergeCell ref="M295:M298"/>
    <mergeCell ref="N295:N298"/>
    <mergeCell ref="O295:O298"/>
    <mergeCell ref="P295:P298"/>
    <mergeCell ref="F295:F298"/>
    <mergeCell ref="G295:G298"/>
    <mergeCell ref="H295:H298"/>
    <mergeCell ref="R303:R306"/>
    <mergeCell ref="S303:S306"/>
    <mergeCell ref="T303:T306"/>
    <mergeCell ref="U303:U306"/>
    <mergeCell ref="V303:V306"/>
    <mergeCell ref="R299:R302"/>
    <mergeCell ref="U299:U302"/>
    <mergeCell ref="V299:V302"/>
    <mergeCell ref="I299:I302"/>
    <mergeCell ref="J299:J302"/>
    <mergeCell ref="M299:M302"/>
    <mergeCell ref="N299:N302"/>
    <mergeCell ref="O299:O302"/>
    <mergeCell ref="P299:P302"/>
    <mergeCell ref="F299:F302"/>
    <mergeCell ref="R291:R294"/>
    <mergeCell ref="S291:S294"/>
    <mergeCell ref="T291:T294"/>
    <mergeCell ref="U291:U294"/>
    <mergeCell ref="V291:V294"/>
    <mergeCell ref="B295:B298"/>
    <mergeCell ref="C295:C298"/>
    <mergeCell ref="D295:D298"/>
    <mergeCell ref="E295:E298"/>
    <mergeCell ref="J291:J294"/>
    <mergeCell ref="M291:M294"/>
    <mergeCell ref="N291:N294"/>
    <mergeCell ref="O291:O294"/>
    <mergeCell ref="P291:P294"/>
    <mergeCell ref="Q291:Q294"/>
    <mergeCell ref="F291:F294"/>
    <mergeCell ref="G291:G294"/>
    <mergeCell ref="H291:H294"/>
    <mergeCell ref="I291:I294"/>
    <mergeCell ref="B291:B294"/>
    <mergeCell ref="C291:C294"/>
    <mergeCell ref="D291:D294"/>
    <mergeCell ref="E291:E294"/>
    <mergeCell ref="Q295:Q298"/>
    <mergeCell ref="R295:R298"/>
    <mergeCell ref="S295:S298"/>
    <mergeCell ref="T295:T298"/>
    <mergeCell ref="G299:G302"/>
    <mergeCell ref="H299:H302"/>
    <mergeCell ref="B299:B302"/>
    <mergeCell ref="C299:C302"/>
    <mergeCell ref="D299:D302"/>
    <mergeCell ref="E299:E302"/>
    <mergeCell ref="J287:J290"/>
    <mergeCell ref="M287:M290"/>
    <mergeCell ref="N287:N290"/>
    <mergeCell ref="O287:O290"/>
    <mergeCell ref="P287:P290"/>
    <mergeCell ref="Q287:Q290"/>
    <mergeCell ref="F287:F290"/>
    <mergeCell ref="G287:G290"/>
    <mergeCell ref="H287:H290"/>
    <mergeCell ref="I287:I290"/>
    <mergeCell ref="B287:B290"/>
    <mergeCell ref="C287:C290"/>
    <mergeCell ref="D287:D290"/>
    <mergeCell ref="E287:E290"/>
    <mergeCell ref="Q299:Q302"/>
    <mergeCell ref="S299:S302"/>
    <mergeCell ref="T299:T302"/>
    <mergeCell ref="U283:U286"/>
    <mergeCell ref="V283:V286"/>
    <mergeCell ref="I283:I286"/>
    <mergeCell ref="J283:J286"/>
    <mergeCell ref="M283:M286"/>
    <mergeCell ref="N283:N286"/>
    <mergeCell ref="O283:O286"/>
    <mergeCell ref="P283:P286"/>
    <mergeCell ref="F283:F286"/>
    <mergeCell ref="G283:G286"/>
    <mergeCell ref="H283:H286"/>
    <mergeCell ref="R287:R290"/>
    <mergeCell ref="S287:S290"/>
    <mergeCell ref="T287:T290"/>
    <mergeCell ref="U287:U290"/>
    <mergeCell ref="V287:V290"/>
    <mergeCell ref="R279:R282"/>
    <mergeCell ref="S279:S282"/>
    <mergeCell ref="T279:T282"/>
    <mergeCell ref="U279:U282"/>
    <mergeCell ref="V279:V282"/>
    <mergeCell ref="R283:R286"/>
    <mergeCell ref="S283:S286"/>
    <mergeCell ref="T283:T286"/>
    <mergeCell ref="B283:B286"/>
    <mergeCell ref="C283:C286"/>
    <mergeCell ref="D283:D286"/>
    <mergeCell ref="E283:E286"/>
    <mergeCell ref="J279:J282"/>
    <mergeCell ref="M279:M282"/>
    <mergeCell ref="N279:N282"/>
    <mergeCell ref="O279:O282"/>
    <mergeCell ref="P279:P282"/>
    <mergeCell ref="Q279:Q282"/>
    <mergeCell ref="F279:F282"/>
    <mergeCell ref="G279:G282"/>
    <mergeCell ref="H279:H282"/>
    <mergeCell ref="I279:I282"/>
    <mergeCell ref="B279:B282"/>
    <mergeCell ref="C279:C282"/>
    <mergeCell ref="D279:D282"/>
    <mergeCell ref="E279:E282"/>
    <mergeCell ref="Q283:Q286"/>
    <mergeCell ref="S275:S278"/>
    <mergeCell ref="T275:T278"/>
    <mergeCell ref="U275:U278"/>
    <mergeCell ref="V275:V278"/>
    <mergeCell ref="I275:I278"/>
    <mergeCell ref="J275:J278"/>
    <mergeCell ref="M275:M278"/>
    <mergeCell ref="N275:N278"/>
    <mergeCell ref="O275:O278"/>
    <mergeCell ref="P275:P278"/>
    <mergeCell ref="F275:F278"/>
    <mergeCell ref="G275:G278"/>
    <mergeCell ref="H275:H278"/>
    <mergeCell ref="B275:B278"/>
    <mergeCell ref="C275:C278"/>
    <mergeCell ref="D275:D278"/>
    <mergeCell ref="E275:E278"/>
    <mergeCell ref="J271:J274"/>
    <mergeCell ref="M271:M274"/>
    <mergeCell ref="N271:N274"/>
    <mergeCell ref="O271:O274"/>
    <mergeCell ref="P271:P274"/>
    <mergeCell ref="Q271:Q274"/>
    <mergeCell ref="F271:F274"/>
    <mergeCell ref="G271:G274"/>
    <mergeCell ref="H271:H274"/>
    <mergeCell ref="I271:I274"/>
    <mergeCell ref="B271:B274"/>
    <mergeCell ref="C271:C274"/>
    <mergeCell ref="D271:D274"/>
    <mergeCell ref="E271:E274"/>
    <mergeCell ref="Q275:Q278"/>
    <mergeCell ref="U267:U270"/>
    <mergeCell ref="V267:V270"/>
    <mergeCell ref="I267:I270"/>
    <mergeCell ref="J267:J270"/>
    <mergeCell ref="M267:M270"/>
    <mergeCell ref="N267:N270"/>
    <mergeCell ref="O267:O270"/>
    <mergeCell ref="P267:P270"/>
    <mergeCell ref="F267:F270"/>
    <mergeCell ref="G267:G270"/>
    <mergeCell ref="H267:H270"/>
    <mergeCell ref="R271:R274"/>
    <mergeCell ref="S271:S274"/>
    <mergeCell ref="T271:T274"/>
    <mergeCell ref="U271:U274"/>
    <mergeCell ref="V271:V274"/>
    <mergeCell ref="R275:R278"/>
    <mergeCell ref="R259:R262"/>
    <mergeCell ref="S259:S262"/>
    <mergeCell ref="T259:T262"/>
    <mergeCell ref="U259:U262"/>
    <mergeCell ref="V259:V262"/>
    <mergeCell ref="B267:B270"/>
    <mergeCell ref="C267:C270"/>
    <mergeCell ref="D267:D270"/>
    <mergeCell ref="E267:E270"/>
    <mergeCell ref="J259:J262"/>
    <mergeCell ref="M259:M262"/>
    <mergeCell ref="N259:N262"/>
    <mergeCell ref="O259:O262"/>
    <mergeCell ref="P259:P262"/>
    <mergeCell ref="Q259:Q262"/>
    <mergeCell ref="F259:F262"/>
    <mergeCell ref="G259:G262"/>
    <mergeCell ref="H259:H262"/>
    <mergeCell ref="I259:I262"/>
    <mergeCell ref="B259:B262"/>
    <mergeCell ref="C259:C262"/>
    <mergeCell ref="D259:D262"/>
    <mergeCell ref="E259:E262"/>
    <mergeCell ref="Q267:Q270"/>
    <mergeCell ref="R267:R270"/>
    <mergeCell ref="S267:S270"/>
    <mergeCell ref="T267:T270"/>
    <mergeCell ref="R263:R266"/>
    <mergeCell ref="S263:S266"/>
    <mergeCell ref="T263:T266"/>
    <mergeCell ref="U263:U266"/>
    <mergeCell ref="V263:V266"/>
    <mergeCell ref="I263:I266"/>
    <mergeCell ref="J263:J266"/>
    <mergeCell ref="M263:M266"/>
    <mergeCell ref="N263:N266"/>
    <mergeCell ref="O263:O266"/>
    <mergeCell ref="P263:P266"/>
    <mergeCell ref="F263:F266"/>
    <mergeCell ref="G263:G266"/>
    <mergeCell ref="H263:H266"/>
    <mergeCell ref="B263:B266"/>
    <mergeCell ref="C263:C266"/>
    <mergeCell ref="D263:D266"/>
    <mergeCell ref="E263:E266"/>
    <mergeCell ref="J255:J258"/>
    <mergeCell ref="M255:M258"/>
    <mergeCell ref="N255:N258"/>
    <mergeCell ref="O255:O258"/>
    <mergeCell ref="P255:P258"/>
    <mergeCell ref="Q255:Q258"/>
    <mergeCell ref="F255:F258"/>
    <mergeCell ref="G255:G258"/>
    <mergeCell ref="H255:H258"/>
    <mergeCell ref="I255:I258"/>
    <mergeCell ref="B255:B258"/>
    <mergeCell ref="C255:C258"/>
    <mergeCell ref="D255:D258"/>
    <mergeCell ref="E255:E258"/>
    <mergeCell ref="Q263:Q266"/>
    <mergeCell ref="U235:U238"/>
    <mergeCell ref="V235:V238"/>
    <mergeCell ref="I235:I238"/>
    <mergeCell ref="J235:J238"/>
    <mergeCell ref="M235:M238"/>
    <mergeCell ref="N235:N238"/>
    <mergeCell ref="O235:O238"/>
    <mergeCell ref="P235:P238"/>
    <mergeCell ref="F235:F238"/>
    <mergeCell ref="G235:G238"/>
    <mergeCell ref="H235:H238"/>
    <mergeCell ref="R255:R258"/>
    <mergeCell ref="S255:S258"/>
    <mergeCell ref="T255:T258"/>
    <mergeCell ref="U255:U258"/>
    <mergeCell ref="V255:V258"/>
    <mergeCell ref="R239:R242"/>
    <mergeCell ref="S239:S242"/>
    <mergeCell ref="T239:T242"/>
    <mergeCell ref="U239:U242"/>
    <mergeCell ref="V239:V242"/>
    <mergeCell ref="R235:R238"/>
    <mergeCell ref="R251:R254"/>
    <mergeCell ref="S251:S254"/>
    <mergeCell ref="T251:T254"/>
    <mergeCell ref="U251:U254"/>
    <mergeCell ref="V251:V254"/>
    <mergeCell ref="B235:B238"/>
    <mergeCell ref="C235:C238"/>
    <mergeCell ref="D235:D238"/>
    <mergeCell ref="E235:E238"/>
    <mergeCell ref="J239:J242"/>
    <mergeCell ref="M239:M242"/>
    <mergeCell ref="N239:N242"/>
    <mergeCell ref="O239:O242"/>
    <mergeCell ref="P239:P242"/>
    <mergeCell ref="Q239:Q242"/>
    <mergeCell ref="F239:F242"/>
    <mergeCell ref="G239:G242"/>
    <mergeCell ref="H239:H242"/>
    <mergeCell ref="I239:I242"/>
    <mergeCell ref="B239:B242"/>
    <mergeCell ref="C239:C242"/>
    <mergeCell ref="D239:D242"/>
    <mergeCell ref="E239:E242"/>
    <mergeCell ref="Q235:Q238"/>
    <mergeCell ref="B247:B250"/>
    <mergeCell ref="C247:C250"/>
    <mergeCell ref="D247:D250"/>
    <mergeCell ref="E247:E250"/>
    <mergeCell ref="I251:I254"/>
    <mergeCell ref="J251:J254"/>
    <mergeCell ref="M251:M254"/>
    <mergeCell ref="N251:N254"/>
    <mergeCell ref="O251:O254"/>
    <mergeCell ref="P251:P254"/>
    <mergeCell ref="F251:F254"/>
    <mergeCell ref="G251:G254"/>
    <mergeCell ref="H251:H254"/>
    <mergeCell ref="B251:B254"/>
    <mergeCell ref="C251:C254"/>
    <mergeCell ref="D251:D254"/>
    <mergeCell ref="E251:E254"/>
    <mergeCell ref="Q251:Q254"/>
    <mergeCell ref="U243:U246"/>
    <mergeCell ref="V243:V246"/>
    <mergeCell ref="I243:I246"/>
    <mergeCell ref="J243:J246"/>
    <mergeCell ref="M243:M246"/>
    <mergeCell ref="N243:N246"/>
    <mergeCell ref="O243:O246"/>
    <mergeCell ref="P243:P246"/>
    <mergeCell ref="F243:F246"/>
    <mergeCell ref="G243:G246"/>
    <mergeCell ref="H243:H246"/>
    <mergeCell ref="R247:R250"/>
    <mergeCell ref="S247:S250"/>
    <mergeCell ref="T247:T250"/>
    <mergeCell ref="U247:U250"/>
    <mergeCell ref="V247:V250"/>
    <mergeCell ref="J247:J250"/>
    <mergeCell ref="M247:M250"/>
    <mergeCell ref="N247:N250"/>
    <mergeCell ref="O247:O250"/>
    <mergeCell ref="P247:P250"/>
    <mergeCell ref="Q247:Q250"/>
    <mergeCell ref="F247:F250"/>
    <mergeCell ref="G247:G250"/>
    <mergeCell ref="H247:H250"/>
    <mergeCell ref="I247:I250"/>
    <mergeCell ref="R231:R234"/>
    <mergeCell ref="S231:S234"/>
    <mergeCell ref="T231:T234"/>
    <mergeCell ref="U231:U234"/>
    <mergeCell ref="V231:V234"/>
    <mergeCell ref="B243:B246"/>
    <mergeCell ref="C243:C246"/>
    <mergeCell ref="D243:D246"/>
    <mergeCell ref="E243:E246"/>
    <mergeCell ref="J231:J234"/>
    <mergeCell ref="M231:M234"/>
    <mergeCell ref="N231:N234"/>
    <mergeCell ref="O231:O234"/>
    <mergeCell ref="P231:P234"/>
    <mergeCell ref="Q231:Q234"/>
    <mergeCell ref="F231:F234"/>
    <mergeCell ref="G231:G234"/>
    <mergeCell ref="H231:H234"/>
    <mergeCell ref="I231:I234"/>
    <mergeCell ref="B231:B234"/>
    <mergeCell ref="C231:C234"/>
    <mergeCell ref="D231:D234"/>
    <mergeCell ref="E231:E234"/>
    <mergeCell ref="Q243:Q246"/>
    <mergeCell ref="R243:R246"/>
    <mergeCell ref="S243:S246"/>
    <mergeCell ref="T243:T246"/>
    <mergeCell ref="B223:B226"/>
    <mergeCell ref="C223:C226"/>
    <mergeCell ref="D223:D226"/>
    <mergeCell ref="E223:E226"/>
    <mergeCell ref="J227:J230"/>
    <mergeCell ref="M227:M230"/>
    <mergeCell ref="N227:N230"/>
    <mergeCell ref="O227:O230"/>
    <mergeCell ref="P227:P230"/>
    <mergeCell ref="Q227:Q230"/>
    <mergeCell ref="F227:F230"/>
    <mergeCell ref="G227:G230"/>
    <mergeCell ref="H227:H230"/>
    <mergeCell ref="I227:I230"/>
    <mergeCell ref="B227:B230"/>
    <mergeCell ref="C227:C230"/>
    <mergeCell ref="D227:D230"/>
    <mergeCell ref="E227:E230"/>
    <mergeCell ref="Q223:Q226"/>
    <mergeCell ref="I223:I226"/>
    <mergeCell ref="J223:J226"/>
    <mergeCell ref="M223:M226"/>
    <mergeCell ref="N223:N226"/>
    <mergeCell ref="O223:O226"/>
    <mergeCell ref="P223:P226"/>
    <mergeCell ref="F223:F226"/>
    <mergeCell ref="S235:S238"/>
    <mergeCell ref="T235:T238"/>
    <mergeCell ref="R219:R222"/>
    <mergeCell ref="S219:S222"/>
    <mergeCell ref="T219:T222"/>
    <mergeCell ref="U219:U222"/>
    <mergeCell ref="V219:V222"/>
    <mergeCell ref="I219:I222"/>
    <mergeCell ref="J219:J222"/>
    <mergeCell ref="M219:M222"/>
    <mergeCell ref="N219:N222"/>
    <mergeCell ref="O219:O222"/>
    <mergeCell ref="P219:P222"/>
    <mergeCell ref="F219:F222"/>
    <mergeCell ref="G219:G222"/>
    <mergeCell ref="H219:H222"/>
    <mergeCell ref="R227:R230"/>
    <mergeCell ref="S227:S230"/>
    <mergeCell ref="T227:T230"/>
    <mergeCell ref="U227:U230"/>
    <mergeCell ref="V227:V230"/>
    <mergeCell ref="R223:R226"/>
    <mergeCell ref="S223:S226"/>
    <mergeCell ref="T223:T226"/>
    <mergeCell ref="U223:U226"/>
    <mergeCell ref="V223:V226"/>
    <mergeCell ref="G223:G226"/>
    <mergeCell ref="H223:H226"/>
    <mergeCell ref="B219:B222"/>
    <mergeCell ref="C219:C222"/>
    <mergeCell ref="D219:D222"/>
    <mergeCell ref="E219:E222"/>
    <mergeCell ref="J215:J218"/>
    <mergeCell ref="M215:M218"/>
    <mergeCell ref="N215:N218"/>
    <mergeCell ref="O215:O218"/>
    <mergeCell ref="P215:P218"/>
    <mergeCell ref="Q215:Q218"/>
    <mergeCell ref="F215:F218"/>
    <mergeCell ref="G215:G218"/>
    <mergeCell ref="H215:H218"/>
    <mergeCell ref="I215:I218"/>
    <mergeCell ref="B215:B218"/>
    <mergeCell ref="C215:C218"/>
    <mergeCell ref="D215:D218"/>
    <mergeCell ref="E215:E218"/>
    <mergeCell ref="Q219:Q222"/>
    <mergeCell ref="V199:V202"/>
    <mergeCell ref="I199:I202"/>
    <mergeCell ref="E187:E190"/>
    <mergeCell ref="Q203:Q206"/>
    <mergeCell ref="R203:R206"/>
    <mergeCell ref="S203:S206"/>
    <mergeCell ref="D211:D214"/>
    <mergeCell ref="E211:E214"/>
    <mergeCell ref="Q207:Q210"/>
    <mergeCell ref="I207:I210"/>
    <mergeCell ref="J207:J210"/>
    <mergeCell ref="M207:M210"/>
    <mergeCell ref="N207:N210"/>
    <mergeCell ref="O207:O210"/>
    <mergeCell ref="P207:P210"/>
    <mergeCell ref="F207:F210"/>
    <mergeCell ref="R215:R218"/>
    <mergeCell ref="S215:S218"/>
    <mergeCell ref="T215:T218"/>
    <mergeCell ref="R211:R214"/>
    <mergeCell ref="S211:S214"/>
    <mergeCell ref="T211:T214"/>
    <mergeCell ref="T187:T190"/>
    <mergeCell ref="T203:T206"/>
    <mergeCell ref="S187:S190"/>
    <mergeCell ref="I191:I194"/>
    <mergeCell ref="R187:R190"/>
    <mergeCell ref="E191:E194"/>
    <mergeCell ref="U215:U218"/>
    <mergeCell ref="V215:V218"/>
    <mergeCell ref="U211:U214"/>
    <mergeCell ref="V211:V214"/>
    <mergeCell ref="R207:R210"/>
    <mergeCell ref="S207:S210"/>
    <mergeCell ref="T207:T210"/>
    <mergeCell ref="U207:U210"/>
    <mergeCell ref="V207:V210"/>
    <mergeCell ref="G207:G210"/>
    <mergeCell ref="H207:H210"/>
    <mergeCell ref="B207:B210"/>
    <mergeCell ref="C207:C210"/>
    <mergeCell ref="D207:D210"/>
    <mergeCell ref="E207:E210"/>
    <mergeCell ref="J211:J214"/>
    <mergeCell ref="M211:M214"/>
    <mergeCell ref="N211:N214"/>
    <mergeCell ref="O211:O214"/>
    <mergeCell ref="P211:P214"/>
    <mergeCell ref="Q211:Q214"/>
    <mergeCell ref="F211:F214"/>
    <mergeCell ref="G211:G214"/>
    <mergeCell ref="H211:H214"/>
    <mergeCell ref="I211:I214"/>
    <mergeCell ref="B211:B214"/>
    <mergeCell ref="C211:C214"/>
    <mergeCell ref="R199:R202"/>
    <mergeCell ref="S199:S202"/>
    <mergeCell ref="T199:T202"/>
    <mergeCell ref="B187:B190"/>
    <mergeCell ref="C187:C190"/>
    <mergeCell ref="D187:D190"/>
    <mergeCell ref="U199:U202"/>
    <mergeCell ref="R195:R198"/>
    <mergeCell ref="S195:S198"/>
    <mergeCell ref="V195:V198"/>
    <mergeCell ref="I195:I198"/>
    <mergeCell ref="G195:G198"/>
    <mergeCell ref="H195:H198"/>
    <mergeCell ref="U203:U206"/>
    <mergeCell ref="V203:V206"/>
    <mergeCell ref="I203:I206"/>
    <mergeCell ref="J203:J206"/>
    <mergeCell ref="M203:M206"/>
    <mergeCell ref="N203:N206"/>
    <mergeCell ref="O203:O206"/>
    <mergeCell ref="P203:P206"/>
    <mergeCell ref="F203:F206"/>
    <mergeCell ref="G203:G206"/>
    <mergeCell ref="H203:H206"/>
    <mergeCell ref="J195:J198"/>
    <mergeCell ref="M195:M198"/>
    <mergeCell ref="N195:N198"/>
    <mergeCell ref="O195:O198"/>
    <mergeCell ref="P195:P198"/>
    <mergeCell ref="F195:F198"/>
    <mergeCell ref="O199:O202"/>
    <mergeCell ref="P199:P202"/>
    <mergeCell ref="B203:B206"/>
    <mergeCell ref="C203:C206"/>
    <mergeCell ref="D203:D206"/>
    <mergeCell ref="E203:E206"/>
    <mergeCell ref="J187:J190"/>
    <mergeCell ref="M187:M190"/>
    <mergeCell ref="N187:N190"/>
    <mergeCell ref="O187:O190"/>
    <mergeCell ref="P187:P190"/>
    <mergeCell ref="Q187:Q190"/>
    <mergeCell ref="F187:F190"/>
    <mergeCell ref="G187:G190"/>
    <mergeCell ref="H187:H190"/>
    <mergeCell ref="I187:I190"/>
    <mergeCell ref="E195:E198"/>
    <mergeCell ref="B191:B194"/>
    <mergeCell ref="C191:C194"/>
    <mergeCell ref="D191:D194"/>
    <mergeCell ref="F199:F202"/>
    <mergeCell ref="G199:G202"/>
    <mergeCell ref="H199:H202"/>
    <mergeCell ref="Q195:Q198"/>
    <mergeCell ref="N183:N186"/>
    <mergeCell ref="O183:O186"/>
    <mergeCell ref="P183:P186"/>
    <mergeCell ref="F183:F186"/>
    <mergeCell ref="G183:G186"/>
    <mergeCell ref="H183:H186"/>
    <mergeCell ref="R191:R194"/>
    <mergeCell ref="S191:S194"/>
    <mergeCell ref="T191:T194"/>
    <mergeCell ref="U191:U194"/>
    <mergeCell ref="V191:V194"/>
    <mergeCell ref="J191:J194"/>
    <mergeCell ref="M191:M194"/>
    <mergeCell ref="N191:N194"/>
    <mergeCell ref="O191:O194"/>
    <mergeCell ref="P191:P194"/>
    <mergeCell ref="Q191:Q194"/>
    <mergeCell ref="F191:F194"/>
    <mergeCell ref="G191:G194"/>
    <mergeCell ref="H191:H194"/>
    <mergeCell ref="V187:V190"/>
    <mergeCell ref="U187:U190"/>
    <mergeCell ref="R179:R182"/>
    <mergeCell ref="S179:S182"/>
    <mergeCell ref="T179:T182"/>
    <mergeCell ref="U179:U182"/>
    <mergeCell ref="V179:V182"/>
    <mergeCell ref="B183:B186"/>
    <mergeCell ref="C183:C186"/>
    <mergeCell ref="D183:D186"/>
    <mergeCell ref="E183:E186"/>
    <mergeCell ref="J179:J182"/>
    <mergeCell ref="M179:M182"/>
    <mergeCell ref="N179:N182"/>
    <mergeCell ref="O179:O182"/>
    <mergeCell ref="P179:P182"/>
    <mergeCell ref="Q179:Q182"/>
    <mergeCell ref="F179:F182"/>
    <mergeCell ref="G179:G182"/>
    <mergeCell ref="H179:H182"/>
    <mergeCell ref="I179:I182"/>
    <mergeCell ref="B179:B182"/>
    <mergeCell ref="C179:C182"/>
    <mergeCell ref="D179:D182"/>
    <mergeCell ref="E179:E182"/>
    <mergeCell ref="Q183:Q186"/>
    <mergeCell ref="R183:R186"/>
    <mergeCell ref="S183:S186"/>
    <mergeCell ref="T183:T186"/>
    <mergeCell ref="U183:U186"/>
    <mergeCell ref="V183:V186"/>
    <mergeCell ref="I183:I186"/>
    <mergeCell ref="J183:J186"/>
    <mergeCell ref="M183:M186"/>
    <mergeCell ref="R175:R178"/>
    <mergeCell ref="S175:S178"/>
    <mergeCell ref="T175:T178"/>
    <mergeCell ref="U175:U178"/>
    <mergeCell ref="V175:V178"/>
    <mergeCell ref="B199:B202"/>
    <mergeCell ref="C199:C202"/>
    <mergeCell ref="D199:D202"/>
    <mergeCell ref="E199:E202"/>
    <mergeCell ref="J175:J178"/>
    <mergeCell ref="M175:M178"/>
    <mergeCell ref="N175:N178"/>
    <mergeCell ref="O175:O178"/>
    <mergeCell ref="P175:P178"/>
    <mergeCell ref="Q175:Q178"/>
    <mergeCell ref="F175:F178"/>
    <mergeCell ref="G175:G178"/>
    <mergeCell ref="H175:H178"/>
    <mergeCell ref="I175:I178"/>
    <mergeCell ref="B175:B178"/>
    <mergeCell ref="C175:C178"/>
    <mergeCell ref="D175:D178"/>
    <mergeCell ref="J199:J202"/>
    <mergeCell ref="M199:M202"/>
    <mergeCell ref="E175:E178"/>
    <mergeCell ref="Q199:Q202"/>
    <mergeCell ref="B195:B198"/>
    <mergeCell ref="C195:C198"/>
    <mergeCell ref="D195:D198"/>
    <mergeCell ref="T195:T198"/>
    <mergeCell ref="U195:U198"/>
    <mergeCell ref="N199:N202"/>
    <mergeCell ref="V171:V174"/>
    <mergeCell ref="I171:I174"/>
    <mergeCell ref="J171:J174"/>
    <mergeCell ref="M171:M174"/>
    <mergeCell ref="N171:N174"/>
    <mergeCell ref="O171:O174"/>
    <mergeCell ref="P171:P174"/>
    <mergeCell ref="F171:F174"/>
    <mergeCell ref="G171:G174"/>
    <mergeCell ref="H171:H174"/>
    <mergeCell ref="B171:B174"/>
    <mergeCell ref="C171:C174"/>
    <mergeCell ref="D171:D174"/>
    <mergeCell ref="E171:E174"/>
    <mergeCell ref="Q171:Q174"/>
    <mergeCell ref="B167:B170"/>
    <mergeCell ref="C167:C170"/>
    <mergeCell ref="D167:D170"/>
    <mergeCell ref="E167:E170"/>
    <mergeCell ref="R171:R174"/>
    <mergeCell ref="S171:S174"/>
    <mergeCell ref="T171:T174"/>
    <mergeCell ref="U171:U174"/>
    <mergeCell ref="N163:N166"/>
    <mergeCell ref="O163:O166"/>
    <mergeCell ref="P163:P166"/>
    <mergeCell ref="F163:F166"/>
    <mergeCell ref="G163:G166"/>
    <mergeCell ref="H163:H166"/>
    <mergeCell ref="R167:R170"/>
    <mergeCell ref="S167:S170"/>
    <mergeCell ref="T167:T170"/>
    <mergeCell ref="U167:U170"/>
    <mergeCell ref="V167:V170"/>
    <mergeCell ref="J167:J170"/>
    <mergeCell ref="M167:M170"/>
    <mergeCell ref="N167:N170"/>
    <mergeCell ref="O167:O170"/>
    <mergeCell ref="P167:P170"/>
    <mergeCell ref="Q167:Q170"/>
    <mergeCell ref="F167:F170"/>
    <mergeCell ref="G167:G170"/>
    <mergeCell ref="H167:H170"/>
    <mergeCell ref="I167:I170"/>
    <mergeCell ref="R159:R162"/>
    <mergeCell ref="S159:S162"/>
    <mergeCell ref="T159:T162"/>
    <mergeCell ref="U159:U162"/>
    <mergeCell ref="V159:V162"/>
    <mergeCell ref="B163:B166"/>
    <mergeCell ref="C163:C166"/>
    <mergeCell ref="D163:D166"/>
    <mergeCell ref="E163:E166"/>
    <mergeCell ref="J159:J162"/>
    <mergeCell ref="M159:M162"/>
    <mergeCell ref="N159:N162"/>
    <mergeCell ref="O159:O162"/>
    <mergeCell ref="P159:P162"/>
    <mergeCell ref="Q159:Q162"/>
    <mergeCell ref="F159:F162"/>
    <mergeCell ref="G159:G162"/>
    <mergeCell ref="H159:H162"/>
    <mergeCell ref="I159:I162"/>
    <mergeCell ref="B159:B162"/>
    <mergeCell ref="C159:C162"/>
    <mergeCell ref="D159:D162"/>
    <mergeCell ref="E159:E162"/>
    <mergeCell ref="Q163:Q166"/>
    <mergeCell ref="R163:R166"/>
    <mergeCell ref="S163:S166"/>
    <mergeCell ref="T163:T166"/>
    <mergeCell ref="U163:U166"/>
    <mergeCell ref="V163:V166"/>
    <mergeCell ref="I163:I166"/>
    <mergeCell ref="J163:J166"/>
    <mergeCell ref="M163:M166"/>
    <mergeCell ref="R155:R158"/>
    <mergeCell ref="S155:S158"/>
    <mergeCell ref="T155:T158"/>
    <mergeCell ref="U155:U158"/>
    <mergeCell ref="V155:V158"/>
    <mergeCell ref="I155:I158"/>
    <mergeCell ref="J155:J158"/>
    <mergeCell ref="M155:M158"/>
    <mergeCell ref="N155:N158"/>
    <mergeCell ref="O155:O158"/>
    <mergeCell ref="P155:P158"/>
    <mergeCell ref="F155:F158"/>
    <mergeCell ref="G155:G158"/>
    <mergeCell ref="H155:H158"/>
    <mergeCell ref="B155:B158"/>
    <mergeCell ref="C155:C158"/>
    <mergeCell ref="D155:D158"/>
    <mergeCell ref="E155:E158"/>
    <mergeCell ref="B127:B130"/>
    <mergeCell ref="C127:C130"/>
    <mergeCell ref="D127:D130"/>
    <mergeCell ref="E127:E130"/>
    <mergeCell ref="Q155:Q158"/>
    <mergeCell ref="B151:B154"/>
    <mergeCell ref="C151:C154"/>
    <mergeCell ref="D151:D154"/>
    <mergeCell ref="E151:E154"/>
    <mergeCell ref="G139:G142"/>
    <mergeCell ref="H139:H142"/>
    <mergeCell ref="B131:B134"/>
    <mergeCell ref="C131:C134"/>
    <mergeCell ref="B139:B142"/>
    <mergeCell ref="C139:C142"/>
    <mergeCell ref="D139:D142"/>
    <mergeCell ref="E139:E142"/>
    <mergeCell ref="Q147:Q150"/>
    <mergeCell ref="D131:D134"/>
    <mergeCell ref="E131:E134"/>
    <mergeCell ref="D143:D146"/>
    <mergeCell ref="E143:E146"/>
    <mergeCell ref="V151:V154"/>
    <mergeCell ref="I151:I154"/>
    <mergeCell ref="J151:J154"/>
    <mergeCell ref="M151:M154"/>
    <mergeCell ref="N151:N154"/>
    <mergeCell ref="O151:O154"/>
    <mergeCell ref="P151:P154"/>
    <mergeCell ref="F151:F154"/>
    <mergeCell ref="G151:G154"/>
    <mergeCell ref="H151:H154"/>
    <mergeCell ref="R127:R130"/>
    <mergeCell ref="S127:S130"/>
    <mergeCell ref="T127:T130"/>
    <mergeCell ref="U127:U130"/>
    <mergeCell ref="V127:V130"/>
    <mergeCell ref="R139:R142"/>
    <mergeCell ref="S139:S142"/>
    <mergeCell ref="T139:T142"/>
    <mergeCell ref="U139:U142"/>
    <mergeCell ref="V139:V142"/>
    <mergeCell ref="J139:J142"/>
    <mergeCell ref="M139:M142"/>
    <mergeCell ref="N139:N142"/>
    <mergeCell ref="O139:O142"/>
    <mergeCell ref="P139:P142"/>
    <mergeCell ref="Q139:Q142"/>
    <mergeCell ref="F139:F142"/>
    <mergeCell ref="I139:I142"/>
    <mergeCell ref="Q151:Q154"/>
    <mergeCell ref="R151:R154"/>
    <mergeCell ref="S151:S154"/>
    <mergeCell ref="T151:T154"/>
    <mergeCell ref="R147:R150"/>
    <mergeCell ref="S147:S150"/>
    <mergeCell ref="T147:T150"/>
    <mergeCell ref="U147:U150"/>
    <mergeCell ref="I147:I150"/>
    <mergeCell ref="J147:J150"/>
    <mergeCell ref="M147:M150"/>
    <mergeCell ref="N147:N150"/>
    <mergeCell ref="O147:O150"/>
    <mergeCell ref="P147:P150"/>
    <mergeCell ref="F147:F150"/>
    <mergeCell ref="G147:G150"/>
    <mergeCell ref="H147:H150"/>
    <mergeCell ref="U151:U154"/>
    <mergeCell ref="R135:R138"/>
    <mergeCell ref="S135:S138"/>
    <mergeCell ref="T135:T138"/>
    <mergeCell ref="U135:U138"/>
    <mergeCell ref="R143:R146"/>
    <mergeCell ref="S143:S146"/>
    <mergeCell ref="T143:T146"/>
    <mergeCell ref="U143:U146"/>
    <mergeCell ref="V135:V138"/>
    <mergeCell ref="B147:B150"/>
    <mergeCell ref="C147:C150"/>
    <mergeCell ref="D147:D150"/>
    <mergeCell ref="E147:E150"/>
    <mergeCell ref="J135:J138"/>
    <mergeCell ref="M135:M138"/>
    <mergeCell ref="N135:N138"/>
    <mergeCell ref="O135:O138"/>
    <mergeCell ref="P135:P138"/>
    <mergeCell ref="Q135:Q138"/>
    <mergeCell ref="F135:F138"/>
    <mergeCell ref="G135:G138"/>
    <mergeCell ref="H135:H138"/>
    <mergeCell ref="I135:I138"/>
    <mergeCell ref="B135:B138"/>
    <mergeCell ref="C135:C138"/>
    <mergeCell ref="D135:D138"/>
    <mergeCell ref="E135:E138"/>
    <mergeCell ref="V147:V150"/>
    <mergeCell ref="J143:J146"/>
    <mergeCell ref="M143:M146"/>
    <mergeCell ref="N143:N146"/>
    <mergeCell ref="O143:O146"/>
    <mergeCell ref="P143:P146"/>
    <mergeCell ref="Q143:Q146"/>
    <mergeCell ref="F143:F146"/>
    <mergeCell ref="G143:G146"/>
    <mergeCell ref="H143:H146"/>
    <mergeCell ref="I143:I146"/>
    <mergeCell ref="B143:B146"/>
    <mergeCell ref="C143:C146"/>
    <mergeCell ref="Q131:Q134"/>
    <mergeCell ref="I131:I134"/>
    <mergeCell ref="J131:J134"/>
    <mergeCell ref="M131:M134"/>
    <mergeCell ref="N131:N134"/>
    <mergeCell ref="O131:O134"/>
    <mergeCell ref="P131:P134"/>
    <mergeCell ref="F131:F134"/>
    <mergeCell ref="G131:G134"/>
    <mergeCell ref="H131:H134"/>
    <mergeCell ref="U119:U122"/>
    <mergeCell ref="V119:V122"/>
    <mergeCell ref="I119:I122"/>
    <mergeCell ref="J119:J122"/>
    <mergeCell ref="M119:M122"/>
    <mergeCell ref="N119:N122"/>
    <mergeCell ref="O119:O122"/>
    <mergeCell ref="P119:P122"/>
    <mergeCell ref="F119:F122"/>
    <mergeCell ref="G119:G122"/>
    <mergeCell ref="H119:H122"/>
    <mergeCell ref="Q119:Q122"/>
    <mergeCell ref="J127:J130"/>
    <mergeCell ref="M127:M130"/>
    <mergeCell ref="N127:N130"/>
    <mergeCell ref="O127:O130"/>
    <mergeCell ref="P127:P130"/>
    <mergeCell ref="Q127:Q130"/>
    <mergeCell ref="F127:F130"/>
    <mergeCell ref="G127:G130"/>
    <mergeCell ref="H127:H130"/>
    <mergeCell ref="I127:I130"/>
    <mergeCell ref="V143:V146"/>
    <mergeCell ref="R123:R126"/>
    <mergeCell ref="S123:S126"/>
    <mergeCell ref="T123:T126"/>
    <mergeCell ref="U123:U126"/>
    <mergeCell ref="V123:V126"/>
    <mergeCell ref="R119:R122"/>
    <mergeCell ref="S119:S122"/>
    <mergeCell ref="T119:T122"/>
    <mergeCell ref="R131:R134"/>
    <mergeCell ref="S131:S134"/>
    <mergeCell ref="T131:T134"/>
    <mergeCell ref="U131:U134"/>
    <mergeCell ref="V131:V134"/>
    <mergeCell ref="B119:B122"/>
    <mergeCell ref="C119:C122"/>
    <mergeCell ref="D119:D122"/>
    <mergeCell ref="E119:E122"/>
    <mergeCell ref="J123:J126"/>
    <mergeCell ref="M123:M126"/>
    <mergeCell ref="N123:N126"/>
    <mergeCell ref="O123:O126"/>
    <mergeCell ref="P123:P126"/>
    <mergeCell ref="Q123:Q126"/>
    <mergeCell ref="F123:F126"/>
    <mergeCell ref="G123:G126"/>
    <mergeCell ref="H123:H126"/>
    <mergeCell ref="I123:I126"/>
    <mergeCell ref="B123:B126"/>
    <mergeCell ref="C123:C126"/>
    <mergeCell ref="D123:D126"/>
    <mergeCell ref="E123:E126"/>
    <mergeCell ref="S115:S118"/>
    <mergeCell ref="T115:T118"/>
    <mergeCell ref="U115:U118"/>
    <mergeCell ref="V115:V118"/>
    <mergeCell ref="I115:I118"/>
    <mergeCell ref="J115:J118"/>
    <mergeCell ref="M115:M118"/>
    <mergeCell ref="N115:N118"/>
    <mergeCell ref="O115:O118"/>
    <mergeCell ref="P115:P118"/>
    <mergeCell ref="F115:F118"/>
    <mergeCell ref="G115:G118"/>
    <mergeCell ref="H115:H118"/>
    <mergeCell ref="B115:B118"/>
    <mergeCell ref="C115:C118"/>
    <mergeCell ref="D115:D118"/>
    <mergeCell ref="E115:E118"/>
    <mergeCell ref="J111:J114"/>
    <mergeCell ref="M111:M114"/>
    <mergeCell ref="N111:N114"/>
    <mergeCell ref="O111:O114"/>
    <mergeCell ref="P111:P114"/>
    <mergeCell ref="Q111:Q114"/>
    <mergeCell ref="F111:F114"/>
    <mergeCell ref="G111:G114"/>
    <mergeCell ref="H111:H114"/>
    <mergeCell ref="I111:I114"/>
    <mergeCell ref="B111:B114"/>
    <mergeCell ref="C111:C114"/>
    <mergeCell ref="D111:D114"/>
    <mergeCell ref="E111:E114"/>
    <mergeCell ref="Q115:Q118"/>
    <mergeCell ref="U107:U110"/>
    <mergeCell ref="V107:V110"/>
    <mergeCell ref="I107:I110"/>
    <mergeCell ref="J107:J110"/>
    <mergeCell ref="M107:M110"/>
    <mergeCell ref="N107:N110"/>
    <mergeCell ref="O107:O110"/>
    <mergeCell ref="P107:P110"/>
    <mergeCell ref="F107:F110"/>
    <mergeCell ref="G107:G110"/>
    <mergeCell ref="H107:H110"/>
    <mergeCell ref="R111:R114"/>
    <mergeCell ref="S111:S114"/>
    <mergeCell ref="T111:T114"/>
    <mergeCell ref="U111:U114"/>
    <mergeCell ref="V111:V114"/>
    <mergeCell ref="R115:R118"/>
    <mergeCell ref="R103:R106"/>
    <mergeCell ref="S103:S106"/>
    <mergeCell ref="T103:T106"/>
    <mergeCell ref="U103:U106"/>
    <mergeCell ref="V103:V106"/>
    <mergeCell ref="B107:B110"/>
    <mergeCell ref="C107:C110"/>
    <mergeCell ref="D107:D110"/>
    <mergeCell ref="E107:E110"/>
    <mergeCell ref="J103:J106"/>
    <mergeCell ref="M103:M106"/>
    <mergeCell ref="N103:N106"/>
    <mergeCell ref="O103:O106"/>
    <mergeCell ref="P103:P106"/>
    <mergeCell ref="Q103:Q106"/>
    <mergeCell ref="F103:F106"/>
    <mergeCell ref="G103:G106"/>
    <mergeCell ref="H103:H106"/>
    <mergeCell ref="I103:I106"/>
    <mergeCell ref="B103:B106"/>
    <mergeCell ref="C103:C106"/>
    <mergeCell ref="D103:D106"/>
    <mergeCell ref="E103:E106"/>
    <mergeCell ref="Q107:Q110"/>
    <mergeCell ref="R107:R110"/>
    <mergeCell ref="S107:S110"/>
    <mergeCell ref="T107:T110"/>
    <mergeCell ref="B91:B94"/>
    <mergeCell ref="C91:C94"/>
    <mergeCell ref="D91:D94"/>
    <mergeCell ref="E91:E94"/>
    <mergeCell ref="J87:J90"/>
    <mergeCell ref="M87:M90"/>
    <mergeCell ref="N87:N90"/>
    <mergeCell ref="O87:O90"/>
    <mergeCell ref="P87:P90"/>
    <mergeCell ref="Q87:Q90"/>
    <mergeCell ref="F87:F90"/>
    <mergeCell ref="G87:G90"/>
    <mergeCell ref="H87:H90"/>
    <mergeCell ref="I87:I90"/>
    <mergeCell ref="B87:B90"/>
    <mergeCell ref="C87:C90"/>
    <mergeCell ref="D87:D90"/>
    <mergeCell ref="E87:E90"/>
    <mergeCell ref="Q91:Q94"/>
    <mergeCell ref="I91:I94"/>
    <mergeCell ref="J91:J94"/>
    <mergeCell ref="M91:M94"/>
    <mergeCell ref="N91:N94"/>
    <mergeCell ref="O91:O94"/>
    <mergeCell ref="P91:P94"/>
    <mergeCell ref="F91:F94"/>
    <mergeCell ref="N99:N102"/>
    <mergeCell ref="O99:O102"/>
    <mergeCell ref="P99:P102"/>
    <mergeCell ref="F99:F102"/>
    <mergeCell ref="G99:G102"/>
    <mergeCell ref="H99:H102"/>
    <mergeCell ref="R87:R90"/>
    <mergeCell ref="S87:S90"/>
    <mergeCell ref="T87:T90"/>
    <mergeCell ref="U87:U90"/>
    <mergeCell ref="V87:V90"/>
    <mergeCell ref="R91:R94"/>
    <mergeCell ref="S91:S94"/>
    <mergeCell ref="T91:T94"/>
    <mergeCell ref="U91:U94"/>
    <mergeCell ref="V91:V94"/>
    <mergeCell ref="G91:G94"/>
    <mergeCell ref="H91:H94"/>
    <mergeCell ref="R95:R98"/>
    <mergeCell ref="S95:S98"/>
    <mergeCell ref="T95:T98"/>
    <mergeCell ref="U95:U98"/>
    <mergeCell ref="V95:V98"/>
    <mergeCell ref="B99:B102"/>
    <mergeCell ref="C99:C102"/>
    <mergeCell ref="D99:D102"/>
    <mergeCell ref="E99:E102"/>
    <mergeCell ref="J95:J98"/>
    <mergeCell ref="M95:M98"/>
    <mergeCell ref="N95:N98"/>
    <mergeCell ref="O95:O98"/>
    <mergeCell ref="P95:P98"/>
    <mergeCell ref="Q95:Q98"/>
    <mergeCell ref="F95:F98"/>
    <mergeCell ref="G95:G98"/>
    <mergeCell ref="H95:H98"/>
    <mergeCell ref="I95:I98"/>
    <mergeCell ref="B95:B98"/>
    <mergeCell ref="C95:C98"/>
    <mergeCell ref="D95:D98"/>
    <mergeCell ref="E95:E98"/>
    <mergeCell ref="Q99:Q102"/>
    <mergeCell ref="R99:R102"/>
    <mergeCell ref="S99:S102"/>
    <mergeCell ref="T99:T102"/>
    <mergeCell ref="U99:U102"/>
    <mergeCell ref="V99:V102"/>
    <mergeCell ref="I99:I102"/>
    <mergeCell ref="J99:J102"/>
    <mergeCell ref="M99:M102"/>
    <mergeCell ref="V83:V86"/>
    <mergeCell ref="I83:I86"/>
    <mergeCell ref="J83:J86"/>
    <mergeCell ref="M83:M86"/>
    <mergeCell ref="N83:N86"/>
    <mergeCell ref="O83:O86"/>
    <mergeCell ref="P83:P86"/>
    <mergeCell ref="F83:F86"/>
    <mergeCell ref="G83:G86"/>
    <mergeCell ref="H83:H86"/>
    <mergeCell ref="B83:B86"/>
    <mergeCell ref="C83:C86"/>
    <mergeCell ref="D83:D86"/>
    <mergeCell ref="E83:E86"/>
    <mergeCell ref="J71:J74"/>
    <mergeCell ref="M71:M74"/>
    <mergeCell ref="N71:N74"/>
    <mergeCell ref="O71:O74"/>
    <mergeCell ref="P71:P74"/>
    <mergeCell ref="Q71:Q74"/>
    <mergeCell ref="F71:F74"/>
    <mergeCell ref="G71:G74"/>
    <mergeCell ref="H71:H74"/>
    <mergeCell ref="I71:I74"/>
    <mergeCell ref="B71:B74"/>
    <mergeCell ref="C71:C74"/>
    <mergeCell ref="D71:D74"/>
    <mergeCell ref="E71:E74"/>
    <mergeCell ref="Q75:Q78"/>
    <mergeCell ref="I75:I78"/>
    <mergeCell ref="J75:J78"/>
    <mergeCell ref="M75:M78"/>
    <mergeCell ref="O79:O82"/>
    <mergeCell ref="P79:P82"/>
    <mergeCell ref="Q79:Q82"/>
    <mergeCell ref="F79:F82"/>
    <mergeCell ref="G79:G82"/>
    <mergeCell ref="H79:H82"/>
    <mergeCell ref="I79:I82"/>
    <mergeCell ref="B79:B82"/>
    <mergeCell ref="C79:C82"/>
    <mergeCell ref="D79:D82"/>
    <mergeCell ref="E79:E82"/>
    <mergeCell ref="Q83:Q86"/>
    <mergeCell ref="T67:T70"/>
    <mergeCell ref="U67:U70"/>
    <mergeCell ref="S83:S86"/>
    <mergeCell ref="T83:T86"/>
    <mergeCell ref="U83:U86"/>
    <mergeCell ref="N75:N78"/>
    <mergeCell ref="O75:O78"/>
    <mergeCell ref="P75:P78"/>
    <mergeCell ref="F75:F78"/>
    <mergeCell ref="G75:G78"/>
    <mergeCell ref="H75:H78"/>
    <mergeCell ref="B75:B78"/>
    <mergeCell ref="C75:C78"/>
    <mergeCell ref="D75:D78"/>
    <mergeCell ref="E75:E78"/>
    <mergeCell ref="R83:R86"/>
    <mergeCell ref="S59:S62"/>
    <mergeCell ref="T59:T62"/>
    <mergeCell ref="U59:U62"/>
    <mergeCell ref="V59:V62"/>
    <mergeCell ref="V67:V70"/>
    <mergeCell ref="I67:I70"/>
    <mergeCell ref="J67:J70"/>
    <mergeCell ref="M67:M70"/>
    <mergeCell ref="N67:N70"/>
    <mergeCell ref="O67:O70"/>
    <mergeCell ref="P67:P70"/>
    <mergeCell ref="F67:F70"/>
    <mergeCell ref="G67:G70"/>
    <mergeCell ref="H67:H70"/>
    <mergeCell ref="R79:R82"/>
    <mergeCell ref="S79:S82"/>
    <mergeCell ref="T79:T82"/>
    <mergeCell ref="U79:U82"/>
    <mergeCell ref="V79:V82"/>
    <mergeCell ref="R71:R74"/>
    <mergeCell ref="S71:S74"/>
    <mergeCell ref="T71:T74"/>
    <mergeCell ref="U71:U74"/>
    <mergeCell ref="V71:V74"/>
    <mergeCell ref="R75:R78"/>
    <mergeCell ref="S75:S78"/>
    <mergeCell ref="T75:T78"/>
    <mergeCell ref="U75:U78"/>
    <mergeCell ref="V75:V78"/>
    <mergeCell ref="J79:J82"/>
    <mergeCell ref="M79:M82"/>
    <mergeCell ref="N79:N82"/>
    <mergeCell ref="N47:N50"/>
    <mergeCell ref="O47:O50"/>
    <mergeCell ref="P47:P50"/>
    <mergeCell ref="F47:F50"/>
    <mergeCell ref="H35:H38"/>
    <mergeCell ref="R63:R66"/>
    <mergeCell ref="S63:S66"/>
    <mergeCell ref="T63:T66"/>
    <mergeCell ref="U63:U66"/>
    <mergeCell ref="V63:V66"/>
    <mergeCell ref="B67:B70"/>
    <mergeCell ref="C67:C70"/>
    <mergeCell ref="D67:D70"/>
    <mergeCell ref="E67:E70"/>
    <mergeCell ref="J63:J66"/>
    <mergeCell ref="M63:M66"/>
    <mergeCell ref="N63:N66"/>
    <mergeCell ref="O63:O66"/>
    <mergeCell ref="P63:P66"/>
    <mergeCell ref="Q63:Q66"/>
    <mergeCell ref="F63:F66"/>
    <mergeCell ref="G63:G66"/>
    <mergeCell ref="H63:H66"/>
    <mergeCell ref="I63:I66"/>
    <mergeCell ref="B63:B66"/>
    <mergeCell ref="C63:C66"/>
    <mergeCell ref="D63:D66"/>
    <mergeCell ref="E63:E66"/>
    <mergeCell ref="Q67:Q70"/>
    <mergeCell ref="R67:R70"/>
    <mergeCell ref="S67:S70"/>
    <mergeCell ref="R59:R62"/>
    <mergeCell ref="U47:U50"/>
    <mergeCell ref="V47:V50"/>
    <mergeCell ref="I47:I50"/>
    <mergeCell ref="J47:J50"/>
    <mergeCell ref="B35:B38"/>
    <mergeCell ref="C35:C38"/>
    <mergeCell ref="D35:D38"/>
    <mergeCell ref="E35:E38"/>
    <mergeCell ref="J59:J62"/>
    <mergeCell ref="M59:M62"/>
    <mergeCell ref="N59:N62"/>
    <mergeCell ref="O59:O62"/>
    <mergeCell ref="P59:P62"/>
    <mergeCell ref="Q59:Q62"/>
    <mergeCell ref="F59:F62"/>
    <mergeCell ref="G59:G62"/>
    <mergeCell ref="H59:H62"/>
    <mergeCell ref="I59:I62"/>
    <mergeCell ref="B59:B62"/>
    <mergeCell ref="C59:C62"/>
    <mergeCell ref="D59:D62"/>
    <mergeCell ref="E59:E62"/>
    <mergeCell ref="Q35:Q38"/>
    <mergeCell ref="B55:B58"/>
    <mergeCell ref="C55:C58"/>
    <mergeCell ref="D55:D58"/>
    <mergeCell ref="E55:E58"/>
    <mergeCell ref="B51:B54"/>
    <mergeCell ref="C51:C54"/>
    <mergeCell ref="D51:D54"/>
    <mergeCell ref="E51:E54"/>
    <mergeCell ref="M47:M50"/>
    <mergeCell ref="R55:R58"/>
    <mergeCell ref="S55:S58"/>
    <mergeCell ref="T55:T58"/>
    <mergeCell ref="U55:U58"/>
    <mergeCell ref="V55:V58"/>
    <mergeCell ref="I55:I58"/>
    <mergeCell ref="J55:J58"/>
    <mergeCell ref="M55:M58"/>
    <mergeCell ref="N55:N58"/>
    <mergeCell ref="O55:O58"/>
    <mergeCell ref="P55:P58"/>
    <mergeCell ref="F55:F58"/>
    <mergeCell ref="G55:G58"/>
    <mergeCell ref="H55:H58"/>
    <mergeCell ref="J51:J54"/>
    <mergeCell ref="M51:M54"/>
    <mergeCell ref="N51:N54"/>
    <mergeCell ref="O51:O54"/>
    <mergeCell ref="P51:P54"/>
    <mergeCell ref="Q51:Q54"/>
    <mergeCell ref="F51:F54"/>
    <mergeCell ref="G51:G54"/>
    <mergeCell ref="H51:H54"/>
    <mergeCell ref="I51:I54"/>
    <mergeCell ref="Q55:Q58"/>
    <mergeCell ref="G47:G50"/>
    <mergeCell ref="H47:H50"/>
    <mergeCell ref="R51:R54"/>
    <mergeCell ref="S51:S54"/>
    <mergeCell ref="T51:T54"/>
    <mergeCell ref="U51:U54"/>
    <mergeCell ref="V51:V54"/>
    <mergeCell ref="R43:R46"/>
    <mergeCell ref="S43:S46"/>
    <mergeCell ref="T43:T46"/>
    <mergeCell ref="U43:U46"/>
    <mergeCell ref="V43:V46"/>
    <mergeCell ref="B47:B50"/>
    <mergeCell ref="C47:C50"/>
    <mergeCell ref="D47:D50"/>
    <mergeCell ref="E47:E50"/>
    <mergeCell ref="J43:J46"/>
    <mergeCell ref="M43:M46"/>
    <mergeCell ref="N43:N46"/>
    <mergeCell ref="O43:O46"/>
    <mergeCell ref="P43:P46"/>
    <mergeCell ref="Q43:Q46"/>
    <mergeCell ref="F43:F46"/>
    <mergeCell ref="G43:G46"/>
    <mergeCell ref="H43:H46"/>
    <mergeCell ref="I43:I46"/>
    <mergeCell ref="B43:B46"/>
    <mergeCell ref="C43:C46"/>
    <mergeCell ref="D43:D46"/>
    <mergeCell ref="E43:E46"/>
    <mergeCell ref="Q47:Q50"/>
    <mergeCell ref="R47:R50"/>
    <mergeCell ref="S47:S50"/>
    <mergeCell ref="T47:T50"/>
    <mergeCell ref="R27:R30"/>
    <mergeCell ref="S27:S30"/>
    <mergeCell ref="T27:T30"/>
    <mergeCell ref="U27:U30"/>
    <mergeCell ref="V27:V30"/>
    <mergeCell ref="I27:I30"/>
    <mergeCell ref="J27:J30"/>
    <mergeCell ref="M27:M30"/>
    <mergeCell ref="N27:N30"/>
    <mergeCell ref="O27:O30"/>
    <mergeCell ref="P27:P30"/>
    <mergeCell ref="F27:F30"/>
    <mergeCell ref="G27:G30"/>
    <mergeCell ref="H27:H30"/>
    <mergeCell ref="B27:B30"/>
    <mergeCell ref="C27:C30"/>
    <mergeCell ref="D27:D30"/>
    <mergeCell ref="E27:E30"/>
    <mergeCell ref="J31:J34"/>
    <mergeCell ref="M31:M34"/>
    <mergeCell ref="N31:N34"/>
    <mergeCell ref="O31:O34"/>
    <mergeCell ref="P31:P34"/>
    <mergeCell ref="Q31:Q34"/>
    <mergeCell ref="F31:F34"/>
    <mergeCell ref="G31:G34"/>
    <mergeCell ref="H31:H34"/>
    <mergeCell ref="I31:I34"/>
    <mergeCell ref="B31:B34"/>
    <mergeCell ref="C31:C34"/>
    <mergeCell ref="I39:I42"/>
    <mergeCell ref="J39:J42"/>
    <mergeCell ref="M39:M42"/>
    <mergeCell ref="N39:N42"/>
    <mergeCell ref="O39:O42"/>
    <mergeCell ref="P39:P42"/>
    <mergeCell ref="F39:F42"/>
    <mergeCell ref="G39:G42"/>
    <mergeCell ref="H39:H42"/>
    <mergeCell ref="R31:R34"/>
    <mergeCell ref="S31:S34"/>
    <mergeCell ref="T31:T34"/>
    <mergeCell ref="U31:U34"/>
    <mergeCell ref="V31:V34"/>
    <mergeCell ref="U35:U38"/>
    <mergeCell ref="V35:V38"/>
    <mergeCell ref="I35:I38"/>
    <mergeCell ref="J35:J38"/>
    <mergeCell ref="M35:M38"/>
    <mergeCell ref="N35:N38"/>
    <mergeCell ref="O35:O38"/>
    <mergeCell ref="P35:P38"/>
    <mergeCell ref="F35:F38"/>
    <mergeCell ref="G35:G38"/>
    <mergeCell ref="R35:R38"/>
    <mergeCell ref="S35:S38"/>
    <mergeCell ref="T35:T38"/>
    <mergeCell ref="R23:R26"/>
    <mergeCell ref="S23:S26"/>
    <mergeCell ref="T23:T26"/>
    <mergeCell ref="U23:U26"/>
    <mergeCell ref="V23:V26"/>
    <mergeCell ref="B39:B42"/>
    <mergeCell ref="C39:C42"/>
    <mergeCell ref="D39:D42"/>
    <mergeCell ref="E39:E42"/>
    <mergeCell ref="J23:J26"/>
    <mergeCell ref="M23:M26"/>
    <mergeCell ref="N23:N26"/>
    <mergeCell ref="O23:O26"/>
    <mergeCell ref="P23:P26"/>
    <mergeCell ref="Q23:Q26"/>
    <mergeCell ref="F23:F26"/>
    <mergeCell ref="G23:G26"/>
    <mergeCell ref="H23:H26"/>
    <mergeCell ref="I23:I26"/>
    <mergeCell ref="B23:B26"/>
    <mergeCell ref="C23:C26"/>
    <mergeCell ref="D23:D26"/>
    <mergeCell ref="E23:E26"/>
    <mergeCell ref="Q39:Q42"/>
    <mergeCell ref="R39:R42"/>
    <mergeCell ref="S39:S42"/>
    <mergeCell ref="T39:T42"/>
    <mergeCell ref="D31:D34"/>
    <mergeCell ref="E31:E34"/>
    <mergeCell ref="Q27:Q30"/>
    <mergeCell ref="U39:U42"/>
    <mergeCell ref="V39:V42"/>
    <mergeCell ref="R19:R22"/>
    <mergeCell ref="S19:S22"/>
    <mergeCell ref="T19:T22"/>
    <mergeCell ref="U19:U22"/>
    <mergeCell ref="V19:V22"/>
    <mergeCell ref="I19:I22"/>
    <mergeCell ref="J19:J22"/>
    <mergeCell ref="M19:M22"/>
    <mergeCell ref="N19:N22"/>
    <mergeCell ref="O19:O22"/>
    <mergeCell ref="P19:P22"/>
    <mergeCell ref="F19:F22"/>
    <mergeCell ref="G19:G22"/>
    <mergeCell ref="H19:H22"/>
    <mergeCell ref="B19:B22"/>
    <mergeCell ref="C19:C22"/>
    <mergeCell ref="D19:D22"/>
    <mergeCell ref="E19:E22"/>
    <mergeCell ref="J15:J18"/>
    <mergeCell ref="M15:M18"/>
    <mergeCell ref="N15:N18"/>
    <mergeCell ref="O15:O18"/>
    <mergeCell ref="P15:P18"/>
    <mergeCell ref="Q15:Q18"/>
    <mergeCell ref="F15:F18"/>
    <mergeCell ref="G15:G18"/>
    <mergeCell ref="H15:H18"/>
    <mergeCell ref="I15:I18"/>
    <mergeCell ref="B15:B18"/>
    <mergeCell ref="C15:C18"/>
    <mergeCell ref="D15:D18"/>
    <mergeCell ref="E15:E18"/>
    <mergeCell ref="Q19:Q22"/>
    <mergeCell ref="U7:U10"/>
    <mergeCell ref="V7:V10"/>
    <mergeCell ref="I7:I10"/>
    <mergeCell ref="J7:J10"/>
    <mergeCell ref="M7:M10"/>
    <mergeCell ref="N7:N10"/>
    <mergeCell ref="O7:O10"/>
    <mergeCell ref="P7:P10"/>
    <mergeCell ref="F7:F10"/>
    <mergeCell ref="G7:G10"/>
    <mergeCell ref="H7:H10"/>
    <mergeCell ref="R15:R18"/>
    <mergeCell ref="S15:S18"/>
    <mergeCell ref="T15:T18"/>
    <mergeCell ref="U15:U18"/>
    <mergeCell ref="V15:V18"/>
    <mergeCell ref="R11:R14"/>
    <mergeCell ref="S11:S14"/>
    <mergeCell ref="T11:T14"/>
    <mergeCell ref="U11:U14"/>
    <mergeCell ref="V11:V14"/>
    <mergeCell ref="R7:R10"/>
    <mergeCell ref="S7:S10"/>
    <mergeCell ref="T7:T10"/>
    <mergeCell ref="B7:B10"/>
    <mergeCell ref="C7:C10"/>
    <mergeCell ref="D7:D10"/>
    <mergeCell ref="E7:E10"/>
    <mergeCell ref="J11:J14"/>
    <mergeCell ref="M11:M14"/>
    <mergeCell ref="N11:N14"/>
    <mergeCell ref="O11:O14"/>
    <mergeCell ref="P11:P14"/>
    <mergeCell ref="Q11:Q14"/>
    <mergeCell ref="F11:F14"/>
    <mergeCell ref="G11:G14"/>
    <mergeCell ref="H11:H14"/>
    <mergeCell ref="I11:I14"/>
    <mergeCell ref="B11:B14"/>
    <mergeCell ref="C11:C14"/>
    <mergeCell ref="D11:D14"/>
    <mergeCell ref="E11:E14"/>
    <mergeCell ref="Q7:Q10"/>
    <mergeCell ref="S4:S6"/>
    <mergeCell ref="T4:T6"/>
    <mergeCell ref="U4:U6"/>
    <mergeCell ref="V4:V6"/>
    <mergeCell ref="E5:E6"/>
    <mergeCell ref="F5:F6"/>
    <mergeCell ref="M4:M6"/>
    <mergeCell ref="N4:N6"/>
    <mergeCell ref="O4:O6"/>
    <mergeCell ref="P4:P6"/>
    <mergeCell ref="Q4:Q6"/>
    <mergeCell ref="R4:R6"/>
    <mergeCell ref="B4:B6"/>
    <mergeCell ref="C4:C6"/>
    <mergeCell ref="D4:D6"/>
    <mergeCell ref="E4:H4"/>
    <mergeCell ref="I4:I6"/>
    <mergeCell ref="J4:L4"/>
    <mergeCell ref="G5:G6"/>
    <mergeCell ref="H5:H6"/>
    <mergeCell ref="J5:J6"/>
    <mergeCell ref="K5:L6"/>
  </mergeCells>
  <phoneticPr fontId="1"/>
  <pageMargins left="0.23622047244094491" right="0.23622047244094491" top="0.74803149606299213" bottom="0.74803149606299213" header="0.31496062992125984" footer="0.31496062992125984"/>
  <pageSetup paperSize="9" scale="68" fitToHeight="0" orientation="landscape" r:id="rId1"/>
  <rowBreaks count="36" manualBreakCount="36">
    <brk id="30" max="20" man="1"/>
    <brk id="50" max="20" man="1"/>
    <brk id="82" max="20" man="1"/>
    <brk id="102" max="20" man="1"/>
    <brk id="126" max="20" man="1"/>
    <brk id="150" max="20" man="1"/>
    <brk id="174" max="20" man="1"/>
    <brk id="198" max="20" man="1"/>
    <brk id="222" max="20" man="1"/>
    <brk id="246" max="20" man="1"/>
    <brk id="274" max="20" man="1"/>
    <brk id="294" max="20" man="1"/>
    <brk id="314" max="20" man="1"/>
    <brk id="338" max="20" man="1"/>
    <brk id="362" max="20" man="1"/>
    <brk id="386" max="20" man="1"/>
    <brk id="406" max="20" man="1"/>
    <brk id="430" max="20" man="1"/>
    <brk id="450" max="20" man="1"/>
    <brk id="470" max="20" man="1"/>
    <brk id="490" max="20" man="1"/>
    <brk id="510" max="20" man="1"/>
    <brk id="534" max="20" man="1"/>
    <brk id="554" max="20" man="1"/>
    <brk id="578" max="20" man="1"/>
    <brk id="602" max="20" man="1"/>
    <brk id="622" max="20" man="1"/>
    <brk id="646" max="20" man="1"/>
    <brk id="670" max="20" man="1"/>
    <brk id="690" max="20" man="1"/>
    <brk id="714" max="20" man="1"/>
    <brk id="734" max="20" man="1"/>
    <brk id="758" max="20" man="1"/>
    <brk id="786" max="20" man="1"/>
    <brk id="810" max="20" man="1"/>
    <brk id="82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訪問看護</vt:lpstr>
      <vt:lpstr>訪問看護!Print_Area</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2024-04-02T06:30:45Z</dcterms:modified>
</cp:coreProperties>
</file>