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K:\M-03 ＧＨ関係（指定関係以外）\グループホーム・ケアホーム\09　ＧＨ設置促進（H28～）\04 補助金周知資料\01_市HPへの掲載\重度運営費\00_様式集\"/>
    </mc:Choice>
  </mc:AlternateContent>
  <xr:revisionPtr revIDLastSave="0" documentId="13_ncr:1_{519A5082-B9BA-47DA-AEA2-35F3653899FE}" xr6:coauthVersionLast="47" xr6:coauthVersionMax="47" xr10:uidLastSave="{00000000-0000-0000-0000-000000000000}"/>
  <bookViews>
    <workbookView xWindow="-120" yWindow="-120" windowWidth="29040" windowHeight="15840" xr2:uid="{00000000-000D-0000-FFFF-FFFF00000000}"/>
  </bookViews>
  <sheets>
    <sheet name="勤務形態一覧表（共同生活援助・介護サービス包括型）" sheetId="1" r:id="rId1"/>
    <sheet name="勤務形態一覧表（共同生活援助・外部サービス利用型）" sheetId="2" r:id="rId2"/>
    <sheet name="勤務形態一覧表（共同生活援助・日中サービス支援型）" sheetId="3" r:id="rId3"/>
  </sheets>
  <externalReferences>
    <externalReference r:id="rId4"/>
  </externalReferences>
  <definedNames>
    <definedName name="____________________________________________________________________kk29">#REF!</definedName>
    <definedName name="___________________________________________________________________kk29">#REF!</definedName>
    <definedName name="__________________________________________________________________kk29">#REF!</definedName>
    <definedName name="_________________________________________________________________kk06">#REF!</definedName>
    <definedName name="_________________________________________________________________kk29">#REF!</definedName>
    <definedName name="________________________________________________________________kk06">#REF!</definedName>
    <definedName name="________________________________________________________________kk29">#REF!</definedName>
    <definedName name="_______________________________________________________________kk06">#REF!</definedName>
    <definedName name="_______________________________________________________________kk29">#REF!</definedName>
    <definedName name="______________________________________________________________kk06">#REF!</definedName>
    <definedName name="______________________________________________________________kk29">#REF!</definedName>
    <definedName name="_____________________________________________________________kk06">#REF!</definedName>
    <definedName name="_____________________________________________________________kk29">#REF!</definedName>
    <definedName name="____________________________________________________________kk06">#REF!</definedName>
    <definedName name="____________________________________________________________kk29">#REF!</definedName>
    <definedName name="___________________________________________________________kk06">#REF!</definedName>
    <definedName name="___________________________________________________________kk29">#REF!</definedName>
    <definedName name="__________________________________________________________kk06">#REF!</definedName>
    <definedName name="__________________________________________________________kk29">#REF!</definedName>
    <definedName name="_________________________________________________________kk06">#REF!</definedName>
    <definedName name="_________________________________________________________kk29">#REF!</definedName>
    <definedName name="________________________________________________________kk06">#REF!</definedName>
    <definedName name="________________________________________________________kk29">#REF!</definedName>
    <definedName name="_______________________________________________________kk06">#REF!</definedName>
    <definedName name="_______________________________________________________kk29">#REF!</definedName>
    <definedName name="______________________________________________________kk06">#REF!</definedName>
    <definedName name="______________________________________________________kk29">#REF!</definedName>
    <definedName name="_____________________________________________________kk06">#REF!</definedName>
    <definedName name="_____________________________________________________kk29">#REF!</definedName>
    <definedName name="____________________________________________________kk06">#REF!</definedName>
    <definedName name="____________________________________________________kk29">#REF!</definedName>
    <definedName name="___________________________________________________kk06">#REF!</definedName>
    <definedName name="___________________________________________________kk29">#REF!</definedName>
    <definedName name="__________________________________________________kk06">#REF!</definedName>
    <definedName name="__________________________________________________kk29">#REF!</definedName>
    <definedName name="_________________________________________________kk06">#REF!</definedName>
    <definedName name="_________________________________________________kk29">#REF!</definedName>
    <definedName name="________________________________________________kk06">#REF!</definedName>
    <definedName name="________________________________________________kk29">#REF!</definedName>
    <definedName name="_______________________________________________kk06">#REF!</definedName>
    <definedName name="_______________________________________________kk29">#REF!</definedName>
    <definedName name="______________________________________________kk06">#REF!</definedName>
    <definedName name="______________________________________________kk29">#REF!</definedName>
    <definedName name="_____________________________________________kk06">#REF!</definedName>
    <definedName name="_____________________________________________kk29">#REF!</definedName>
    <definedName name="____________________________________________kk06">#REF!</definedName>
    <definedName name="____________________________________________kk29">#REF!</definedName>
    <definedName name="___________________________________________kk06">#REF!</definedName>
    <definedName name="___________________________________________kk29">#REF!</definedName>
    <definedName name="__________________________________________kk06">#REF!</definedName>
    <definedName name="__________________________________________kk29">#REF!</definedName>
    <definedName name="_________________________________________kk06">#REF!</definedName>
    <definedName name="_________________________________________kk29">#REF!</definedName>
    <definedName name="________________________________________kk06">#REF!</definedName>
    <definedName name="________________________________________kk29">#REF!</definedName>
    <definedName name="_______________________________________kk06">#REF!</definedName>
    <definedName name="_______________________________________kk29">#REF!</definedName>
    <definedName name="______________________________________kk06">#REF!</definedName>
    <definedName name="______________________________________kk29">#REF!</definedName>
    <definedName name="_____________________________________kk06">#REF!</definedName>
    <definedName name="_____________________________________kk29">#REF!</definedName>
    <definedName name="____________________________________kk06">#REF!</definedName>
    <definedName name="____________________________________kk29">#REF!</definedName>
    <definedName name="___________________________________kk06">#REF!</definedName>
    <definedName name="___________________________________kk29">#REF!</definedName>
    <definedName name="__________________________________kk06">#REF!</definedName>
    <definedName name="__________________________________kk29">#REF!</definedName>
    <definedName name="_________________________________kk06">#REF!</definedName>
    <definedName name="_________________________________kk29">#REF!</definedName>
    <definedName name="________________________________kk06">#REF!</definedName>
    <definedName name="________________________________kk29">#REF!</definedName>
    <definedName name="_______________________________kk06">#REF!</definedName>
    <definedName name="_______________________________kk29">#REF!</definedName>
    <definedName name="______________________________kk06">#REF!</definedName>
    <definedName name="______________________________kk29">#REF!</definedName>
    <definedName name="_____________________________kk06">#REF!</definedName>
    <definedName name="_____________________________kk29">#REF!</definedName>
    <definedName name="____________________________kk06">#REF!</definedName>
    <definedName name="____________________________kk29">#REF!</definedName>
    <definedName name="___________________________kk06">#REF!</definedName>
    <definedName name="___________________________kk29">#REF!</definedName>
    <definedName name="__________________________kk06">#REF!</definedName>
    <definedName name="__________________________kk29">#REF!</definedName>
    <definedName name="_________________________kk06">#REF!</definedName>
    <definedName name="_________________________kk29">#REF!</definedName>
    <definedName name="________________________kk06">#REF!</definedName>
    <definedName name="________________________kk29">#REF!</definedName>
    <definedName name="_______________________kk06">#REF!</definedName>
    <definedName name="_______________________kk29">#REF!</definedName>
    <definedName name="______________________kk06">#REF!</definedName>
    <definedName name="______________________kk29">#REF!</definedName>
    <definedName name="_____________________kk06">#REF!</definedName>
    <definedName name="_____________________kk29">#REF!</definedName>
    <definedName name="____________________kk06">#REF!</definedName>
    <definedName name="____________________kk29">#REF!</definedName>
    <definedName name="___________________kk06">#REF!</definedName>
    <definedName name="___________________kk29">#REF!</definedName>
    <definedName name="__________________kk06">#REF!</definedName>
    <definedName name="__________________kk29">#REF!</definedName>
    <definedName name="_________________kk06">#REF!</definedName>
    <definedName name="_________________kk29">#REF!</definedName>
    <definedName name="________________kk06">#REF!</definedName>
    <definedName name="________________kk29">#REF!</definedName>
    <definedName name="_______________kk06">#REF!</definedName>
    <definedName name="_______________kk29">#REF!</definedName>
    <definedName name="______________kk06">#REF!</definedName>
    <definedName name="______________kk29">#REF!</definedName>
    <definedName name="_____________kk06">#REF!</definedName>
    <definedName name="_____________kk29">#REF!</definedName>
    <definedName name="____________kk06">#REF!</definedName>
    <definedName name="____________kk29">#REF!</definedName>
    <definedName name="___________kk06">#REF!</definedName>
    <definedName name="___________kk29">#REF!</definedName>
    <definedName name="__________kk06">#REF!</definedName>
    <definedName name="__________kk29">#REF!</definedName>
    <definedName name="_________kk06">#REF!</definedName>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houjin">#REF!</definedName>
    <definedName name="jigyoumeishou">#REF!</definedName>
    <definedName name="jiritu">#REF!</definedName>
    <definedName name="kanagawaken">#REF!</definedName>
    <definedName name="kawasaki">#REF!</definedName>
    <definedName name="KK_03">#REF!</definedName>
    <definedName name="kk_04">#REF!</definedName>
    <definedName name="KK_06">#REF!</definedName>
    <definedName name="kk_07">#REF!</definedName>
    <definedName name="‐㏍08">#REF!</definedName>
    <definedName name="KK2_3">#REF!</definedName>
    <definedName name="ｋｋｋｋ">#REF!</definedName>
    <definedName name="nn">#REF!</definedName>
    <definedName name="_xlnm.Print_Area" localSheetId="0">'勤務形態一覧表（共同生活援助・介護サービス包括型）'!#REF!</definedName>
    <definedName name="_xlnm.Print_Area" localSheetId="1">'勤務形態一覧表（共同生活援助・外部サービス利用型）'!$A$1:$AN$34</definedName>
    <definedName name="_xlnm.Print_Area" localSheetId="2">'勤務形態一覧表（共同生活援助・日中サービス支援型）'!$A$1:$AN$34</definedName>
    <definedName name="Roman_01">#REF!</definedName>
    <definedName name="Roman_02">#REF!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siharai">#REF!</definedName>
    <definedName name="sikuchouson">#REF!</definedName>
    <definedName name="sinseisaki">#REF!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こ">#REF!</definedName>
    <definedName name="加算">#REF!</definedName>
    <definedName name="看護時間">#REF!</definedName>
    <definedName name="就労継続支援Ｂ型">#REF!</definedName>
    <definedName name="食事">#REF!</definedName>
    <definedName name="体制等状況一覧">#REF!</definedName>
    <definedName name="町っ油">#REF!</definedName>
    <definedName name="夜勤職員">#REF!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 l="1"/>
  <c r="G9" i="1"/>
  <c r="H9" i="1"/>
  <c r="I9" i="1"/>
  <c r="J9" i="1"/>
  <c r="K9" i="1"/>
  <c r="L9" i="1"/>
  <c r="M9" i="1"/>
  <c r="N9" i="1"/>
  <c r="O9" i="1"/>
  <c r="P9" i="1"/>
  <c r="Q9" i="1"/>
  <c r="R9" i="1"/>
  <c r="S9" i="1"/>
  <c r="T9" i="1"/>
  <c r="U9" i="1"/>
  <c r="V9" i="1"/>
  <c r="W9" i="1"/>
  <c r="X9" i="1"/>
  <c r="Y9" i="1"/>
  <c r="Z9" i="1"/>
  <c r="AA9" i="1"/>
  <c r="AB9" i="1"/>
  <c r="AC9" i="1"/>
  <c r="AD9" i="1"/>
  <c r="AE9" i="1"/>
  <c r="AF9" i="1"/>
  <c r="AG9" i="1"/>
  <c r="AH9" i="1"/>
  <c r="AI9" i="1"/>
  <c r="AJ9" i="1"/>
  <c r="F10" i="1"/>
  <c r="AI10" i="1" s="1"/>
  <c r="G10" i="1"/>
  <c r="H10" i="1"/>
  <c r="I10" i="1"/>
  <c r="J10" i="1"/>
  <c r="K10" i="1"/>
  <c r="L10" i="1"/>
  <c r="M10" i="1"/>
  <c r="N10" i="1"/>
  <c r="O10" i="1"/>
  <c r="P10" i="1"/>
  <c r="Q10" i="1"/>
  <c r="R10" i="1"/>
  <c r="S10" i="1"/>
  <c r="T10" i="1"/>
  <c r="U10" i="1"/>
  <c r="V10" i="1"/>
  <c r="W10" i="1"/>
  <c r="X10" i="1"/>
  <c r="Y10" i="1"/>
  <c r="Z10" i="1"/>
  <c r="AA10" i="1"/>
  <c r="AB10" i="1"/>
  <c r="AC10" i="1"/>
  <c r="AD10" i="1"/>
  <c r="AE10" i="1"/>
  <c r="AF10" i="1"/>
  <c r="AG10" i="1"/>
  <c r="AH10" i="1"/>
  <c r="AK11" i="1"/>
  <c r="AL11" i="1" s="1"/>
  <c r="AK12" i="1"/>
  <c r="AL12" i="1"/>
  <c r="AK13" i="1"/>
  <c r="AL13" i="1"/>
  <c r="AK14" i="1"/>
  <c r="AL14" i="1"/>
  <c r="AK15" i="1"/>
  <c r="AL15" i="1"/>
  <c r="AK16" i="1"/>
  <c r="AL16" i="1" s="1"/>
  <c r="AK17" i="1"/>
  <c r="AL17" i="1"/>
  <c r="AK18" i="1"/>
  <c r="AL18" i="1"/>
  <c r="AK19" i="1"/>
  <c r="AL19" i="1"/>
  <c r="AK20" i="1"/>
  <c r="AL20" i="1"/>
  <c r="AK21" i="1"/>
  <c r="AL21" i="1"/>
  <c r="AK22" i="1"/>
  <c r="AL22" i="1"/>
  <c r="AK23" i="1"/>
  <c r="AL23" i="1"/>
  <c r="AK24" i="1"/>
  <c r="AL24" i="1"/>
  <c r="AK25" i="1"/>
  <c r="AL25" i="1"/>
  <c r="AK26" i="1"/>
  <c r="AL26" i="1"/>
  <c r="AK27" i="1"/>
  <c r="AL27" i="1"/>
  <c r="AK28" i="1"/>
  <c r="AL28" i="1"/>
  <c r="AK29" i="1"/>
  <c r="AL29" i="1"/>
  <c r="AK30" i="1"/>
  <c r="AL30" i="1"/>
  <c r="F31" i="1"/>
  <c r="G31" i="1"/>
  <c r="H31" i="1"/>
  <c r="I31" i="1"/>
  <c r="J31" i="1"/>
  <c r="K31" i="1"/>
  <c r="L31" i="1"/>
  <c r="M31" i="1"/>
  <c r="N31" i="1"/>
  <c r="O31" i="1"/>
  <c r="P31" i="1"/>
  <c r="Q31" i="1"/>
  <c r="R31" i="1"/>
  <c r="S31" i="1"/>
  <c r="T31" i="1"/>
  <c r="U31" i="1"/>
  <c r="V31" i="1"/>
  <c r="W31" i="1"/>
  <c r="X31" i="1"/>
  <c r="Y31" i="1"/>
  <c r="Z31" i="1"/>
  <c r="AA31" i="1"/>
  <c r="AB31" i="1"/>
  <c r="AC31" i="1"/>
  <c r="AD31" i="1"/>
  <c r="AE31" i="1"/>
  <c r="AF31" i="1"/>
  <c r="AG31" i="1"/>
  <c r="AH31" i="1"/>
  <c r="AI31" i="1"/>
  <c r="AJ31" i="1"/>
  <c r="D37" i="1"/>
  <c r="E37" i="1"/>
  <c r="F37" i="1"/>
  <c r="AJ37" i="1" s="1"/>
  <c r="AL37" i="1" s="1"/>
  <c r="I37" i="1"/>
  <c r="J37" i="1"/>
  <c r="K37" i="1"/>
  <c r="L37" i="1"/>
  <c r="O37" i="1"/>
  <c r="R37" i="1"/>
  <c r="U37" i="1"/>
  <c r="V37" i="1"/>
  <c r="W37" i="1"/>
  <c r="X37" i="1"/>
  <c r="Y37" i="1"/>
  <c r="Z37" i="1"/>
  <c r="AA37" i="1"/>
  <c r="AB37" i="1"/>
  <c r="AC37" i="1"/>
  <c r="AD37" i="1"/>
  <c r="AE37" i="1"/>
  <c r="AF37" i="1"/>
  <c r="AG37" i="1"/>
  <c r="AH37" i="1"/>
  <c r="AI37" i="1"/>
  <c r="AJ38" i="1"/>
  <c r="AL38" i="1"/>
  <c r="AJ39" i="1"/>
  <c r="AL39" i="1"/>
  <c r="AJ40" i="1"/>
  <c r="AL40" i="1"/>
  <c r="AJ41" i="1"/>
  <c r="AL41" i="1" s="1"/>
  <c r="AJ42" i="1"/>
  <c r="AL42" i="1" s="1"/>
  <c r="AM42" i="1"/>
  <c r="AJ43" i="1"/>
  <c r="AL43" i="1"/>
  <c r="AJ44" i="1"/>
  <c r="AL44" i="1"/>
  <c r="AM44" i="1"/>
  <c r="AJ45" i="1"/>
  <c r="AL45" i="1"/>
  <c r="AJ46" i="1"/>
  <c r="AL46" i="1" s="1"/>
  <c r="AJ47" i="1"/>
  <c r="C54" i="1"/>
  <c r="C56" i="1" s="1"/>
  <c r="E54" i="1"/>
  <c r="F56" i="1" s="1"/>
  <c r="I54" i="1"/>
  <c r="I57" i="1" s="1"/>
  <c r="O54" i="1"/>
  <c r="O57" i="1" s="1"/>
  <c r="U57" i="1"/>
  <c r="AA56" i="1"/>
  <c r="AG54" i="1"/>
  <c r="AG56" i="1" s="1"/>
  <c r="AL54" i="1"/>
  <c r="AL56" i="1" s="1"/>
  <c r="X56" i="1"/>
  <c r="AJ56" i="1"/>
  <c r="AM56" i="1"/>
  <c r="R57" i="1"/>
  <c r="AJ57" i="1"/>
  <c r="AL57" i="1"/>
  <c r="AM57" i="1"/>
  <c r="E58" i="1"/>
  <c r="I58" i="1"/>
  <c r="O58" i="1"/>
  <c r="U58" i="1"/>
  <c r="AA58" i="1"/>
  <c r="AG58" i="1"/>
  <c r="AL58" i="1"/>
  <c r="AK31" i="1" l="1"/>
  <c r="AL31" i="1" s="1"/>
  <c r="C51" i="1"/>
  <c r="E51" i="1"/>
  <c r="L56" i="1"/>
  <c r="E57" i="1"/>
  <c r="I56" i="1"/>
  <c r="AG57" i="1"/>
  <c r="E56" i="1"/>
  <c r="F57" i="1"/>
  <c r="AD57" i="1"/>
  <c r="D56" i="1"/>
  <c r="R56" i="1"/>
  <c r="AA57" i="1"/>
  <c r="O56" i="1"/>
  <c r="X57" i="1"/>
  <c r="AD56" i="1"/>
  <c r="AM46" i="1"/>
  <c r="I51" i="1" s="1"/>
  <c r="AJ10" i="1"/>
  <c r="U56" i="1"/>
  <c r="L57" i="1"/>
  <c r="AL58" i="3" l="1"/>
  <c r="AG58" i="3"/>
  <c r="AA56" i="3"/>
  <c r="X57" i="3"/>
  <c r="R57" i="3"/>
  <c r="I57" i="3"/>
  <c r="E58" i="3"/>
  <c r="C56" i="3"/>
  <c r="AJ47" i="3"/>
  <c r="AJ46" i="3"/>
  <c r="AJ45" i="3"/>
  <c r="AL45" i="3" s="1"/>
  <c r="AJ44" i="3"/>
  <c r="AJ43" i="3"/>
  <c r="AL43" i="3" s="1"/>
  <c r="AJ42" i="3"/>
  <c r="AJ41" i="3"/>
  <c r="AL41" i="3" s="1"/>
  <c r="AJ40" i="3"/>
  <c r="AJ39" i="3"/>
  <c r="AJ38" i="3"/>
  <c r="AI37" i="3"/>
  <c r="AH37" i="3"/>
  <c r="AG37" i="3"/>
  <c r="AF37" i="3"/>
  <c r="AE37" i="3"/>
  <c r="AD37" i="3"/>
  <c r="AC37" i="3"/>
  <c r="AB37" i="3"/>
  <c r="AA37" i="3"/>
  <c r="Z37" i="3"/>
  <c r="Y37" i="3"/>
  <c r="X37" i="3"/>
  <c r="W37" i="3"/>
  <c r="V37" i="3"/>
  <c r="U37" i="3"/>
  <c r="R37" i="3"/>
  <c r="O37" i="3"/>
  <c r="L37" i="3"/>
  <c r="K37" i="3"/>
  <c r="J37" i="3"/>
  <c r="I37" i="3"/>
  <c r="F37" i="3"/>
  <c r="E37" i="3"/>
  <c r="D37" i="3"/>
  <c r="AJ31" i="3"/>
  <c r="AI31" i="3"/>
  <c r="AH31" i="3"/>
  <c r="AG31" i="3"/>
  <c r="AF31" i="3"/>
  <c r="AE31" i="3"/>
  <c r="AD31" i="3"/>
  <c r="AC31" i="3"/>
  <c r="AB31" i="3"/>
  <c r="AA31" i="3"/>
  <c r="Z31" i="3"/>
  <c r="Y31" i="3"/>
  <c r="X31" i="3"/>
  <c r="W31" i="3"/>
  <c r="V31" i="3"/>
  <c r="U31" i="3"/>
  <c r="T31" i="3"/>
  <c r="S31" i="3"/>
  <c r="R31" i="3"/>
  <c r="Q31" i="3"/>
  <c r="P31" i="3"/>
  <c r="O31" i="3"/>
  <c r="N31" i="3"/>
  <c r="M31" i="3"/>
  <c r="L31" i="3"/>
  <c r="K31" i="3"/>
  <c r="J31" i="3"/>
  <c r="I31" i="3"/>
  <c r="H31" i="3"/>
  <c r="G31" i="3"/>
  <c r="F31" i="3"/>
  <c r="AK30" i="3"/>
  <c r="AL30" i="3" s="1"/>
  <c r="AL29" i="3"/>
  <c r="AK29" i="3"/>
  <c r="AK28" i="3"/>
  <c r="AL28" i="3" s="1"/>
  <c r="AK27" i="3"/>
  <c r="AL27" i="3" s="1"/>
  <c r="AL26" i="3"/>
  <c r="AK26" i="3"/>
  <c r="AK25" i="3"/>
  <c r="AL25" i="3" s="1"/>
  <c r="AK24" i="3"/>
  <c r="AL24" i="3" s="1"/>
  <c r="AL23" i="3"/>
  <c r="AK23" i="3"/>
  <c r="AK22" i="3"/>
  <c r="AL22" i="3" s="1"/>
  <c r="AK21" i="3"/>
  <c r="AL21" i="3" s="1"/>
  <c r="AL20" i="3"/>
  <c r="AK20" i="3"/>
  <c r="AK19" i="3"/>
  <c r="AL19" i="3" s="1"/>
  <c r="AK18" i="3"/>
  <c r="AL18" i="3" s="1"/>
  <c r="AL17" i="3"/>
  <c r="AK17" i="3"/>
  <c r="AK16" i="3"/>
  <c r="AL16" i="3" s="1"/>
  <c r="AK15" i="3"/>
  <c r="AL15" i="3" s="1"/>
  <c r="AL14" i="3"/>
  <c r="AK14" i="3"/>
  <c r="AK13" i="3"/>
  <c r="AL13" i="3" s="1"/>
  <c r="AK12" i="3"/>
  <c r="AL12" i="3" s="1"/>
  <c r="AL11" i="3"/>
  <c r="AK11" i="3"/>
  <c r="AG10" i="3"/>
  <c r="AF10" i="3"/>
  <c r="AE10" i="3"/>
  <c r="AD10" i="3"/>
  <c r="AC10" i="3"/>
  <c r="AB10" i="3"/>
  <c r="AA10" i="3"/>
  <c r="Z10" i="3"/>
  <c r="Y10" i="3"/>
  <c r="X10" i="3"/>
  <c r="W10" i="3"/>
  <c r="V10" i="3"/>
  <c r="U10" i="3"/>
  <c r="T10" i="3"/>
  <c r="S10" i="3"/>
  <c r="R10" i="3"/>
  <c r="Q10" i="3"/>
  <c r="P10" i="3"/>
  <c r="O10" i="3"/>
  <c r="N10" i="3"/>
  <c r="M10" i="3"/>
  <c r="L10" i="3"/>
  <c r="K10" i="3"/>
  <c r="J10" i="3"/>
  <c r="I10" i="3"/>
  <c r="H10" i="3"/>
  <c r="G10" i="3"/>
  <c r="F10" i="3"/>
  <c r="AJ10" i="3" s="1"/>
  <c r="AG9" i="3"/>
  <c r="AF9" i="3"/>
  <c r="AE9" i="3"/>
  <c r="AD9" i="3"/>
  <c r="AC9" i="3"/>
  <c r="AB9" i="3"/>
  <c r="AA9" i="3"/>
  <c r="Z9" i="3"/>
  <c r="Y9" i="3"/>
  <c r="X9" i="3"/>
  <c r="W9" i="3"/>
  <c r="V9" i="3"/>
  <c r="U9" i="3"/>
  <c r="T9" i="3"/>
  <c r="S9" i="3"/>
  <c r="R9" i="3"/>
  <c r="Q9" i="3"/>
  <c r="P9" i="3"/>
  <c r="O9" i="3"/>
  <c r="N9" i="3"/>
  <c r="M9" i="3"/>
  <c r="L9" i="3"/>
  <c r="K9" i="3"/>
  <c r="J9" i="3"/>
  <c r="I9" i="3"/>
  <c r="H9" i="3"/>
  <c r="G9" i="3"/>
  <c r="F9" i="3"/>
  <c r="AJ9" i="3" s="1"/>
  <c r="AL55" i="2"/>
  <c r="AG55" i="2"/>
  <c r="AA55" i="2"/>
  <c r="U55" i="2"/>
  <c r="O55" i="2"/>
  <c r="I55" i="2"/>
  <c r="E55" i="2"/>
  <c r="U54" i="2"/>
  <c r="AD53" i="2"/>
  <c r="AA53" i="2"/>
  <c r="O53" i="2"/>
  <c r="L53" i="2"/>
  <c r="D53" i="2"/>
  <c r="AL54" i="2"/>
  <c r="AJ54" i="2"/>
  <c r="AA54" i="2"/>
  <c r="X53" i="2"/>
  <c r="R54" i="2"/>
  <c r="L54" i="2"/>
  <c r="E54" i="2"/>
  <c r="C53" i="2"/>
  <c r="AJ44" i="2"/>
  <c r="AJ43" i="2"/>
  <c r="AJ42" i="2"/>
  <c r="AL42" i="2" s="1"/>
  <c r="AJ41" i="2"/>
  <c r="AJ40" i="2"/>
  <c r="AJ39" i="2"/>
  <c r="AJ38" i="2"/>
  <c r="AG37" i="2"/>
  <c r="AD37" i="2"/>
  <c r="AA37" i="2"/>
  <c r="X37" i="2"/>
  <c r="U37" i="2"/>
  <c r="R37" i="2"/>
  <c r="O37" i="2"/>
  <c r="L37" i="2"/>
  <c r="I37" i="2"/>
  <c r="F37" i="2"/>
  <c r="E37" i="2"/>
  <c r="D37" i="2"/>
  <c r="AJ31" i="2"/>
  <c r="AI31" i="2"/>
  <c r="AH31" i="2"/>
  <c r="AG31" i="2"/>
  <c r="AF31" i="2"/>
  <c r="AE31" i="2"/>
  <c r="AD31" i="2"/>
  <c r="AC31" i="2"/>
  <c r="AB31" i="2"/>
  <c r="AA31" i="2"/>
  <c r="Z31" i="2"/>
  <c r="Y31" i="2"/>
  <c r="X31" i="2"/>
  <c r="W31" i="2"/>
  <c r="V31" i="2"/>
  <c r="U31" i="2"/>
  <c r="T31" i="2"/>
  <c r="S31" i="2"/>
  <c r="R31" i="2"/>
  <c r="Q31" i="2"/>
  <c r="P31" i="2"/>
  <c r="O31" i="2"/>
  <c r="N31" i="2"/>
  <c r="M31" i="2"/>
  <c r="L31" i="2"/>
  <c r="K31" i="2"/>
  <c r="J31" i="2"/>
  <c r="I31" i="2"/>
  <c r="H31" i="2"/>
  <c r="G31" i="2"/>
  <c r="F31" i="2"/>
  <c r="AK30" i="2"/>
  <c r="AK29" i="2"/>
  <c r="AK28" i="2"/>
  <c r="AL28" i="2" s="1"/>
  <c r="AK27" i="2"/>
  <c r="AL27" i="2" s="1"/>
  <c r="AK26" i="2"/>
  <c r="AL26" i="2" s="1"/>
  <c r="AK25" i="2"/>
  <c r="AL25" i="2" s="1"/>
  <c r="AL24" i="2"/>
  <c r="AK24" i="2"/>
  <c r="AK23" i="2"/>
  <c r="AK22" i="2"/>
  <c r="AK21" i="2"/>
  <c r="AK20" i="2"/>
  <c r="AK19" i="2"/>
  <c r="AL19" i="2" s="1"/>
  <c r="AK18" i="2"/>
  <c r="AL18" i="2" s="1"/>
  <c r="AK17" i="2"/>
  <c r="AL17" i="2" s="1"/>
  <c r="AK16" i="2"/>
  <c r="AL16" i="2" s="1"/>
  <c r="AK15" i="2"/>
  <c r="AL15" i="2" s="1"/>
  <c r="AK14" i="2"/>
  <c r="AK13" i="2"/>
  <c r="AK12" i="2"/>
  <c r="AK11" i="2"/>
  <c r="AG10" i="2"/>
  <c r="AF10" i="2"/>
  <c r="AE10" i="2"/>
  <c r="AD10" i="2"/>
  <c r="AC10" i="2"/>
  <c r="AB10" i="2"/>
  <c r="AA10" i="2"/>
  <c r="Z10" i="2"/>
  <c r="Y10" i="2"/>
  <c r="X10" i="2"/>
  <c r="W10" i="2"/>
  <c r="V10" i="2"/>
  <c r="U10" i="2"/>
  <c r="T10" i="2"/>
  <c r="S10" i="2"/>
  <c r="R10" i="2"/>
  <c r="Q10" i="2"/>
  <c r="P10" i="2"/>
  <c r="O10" i="2"/>
  <c r="N10" i="2"/>
  <c r="M10" i="2"/>
  <c r="L10" i="2"/>
  <c r="K10" i="2"/>
  <c r="J10" i="2"/>
  <c r="I10" i="2"/>
  <c r="H10" i="2"/>
  <c r="G10" i="2"/>
  <c r="F10" i="2"/>
  <c r="AJ10" i="2" s="1"/>
  <c r="AG9" i="2"/>
  <c r="AF9" i="2"/>
  <c r="AE9" i="2"/>
  <c r="AD9" i="2"/>
  <c r="AC9" i="2"/>
  <c r="AB9" i="2"/>
  <c r="AA9" i="2"/>
  <c r="Z9" i="2"/>
  <c r="Y9" i="2"/>
  <c r="X9" i="2"/>
  <c r="W9" i="2"/>
  <c r="V9" i="2"/>
  <c r="U9" i="2"/>
  <c r="T9" i="2"/>
  <c r="S9" i="2"/>
  <c r="R9" i="2"/>
  <c r="Q9" i="2"/>
  <c r="P9" i="2"/>
  <c r="O9" i="2"/>
  <c r="N9" i="2"/>
  <c r="M9" i="2"/>
  <c r="L9" i="2"/>
  <c r="K9" i="2"/>
  <c r="J9" i="2"/>
  <c r="I9" i="2"/>
  <c r="H9" i="2"/>
  <c r="G9" i="2"/>
  <c r="F9" i="2"/>
  <c r="AJ9" i="2" s="1"/>
  <c r="AH10" i="2" l="1"/>
  <c r="AI10" i="2"/>
  <c r="AL43" i="2"/>
  <c r="AL39" i="2"/>
  <c r="AK31" i="2"/>
  <c r="AK31" i="3"/>
  <c r="AL31" i="3" s="1"/>
  <c r="AD54" i="2"/>
  <c r="AM44" i="3"/>
  <c r="D56" i="3"/>
  <c r="AM54" i="2"/>
  <c r="AH9" i="3"/>
  <c r="L56" i="3"/>
  <c r="AI9" i="3"/>
  <c r="AM46" i="3"/>
  <c r="AD56" i="3"/>
  <c r="AD57" i="3"/>
  <c r="AM57" i="3"/>
  <c r="AI10" i="3"/>
  <c r="AL11" i="2"/>
  <c r="AL21" i="2"/>
  <c r="AL13" i="2"/>
  <c r="AI9" i="2"/>
  <c r="AL23" i="2"/>
  <c r="AL29" i="2"/>
  <c r="AL20" i="2"/>
  <c r="AL12" i="2"/>
  <c r="AL30" i="2"/>
  <c r="AL22" i="2"/>
  <c r="AL14" i="2"/>
  <c r="AL31" i="2"/>
  <c r="AL39" i="3"/>
  <c r="AL40" i="3"/>
  <c r="AM42" i="3"/>
  <c r="AJ37" i="3"/>
  <c r="AL37" i="3" s="1"/>
  <c r="AL38" i="3"/>
  <c r="AJ37" i="2"/>
  <c r="AL37" i="2" s="1"/>
  <c r="E48" i="2" s="1"/>
  <c r="AL38" i="2"/>
  <c r="AL40" i="2"/>
  <c r="AL41" i="2"/>
  <c r="C51" i="3"/>
  <c r="E51" i="3"/>
  <c r="F54" i="2"/>
  <c r="X54" i="2"/>
  <c r="AH9" i="2"/>
  <c r="AG53" i="2"/>
  <c r="AH10" i="3"/>
  <c r="AG56" i="3"/>
  <c r="AA57" i="3"/>
  <c r="AJ53" i="2"/>
  <c r="AJ56" i="3"/>
  <c r="E53" i="2"/>
  <c r="AL53" i="2"/>
  <c r="AG54" i="2"/>
  <c r="E56" i="3"/>
  <c r="AL56" i="3"/>
  <c r="AG57" i="3"/>
  <c r="F53" i="2"/>
  <c r="AM53" i="2"/>
  <c r="F56" i="3"/>
  <c r="AM56" i="3"/>
  <c r="AJ57" i="3"/>
  <c r="I53" i="2"/>
  <c r="I56" i="3"/>
  <c r="E57" i="3"/>
  <c r="AL57" i="3"/>
  <c r="F57" i="3"/>
  <c r="R56" i="3"/>
  <c r="L57" i="3"/>
  <c r="I58" i="3"/>
  <c r="O58" i="3"/>
  <c r="I54" i="2"/>
  <c r="O56" i="3"/>
  <c r="R53" i="2"/>
  <c r="U53" i="2"/>
  <c r="O54" i="2"/>
  <c r="U56" i="3"/>
  <c r="O57" i="3"/>
  <c r="X56" i="3"/>
  <c r="AA58" i="3"/>
  <c r="U57" i="3"/>
  <c r="I51" i="3" l="1"/>
  <c r="C48" i="2"/>
</calcChain>
</file>

<file path=xl/sharedStrings.xml><?xml version="1.0" encoding="utf-8"?>
<sst xmlns="http://schemas.openxmlformats.org/spreadsheetml/2006/main" count="318" uniqueCount="99">
  <si>
    <t>（別添29）従業者の勤務の体制及び勤務形態一覧表</t>
    <rPh sb="1" eb="3">
      <t>ベッテン</t>
    </rPh>
    <rPh sb="6" eb="9">
      <t>ジュウギョウシャ</t>
    </rPh>
    <rPh sb="10" eb="12">
      <t>キンム</t>
    </rPh>
    <rPh sb="13" eb="15">
      <t>タイセイ</t>
    </rPh>
    <rPh sb="15" eb="16">
      <t>オヨ</t>
    </rPh>
    <rPh sb="17" eb="19">
      <t>キンム</t>
    </rPh>
    <rPh sb="19" eb="21">
      <t>ケイタイ</t>
    </rPh>
    <rPh sb="21" eb="24">
      <t>イチランヒョウ</t>
    </rPh>
    <phoneticPr fontId="4"/>
  </si>
  <si>
    <t>サービス種別</t>
    <rPh sb="4" eb="6">
      <t>シュベツ</t>
    </rPh>
    <phoneticPr fontId="9"/>
  </si>
  <si>
    <t>共同生活援助・介護サービス包括型</t>
    <rPh sb="0" eb="2">
      <t>キョウドウ</t>
    </rPh>
    <rPh sb="2" eb="4">
      <t>セイカツ</t>
    </rPh>
    <rPh sb="4" eb="6">
      <t>エンジョ</t>
    </rPh>
    <phoneticPr fontId="4"/>
  </si>
  <si>
    <t>年</t>
    <rPh sb="0" eb="1">
      <t>ネン</t>
    </rPh>
    <phoneticPr fontId="4"/>
  </si>
  <si>
    <t>月</t>
    <rPh sb="0" eb="1">
      <t>ゲツ</t>
    </rPh>
    <phoneticPr fontId="4"/>
  </si>
  <si>
    <t>事業所名</t>
    <rPh sb="0" eb="3">
      <t>ジギョウショ</t>
    </rPh>
    <rPh sb="3" eb="4">
      <t>メイ</t>
    </rPh>
    <phoneticPr fontId="9"/>
  </si>
  <si>
    <t>(1)記載する期間</t>
    <rPh sb="3" eb="5">
      <t>キサイ</t>
    </rPh>
    <rPh sb="7" eb="9">
      <t>キカン</t>
    </rPh>
    <phoneticPr fontId="4"/>
  </si>
  <si>
    <t>(2)予定/実績の別</t>
    <rPh sb="3" eb="5">
      <t>ヨテイ</t>
    </rPh>
    <rPh sb="6" eb="8">
      <t>ジッセキ</t>
    </rPh>
    <rPh sb="9" eb="10">
      <t>ベツ</t>
    </rPh>
    <phoneticPr fontId="4"/>
  </si>
  <si>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9"/>
  </si>
  <si>
    <t>時間/週</t>
    <rPh sb="0" eb="2">
      <t>ジカン</t>
    </rPh>
    <rPh sb="3" eb="4">
      <t>シュウ</t>
    </rPh>
    <phoneticPr fontId="4"/>
  </si>
  <si>
    <t>時間/月</t>
    <rPh sb="0" eb="2">
      <t>ジカン</t>
    </rPh>
    <rPh sb="3" eb="4">
      <t>ツキ</t>
    </rPh>
    <phoneticPr fontId="4"/>
  </si>
  <si>
    <t>No.</t>
    <phoneticPr fontId="4"/>
  </si>
  <si>
    <t>(4)職種</t>
    <rPh sb="3" eb="5">
      <t>ショクシュ</t>
    </rPh>
    <phoneticPr fontId="4"/>
  </si>
  <si>
    <t>(5)勤務形態</t>
    <rPh sb="3" eb="5">
      <t>キンム</t>
    </rPh>
    <rPh sb="5" eb="7">
      <t>ケイタイ</t>
    </rPh>
    <phoneticPr fontId="4"/>
  </si>
  <si>
    <t>(6)資格</t>
    <rPh sb="3" eb="5">
      <t>シカク</t>
    </rPh>
    <phoneticPr fontId="4"/>
  </si>
  <si>
    <t>(7)氏名</t>
    <rPh sb="3" eb="5">
      <t>シメイ</t>
    </rPh>
    <phoneticPr fontId="4"/>
  </si>
  <si>
    <t>(8)</t>
    <phoneticPr fontId="4"/>
  </si>
  <si>
    <t>(9)勤務時間数合計</t>
    <rPh sb="3" eb="5">
      <t>キンム</t>
    </rPh>
    <rPh sb="5" eb="7">
      <t>ジカン</t>
    </rPh>
    <rPh sb="7" eb="8">
      <t>スウ</t>
    </rPh>
    <rPh sb="8" eb="10">
      <t>ゴウケイ</t>
    </rPh>
    <phoneticPr fontId="4"/>
  </si>
  <si>
    <t>(10)週平均の勤務時間数</t>
    <rPh sb="4" eb="7">
      <t>シュウヘイキン</t>
    </rPh>
    <rPh sb="8" eb="10">
      <t>キンム</t>
    </rPh>
    <rPh sb="10" eb="12">
      <t>ジカン</t>
    </rPh>
    <rPh sb="12" eb="13">
      <t>スウ</t>
    </rPh>
    <phoneticPr fontId="4"/>
  </si>
  <si>
    <t>(11)兼務状況
（兼務先／兼務する職務の内容）等</t>
    <phoneticPr fontId="4"/>
  </si>
  <si>
    <t>第１週</t>
    <rPh sb="0" eb="1">
      <t>ダイ</t>
    </rPh>
    <rPh sb="2" eb="3">
      <t>シュウ</t>
    </rPh>
    <phoneticPr fontId="4"/>
  </si>
  <si>
    <t>第２週</t>
    <rPh sb="0" eb="1">
      <t>ダイ</t>
    </rPh>
    <rPh sb="2" eb="3">
      <t>シュウ</t>
    </rPh>
    <phoneticPr fontId="4"/>
  </si>
  <si>
    <t>第３週</t>
    <rPh sb="0" eb="1">
      <t>ダイ</t>
    </rPh>
    <rPh sb="2" eb="3">
      <t>シュウ</t>
    </rPh>
    <phoneticPr fontId="4"/>
  </si>
  <si>
    <t>第４週</t>
    <rPh sb="0" eb="1">
      <t>ダイ</t>
    </rPh>
    <rPh sb="2" eb="3">
      <t>シュウ</t>
    </rPh>
    <phoneticPr fontId="4"/>
  </si>
  <si>
    <t>第５週</t>
    <rPh sb="0" eb="1">
      <t>ダイ</t>
    </rPh>
    <rPh sb="2" eb="3">
      <t>シュウ</t>
    </rPh>
    <phoneticPr fontId="4"/>
  </si>
  <si>
    <t>合計</t>
    <rPh sb="0" eb="2">
      <t>ゴウケイ</t>
    </rPh>
    <phoneticPr fontId="4"/>
  </si>
  <si>
    <t>サービス提供時間</t>
    <rPh sb="4" eb="6">
      <t>テイキョウ</t>
    </rPh>
    <rPh sb="6" eb="8">
      <t>ジカン</t>
    </rPh>
    <phoneticPr fontId="4"/>
  </si>
  <si>
    <t>＜前年度の平均値＞※新規申請の場合は推定数を記載ください。</t>
    <rPh sb="1" eb="2">
      <t>ゼン</t>
    </rPh>
    <rPh sb="2" eb="4">
      <t>ネンド</t>
    </rPh>
    <rPh sb="5" eb="8">
      <t>ヘイキンチ</t>
    </rPh>
    <rPh sb="10" eb="12">
      <t>シンキ</t>
    </rPh>
    <rPh sb="12" eb="14">
      <t>シンセイ</t>
    </rPh>
    <rPh sb="15" eb="17">
      <t>バアイ</t>
    </rPh>
    <rPh sb="18" eb="21">
      <t>スイテイスウ</t>
    </rPh>
    <rPh sb="22" eb="24">
      <t>キサイ</t>
    </rPh>
    <phoneticPr fontId="4"/>
  </si>
  <si>
    <t>計</t>
    <rPh sb="0" eb="1">
      <t>ケイ</t>
    </rPh>
    <phoneticPr fontId="4"/>
  </si>
  <si>
    <t>平均利用者数</t>
    <rPh sb="0" eb="2">
      <t>ヘイキン</t>
    </rPh>
    <rPh sb="2" eb="6">
      <t>リヨウシャスウ</t>
    </rPh>
    <phoneticPr fontId="4"/>
  </si>
  <si>
    <t>個人居宅介護
利用者数平均</t>
    <rPh sb="11" eb="13">
      <t>ヘイキン</t>
    </rPh>
    <phoneticPr fontId="13"/>
  </si>
  <si>
    <t>利用者延べ数計</t>
    <rPh sb="3" eb="4">
      <t>ノ</t>
    </rPh>
    <rPh sb="6" eb="7">
      <t>ケイ</t>
    </rPh>
    <phoneticPr fontId="4"/>
  </si>
  <si>
    <t>　区分１以下の延べ利用者数</t>
    <rPh sb="1" eb="3">
      <t>クブン</t>
    </rPh>
    <rPh sb="4" eb="6">
      <t>イカ</t>
    </rPh>
    <rPh sb="7" eb="8">
      <t>ノ</t>
    </rPh>
    <rPh sb="9" eb="13">
      <t>リヨウシャスウ</t>
    </rPh>
    <phoneticPr fontId="13"/>
  </si>
  <si>
    <t>　区分２の延べ利用者数</t>
    <rPh sb="1" eb="3">
      <t>クブン</t>
    </rPh>
    <rPh sb="5" eb="6">
      <t>ノ</t>
    </rPh>
    <rPh sb="7" eb="11">
      <t>リヨウシャスウ</t>
    </rPh>
    <phoneticPr fontId="13"/>
  </si>
  <si>
    <t>　区分３の延べ利用者数</t>
    <rPh sb="1" eb="3">
      <t>クブン</t>
    </rPh>
    <rPh sb="5" eb="6">
      <t>ノ</t>
    </rPh>
    <rPh sb="7" eb="11">
      <t>リヨウシャスウ</t>
    </rPh>
    <phoneticPr fontId="13"/>
  </si>
  <si>
    <t>　区分４の延べ利用者数</t>
    <rPh sb="1" eb="3">
      <t>クブン</t>
    </rPh>
    <rPh sb="5" eb="6">
      <t>ノ</t>
    </rPh>
    <rPh sb="7" eb="11">
      <t>リヨウシャスウ</t>
    </rPh>
    <phoneticPr fontId="13"/>
  </si>
  <si>
    <t>個人居宅介護利用者数</t>
    <rPh sb="0" eb="2">
      <t>コジン</t>
    </rPh>
    <rPh sb="2" eb="4">
      <t>キョタク</t>
    </rPh>
    <rPh sb="4" eb="6">
      <t>カイゴ</t>
    </rPh>
    <rPh sb="6" eb="9">
      <t>リヨウシャ</t>
    </rPh>
    <rPh sb="9" eb="10">
      <t>スウ</t>
    </rPh>
    <phoneticPr fontId="13"/>
  </si>
  <si>
    <t>　区分５の延べ利用者数</t>
    <rPh sb="1" eb="3">
      <t>クブン</t>
    </rPh>
    <rPh sb="5" eb="6">
      <t>ノ</t>
    </rPh>
    <rPh sb="7" eb="11">
      <t>リヨウシャスウ</t>
    </rPh>
    <phoneticPr fontId="13"/>
  </si>
  <si>
    <t>個人居宅介護利用者数</t>
    <rPh sb="0" eb="2">
      <t>コジン</t>
    </rPh>
    <rPh sb="9" eb="10">
      <t>スウ</t>
    </rPh>
    <phoneticPr fontId="13"/>
  </si>
  <si>
    <t>　区分６の延べ利用者数</t>
    <rPh sb="1" eb="3">
      <t>クブン</t>
    </rPh>
    <rPh sb="5" eb="6">
      <t>ノ</t>
    </rPh>
    <rPh sb="7" eb="11">
      <t>リヨウシャスウ</t>
    </rPh>
    <phoneticPr fontId="13"/>
  </si>
  <si>
    <t>開所日数</t>
    <rPh sb="0" eb="2">
      <t>カイショ</t>
    </rPh>
    <rPh sb="2" eb="4">
      <t>ニッスウ</t>
    </rPh>
    <phoneticPr fontId="17"/>
  </si>
  <si>
    <t>＜人員に関する基準＞</t>
    <rPh sb="1" eb="3">
      <t>ジンイン</t>
    </rPh>
    <rPh sb="4" eb="5">
      <t>カン</t>
    </rPh>
    <rPh sb="7" eb="9">
      <t>キジュン</t>
    </rPh>
    <phoneticPr fontId="4"/>
  </si>
  <si>
    <t>区分</t>
    <rPh sb="0" eb="2">
      <t>クブン</t>
    </rPh>
    <phoneticPr fontId="17"/>
  </si>
  <si>
    <t>サービス管理責任者</t>
    <rPh sb="4" eb="6">
      <t>カンリ</t>
    </rPh>
    <rPh sb="6" eb="9">
      <t>セキニンシャ</t>
    </rPh>
    <phoneticPr fontId="13"/>
  </si>
  <si>
    <t>世話人</t>
    <rPh sb="0" eb="3">
      <t>セワニン</t>
    </rPh>
    <phoneticPr fontId="13"/>
  </si>
  <si>
    <t>生活支援員</t>
  </si>
  <si>
    <t>必要な配置数</t>
    <rPh sb="0" eb="2">
      <t>ヒツヨウ</t>
    </rPh>
    <rPh sb="3" eb="6">
      <t>ハイチスウ</t>
    </rPh>
    <phoneticPr fontId="17"/>
  </si>
  <si>
    <t>＜実人数集計＞</t>
    <rPh sb="1" eb="2">
      <t>ジツ</t>
    </rPh>
    <rPh sb="2" eb="4">
      <t>ニンズウ</t>
    </rPh>
    <rPh sb="4" eb="6">
      <t>シュウケイ</t>
    </rPh>
    <phoneticPr fontId="4"/>
  </si>
  <si>
    <t>専従</t>
    <rPh sb="0" eb="2">
      <t>センジュウ</t>
    </rPh>
    <phoneticPr fontId="17"/>
  </si>
  <si>
    <t>兼務</t>
    <rPh sb="0" eb="2">
      <t>ケンム</t>
    </rPh>
    <phoneticPr fontId="17"/>
  </si>
  <si>
    <t>専従</t>
    <rPh sb="0" eb="2">
      <t>センジュウ</t>
    </rPh>
    <phoneticPr fontId="4"/>
  </si>
  <si>
    <t>兼務</t>
    <rPh sb="0" eb="2">
      <t>ケンム</t>
    </rPh>
    <phoneticPr fontId="4"/>
  </si>
  <si>
    <t>常勤</t>
    <rPh sb="0" eb="2">
      <t>ジョウキン</t>
    </rPh>
    <phoneticPr fontId="4"/>
  </si>
  <si>
    <t>非常勤</t>
    <rPh sb="0" eb="3">
      <t>ヒジョウキン</t>
    </rPh>
    <phoneticPr fontId="4"/>
  </si>
  <si>
    <t>常勤換算数</t>
    <rPh sb="0" eb="5">
      <t>ジョウキンカンサンスウ</t>
    </rPh>
    <phoneticPr fontId="1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</si>
  <si>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9"/>
  </si>
  <si>
    <t>　(1) 「４週」・「暦月」のいずれかを選択してください。</t>
    <rPh sb="7" eb="8">
      <t>シュウ</t>
    </rPh>
    <rPh sb="11" eb="12">
      <t>レキ</t>
    </rPh>
    <rPh sb="12" eb="13">
      <t>ツキ</t>
    </rPh>
    <rPh sb="20" eb="22">
      <t>センタク</t>
    </rPh>
    <phoneticPr fontId="9"/>
  </si>
  <si>
    <t>　(2) 「予定」・「実績」のいずれかを選択してください。</t>
    <rPh sb="6" eb="8">
      <t>ヨテイ</t>
    </rPh>
    <rPh sb="11" eb="13">
      <t>ジッセキ</t>
    </rPh>
    <rPh sb="20" eb="22">
      <t>センタク</t>
    </rPh>
    <phoneticPr fontId="9"/>
  </si>
  <si>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9"/>
  </si>
  <si>
    <t>　(4) 従業者の職種を入力してください。</t>
    <rPh sb="5" eb="8">
      <t>ジュウギョウシャ</t>
    </rPh>
    <rPh sb="9" eb="11">
      <t>ショクシュ</t>
    </rPh>
    <rPh sb="12" eb="14">
      <t>ニュウリョク</t>
    </rPh>
    <phoneticPr fontId="9"/>
  </si>
  <si>
    <t xml:space="preserve"> 　　 記入の順序は、職種ごとにまとめてください。</t>
    <rPh sb="4" eb="6">
      <t>キニュウ</t>
    </rPh>
    <rPh sb="7" eb="9">
      <t>ジュンジョ</t>
    </rPh>
    <rPh sb="11" eb="13">
      <t>ショクシュ</t>
    </rPh>
    <phoneticPr fontId="9"/>
  </si>
  <si>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7"/>
  </si>
  <si>
    <t>記号</t>
    <rPh sb="0" eb="2">
      <t>キゴウ</t>
    </rPh>
    <phoneticPr fontId="9"/>
  </si>
  <si>
    <t>区分</t>
    <rPh sb="0" eb="2">
      <t>クブン</t>
    </rPh>
    <phoneticPr fontId="9"/>
  </si>
  <si>
    <t>A</t>
  </si>
  <si>
    <t>常勤で専従</t>
    <rPh sb="0" eb="2">
      <t>ジョウキン</t>
    </rPh>
    <rPh sb="3" eb="5">
      <t>センジュウ</t>
    </rPh>
    <phoneticPr fontId="9"/>
  </si>
  <si>
    <t>B</t>
  </si>
  <si>
    <t>常勤で兼務</t>
    <rPh sb="0" eb="2">
      <t>ジョウキン</t>
    </rPh>
    <rPh sb="3" eb="5">
      <t>ケンム</t>
    </rPh>
    <phoneticPr fontId="9"/>
  </si>
  <si>
    <t>C</t>
  </si>
  <si>
    <t>非常勤で専従</t>
    <rPh sb="0" eb="3">
      <t>ヒジョウキン</t>
    </rPh>
    <rPh sb="4" eb="6">
      <t>センジュウ</t>
    </rPh>
    <phoneticPr fontId="9"/>
  </si>
  <si>
    <t>D</t>
  </si>
  <si>
    <t>非常勤で兼務</t>
    <rPh sb="0" eb="3">
      <t>ヒジョウキン</t>
    </rPh>
    <rPh sb="4" eb="6">
      <t>ケンム</t>
    </rPh>
    <phoneticPr fontId="9"/>
  </si>
  <si>
    <t>（注）常勤・非常勤の区分について</t>
    <rPh sb="1" eb="2">
      <t>チュウ</t>
    </rPh>
    <rPh sb="3" eb="5">
      <t>ジョウキン</t>
    </rPh>
    <rPh sb="6" eb="9">
      <t>ヒジョウキン</t>
    </rPh>
    <rPh sb="10" eb="12">
      <t>クブン</t>
    </rPh>
    <phoneticPr fontId="9"/>
  </si>
  <si>
    <r>
      <t>　　　当該事業所における勤務時間が、当該事業所において定められている常勤の従業者が勤務すべき時間数に達していることをいいます。</t>
    </r>
    <r>
      <rPr>
        <u/>
        <sz val="9"/>
        <rFont val="ＭＳ ゴシック"/>
        <family val="3"/>
        <charset val="128"/>
      </rPr>
      <t>雇用の形態は考慮しません</t>
    </r>
    <r>
      <rPr>
        <sz val="9"/>
        <rFont val="ＭＳ ゴシック"/>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9"/>
  </si>
  <si>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9"/>
  </si>
  <si>
    <t>　(6) 従業者の保有する資格を入力してください。</t>
    <rPh sb="5" eb="8">
      <t>ジュウギョウシャ</t>
    </rPh>
    <rPh sb="9" eb="11">
      <t>ホユウ</t>
    </rPh>
    <rPh sb="13" eb="15">
      <t>シカク</t>
    </rPh>
    <rPh sb="16" eb="18">
      <t>ニュウリョク</t>
    </rPh>
    <phoneticPr fontId="9"/>
  </si>
  <si>
    <t xml:space="preserve"> 　　 保有資格を全て記入するのではなく、人員基準・加配加算上、求められる資格等を入力してください。</t>
    <phoneticPr fontId="9"/>
  </si>
  <si>
    <r>
      <t xml:space="preserve">       ※選択した資格及び研修に関して、</t>
    </r>
    <r>
      <rPr>
        <b/>
        <u/>
        <sz val="9"/>
        <rFont val="ＭＳ ゴシック"/>
        <family val="3"/>
        <charset val="128"/>
      </rPr>
      <t>必要に応じて、</t>
    </r>
    <r>
      <rPr>
        <b/>
        <sz val="9"/>
        <rFont val="ＭＳ ゴシック"/>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9"/>
  </si>
  <si>
    <t>　(7) 従業者の氏名を記入してください。</t>
    <rPh sb="5" eb="8">
      <t>ジュウギョウシャ</t>
    </rPh>
    <rPh sb="9" eb="11">
      <t>シメイ</t>
    </rPh>
    <rPh sb="12" eb="14">
      <t>キニュウ</t>
    </rPh>
    <phoneticPr fontId="9"/>
  </si>
  <si>
    <t>　(8) 申請する事業に係る従業者（管理者を含む。）の1ヶ月分の勤務時間を入力してください。常勤の職員が休暇を取得する場合は、「休」と入力してください。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9"/>
  </si>
  <si>
    <t>　　  ※ 指定基準の確認に際しては、４週分の入力で差し支えありません。</t>
  </si>
  <si>
    <t>　(9) 従業者ごとに、合計勤務時間数を入力してください。</t>
    <rPh sb="5" eb="8">
      <t>ジュウギョウシャ</t>
    </rPh>
    <rPh sb="12" eb="14">
      <t>ゴウケイ</t>
    </rPh>
    <rPh sb="14" eb="16">
      <t>キンム</t>
    </rPh>
    <rPh sb="16" eb="19">
      <t>ジカンスウ</t>
    </rPh>
    <rPh sb="20" eb="22">
      <t>ニュウリョク</t>
    </rPh>
    <phoneticPr fontId="9"/>
  </si>
  <si>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9"/>
  </si>
  <si>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9"/>
  </si>
  <si>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9"/>
  </si>
  <si>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9"/>
  </si>
  <si>
    <t>　　　 その他、特記事項欄としてもご活用ください。</t>
    <rPh sb="6" eb="7">
      <t>タ</t>
    </rPh>
    <rPh sb="8" eb="10">
      <t>トッキ</t>
    </rPh>
    <rPh sb="10" eb="12">
      <t>ジコウ</t>
    </rPh>
    <rPh sb="12" eb="13">
      <t>ラン</t>
    </rPh>
    <rPh sb="18" eb="20">
      <t>カツヨウ</t>
    </rPh>
    <phoneticPr fontId="7"/>
  </si>
  <si>
    <t xml:space="preserve"> （12) 必要項目を満たしていれば、各事業所で使用するシフト表等をもって代替書類として差し支えありません。</t>
  </si>
  <si>
    <t>共同生活援助・外部サービス利用型</t>
    <rPh sb="0" eb="2">
      <t>キョウドウ</t>
    </rPh>
    <rPh sb="2" eb="4">
      <t>セイカツ</t>
    </rPh>
    <rPh sb="4" eb="6">
      <t>エンジョ</t>
    </rPh>
    <phoneticPr fontId="4"/>
  </si>
  <si>
    <t>共同生活援助・日中サービス支援型</t>
    <rPh sb="0" eb="2">
      <t>キョウドウ</t>
    </rPh>
    <rPh sb="2" eb="4">
      <t>セイカツ</t>
    </rPh>
    <rPh sb="4" eb="6">
      <t>エンジョ</t>
    </rPh>
    <phoneticPr fontId="4"/>
  </si>
  <si>
    <t>４週</t>
  </si>
  <si>
    <t>夜間支援従事者</t>
    <rPh sb="0" eb="2">
      <t>ヤカン</t>
    </rPh>
    <rPh sb="2" eb="4">
      <t>シエン</t>
    </rPh>
    <rPh sb="4" eb="7">
      <t>ジュウジシャ</t>
    </rPh>
    <phoneticPr fontId="13"/>
  </si>
  <si>
    <t>管理者</t>
  </si>
  <si>
    <t>サービス管理責任者</t>
  </si>
  <si>
    <t>世話人</t>
  </si>
  <si>
    <t>その他職員</t>
  </si>
  <si>
    <t>-</t>
  </si>
  <si>
    <t>夜間支援従事者</t>
  </si>
  <si>
    <t>その他職員</t>
    <rPh sb="2" eb="3">
      <t>タ</t>
    </rPh>
    <rPh sb="3" eb="5">
      <t>ショクイン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</si>
</sst>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09]d;@"/>
    <numFmt numFmtId="177" formatCode="aaa"/>
    <numFmt numFmtId="178" formatCode="0.0_ "/>
    <numFmt numFmtId="179" formatCode="[$-409]d&quot;月&quot;"/>
  </numFmts>
  <fonts count="26">
    <font>
      <sz val="11"/>
      <color theme="1"/>
      <name val="游ゴシック"/>
      <family val="3"/>
      <charset val="128"/>
      <scheme val="minor"/>
    </font>
    <font>
      <sz val="11"/>
      <name val="ＭＳ Ｐゴシック"/>
      <family val="3"/>
      <charset val="128"/>
    </font>
    <font>
      <b/>
      <sz val="11"/>
      <name val="ＭＳ ゴシック"/>
      <family val="3"/>
      <charset val="128"/>
    </font>
    <font>
      <sz val="6"/>
      <name val="游ゴシック"/>
      <family val="2"/>
      <charset val="128"/>
      <scheme val="minor"/>
    </font>
    <font>
      <sz val="6"/>
      <name val="ＭＳ Ｐゴシック"/>
      <family val="3"/>
      <charset val="128"/>
    </font>
    <font>
      <sz val="12"/>
      <name val="ＭＳ ゴシック"/>
      <family val="3"/>
      <charset val="128"/>
    </font>
    <font>
      <sz val="11"/>
      <name val="ＭＳ ゴシック"/>
      <family val="3"/>
      <charset val="128"/>
    </font>
    <font>
      <sz val="10"/>
      <name val="ＭＳ ゴシック"/>
      <family val="3"/>
      <charset val="128"/>
    </font>
    <font>
      <sz val="10"/>
      <color theme="1"/>
      <name val="游ゴシック"/>
      <family val="3"/>
      <charset val="128"/>
      <scheme val="minor"/>
    </font>
    <font>
      <sz val="10"/>
      <color indexed="8"/>
      <name val="ＭＳ ゴシック"/>
      <family val="3"/>
      <charset val="128"/>
    </font>
    <font>
      <sz val="11"/>
      <color theme="1"/>
      <name val="ＭＳ ゴシック"/>
      <family val="3"/>
      <charset val="128"/>
    </font>
    <font>
      <sz val="10"/>
      <color theme="1"/>
      <name val="ＭＳ ゴシック"/>
      <family val="3"/>
      <charset val="128"/>
    </font>
    <font>
      <sz val="9"/>
      <name val="ＭＳ ゴシック"/>
      <family val="3"/>
      <charset val="128"/>
    </font>
    <font>
      <sz val="6"/>
      <name val="游ゴシック"/>
      <family val="3"/>
      <charset val="128"/>
    </font>
    <font>
      <sz val="8"/>
      <name val="ＭＳ ゴシック"/>
      <family val="3"/>
      <charset val="128"/>
    </font>
    <font>
      <sz val="11"/>
      <color rgb="FFFF0000"/>
      <name val="游ゴシック"/>
      <family val="3"/>
      <charset val="128"/>
      <scheme val="minor"/>
    </font>
    <font>
      <sz val="12"/>
      <color rgb="FFFF0000"/>
      <name val="ＭＳ ゴシック"/>
      <family val="3"/>
      <charset val="128"/>
    </font>
    <font>
      <sz val="6"/>
      <name val="ＭＳ ゴシック"/>
      <family val="3"/>
      <charset val="128"/>
    </font>
    <font>
      <sz val="9"/>
      <color theme="1"/>
      <name val="ＭＳ ゴシック"/>
      <family val="3"/>
      <charset val="128"/>
    </font>
    <font>
      <sz val="10"/>
      <color theme="0"/>
      <name val="ＭＳ ゴシック"/>
      <family val="3"/>
      <charset val="128"/>
    </font>
    <font>
      <sz val="9"/>
      <color theme="0"/>
      <name val="ＭＳ ゴシック"/>
      <family val="3"/>
      <charset val="128"/>
    </font>
    <font>
      <u/>
      <sz val="9"/>
      <name val="ＭＳ ゴシック"/>
      <family val="3"/>
      <charset val="128"/>
    </font>
    <font>
      <b/>
      <u/>
      <sz val="9"/>
      <name val="ＭＳ ゴシック"/>
      <family val="3"/>
      <charset val="128"/>
    </font>
    <font>
      <b/>
      <sz val="9"/>
      <name val="ＭＳ ゴシック"/>
      <family val="3"/>
      <charset val="128"/>
    </font>
    <font>
      <sz val="6"/>
      <name val="游ゴシック"/>
      <family val="3"/>
      <charset val="128"/>
      <scheme val="minor"/>
    </font>
    <font>
      <sz val="11"/>
      <name val="游ゴシック"/>
      <family val="3"/>
      <charset val="128"/>
      <scheme val="minor"/>
    </font>
  </fonts>
  <fills count="7">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thin">
        <color indexed="64"/>
      </top>
      <bottom/>
      <diagonal/>
    </border>
    <border diagonalUp="1">
      <left/>
      <right/>
      <top style="thin">
        <color indexed="64"/>
      </top>
      <bottom style="thin">
        <color indexed="64"/>
      </bottom>
      <diagonal style="thin">
        <color indexed="64"/>
      </diagonal>
    </border>
  </borders>
  <cellStyleXfs count="3">
    <xf numFmtId="0" fontId="0" fillId="0" borderId="0">
      <alignment vertical="center"/>
    </xf>
    <xf numFmtId="0" fontId="1" fillId="0" borderId="0">
      <alignment vertical="center"/>
    </xf>
    <xf numFmtId="0" fontId="11" fillId="0" borderId="0">
      <alignment vertical="center"/>
    </xf>
  </cellStyleXfs>
  <cellXfs count="192">
    <xf numFmtId="0" fontId="0" fillId="0" borderId="0" xfId="0">
      <alignment vertical="center"/>
    </xf>
    <xf numFmtId="0" fontId="2" fillId="0" borderId="0" xfId="1" applyFont="1" applyAlignment="1">
      <alignment horizontal="left" vertical="center"/>
    </xf>
    <xf numFmtId="0" fontId="5" fillId="0" borderId="0" xfId="1" applyFont="1" applyAlignment="1">
      <alignment vertical="center" textRotation="255" shrinkToFit="1"/>
    </xf>
    <xf numFmtId="0" fontId="6" fillId="0" borderId="0" xfId="1" applyFont="1" applyAlignment="1">
      <alignment horizontal="left" vertical="center"/>
    </xf>
    <xf numFmtId="0" fontId="7" fillId="0" borderId="0" xfId="1" applyFont="1" applyAlignment="1">
      <alignment horizontal="left" vertical="center"/>
    </xf>
    <xf numFmtId="0" fontId="7" fillId="0" borderId="0" xfId="1" applyFont="1">
      <alignment vertical="center"/>
    </xf>
    <xf numFmtId="0" fontId="8" fillId="0" borderId="0" xfId="0" applyFont="1">
      <alignment vertical="center"/>
    </xf>
    <xf numFmtId="0" fontId="7" fillId="0" borderId="0" xfId="1" applyFont="1" applyAlignment="1">
      <alignment horizontal="right" vertical="center"/>
    </xf>
    <xf numFmtId="0" fontId="5" fillId="0" borderId="0" xfId="1" applyFont="1">
      <alignment vertical="center"/>
    </xf>
    <xf numFmtId="0" fontId="7" fillId="0" borderId="0" xfId="1" applyFont="1" applyAlignment="1">
      <alignment vertical="center"/>
    </xf>
    <xf numFmtId="0" fontId="7" fillId="0" borderId="0" xfId="1" applyFont="1" applyAlignment="1">
      <alignment horizontal="center" vertical="center"/>
    </xf>
    <xf numFmtId="0" fontId="7" fillId="0" borderId="0" xfId="1" applyFont="1" applyFill="1" applyBorder="1" applyAlignment="1">
      <alignment horizontal="center" vertical="center"/>
    </xf>
    <xf numFmtId="0" fontId="10" fillId="0" borderId="0" xfId="0" applyFont="1">
      <alignment vertical="center"/>
    </xf>
    <xf numFmtId="0" fontId="11" fillId="0" borderId="0" xfId="0" applyFont="1">
      <alignment vertical="center"/>
    </xf>
    <xf numFmtId="0" fontId="11" fillId="0" borderId="0" xfId="0" applyFont="1" applyAlignment="1">
      <alignment horizontal="right" vertical="center"/>
    </xf>
    <xf numFmtId="0" fontId="11" fillId="5" borderId="1" xfId="0" applyFont="1" applyFill="1" applyBorder="1">
      <alignment vertical="center"/>
    </xf>
    <xf numFmtId="0" fontId="12" fillId="0" borderId="0" xfId="1" applyFont="1" applyBorder="1" applyAlignment="1">
      <alignment horizontal="center" vertical="center"/>
    </xf>
    <xf numFmtId="0" fontId="7" fillId="0" borderId="0" xfId="1" applyFont="1" applyBorder="1" applyAlignment="1">
      <alignment horizontal="center" vertical="center"/>
    </xf>
    <xf numFmtId="176" fontId="12" fillId="0" borderId="1" xfId="1" applyNumberFormat="1" applyFont="1" applyBorder="1" applyAlignment="1">
      <alignment vertical="center"/>
    </xf>
    <xf numFmtId="177" fontId="12" fillId="0" borderId="1" xfId="1" applyNumberFormat="1" applyFont="1" applyBorder="1" applyAlignment="1">
      <alignment vertical="center"/>
    </xf>
    <xf numFmtId="0" fontId="7" fillId="0" borderId="1" xfId="1" applyFont="1" applyBorder="1" applyAlignment="1">
      <alignment vertical="center"/>
    </xf>
    <xf numFmtId="0" fontId="12" fillId="2" borderId="1" xfId="1" applyFont="1" applyFill="1" applyBorder="1" applyAlignment="1">
      <alignment horizontal="left" vertical="center"/>
    </xf>
    <xf numFmtId="0" fontId="12" fillId="2" borderId="4" xfId="1" applyFont="1" applyFill="1" applyBorder="1" applyAlignment="1">
      <alignment horizontal="center" vertical="center"/>
    </xf>
    <xf numFmtId="0" fontId="12" fillId="4" borderId="1" xfId="1" applyFont="1" applyFill="1" applyBorder="1" applyAlignment="1">
      <alignment vertical="center"/>
    </xf>
    <xf numFmtId="0" fontId="12" fillId="4" borderId="4" xfId="1" applyFont="1" applyFill="1" applyBorder="1" applyAlignment="1">
      <alignment vertical="center"/>
    </xf>
    <xf numFmtId="0" fontId="12" fillId="3" borderId="1" xfId="1" applyFont="1" applyFill="1" applyBorder="1" applyAlignment="1">
      <alignment horizontal="right" vertical="center"/>
    </xf>
    <xf numFmtId="0" fontId="12" fillId="0" borderId="5" xfId="1" applyFont="1" applyBorder="1" applyAlignment="1">
      <alignment horizontal="right" vertical="center"/>
    </xf>
    <xf numFmtId="178" fontId="12" fillId="0" borderId="1" xfId="1" applyNumberFormat="1" applyFont="1" applyBorder="1" applyAlignment="1">
      <alignment horizontal="right" vertical="center"/>
    </xf>
    <xf numFmtId="0" fontId="12" fillId="0" borderId="1" xfId="1" applyFont="1" applyBorder="1" applyAlignment="1">
      <alignment horizontal="right" vertical="center"/>
    </xf>
    <xf numFmtId="0" fontId="12" fillId="3" borderId="9" xfId="1" applyFont="1" applyFill="1" applyBorder="1" applyAlignment="1">
      <alignment horizontal="right" vertical="center"/>
    </xf>
    <xf numFmtId="0" fontId="12" fillId="0" borderId="10" xfId="1" applyFont="1" applyBorder="1" applyAlignment="1">
      <alignment horizontal="right" vertical="center"/>
    </xf>
    <xf numFmtId="0" fontId="12" fillId="0" borderId="0" xfId="1" applyFont="1" applyFill="1" applyBorder="1" applyAlignment="1">
      <alignment horizontal="center" vertical="center"/>
    </xf>
    <xf numFmtId="0" fontId="12" fillId="0" borderId="0" xfId="1" applyFont="1" applyFill="1" applyBorder="1" applyAlignment="1">
      <alignment vertical="center"/>
    </xf>
    <xf numFmtId="0" fontId="7" fillId="0" borderId="0" xfId="1" applyFont="1" applyFill="1" applyAlignment="1">
      <alignment vertical="center"/>
    </xf>
    <xf numFmtId="0" fontId="5" fillId="0" borderId="0" xfId="1" applyFont="1" applyFill="1">
      <alignment vertical="center"/>
    </xf>
    <xf numFmtId="0" fontId="7" fillId="0" borderId="0" xfId="1" applyFont="1" applyFill="1" applyBorder="1" applyAlignment="1">
      <alignment horizontal="left" vertical="center"/>
    </xf>
    <xf numFmtId="179" fontId="12" fillId="0" borderId="1" xfId="1" applyNumberFormat="1" applyFont="1" applyFill="1" applyBorder="1" applyAlignment="1">
      <alignment horizontal="center" vertical="center"/>
    </xf>
    <xf numFmtId="0" fontId="12" fillId="0" borderId="1" xfId="1" applyFont="1" applyFill="1" applyBorder="1" applyAlignment="1">
      <alignment horizontal="center" vertical="center" wrapText="1"/>
    </xf>
    <xf numFmtId="0" fontId="12" fillId="0" borderId="1" xfId="1" applyFont="1" applyFill="1" applyBorder="1" applyAlignment="1">
      <alignment vertical="center"/>
    </xf>
    <xf numFmtId="178" fontId="12" fillId="0" borderId="1" xfId="1" applyNumberFormat="1" applyFont="1" applyFill="1" applyBorder="1" applyAlignment="1">
      <alignment vertical="center"/>
    </xf>
    <xf numFmtId="178" fontId="12" fillId="0" borderId="1" xfId="1" applyNumberFormat="1" applyFont="1" applyBorder="1">
      <alignment vertical="center"/>
    </xf>
    <xf numFmtId="0" fontId="12" fillId="0" borderId="7" xfId="1" applyFont="1" applyFill="1" applyBorder="1" applyAlignment="1">
      <alignment vertical="center" wrapText="1"/>
    </xf>
    <xf numFmtId="0" fontId="15" fillId="0" borderId="0" xfId="0" applyFont="1">
      <alignment vertical="center"/>
    </xf>
    <xf numFmtId="0" fontId="16" fillId="0" borderId="0" xfId="1" applyFont="1" applyFill="1">
      <alignment vertical="center"/>
    </xf>
    <xf numFmtId="0" fontId="12" fillId="0" borderId="9" xfId="1" applyFont="1" applyFill="1" applyBorder="1" applyAlignment="1">
      <alignment vertical="center" wrapText="1"/>
    </xf>
    <xf numFmtId="178" fontId="12" fillId="0" borderId="13" xfId="1" applyNumberFormat="1" applyFont="1" applyFill="1" applyBorder="1" applyAlignment="1">
      <alignment vertical="center"/>
    </xf>
    <xf numFmtId="0" fontId="12" fillId="0" borderId="0" xfId="1" applyFont="1" applyFill="1" applyBorder="1" applyAlignment="1">
      <alignment horizontal="left" vertical="center"/>
    </xf>
    <xf numFmtId="0" fontId="12" fillId="0" borderId="0" xfId="1" applyFont="1" applyFill="1" applyBorder="1">
      <alignment vertical="center"/>
    </xf>
    <xf numFmtId="0" fontId="14" fillId="0" borderId="0" xfId="1" applyFont="1" applyFill="1" applyBorder="1" applyAlignment="1">
      <alignment vertical="center"/>
    </xf>
    <xf numFmtId="0" fontId="7" fillId="0" borderId="0" xfId="1" applyFont="1" applyBorder="1" applyAlignment="1">
      <alignment horizontal="left" vertical="center"/>
    </xf>
    <xf numFmtId="0" fontId="7" fillId="0" borderId="0" xfId="1" applyFont="1" applyBorder="1" applyAlignment="1">
      <alignment vertical="center"/>
    </xf>
    <xf numFmtId="0" fontId="12" fillId="0" borderId="4" xfId="2" applyFont="1" applyBorder="1" applyAlignment="1">
      <alignment horizontal="center" vertical="center"/>
    </xf>
    <xf numFmtId="0" fontId="12" fillId="0" borderId="1" xfId="2" applyFont="1" applyBorder="1" applyAlignment="1">
      <alignment horizontal="center" vertical="center"/>
    </xf>
    <xf numFmtId="0" fontId="12" fillId="0" borderId="1" xfId="1" applyFont="1" applyBorder="1" applyAlignment="1">
      <alignment horizontal="center" vertical="center"/>
    </xf>
    <xf numFmtId="0" fontId="12" fillId="0" borderId="1" xfId="1" applyFont="1" applyBorder="1" applyAlignment="1">
      <alignment horizontal="center" vertical="center" wrapText="1"/>
    </xf>
    <xf numFmtId="0" fontId="12" fillId="6" borderId="1" xfId="2" applyFont="1" applyFill="1" applyBorder="1" applyAlignment="1">
      <alignment horizontal="center" vertical="center"/>
    </xf>
    <xf numFmtId="0" fontId="19" fillId="0" borderId="0" xfId="2" applyFont="1" applyBorder="1" applyAlignment="1">
      <alignment horizontal="center" vertical="center"/>
    </xf>
    <xf numFmtId="0" fontId="7" fillId="0" borderId="0" xfId="2" applyFont="1" applyBorder="1" applyAlignment="1">
      <alignment horizontal="center" vertical="center"/>
    </xf>
    <xf numFmtId="0" fontId="12" fillId="0" borderId="0" xfId="1" applyFont="1" applyAlignment="1">
      <alignment vertical="center"/>
    </xf>
    <xf numFmtId="0" fontId="20" fillId="0" borderId="0" xfId="1" applyFont="1" applyBorder="1" applyAlignment="1">
      <alignment horizontal="center" vertical="center"/>
    </xf>
    <xf numFmtId="0" fontId="20" fillId="0" borderId="0" xfId="2" applyFont="1" applyBorder="1" applyAlignment="1">
      <alignment horizontal="center" vertical="center"/>
    </xf>
    <xf numFmtId="0" fontId="20" fillId="0" borderId="0" xfId="1" applyFont="1" applyAlignment="1">
      <alignment vertical="center"/>
    </xf>
    <xf numFmtId="0" fontId="19" fillId="0" borderId="0" xfId="1" applyFont="1" applyBorder="1" applyAlignment="1">
      <alignment vertical="center"/>
    </xf>
    <xf numFmtId="0" fontId="19" fillId="0" borderId="0" xfId="1" applyFont="1" applyBorder="1" applyAlignment="1">
      <alignment horizontal="center" vertical="center"/>
    </xf>
    <xf numFmtId="0" fontId="12" fillId="0" borderId="0" xfId="1" applyFont="1" applyAlignment="1">
      <alignment horizontal="left" vertical="center"/>
    </xf>
    <xf numFmtId="0" fontId="12" fillId="0" borderId="0" xfId="1" applyFont="1">
      <alignment vertical="center"/>
    </xf>
    <xf numFmtId="0" fontId="12" fillId="0" borderId="0" xfId="1" applyFont="1" applyAlignment="1">
      <alignment vertical="center" textRotation="255" shrinkToFit="1"/>
    </xf>
    <xf numFmtId="0" fontId="12" fillId="0" borderId="1" xfId="1" applyFont="1" applyBorder="1" applyAlignment="1">
      <alignment vertical="center" textRotation="255" shrinkToFit="1"/>
    </xf>
    <xf numFmtId="0" fontId="12" fillId="0" borderId="1" xfId="1" applyFont="1" applyFill="1" applyBorder="1" applyAlignment="1">
      <alignment horizontal="right" vertical="center"/>
    </xf>
    <xf numFmtId="0" fontId="12" fillId="0" borderId="4" xfId="1" applyFont="1" applyBorder="1" applyAlignment="1">
      <alignment horizontal="left" vertical="center"/>
    </xf>
    <xf numFmtId="0" fontId="12" fillId="0" borderId="8" xfId="1" applyFont="1" applyBorder="1" applyAlignment="1">
      <alignment horizontal="left" vertical="center"/>
    </xf>
    <xf numFmtId="0" fontId="12" fillId="0" borderId="5" xfId="1" applyFont="1" applyBorder="1" applyAlignment="1">
      <alignment horizontal="left" vertical="center"/>
    </xf>
    <xf numFmtId="0" fontId="12" fillId="0" borderId="4" xfId="1" applyFont="1" applyFill="1" applyBorder="1" applyAlignment="1">
      <alignment horizontal="left" vertical="center"/>
    </xf>
    <xf numFmtId="0" fontId="12" fillId="0" borderId="8" xfId="1" applyFont="1" applyFill="1" applyBorder="1" applyAlignment="1">
      <alignment horizontal="left" vertical="center"/>
    </xf>
    <xf numFmtId="0" fontId="12" fillId="0" borderId="5" xfId="1" applyFont="1" applyFill="1" applyBorder="1" applyAlignment="1">
      <alignment horizontal="left" vertical="center"/>
    </xf>
    <xf numFmtId="178" fontId="12" fillId="0" borderId="1" xfId="1" applyNumberFormat="1" applyFont="1" applyFill="1" applyBorder="1" applyAlignment="1">
      <alignment horizontal="center" vertical="center"/>
    </xf>
    <xf numFmtId="178" fontId="12" fillId="0" borderId="1" xfId="1" applyNumberFormat="1" applyFont="1" applyBorder="1" applyAlignment="1">
      <alignment horizontal="center" vertical="center"/>
    </xf>
    <xf numFmtId="0" fontId="16" fillId="0" borderId="0" xfId="1" applyFont="1">
      <alignment vertical="center"/>
    </xf>
    <xf numFmtId="0" fontId="25" fillId="0" borderId="0" xfId="0" applyFont="1">
      <alignment vertical="center"/>
    </xf>
    <xf numFmtId="0" fontId="11" fillId="5" borderId="1" xfId="0" applyFont="1" applyFill="1" applyBorder="1">
      <alignment vertical="center"/>
    </xf>
    <xf numFmtId="0" fontId="12" fillId="0" borderId="1" xfId="1" applyFont="1" applyBorder="1" applyAlignment="1">
      <alignment horizontal="center" vertical="center"/>
    </xf>
    <xf numFmtId="0" fontId="12" fillId="0" borderId="1" xfId="1" applyFont="1" applyBorder="1" applyAlignment="1">
      <alignment horizontal="center" vertical="center" wrapText="1"/>
    </xf>
    <xf numFmtId="0" fontId="12" fillId="3" borderId="1" xfId="1" applyFont="1" applyFill="1" applyBorder="1" applyAlignment="1">
      <alignment horizontal="right" vertical="center"/>
    </xf>
    <xf numFmtId="0" fontId="12" fillId="0" borderId="1" xfId="1" applyFont="1" applyBorder="1">
      <alignment vertical="center"/>
    </xf>
    <xf numFmtId="0" fontId="12" fillId="0" borderId="1" xfId="2" applyFont="1" applyBorder="1" applyAlignment="1">
      <alignment horizontal="center" vertical="center"/>
    </xf>
    <xf numFmtId="0" fontId="12" fillId="0" borderId="4" xfId="2" applyFont="1" applyBorder="1" applyAlignment="1">
      <alignment horizontal="center" vertical="center"/>
    </xf>
    <xf numFmtId="0" fontId="12" fillId="0" borderId="1" xfId="1" applyFont="1" applyBorder="1">
      <alignment vertical="center"/>
    </xf>
    <xf numFmtId="0" fontId="12" fillId="0" borderId="4" xfId="2" applyFont="1" applyBorder="1" applyAlignment="1">
      <alignment horizontal="center" vertical="center" wrapText="1"/>
    </xf>
    <xf numFmtId="0" fontId="12" fillId="0" borderId="8" xfId="2" applyFont="1" applyBorder="1" applyAlignment="1">
      <alignment horizontal="center" vertical="center" wrapText="1"/>
    </xf>
    <xf numFmtId="0" fontId="12" fillId="0" borderId="5" xfId="2" applyFont="1" applyBorder="1" applyAlignment="1">
      <alignment horizontal="center" vertical="center" wrapText="1"/>
    </xf>
    <xf numFmtId="0" fontId="12" fillId="0" borderId="1" xfId="1" applyFont="1" applyBorder="1" applyAlignment="1">
      <alignment horizontal="center" vertical="center"/>
    </xf>
    <xf numFmtId="0" fontId="12" fillId="6" borderId="4" xfId="2" applyFont="1" applyFill="1" applyBorder="1" applyAlignment="1">
      <alignment horizontal="center" vertical="center" wrapText="1"/>
    </xf>
    <xf numFmtId="0" fontId="12" fillId="6" borderId="5" xfId="2" applyFont="1" applyFill="1" applyBorder="1" applyAlignment="1">
      <alignment horizontal="center" vertical="center" wrapText="1"/>
    </xf>
    <xf numFmtId="0" fontId="12" fillId="0" borderId="4" xfId="2" applyFont="1" applyBorder="1" applyAlignment="1">
      <alignment horizontal="center" vertical="center"/>
    </xf>
    <xf numFmtId="0" fontId="12" fillId="0" borderId="8" xfId="2" applyFont="1" applyBorder="1" applyAlignment="1">
      <alignment horizontal="center" vertical="center"/>
    </xf>
    <xf numFmtId="0" fontId="12" fillId="0" borderId="5" xfId="2" applyFont="1" applyBorder="1" applyAlignment="1">
      <alignment horizontal="center" vertical="center"/>
    </xf>
    <xf numFmtId="0" fontId="12" fillId="0" borderId="1" xfId="2" applyFont="1" applyBorder="1" applyAlignment="1">
      <alignment horizontal="center" vertical="center" wrapText="1"/>
    </xf>
    <xf numFmtId="0" fontId="12" fillId="0" borderId="1" xfId="2" applyFont="1" applyBorder="1" applyAlignment="1">
      <alignment horizontal="center" vertical="center"/>
    </xf>
    <xf numFmtId="0" fontId="12" fillId="0" borderId="1" xfId="1" applyFont="1" applyFill="1" applyBorder="1" applyAlignment="1">
      <alignment horizontal="center" vertical="center" wrapText="1"/>
    </xf>
    <xf numFmtId="0" fontId="12" fillId="0" borderId="1" xfId="1" applyFont="1" applyFill="1" applyBorder="1" applyAlignment="1">
      <alignment horizontal="right" vertical="center"/>
    </xf>
    <xf numFmtId="178" fontId="18" fillId="0" borderId="1" xfId="0" applyNumberFormat="1" applyFont="1" applyBorder="1">
      <alignment vertical="center"/>
    </xf>
    <xf numFmtId="0" fontId="12" fillId="3" borderId="1" xfId="1" applyFont="1" applyFill="1" applyBorder="1" applyAlignment="1">
      <alignment horizontal="right" vertical="center"/>
    </xf>
    <xf numFmtId="0" fontId="12" fillId="0" borderId="1" xfId="1" applyFont="1" applyFill="1" applyBorder="1" applyAlignment="1">
      <alignment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12" fillId="0" borderId="1" xfId="1" applyFont="1" applyFill="1" applyBorder="1" applyAlignment="1">
      <alignment horizontal="center" vertical="center"/>
    </xf>
    <xf numFmtId="0" fontId="12" fillId="0" borderId="1" xfId="1" applyFont="1" applyFill="1" applyBorder="1" applyAlignment="1">
      <alignment horizontal="left" vertical="center"/>
    </xf>
    <xf numFmtId="0" fontId="14" fillId="0" borderId="4" xfId="1" applyFont="1" applyFill="1" applyBorder="1" applyAlignment="1">
      <alignment horizontal="center" vertical="center" wrapText="1"/>
    </xf>
    <xf numFmtId="0" fontId="14" fillId="0" borderId="5" xfId="1" applyFont="1" applyFill="1" applyBorder="1" applyAlignment="1">
      <alignment horizontal="center" vertical="center" wrapText="1"/>
    </xf>
    <xf numFmtId="178" fontId="12" fillId="0" borderId="4" xfId="1" applyNumberFormat="1" applyFont="1" applyFill="1" applyBorder="1" applyAlignment="1">
      <alignment horizontal="center" vertical="center"/>
    </xf>
    <xf numFmtId="178" fontId="12" fillId="0" borderId="8" xfId="1" applyNumberFormat="1" applyFont="1" applyFill="1" applyBorder="1" applyAlignment="1">
      <alignment horizontal="center" vertical="center"/>
    </xf>
    <xf numFmtId="0" fontId="12" fillId="0" borderId="3" xfId="1" applyFont="1" applyFill="1" applyBorder="1" applyAlignment="1">
      <alignment horizontal="left" vertical="center" wrapText="1"/>
    </xf>
    <xf numFmtId="0" fontId="12" fillId="0" borderId="8" xfId="1" applyFont="1" applyFill="1" applyBorder="1" applyAlignment="1">
      <alignment horizontal="left" vertical="center"/>
    </xf>
    <xf numFmtId="0" fontId="12" fillId="0" borderId="5" xfId="1" applyFont="1" applyFill="1" applyBorder="1" applyAlignment="1">
      <alignment horizontal="left" vertical="center"/>
    </xf>
    <xf numFmtId="0" fontId="12" fillId="0" borderId="4" xfId="1" applyFont="1" applyFill="1" applyBorder="1" applyAlignment="1">
      <alignment horizontal="left" vertical="center"/>
    </xf>
    <xf numFmtId="0" fontId="12" fillId="0" borderId="4" xfId="1" applyFont="1" applyBorder="1" applyAlignment="1">
      <alignment horizontal="left" vertical="center"/>
    </xf>
    <xf numFmtId="0" fontId="12" fillId="0" borderId="8" xfId="1" applyFont="1" applyBorder="1" applyAlignment="1">
      <alignment horizontal="left" vertical="center"/>
    </xf>
    <xf numFmtId="0" fontId="12" fillId="0" borderId="5" xfId="1" applyFont="1" applyBorder="1" applyAlignment="1">
      <alignment horizontal="left" vertical="center"/>
    </xf>
    <xf numFmtId="0" fontId="12" fillId="0" borderId="4" xfId="1" applyFont="1" applyFill="1" applyBorder="1" applyAlignment="1">
      <alignment vertical="center"/>
    </xf>
    <xf numFmtId="0" fontId="12" fillId="0" borderId="8" xfId="1" applyFont="1" applyFill="1" applyBorder="1" applyAlignment="1">
      <alignment vertical="center"/>
    </xf>
    <xf numFmtId="0" fontId="12" fillId="0" borderId="5" xfId="1" applyFont="1" applyFill="1" applyBorder="1" applyAlignment="1">
      <alignment vertical="center"/>
    </xf>
    <xf numFmtId="179" fontId="12" fillId="0" borderId="1" xfId="1" applyNumberFormat="1" applyFont="1" applyFill="1" applyBorder="1" applyAlignment="1">
      <alignment horizontal="center" vertical="center"/>
    </xf>
    <xf numFmtId="0" fontId="7" fillId="4" borderId="1" xfId="1" applyFont="1" applyFill="1" applyBorder="1" applyAlignment="1">
      <alignment vertical="center"/>
    </xf>
    <xf numFmtId="0" fontId="12" fillId="0" borderId="4" xfId="1" applyFont="1" applyBorder="1" applyAlignment="1">
      <alignment horizontal="center" vertical="center"/>
    </xf>
    <xf numFmtId="0" fontId="12" fillId="0" borderId="8" xfId="1" applyFont="1" applyBorder="1" applyAlignment="1">
      <alignment horizontal="center" vertical="center"/>
    </xf>
    <xf numFmtId="0" fontId="7" fillId="0" borderId="1" xfId="1" applyFont="1" applyFill="1" applyBorder="1" applyAlignment="1">
      <alignment vertical="center"/>
    </xf>
    <xf numFmtId="0" fontId="12" fillId="0" borderId="5" xfId="1" applyFont="1" applyBorder="1" applyAlignment="1">
      <alignment horizontal="center" vertical="center"/>
    </xf>
    <xf numFmtId="178" fontId="12" fillId="0" borderId="4" xfId="1" applyNumberFormat="1" applyFont="1" applyFill="1" applyBorder="1" applyAlignment="1">
      <alignment horizontal="center" vertical="center" wrapText="1"/>
    </xf>
    <xf numFmtId="178" fontId="12" fillId="0" borderId="5" xfId="1" applyNumberFormat="1" applyFont="1" applyFill="1" applyBorder="1" applyAlignment="1">
      <alignment horizontal="center" vertical="center" wrapText="1"/>
    </xf>
    <xf numFmtId="0" fontId="12" fillId="0" borderId="1" xfId="1" applyFont="1" applyBorder="1" applyAlignment="1">
      <alignment horizontal="center" vertical="center" wrapText="1"/>
    </xf>
    <xf numFmtId="0" fontId="7" fillId="0" borderId="1" xfId="1" applyFont="1" applyBorder="1" applyAlignment="1">
      <alignment horizontal="center" vertical="center" wrapText="1"/>
    </xf>
    <xf numFmtId="0" fontId="7" fillId="0" borderId="1" xfId="1" applyFont="1" applyBorder="1" applyAlignment="1">
      <alignment vertical="center"/>
    </xf>
    <xf numFmtId="0" fontId="12" fillId="0" borderId="3" xfId="1" applyFont="1" applyBorder="1" applyAlignment="1">
      <alignment horizontal="center" vertical="center" wrapText="1"/>
    </xf>
    <xf numFmtId="0" fontId="12" fillId="0" borderId="6" xfId="1" applyFont="1" applyBorder="1" applyAlignment="1">
      <alignment horizontal="center" vertical="center" wrapText="1"/>
    </xf>
    <xf numFmtId="0" fontId="12" fillId="0" borderId="7" xfId="1" applyFont="1" applyBorder="1" applyAlignment="1">
      <alignment horizontal="center" vertical="center" wrapText="1"/>
    </xf>
    <xf numFmtId="49" fontId="12" fillId="0" borderId="1" xfId="1" applyNumberFormat="1" applyFont="1" applyBorder="1" applyAlignment="1">
      <alignment horizontal="center" vertical="center"/>
    </xf>
    <xf numFmtId="0" fontId="12" fillId="0" borderId="5" xfId="1" applyFont="1" applyBorder="1" applyAlignment="1">
      <alignment horizontal="center" vertical="center" wrapText="1"/>
    </xf>
    <xf numFmtId="0" fontId="7" fillId="2" borderId="1" xfId="1" applyFont="1" applyFill="1" applyBorder="1" applyAlignment="1">
      <alignment horizontal="center" vertical="center" wrapText="1"/>
    </xf>
    <xf numFmtId="0" fontId="7" fillId="3" borderId="2" xfId="1" applyFont="1" applyFill="1" applyBorder="1" applyAlignment="1">
      <alignment horizontal="center" vertical="center"/>
    </xf>
    <xf numFmtId="0" fontId="7" fillId="0" borderId="2" xfId="1" applyFont="1" applyBorder="1" applyAlignment="1">
      <alignment horizontal="center" vertical="center"/>
    </xf>
    <xf numFmtId="0" fontId="7" fillId="4" borderId="1" xfId="1" applyFont="1" applyFill="1" applyBorder="1" applyAlignment="1">
      <alignment horizontal="center" vertical="center"/>
    </xf>
    <xf numFmtId="0" fontId="7" fillId="2" borderId="1" xfId="1" applyFont="1" applyFill="1" applyBorder="1" applyAlignment="1">
      <alignment horizontal="center" vertical="center"/>
    </xf>
    <xf numFmtId="0" fontId="11" fillId="5" borderId="1" xfId="0" applyFont="1" applyFill="1" applyBorder="1">
      <alignment vertical="center"/>
    </xf>
    <xf numFmtId="0" fontId="12" fillId="0" borderId="4" xfId="2" applyFont="1" applyFill="1" applyBorder="1" applyAlignment="1">
      <alignment horizontal="center" vertical="center"/>
    </xf>
    <xf numFmtId="0" fontId="12" fillId="0" borderId="8" xfId="2" applyFont="1" applyFill="1" applyBorder="1" applyAlignment="1">
      <alignment horizontal="center" vertical="center"/>
    </xf>
    <xf numFmtId="0" fontId="12" fillId="0" borderId="5" xfId="2" applyFont="1" applyFill="1" applyBorder="1" applyAlignment="1">
      <alignment horizontal="center" vertical="center"/>
    </xf>
    <xf numFmtId="0" fontId="12" fillId="0" borderId="11"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2" xfId="2" applyFont="1" applyFill="1" applyBorder="1" applyAlignment="1">
      <alignment horizontal="center" vertical="center" wrapText="1"/>
    </xf>
    <xf numFmtId="0" fontId="12" fillId="0" borderId="4"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2" fillId="0" borderId="5" xfId="2" applyFont="1" applyFill="1" applyBorder="1" applyAlignment="1">
      <alignment horizontal="center" vertical="center" wrapText="1"/>
    </xf>
    <xf numFmtId="178" fontId="18" fillId="0" borderId="1" xfId="0" quotePrefix="1" applyNumberFormat="1" applyFont="1" applyBorder="1">
      <alignment vertical="center"/>
    </xf>
    <xf numFmtId="0" fontId="25" fillId="0" borderId="1" xfId="0" applyFont="1" applyFill="1" applyBorder="1" applyAlignment="1">
      <alignment horizontal="right" vertical="center"/>
    </xf>
    <xf numFmtId="0" fontId="12" fillId="3" borderId="4" xfId="1" applyFont="1" applyFill="1" applyBorder="1" applyAlignment="1">
      <alignment horizontal="right" vertical="center"/>
    </xf>
    <xf numFmtId="0" fontId="12" fillId="3" borderId="8" xfId="1" applyFont="1" applyFill="1" applyBorder="1" applyAlignment="1">
      <alignment horizontal="right" vertical="center"/>
    </xf>
    <xf numFmtId="0" fontId="12" fillId="3" borderId="5" xfId="1" applyFont="1" applyFill="1" applyBorder="1" applyAlignment="1">
      <alignment horizontal="right" vertical="center"/>
    </xf>
    <xf numFmtId="178" fontId="12" fillId="0" borderId="14" xfId="1" applyNumberFormat="1" applyFont="1" applyFill="1" applyBorder="1" applyAlignment="1">
      <alignment horizontal="center" vertical="center"/>
    </xf>
    <xf numFmtId="178" fontId="12" fillId="0" borderId="9" xfId="1" applyNumberFormat="1" applyFont="1" applyFill="1" applyBorder="1" applyAlignment="1">
      <alignment horizontal="center" vertical="center"/>
    </xf>
    <xf numFmtId="0" fontId="12" fillId="0" borderId="0" xfId="1" applyFont="1" applyAlignment="1">
      <alignment horizontal="center" vertical="center"/>
    </xf>
    <xf numFmtId="0" fontId="7" fillId="0" borderId="1" xfId="1" applyFont="1" applyBorder="1">
      <alignment vertical="center"/>
    </xf>
    <xf numFmtId="176" fontId="12" fillId="0" borderId="1" xfId="1" applyNumberFormat="1" applyFont="1" applyBorder="1">
      <alignment vertical="center"/>
    </xf>
    <xf numFmtId="177" fontId="12" fillId="0" borderId="1" xfId="1" applyNumberFormat="1" applyFont="1" applyBorder="1">
      <alignment vertical="center"/>
    </xf>
    <xf numFmtId="0" fontId="7" fillId="0" borderId="1" xfId="1" applyFont="1" applyBorder="1">
      <alignment vertical="center"/>
    </xf>
    <xf numFmtId="0" fontId="12" fillId="4" borderId="1" xfId="1" applyFont="1" applyFill="1" applyBorder="1">
      <alignment vertical="center"/>
    </xf>
    <xf numFmtId="0" fontId="12" fillId="4" borderId="4" xfId="1" applyFont="1" applyFill="1" applyBorder="1">
      <alignment vertical="center"/>
    </xf>
    <xf numFmtId="0" fontId="7" fillId="4" borderId="1" xfId="1" applyFont="1" applyFill="1" applyBorder="1">
      <alignment vertical="center"/>
    </xf>
    <xf numFmtId="179" fontId="12" fillId="0" borderId="1" xfId="1" applyNumberFormat="1" applyFont="1" applyBorder="1" applyAlignment="1">
      <alignment horizontal="center" vertical="center"/>
    </xf>
    <xf numFmtId="179" fontId="12" fillId="0" borderId="1" xfId="1" applyNumberFormat="1" applyFont="1" applyBorder="1" applyAlignment="1">
      <alignment horizontal="center" vertical="center"/>
    </xf>
    <xf numFmtId="178" fontId="12" fillId="0" borderId="4" xfId="1" applyNumberFormat="1" applyFont="1" applyBorder="1" applyAlignment="1">
      <alignment horizontal="center" vertical="center" wrapText="1"/>
    </xf>
    <xf numFmtId="178" fontId="12" fillId="0" borderId="5" xfId="1" applyNumberFormat="1" applyFont="1" applyBorder="1" applyAlignment="1">
      <alignment horizontal="center" vertical="center" wrapText="1"/>
    </xf>
    <xf numFmtId="0" fontId="12" fillId="0" borderId="1" xfId="1" applyFont="1" applyBorder="1" applyAlignment="1">
      <alignment horizontal="left" vertical="center"/>
    </xf>
    <xf numFmtId="0" fontId="12" fillId="0" borderId="4" xfId="1" applyFont="1" applyBorder="1">
      <alignment vertical="center"/>
    </xf>
    <xf numFmtId="0" fontId="12" fillId="0" borderId="8" xfId="1" applyFont="1" applyBorder="1">
      <alignment vertical="center"/>
    </xf>
    <xf numFmtId="0" fontId="12" fillId="0" borderId="5" xfId="1" applyFont="1" applyBorder="1">
      <alignment vertical="center"/>
    </xf>
    <xf numFmtId="0" fontId="12" fillId="0" borderId="3" xfId="1" applyFont="1" applyBorder="1" applyAlignment="1">
      <alignment horizontal="left" vertical="center" wrapText="1"/>
    </xf>
    <xf numFmtId="0" fontId="12" fillId="0" borderId="7" xfId="1" applyFont="1" applyBorder="1" applyAlignment="1">
      <alignment vertical="center" wrapText="1"/>
    </xf>
    <xf numFmtId="0" fontId="14" fillId="0" borderId="4" xfId="1" applyFont="1" applyBorder="1" applyAlignment="1">
      <alignment horizontal="center" vertical="center" wrapText="1"/>
    </xf>
    <xf numFmtId="0" fontId="14" fillId="0" borderId="5" xfId="1" applyFont="1" applyBorder="1" applyAlignment="1">
      <alignment horizontal="center" vertical="center" wrapText="1"/>
    </xf>
    <xf numFmtId="178" fontId="12" fillId="0" borderId="4" xfId="1" applyNumberFormat="1" applyFont="1" applyBorder="1" applyAlignment="1">
      <alignment horizontal="center" vertical="center"/>
    </xf>
    <xf numFmtId="178" fontId="12" fillId="0" borderId="8" xfId="1" applyNumberFormat="1" applyFont="1" applyBorder="1" applyAlignment="1">
      <alignment horizontal="center" vertical="center"/>
    </xf>
    <xf numFmtId="0" fontId="12" fillId="0" borderId="9" xfId="1" applyFont="1" applyBorder="1" applyAlignment="1">
      <alignment vertical="center" wrapText="1"/>
    </xf>
    <xf numFmtId="178" fontId="12" fillId="0" borderId="13" xfId="1" applyNumberFormat="1" applyFont="1" applyBorder="1">
      <alignment vertical="center"/>
    </xf>
    <xf numFmtId="0" fontId="14" fillId="0" borderId="0" xfId="1" applyFont="1">
      <alignment vertical="center"/>
    </xf>
    <xf numFmtId="0" fontId="12" fillId="0" borderId="1" xfId="1" applyFont="1" applyBorder="1" applyAlignment="1">
      <alignment horizontal="right" vertical="center"/>
    </xf>
    <xf numFmtId="0" fontId="19" fillId="0" borderId="0" xfId="2" applyFont="1" applyAlignment="1">
      <alignment horizontal="center" vertical="center"/>
    </xf>
    <xf numFmtId="0" fontId="7" fillId="0" borderId="0" xfId="2" applyFont="1" applyAlignment="1">
      <alignment horizontal="center" vertical="center"/>
    </xf>
    <xf numFmtId="0" fontId="20" fillId="0" borderId="0" xfId="1" applyFont="1" applyAlignment="1">
      <alignment horizontal="center" vertical="center"/>
    </xf>
    <xf numFmtId="0" fontId="20" fillId="0" borderId="0" xfId="2" applyFont="1" applyAlignment="1">
      <alignment horizontal="center" vertical="center"/>
    </xf>
    <xf numFmtId="0" fontId="20" fillId="0" borderId="0" xfId="1" applyFont="1">
      <alignment vertical="center"/>
    </xf>
    <xf numFmtId="0" fontId="19" fillId="0" borderId="0" xfId="1" applyFont="1">
      <alignment vertical="center"/>
    </xf>
    <xf numFmtId="0" fontId="19" fillId="0" borderId="0" xfId="1" applyFont="1" applyAlignment="1">
      <alignment horizontal="center" vertical="center"/>
    </xf>
  </cellXfs>
  <cellStyles count="3">
    <cellStyle name="標準" xfId="0" builtinId="0"/>
    <cellStyle name="標準 2" xfId="2" xr:uid="{00000000-0005-0000-0000-000001000000}"/>
    <cellStyle name="標準_③-２加算様式（就労）"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K:\L-01%20&#25351;&#23450;&#38306;&#20418;\01%20&#25351;&#23450;&#38306;&#20418;\03&#35201;&#32177;&#12539;&#25351;&#23450;&#25163;&#24341;&#12365;&#12539;&#27096;&#24335;&#38306;&#20418;\&#12304;R07&#24180;&#24230;4&#26376;&#12305;&#27096;&#24335;&#22793;&#26356;\betten29.xlsx" TargetMode="External"/><Relationship Id="rId1" Type="http://schemas.openxmlformats.org/officeDocument/2006/relationships/externalLinkPath" Target="/L-01%20&#25351;&#23450;&#38306;&#20418;/01%20&#25351;&#23450;&#38306;&#20418;/03&#35201;&#32177;&#12539;&#25351;&#23450;&#25163;&#24341;&#12365;&#12539;&#27096;&#24335;&#38306;&#20418;/&#12304;R07&#24180;&#24230;4&#26376;&#12305;&#27096;&#24335;&#22793;&#26356;/betten2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付表３－２"/>
      <sheetName val="【別添29】勤務形態一覧表（汎用）"/>
      <sheetName val="勤務形態一覧表（居宅介護）"/>
      <sheetName val="勤務形態一覧表（重度訪問介護）"/>
      <sheetName val="勤務形態一覧表（同行援護）"/>
      <sheetName val="勤務形態一覧表（行動援護）"/>
      <sheetName val="勤務形態一覧表（療養介護）"/>
      <sheetName val="勤務形態一覧表（生活介護）"/>
      <sheetName val="勤務形態一覧表（機能訓練）"/>
      <sheetName val="勤務形態一覧表（生活訓練）"/>
      <sheetName val="勤務形態一覧表（就労移行支援）"/>
      <sheetName val="勤務形態一覧表（認定指定就労移行支援）"/>
      <sheetName val="勤務形態一覧表（就労継続支援A型・B型）"/>
      <sheetName val="勤務形態一覧表（就労定着支援）"/>
      <sheetName val="勤務形態一覧表（自立生活援助）"/>
      <sheetName val="勤務形態一覧表（共同生活援助・介護サービス包括型）"/>
      <sheetName val="勤務形態一覧表（共同生活援助・外部サービス利用型）"/>
      <sheetName val="勤務形態一覧表（共同生活援助・日中サービス支援型）"/>
      <sheetName val="勤務形態一覧表（障害者支援施設）"/>
      <sheetName val="勤務形態一覧表（一般相談支援）"/>
      <sheetName val="勤務形態一覧（特定相談支援・障害児相談支援）"/>
      <sheetName val="【別添29-２】勤務体制・形態一覧表（夜間あり）"/>
      <sheetName val="【別添29-３】平均障害支援区分算定表（生活介護）"/>
      <sheetName val="選択肢"/>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
          <cell r="A1" t="str">
            <v>！申請するサービス類型を選択してください</v>
          </cell>
          <cell r="B1" t="str">
            <v>職種①</v>
          </cell>
          <cell r="C1" t="str">
            <v>職種②</v>
          </cell>
          <cell r="D1" t="str">
            <v>職種③</v>
          </cell>
          <cell r="E1" t="str">
            <v>職種④</v>
          </cell>
          <cell r="F1" t="str">
            <v>職種⑤</v>
          </cell>
          <cell r="G1" t="str">
            <v>職種⑥</v>
          </cell>
          <cell r="H1" t="str">
            <v>職種⑦</v>
          </cell>
          <cell r="I1" t="str">
            <v>職種⑧</v>
          </cell>
          <cell r="J1" t="str">
            <v>職種⑨</v>
          </cell>
        </row>
        <row r="2">
          <cell r="A2" t="str">
            <v>居宅介護</v>
          </cell>
          <cell r="B2" t="str">
            <v>管理者</v>
          </cell>
          <cell r="C2" t="str">
            <v>サービス提供責任者</v>
          </cell>
          <cell r="D2" t="str">
            <v>従業者</v>
          </cell>
        </row>
        <row r="3">
          <cell r="A3" t="str">
            <v>重度訪問介護</v>
          </cell>
          <cell r="B3" t="str">
            <v>管理者</v>
          </cell>
          <cell r="C3" t="str">
            <v>サービス提供責任者</v>
          </cell>
          <cell r="D3" t="str">
            <v>従業者</v>
          </cell>
        </row>
        <row r="4">
          <cell r="A4" t="str">
            <v>同行援護</v>
          </cell>
          <cell r="B4" t="str">
            <v>管理者</v>
          </cell>
          <cell r="C4" t="str">
            <v>サービス提供責任者</v>
          </cell>
          <cell r="D4" t="str">
            <v>従業者</v>
          </cell>
        </row>
        <row r="5">
          <cell r="A5" t="str">
            <v>行動援護</v>
          </cell>
          <cell r="B5" t="str">
            <v>管理者</v>
          </cell>
          <cell r="C5" t="str">
            <v>サービス提供責任者</v>
          </cell>
          <cell r="D5" t="str">
            <v>従業者</v>
          </cell>
        </row>
        <row r="6">
          <cell r="A6" t="str">
            <v>療養介護</v>
          </cell>
          <cell r="B6" t="str">
            <v>管理者</v>
          </cell>
          <cell r="C6" t="str">
            <v>サービス管理責任者</v>
          </cell>
          <cell r="D6" t="str">
            <v>医師</v>
          </cell>
          <cell r="E6" t="str">
            <v>看護職員</v>
          </cell>
          <cell r="F6" t="str">
            <v>生活支援員</v>
          </cell>
        </row>
        <row r="7">
          <cell r="A7" t="str">
            <v>生活介護</v>
          </cell>
          <cell r="B7" t="str">
            <v>管理者</v>
          </cell>
          <cell r="C7" t="str">
            <v>サービス管理責任者</v>
          </cell>
          <cell r="D7" t="str">
            <v>医師</v>
          </cell>
          <cell r="E7" t="str">
            <v>看護職員</v>
          </cell>
          <cell r="F7" t="str">
            <v>理学療法士</v>
          </cell>
          <cell r="G7" t="str">
            <v>作業療法士</v>
          </cell>
          <cell r="H7" t="str">
            <v>言語聴覚士</v>
          </cell>
          <cell r="I7" t="str">
            <v>生活支援員</v>
          </cell>
          <cell r="J7" t="str">
            <v>その他職員</v>
          </cell>
        </row>
        <row r="8">
          <cell r="A8" t="str">
            <v>短期入所・併設型</v>
          </cell>
          <cell r="B8" t="str">
            <v>管理者</v>
          </cell>
          <cell r="C8" t="str">
            <v>生活支援員</v>
          </cell>
        </row>
        <row r="9">
          <cell r="A9" t="str">
            <v>短期入所・空床利用型</v>
          </cell>
          <cell r="B9" t="str">
            <v>管理者</v>
          </cell>
          <cell r="C9" t="str">
            <v>生活支援員</v>
          </cell>
        </row>
        <row r="10">
          <cell r="A10" t="str">
            <v>短期入所・単独型</v>
          </cell>
          <cell r="B10" t="str">
            <v>管理者</v>
          </cell>
          <cell r="C10" t="str">
            <v>生活支援員</v>
          </cell>
        </row>
        <row r="11">
          <cell r="A11" t="str">
            <v>重度障害者等包括支援</v>
          </cell>
          <cell r="B11" t="str">
            <v>管理者</v>
          </cell>
          <cell r="C11" t="str">
            <v>サービス提供責任者</v>
          </cell>
        </row>
        <row r="12">
          <cell r="A12" t="str">
            <v>共同生活援助・介護サービス包括型</v>
          </cell>
          <cell r="B12" t="str">
            <v>管理者</v>
          </cell>
          <cell r="C12" t="str">
            <v>サービス管理責任者</v>
          </cell>
          <cell r="D12" t="str">
            <v>世話人</v>
          </cell>
          <cell r="E12" t="str">
            <v>生活支援員</v>
          </cell>
          <cell r="F12" t="str">
            <v>その他職員</v>
          </cell>
        </row>
        <row r="13">
          <cell r="A13" t="str">
            <v>共同生活援助・外部サービス利用型</v>
          </cell>
          <cell r="B13" t="str">
            <v>管理者</v>
          </cell>
          <cell r="C13" t="str">
            <v>サービス管理責任者</v>
          </cell>
          <cell r="D13" t="str">
            <v>世話人</v>
          </cell>
          <cell r="E13" t="str">
            <v>その他職員</v>
          </cell>
        </row>
        <row r="14">
          <cell r="A14" t="str">
            <v>共同生活援助・日中サービス支援型</v>
          </cell>
          <cell r="B14" t="str">
            <v>管理者</v>
          </cell>
          <cell r="C14" t="str">
            <v>サービス管理責任者</v>
          </cell>
          <cell r="D14" t="str">
            <v>世話人</v>
          </cell>
          <cell r="E14" t="str">
            <v>生活支援員</v>
          </cell>
          <cell r="F14" t="str">
            <v>夜間支援従事者</v>
          </cell>
          <cell r="G14" t="str">
            <v>その他職員</v>
          </cell>
        </row>
        <row r="15">
          <cell r="A15" t="str">
            <v>障害者支援施設</v>
          </cell>
          <cell r="B15" t="str">
            <v>管理者</v>
          </cell>
          <cell r="C15" t="str">
            <v>サービス管理責任者</v>
          </cell>
          <cell r="D15" t="str">
            <v>医師</v>
          </cell>
          <cell r="E15" t="str">
            <v>看護職員</v>
          </cell>
          <cell r="F15" t="str">
            <v>理学療法士</v>
          </cell>
          <cell r="G15" t="str">
            <v>作業療法士</v>
          </cell>
          <cell r="H15" t="str">
            <v>言語聴覚士</v>
          </cell>
          <cell r="I15" t="str">
            <v>就労支援員</v>
          </cell>
          <cell r="J15" t="str">
            <v>職業指導員</v>
          </cell>
        </row>
        <row r="16">
          <cell r="A16" t="str">
            <v>機能訓練</v>
          </cell>
          <cell r="B16" t="str">
            <v>管理者</v>
          </cell>
          <cell r="C16" t="str">
            <v>サービス管理責任者</v>
          </cell>
          <cell r="D16" t="str">
            <v>看護職員</v>
          </cell>
          <cell r="E16" t="str">
            <v>理学療法士</v>
          </cell>
          <cell r="F16" t="str">
            <v>作業療法士</v>
          </cell>
          <cell r="G16" t="str">
            <v>言語聴覚士</v>
          </cell>
          <cell r="H16" t="str">
            <v>生活支援員</v>
          </cell>
        </row>
        <row r="17">
          <cell r="A17" t="str">
            <v>生活訓練</v>
          </cell>
          <cell r="B17" t="str">
            <v>管理者</v>
          </cell>
          <cell r="C17" t="str">
            <v>サービス管理責任者</v>
          </cell>
          <cell r="D17" t="str">
            <v>地域移行支援員</v>
          </cell>
          <cell r="E17" t="str">
            <v>生活支援員</v>
          </cell>
          <cell r="F17" t="str">
            <v>その他職員</v>
          </cell>
        </row>
        <row r="18">
          <cell r="A18" t="str">
            <v>就労移行支援</v>
          </cell>
          <cell r="B18" t="str">
            <v>管理者</v>
          </cell>
          <cell r="C18" t="str">
            <v>サービス管理責任者</v>
          </cell>
          <cell r="D18" t="str">
            <v>就労支援員</v>
          </cell>
          <cell r="E18" t="str">
            <v>職業指導員</v>
          </cell>
          <cell r="F18" t="str">
            <v>生活支援員</v>
          </cell>
        </row>
        <row r="19">
          <cell r="A19" t="str">
            <v>認定指定就労移行支援</v>
          </cell>
          <cell r="B19" t="str">
            <v>管理者</v>
          </cell>
          <cell r="C19" t="str">
            <v>サービス管理責任者</v>
          </cell>
          <cell r="D19" t="str">
            <v>職業指導員</v>
          </cell>
          <cell r="E19" t="str">
            <v>生活支援員</v>
          </cell>
        </row>
        <row r="20">
          <cell r="A20" t="str">
            <v>就労継続支援Ａ型・Ｂ型</v>
          </cell>
          <cell r="B20" t="str">
            <v>管理者</v>
          </cell>
          <cell r="C20" t="str">
            <v>サービス管理責任者</v>
          </cell>
          <cell r="D20" t="str">
            <v>職業指導員</v>
          </cell>
          <cell r="E20" t="str">
            <v>生活支援員</v>
          </cell>
          <cell r="F20" t="str">
            <v>その他職員</v>
          </cell>
        </row>
        <row r="21">
          <cell r="A21" t="str">
            <v>一般相談支援事業</v>
          </cell>
          <cell r="B21" t="str">
            <v>管理者</v>
          </cell>
          <cell r="C21" t="str">
            <v>従業者</v>
          </cell>
        </row>
        <row r="22">
          <cell r="A22" t="str">
            <v>就労定着支援</v>
          </cell>
          <cell r="B22" t="str">
            <v>管理者</v>
          </cell>
          <cell r="C22" t="str">
            <v>サービス管理責任者</v>
          </cell>
          <cell r="D22" t="str">
            <v>就労定着支援員</v>
          </cell>
        </row>
        <row r="23">
          <cell r="A23" t="str">
            <v>自立生活援助</v>
          </cell>
          <cell r="B23" t="str">
            <v>管理者</v>
          </cell>
          <cell r="C23" t="str">
            <v>サービス管理責任者</v>
          </cell>
          <cell r="D23" t="str">
            <v>地域生活支援員</v>
          </cell>
        </row>
        <row r="24">
          <cell r="A24" t="str">
            <v>特定相談支援・障害児相談支援</v>
          </cell>
          <cell r="B24" t="str">
            <v>管理者</v>
          </cell>
          <cell r="C24" t="str">
            <v>相談支援専門員</v>
          </cell>
          <cell r="D24" t="str">
            <v>相談支援員</v>
          </cell>
        </row>
        <row r="25">
          <cell r="A25" t="str">
            <v>児童発達支援・放課後等デイサービス</v>
          </cell>
          <cell r="B25" t="str">
            <v>管理者</v>
          </cell>
          <cell r="C25" t="str">
            <v>児童発達支援管理責任者</v>
          </cell>
          <cell r="D25" t="str">
            <v>児童指導員</v>
          </cell>
          <cell r="E25" t="str">
            <v>保育士</v>
          </cell>
          <cell r="F25" t="str">
            <v>機能訓練担当職員</v>
          </cell>
          <cell r="G25" t="str">
            <v>看護職員</v>
          </cell>
          <cell r="H25" t="str">
            <v>その他職員</v>
          </cell>
        </row>
        <row r="26">
          <cell r="A26" t="str">
            <v>児童発達支援・主として重症心身障害児を対象とする場合</v>
          </cell>
          <cell r="B26" t="str">
            <v>管理者</v>
          </cell>
          <cell r="C26" t="str">
            <v>児童発達支援管理責任者</v>
          </cell>
          <cell r="D26" t="str">
            <v>嘱託医</v>
          </cell>
          <cell r="E26" t="str">
            <v>看護職員</v>
          </cell>
          <cell r="F26" t="str">
            <v>児童指導員</v>
          </cell>
          <cell r="G26" t="str">
            <v>保育士</v>
          </cell>
          <cell r="H26" t="str">
            <v>機能訓練担当職員</v>
          </cell>
          <cell r="I26" t="str">
            <v>その他職員</v>
          </cell>
        </row>
        <row r="27">
          <cell r="A27" t="str">
            <v>児童発達支援・児童発達支援センターであるもの</v>
          </cell>
          <cell r="B27" t="str">
            <v>管理者</v>
          </cell>
          <cell r="C27" t="str">
            <v>児童発達支援管理責任者</v>
          </cell>
          <cell r="D27" t="str">
            <v>嘱託医</v>
          </cell>
          <cell r="E27" t="str">
            <v>児童指導員</v>
          </cell>
          <cell r="F27" t="str">
            <v>保育士</v>
          </cell>
          <cell r="G27" t="str">
            <v>栄養士</v>
          </cell>
          <cell r="H27" t="str">
            <v>調理員</v>
          </cell>
          <cell r="I27" t="str">
            <v>機能訓練担当職員</v>
          </cell>
          <cell r="J27" t="str">
            <v>看護職員</v>
          </cell>
        </row>
        <row r="28">
          <cell r="A28" t="str">
            <v>保育所等訪問支援</v>
          </cell>
          <cell r="B28" t="str">
            <v>管理者</v>
          </cell>
          <cell r="C28" t="str">
            <v>児童発達支援管理責任者</v>
          </cell>
          <cell r="D28" t="str">
            <v>訪問支援員</v>
          </cell>
        </row>
        <row r="29">
          <cell r="A29" t="str">
            <v>居宅訪問型児童発達支援</v>
          </cell>
          <cell r="B29" t="str">
            <v>管理者</v>
          </cell>
          <cell r="C29" t="str">
            <v>児童発達支援管理責任者</v>
          </cell>
          <cell r="D29" t="str">
            <v>訪問支援員</v>
          </cell>
        </row>
        <row r="30">
          <cell r="A30" t="str">
            <v>福祉型障害児入所施設</v>
          </cell>
          <cell r="B30" t="str">
            <v>管理者</v>
          </cell>
          <cell r="C30" t="str">
            <v>児童発達支援管理責任者</v>
          </cell>
          <cell r="D30" t="str">
            <v>医師</v>
          </cell>
          <cell r="E30" t="str">
            <v>看護職員</v>
          </cell>
          <cell r="F30" t="str">
            <v>児童指導員</v>
          </cell>
          <cell r="G30" t="str">
            <v>保育士</v>
          </cell>
          <cell r="H30" t="str">
            <v>栄養士</v>
          </cell>
          <cell r="I30" t="str">
            <v>調理員</v>
          </cell>
          <cell r="J30" t="str">
            <v>心理担当職員</v>
          </cell>
        </row>
        <row r="31">
          <cell r="A31" t="str">
            <v>医療型障害児入所施設</v>
          </cell>
          <cell r="B31" t="str">
            <v>児童発達支援管理責任者</v>
          </cell>
          <cell r="C31" t="str">
            <v>医師</v>
          </cell>
          <cell r="D31" t="str">
            <v>看護職員</v>
          </cell>
          <cell r="E31" t="str">
            <v>児童指導員</v>
          </cell>
          <cell r="F31" t="str">
            <v>保育士</v>
          </cell>
          <cell r="G31" t="str">
            <v>心理担当職員</v>
          </cell>
          <cell r="H31" t="str">
            <v>理学療法士又は作業療法士</v>
          </cell>
          <cell r="I31" t="str">
            <v>職業指導員</v>
          </cell>
          <cell r="J31" t="str">
            <v>その他職員</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Q87"/>
  <sheetViews>
    <sheetView showGridLines="0" tabSelected="1" view="pageBreakPreview" topLeftCell="A4" zoomScaleNormal="100" zoomScaleSheetLayoutView="100" workbookViewId="0">
      <selection activeCell="T20" sqref="T20"/>
    </sheetView>
  </sheetViews>
  <sheetFormatPr defaultColWidth="8.25" defaultRowHeight="21" customHeight="1"/>
  <cols>
    <col min="1" max="1" width="2.625" style="8" customWidth="1"/>
    <col min="2" max="2" width="14.25" style="2" customWidth="1"/>
    <col min="3" max="3" width="6.625" style="8" customWidth="1"/>
    <col min="4" max="5" width="7.625" style="8" customWidth="1"/>
    <col min="6" max="36" width="2.625" style="8" customWidth="1"/>
    <col min="37" max="37" width="6.625" style="8" customWidth="1"/>
    <col min="38" max="39" width="7.625" style="8" customWidth="1"/>
    <col min="40" max="40" width="5.625" style="8" customWidth="1"/>
    <col min="41" max="16384" width="8.25" style="8"/>
  </cols>
  <sheetData>
    <row r="1" spans="1:40" ht="24.95" customHeight="1">
      <c r="A1" s="1" t="s">
        <v>0</v>
      </c>
      <c r="C1" s="3"/>
      <c r="D1" s="3"/>
      <c r="E1" s="3"/>
      <c r="F1" s="3"/>
      <c r="G1" s="3"/>
      <c r="H1" s="3"/>
      <c r="I1" s="3"/>
      <c r="J1" s="3"/>
      <c r="K1" s="3"/>
      <c r="L1" s="3"/>
      <c r="M1" s="3"/>
      <c r="N1" s="3"/>
      <c r="O1" s="3"/>
      <c r="P1" s="3"/>
      <c r="Q1" s="3"/>
      <c r="R1" s="3"/>
      <c r="S1" s="3"/>
      <c r="T1" s="3"/>
      <c r="U1" s="3"/>
      <c r="V1" s="3"/>
      <c r="W1" s="3"/>
      <c r="X1" s="4"/>
      <c r="Y1" s="4"/>
      <c r="Z1" s="5"/>
      <c r="AA1" s="5"/>
      <c r="AB1" s="5"/>
      <c r="AC1" s="5"/>
      <c r="AD1" s="6"/>
      <c r="AE1" s="6"/>
      <c r="AF1" s="6"/>
      <c r="AG1" s="6"/>
      <c r="AH1" s="6"/>
      <c r="AI1" s="7" t="s">
        <v>1</v>
      </c>
      <c r="AJ1" s="7"/>
      <c r="AK1" s="137" t="s">
        <v>2</v>
      </c>
      <c r="AL1" s="137"/>
      <c r="AM1" s="137"/>
      <c r="AN1" s="137"/>
    </row>
    <row r="2" spans="1:40" ht="18" customHeight="1">
      <c r="A2" s="5"/>
      <c r="B2" s="10"/>
      <c r="C2" s="10"/>
      <c r="D2" s="10"/>
      <c r="E2" s="10"/>
      <c r="F2" s="10"/>
      <c r="G2" s="10"/>
      <c r="H2" s="10"/>
      <c r="I2" s="10"/>
      <c r="J2" s="10"/>
      <c r="K2" s="10"/>
      <c r="L2" s="10"/>
      <c r="M2" s="138">
        <v>2025</v>
      </c>
      <c r="N2" s="138"/>
      <c r="O2" s="138"/>
      <c r="P2" s="138"/>
      <c r="Q2" s="139" t="s">
        <v>3</v>
      </c>
      <c r="R2" s="139"/>
      <c r="S2" s="138"/>
      <c r="T2" s="138"/>
      <c r="U2" s="139" t="s">
        <v>4</v>
      </c>
      <c r="V2" s="139"/>
      <c r="W2" s="10"/>
      <c r="X2" s="10"/>
      <c r="Y2" s="10"/>
      <c r="Z2" s="5"/>
      <c r="AA2" s="5"/>
      <c r="AC2" s="7"/>
      <c r="AD2" s="10"/>
      <c r="AE2" s="10"/>
      <c r="AF2" s="10"/>
      <c r="AG2" s="10"/>
      <c r="AH2" s="10"/>
      <c r="AI2" s="7" t="s">
        <v>5</v>
      </c>
      <c r="AJ2" s="7"/>
      <c r="AK2" s="140"/>
      <c r="AL2" s="140"/>
      <c r="AM2" s="140"/>
      <c r="AN2" s="140"/>
    </row>
    <row r="3" spans="1:40" ht="18" customHeight="1">
      <c r="A3" s="12"/>
      <c r="B3" s="12"/>
      <c r="C3" s="12"/>
      <c r="D3" s="12"/>
      <c r="E3" s="12"/>
      <c r="F3" s="12"/>
      <c r="G3" s="12"/>
      <c r="H3" s="12"/>
      <c r="I3" s="12"/>
      <c r="J3" s="12"/>
      <c r="K3" s="12"/>
      <c r="L3" s="12"/>
      <c r="M3" s="12"/>
      <c r="N3" s="12"/>
      <c r="O3" s="12"/>
      <c r="P3" s="12"/>
      <c r="Q3" s="12"/>
      <c r="R3" s="12"/>
      <c r="S3" s="12"/>
      <c r="T3" s="12"/>
      <c r="U3" s="12"/>
      <c r="V3" s="12"/>
      <c r="W3" s="12"/>
      <c r="Y3" s="13"/>
      <c r="Z3" s="13"/>
      <c r="AA3" s="13"/>
      <c r="AB3" s="5"/>
      <c r="AC3" s="13"/>
      <c r="AD3" s="13"/>
      <c r="AE3" s="13"/>
      <c r="AF3" s="13"/>
      <c r="AG3" s="13"/>
      <c r="AH3" s="13"/>
      <c r="AI3" s="14" t="s">
        <v>6</v>
      </c>
      <c r="AJ3" s="7"/>
      <c r="AK3" s="141"/>
      <c r="AL3" s="141"/>
      <c r="AM3" s="141"/>
      <c r="AN3" s="141"/>
    </row>
    <row r="4" spans="1:40" ht="18" customHeight="1">
      <c r="A4" s="12"/>
      <c r="B4" s="12"/>
      <c r="C4" s="12"/>
      <c r="D4" s="12"/>
      <c r="E4" s="12"/>
      <c r="F4" s="12"/>
      <c r="G4" s="12"/>
      <c r="H4" s="12"/>
      <c r="I4" s="12"/>
      <c r="J4" s="12"/>
      <c r="K4" s="12"/>
      <c r="L4" s="12"/>
      <c r="M4" s="12"/>
      <c r="N4" s="12"/>
      <c r="O4" s="12"/>
      <c r="P4" s="12"/>
      <c r="Q4" s="12"/>
      <c r="R4" s="12"/>
      <c r="S4" s="12"/>
      <c r="T4" s="12"/>
      <c r="U4" s="12"/>
      <c r="V4" s="12"/>
      <c r="W4" s="12"/>
      <c r="Y4" s="13"/>
      <c r="Z4" s="13"/>
      <c r="AA4" s="13"/>
      <c r="AB4" s="5"/>
      <c r="AC4" s="13"/>
      <c r="AD4" s="13"/>
      <c r="AE4" s="13"/>
      <c r="AF4" s="13"/>
      <c r="AG4" s="13"/>
      <c r="AH4" s="13"/>
      <c r="AI4" s="14" t="s">
        <v>7</v>
      </c>
      <c r="AJ4" s="7"/>
      <c r="AK4" s="141"/>
      <c r="AL4" s="141"/>
      <c r="AM4" s="141"/>
      <c r="AN4" s="141"/>
    </row>
    <row r="5" spans="1:40" ht="18" customHeight="1">
      <c r="A5" s="12"/>
      <c r="B5" s="12"/>
      <c r="C5" s="12"/>
      <c r="D5" s="12"/>
      <c r="E5" s="12"/>
      <c r="F5" s="12"/>
      <c r="G5" s="12"/>
      <c r="H5" s="12"/>
      <c r="I5" s="12"/>
      <c r="J5" s="12"/>
      <c r="K5" s="12"/>
      <c r="L5" s="12"/>
      <c r="M5" s="12"/>
      <c r="N5" s="12"/>
      <c r="O5" s="12"/>
      <c r="P5" s="12"/>
      <c r="Q5" s="12"/>
      <c r="R5" s="12"/>
      <c r="S5" s="12"/>
      <c r="U5" s="12"/>
      <c r="V5" s="12"/>
      <c r="W5" s="12"/>
      <c r="Y5" s="13"/>
      <c r="Z5" s="13"/>
      <c r="AA5" s="13"/>
      <c r="AB5" s="5"/>
      <c r="AC5" s="13"/>
      <c r="AD5" s="13"/>
      <c r="AE5" s="13"/>
      <c r="AF5" s="13"/>
      <c r="AG5" s="14" t="s">
        <v>8</v>
      </c>
      <c r="AH5" s="142"/>
      <c r="AI5" s="142"/>
      <c r="AJ5" s="142"/>
      <c r="AK5" s="13" t="s">
        <v>9</v>
      </c>
      <c r="AL5" s="79"/>
      <c r="AM5" s="13" t="s">
        <v>10</v>
      </c>
      <c r="AN5" s="5"/>
    </row>
    <row r="6" spans="1:40" ht="9.9499999999999993" customHeight="1">
      <c r="A6" s="5"/>
      <c r="B6" s="159"/>
      <c r="C6" s="159"/>
      <c r="D6" s="159"/>
      <c r="E6" s="159"/>
      <c r="F6" s="159"/>
      <c r="G6" s="159"/>
      <c r="H6" s="159"/>
      <c r="I6" s="159"/>
      <c r="J6" s="159"/>
      <c r="K6" s="159"/>
      <c r="L6" s="159"/>
      <c r="M6" s="159"/>
      <c r="N6" s="159"/>
      <c r="O6" s="159"/>
      <c r="P6" s="159"/>
      <c r="Q6" s="159"/>
      <c r="R6" s="159"/>
      <c r="S6" s="159"/>
      <c r="T6" s="159"/>
      <c r="U6" s="159"/>
      <c r="V6" s="159"/>
      <c r="W6" s="159"/>
      <c r="X6" s="10"/>
      <c r="Y6" s="10"/>
      <c r="Z6" s="10"/>
      <c r="AA6" s="10"/>
      <c r="AB6" s="10"/>
      <c r="AC6" s="10"/>
      <c r="AD6" s="10"/>
      <c r="AE6" s="10"/>
      <c r="AF6" s="10"/>
      <c r="AG6" s="10"/>
      <c r="AH6" s="10"/>
      <c r="AI6" s="10"/>
      <c r="AJ6" s="10"/>
      <c r="AK6" s="10"/>
      <c r="AL6" s="10"/>
      <c r="AM6" s="5"/>
      <c r="AN6" s="5"/>
    </row>
    <row r="7" spans="1:40" ht="15" customHeight="1">
      <c r="A7" s="160" t="s">
        <v>11</v>
      </c>
      <c r="B7" s="90" t="s">
        <v>12</v>
      </c>
      <c r="C7" s="132" t="s">
        <v>13</v>
      </c>
      <c r="D7" s="90" t="s">
        <v>14</v>
      </c>
      <c r="E7" s="123" t="s">
        <v>15</v>
      </c>
      <c r="F7" s="135" t="s">
        <v>16</v>
      </c>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6" t="s">
        <v>17</v>
      </c>
      <c r="AL7" s="129" t="s">
        <v>18</v>
      </c>
      <c r="AM7" s="130" t="s">
        <v>19</v>
      </c>
      <c r="AN7" s="130"/>
    </row>
    <row r="8" spans="1:40" ht="15" customHeight="1">
      <c r="A8" s="160"/>
      <c r="B8" s="90"/>
      <c r="C8" s="133"/>
      <c r="D8" s="90"/>
      <c r="E8" s="123"/>
      <c r="F8" s="90" t="s">
        <v>20</v>
      </c>
      <c r="G8" s="90"/>
      <c r="H8" s="90"/>
      <c r="I8" s="90"/>
      <c r="J8" s="90"/>
      <c r="K8" s="90"/>
      <c r="L8" s="90"/>
      <c r="M8" s="90" t="s">
        <v>21</v>
      </c>
      <c r="N8" s="90"/>
      <c r="O8" s="90"/>
      <c r="P8" s="90"/>
      <c r="Q8" s="90"/>
      <c r="R8" s="90"/>
      <c r="S8" s="90"/>
      <c r="T8" s="90" t="s">
        <v>22</v>
      </c>
      <c r="U8" s="90"/>
      <c r="V8" s="90"/>
      <c r="W8" s="90"/>
      <c r="X8" s="90"/>
      <c r="Y8" s="90"/>
      <c r="Z8" s="90"/>
      <c r="AA8" s="90" t="s">
        <v>23</v>
      </c>
      <c r="AB8" s="90"/>
      <c r="AC8" s="90"/>
      <c r="AD8" s="90"/>
      <c r="AE8" s="90"/>
      <c r="AF8" s="90"/>
      <c r="AG8" s="90"/>
      <c r="AH8" s="90" t="s">
        <v>24</v>
      </c>
      <c r="AI8" s="90"/>
      <c r="AJ8" s="90"/>
      <c r="AK8" s="136"/>
      <c r="AL8" s="129"/>
      <c r="AM8" s="130"/>
      <c r="AN8" s="130"/>
    </row>
    <row r="9" spans="1:40" ht="15" customHeight="1">
      <c r="A9" s="160"/>
      <c r="B9" s="90"/>
      <c r="C9" s="133"/>
      <c r="D9" s="90"/>
      <c r="E9" s="123"/>
      <c r="F9" s="161">
        <f>DATE($M$2,$S$2,1)</f>
        <v>45627</v>
      </c>
      <c r="G9" s="161">
        <f>DATE($M$2,$S$2,2)</f>
        <v>45628</v>
      </c>
      <c r="H9" s="161">
        <f>DATE($M$2,$S$2,3)</f>
        <v>45629</v>
      </c>
      <c r="I9" s="161">
        <f>DATE($M$2,$S$2,4)</f>
        <v>45630</v>
      </c>
      <c r="J9" s="161">
        <f>DATE($M$2,$S$2,5)</f>
        <v>45631</v>
      </c>
      <c r="K9" s="161">
        <f>DATE($M$2,$S$2,6)</f>
        <v>45632</v>
      </c>
      <c r="L9" s="161">
        <f>DATE($M$2,$S$2,7)</f>
        <v>45633</v>
      </c>
      <c r="M9" s="161">
        <f>DATE($M$2,$S$2,8)</f>
        <v>45634</v>
      </c>
      <c r="N9" s="161">
        <f>DATE($M$2,$S$2,9)</f>
        <v>45635</v>
      </c>
      <c r="O9" s="161">
        <f>DATE($M$2,$S$2,10)</f>
        <v>45636</v>
      </c>
      <c r="P9" s="161">
        <f>DATE($M$2,$S$2,11)</f>
        <v>45637</v>
      </c>
      <c r="Q9" s="161">
        <f>DATE($M$2,$S$2,12)</f>
        <v>45638</v>
      </c>
      <c r="R9" s="161">
        <f>DATE($M$2,$S$2,13)</f>
        <v>45639</v>
      </c>
      <c r="S9" s="161">
        <f>DATE($M$2,$S$2,14)</f>
        <v>45640</v>
      </c>
      <c r="T9" s="161">
        <f>DATE($M$2,$S$2,15)</f>
        <v>45641</v>
      </c>
      <c r="U9" s="161">
        <f>DATE($M$2,$S$2,16)</f>
        <v>45642</v>
      </c>
      <c r="V9" s="161">
        <f>DATE($M$2,$S$2,17)</f>
        <v>45643</v>
      </c>
      <c r="W9" s="161">
        <f>DATE($M$2,$S$2,18)</f>
        <v>45644</v>
      </c>
      <c r="X9" s="161">
        <f>DATE($M$2,$S$2,19)</f>
        <v>45645</v>
      </c>
      <c r="Y9" s="161">
        <f>DATE($M$2,$S$2,20)</f>
        <v>45646</v>
      </c>
      <c r="Z9" s="161">
        <f>DATE($M$2,$S$2,21)</f>
        <v>45647</v>
      </c>
      <c r="AA9" s="161">
        <f>DATE($M$2,$S$2,22)</f>
        <v>45648</v>
      </c>
      <c r="AB9" s="161">
        <f>DATE($M$2,$S$2,23)</f>
        <v>45649</v>
      </c>
      <c r="AC9" s="161">
        <f>DATE($M$2,$S$2,24)</f>
        <v>45650</v>
      </c>
      <c r="AD9" s="161">
        <f>DATE($M$2,$S$2,25)</f>
        <v>45651</v>
      </c>
      <c r="AE9" s="161">
        <f>DATE($M$2,$S$2,26)</f>
        <v>45652</v>
      </c>
      <c r="AF9" s="161">
        <f>DATE($M$2,$S$2,27)</f>
        <v>45653</v>
      </c>
      <c r="AG9" s="161">
        <f>DATE($M$2,$S$2,28)</f>
        <v>45654</v>
      </c>
      <c r="AH9" s="161">
        <f>IF(DAY(EOMONTH(F9,0))&lt;29,"",DATE($M$2,$S$2,29))</f>
        <v>45655</v>
      </c>
      <c r="AI9" s="161">
        <f>IF(DAY(EOMONTH(F9,0))&lt;30,"",DATE($M$2,$S$2,30))</f>
        <v>45656</v>
      </c>
      <c r="AJ9" s="161">
        <f>IF(DAY(EOMONTH(F9,0))&lt;31,"",DATE($M$2,$S$2,31))</f>
        <v>45657</v>
      </c>
      <c r="AK9" s="136"/>
      <c r="AL9" s="129"/>
      <c r="AM9" s="130"/>
      <c r="AN9" s="130"/>
    </row>
    <row r="10" spans="1:40" ht="15" customHeight="1">
      <c r="A10" s="160"/>
      <c r="B10" s="90"/>
      <c r="C10" s="134"/>
      <c r="D10" s="90"/>
      <c r="E10" s="123"/>
      <c r="F10" s="162">
        <f>DATE($M$2,$S$2,1)</f>
        <v>45627</v>
      </c>
      <c r="G10" s="162">
        <f>DATE($M$2,$S$2,2)</f>
        <v>45628</v>
      </c>
      <c r="H10" s="162">
        <f>DATE($M$2,$S$2,3)</f>
        <v>45629</v>
      </c>
      <c r="I10" s="162">
        <f>DATE($M$2,$S$2,4)</f>
        <v>45630</v>
      </c>
      <c r="J10" s="162">
        <f>DATE($M$2,$S$2,5)</f>
        <v>45631</v>
      </c>
      <c r="K10" s="162">
        <f>DATE($M$2,$S$2,6)</f>
        <v>45632</v>
      </c>
      <c r="L10" s="162">
        <f>DATE($M$2,$S$2,7)</f>
        <v>45633</v>
      </c>
      <c r="M10" s="162">
        <f>DATE($M$2,$S$2,8)</f>
        <v>45634</v>
      </c>
      <c r="N10" s="162">
        <f>DATE($M$2,$S$2,9)</f>
        <v>45635</v>
      </c>
      <c r="O10" s="162">
        <f>DATE($M$2,$S$2,10)</f>
        <v>45636</v>
      </c>
      <c r="P10" s="162">
        <f>DATE($M$2,$S$2,11)</f>
        <v>45637</v>
      </c>
      <c r="Q10" s="162">
        <f>DATE($M$2,$S$2,12)</f>
        <v>45638</v>
      </c>
      <c r="R10" s="162">
        <f>DATE($M$2,$S$2,13)</f>
        <v>45639</v>
      </c>
      <c r="S10" s="162">
        <f>DATE($M$2,$S$2,14)</f>
        <v>45640</v>
      </c>
      <c r="T10" s="162">
        <f>DATE($M$2,$S$2,15)</f>
        <v>45641</v>
      </c>
      <c r="U10" s="162">
        <f>DATE($M$2,$S$2,16)</f>
        <v>45642</v>
      </c>
      <c r="V10" s="162">
        <f>DATE($M$2,$S$2,17)</f>
        <v>45643</v>
      </c>
      <c r="W10" s="162">
        <f>DATE($M$2,$S$2,18)</f>
        <v>45644</v>
      </c>
      <c r="X10" s="162">
        <f>DATE($M$2,$S$2,19)</f>
        <v>45645</v>
      </c>
      <c r="Y10" s="162">
        <f>DATE($M$2,$S$2,20)</f>
        <v>45646</v>
      </c>
      <c r="Z10" s="162">
        <f>DATE($M$2,$S$2,21)</f>
        <v>45647</v>
      </c>
      <c r="AA10" s="162">
        <f>DATE($M$2,$S$2,22)</f>
        <v>45648</v>
      </c>
      <c r="AB10" s="162">
        <f>DATE($M$2,$S$2,23)</f>
        <v>45649</v>
      </c>
      <c r="AC10" s="162">
        <f>DATE($M$2,$S$2,24)</f>
        <v>45650</v>
      </c>
      <c r="AD10" s="162">
        <f>DATE($M$2,$S$2,25)</f>
        <v>45651</v>
      </c>
      <c r="AE10" s="162">
        <f>DATE($M$2,$S$2,26)</f>
        <v>45652</v>
      </c>
      <c r="AF10" s="162">
        <f>DATE($M$2,$S$2,27)</f>
        <v>45653</v>
      </c>
      <c r="AG10" s="162">
        <f>DATE($M$2,$S$2,28)</f>
        <v>45654</v>
      </c>
      <c r="AH10" s="162">
        <f>IF(DAY(EOMONTH(F10,0))&lt;29,"",DATE($M$2,$S$2,29))</f>
        <v>45655</v>
      </c>
      <c r="AI10" s="162">
        <f>IF(DAY(EOMONTH(F10,0))&lt;30,"",DATE($M$2,$S$2,30))</f>
        <v>45656</v>
      </c>
      <c r="AJ10" s="162">
        <f>IF(DAY(EOMONTH(F10,0))&lt;31,"",DATE($M$2,$S$2,31))</f>
        <v>45657</v>
      </c>
      <c r="AK10" s="136"/>
      <c r="AL10" s="129"/>
      <c r="AM10" s="130"/>
      <c r="AN10" s="130"/>
    </row>
    <row r="11" spans="1:40" ht="18" customHeight="1">
      <c r="A11" s="163">
        <v>1</v>
      </c>
      <c r="B11" s="21"/>
      <c r="C11" s="22"/>
      <c r="D11" s="164"/>
      <c r="E11" s="165"/>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26">
        <f>+SUM(F11:AJ11)</f>
        <v>0</v>
      </c>
      <c r="AL11" s="27">
        <f>IF($AK$3="４週",AK11/4,AK11/(DAY(EOMONTH($F$9,0))/7))</f>
        <v>0</v>
      </c>
      <c r="AM11" s="166"/>
      <c r="AN11" s="166"/>
    </row>
    <row r="12" spans="1:40" ht="18" customHeight="1">
      <c r="A12" s="163">
        <v>2</v>
      </c>
      <c r="B12" s="21"/>
      <c r="C12" s="22"/>
      <c r="D12" s="164"/>
      <c r="E12" s="165"/>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26">
        <f>+SUM(F12:AJ12)</f>
        <v>0</v>
      </c>
      <c r="AL12" s="27">
        <f>IF($AK$3="４週",AK12/4,AK12/(DAY(EOMONTH($F$9,0))/7))</f>
        <v>0</v>
      </c>
      <c r="AM12" s="166"/>
      <c r="AN12" s="166"/>
    </row>
    <row r="13" spans="1:40" ht="18" customHeight="1">
      <c r="A13" s="163">
        <v>3</v>
      </c>
      <c r="B13" s="21"/>
      <c r="C13" s="22"/>
      <c r="D13" s="164"/>
      <c r="E13" s="165"/>
      <c r="F13" s="82"/>
      <c r="G13" s="82"/>
      <c r="H13" s="82"/>
      <c r="I13" s="82"/>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26">
        <f>+SUM(F13:AJ13)</f>
        <v>0</v>
      </c>
      <c r="AL13" s="27">
        <f>IF($AK$3="４週",AK13/4,AK13/(DAY(EOMONTH($F$9,0))/7))</f>
        <v>0</v>
      </c>
      <c r="AM13" s="166"/>
      <c r="AN13" s="166"/>
    </row>
    <row r="14" spans="1:40" ht="18" customHeight="1">
      <c r="A14" s="163">
        <v>4</v>
      </c>
      <c r="B14" s="21"/>
      <c r="C14" s="22"/>
      <c r="D14" s="164"/>
      <c r="E14" s="165"/>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26">
        <f>+SUM(F14:AJ14)</f>
        <v>0</v>
      </c>
      <c r="AL14" s="27">
        <f>IF($AK$3="４週",AK14/4,AK14/(DAY(EOMONTH($F$9,0))/7))</f>
        <v>0</v>
      </c>
      <c r="AM14" s="166"/>
      <c r="AN14" s="166"/>
    </row>
    <row r="15" spans="1:40" ht="18" customHeight="1">
      <c r="A15" s="163">
        <v>5</v>
      </c>
      <c r="B15" s="21"/>
      <c r="C15" s="22"/>
      <c r="D15" s="164"/>
      <c r="E15" s="165"/>
      <c r="F15" s="82"/>
      <c r="G15" s="82"/>
      <c r="H15" s="82"/>
      <c r="I15" s="82"/>
      <c r="J15" s="82"/>
      <c r="K15" s="82"/>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26">
        <f>+SUM(F15:AJ15)</f>
        <v>0</v>
      </c>
      <c r="AL15" s="27">
        <f>IF($AK$3="４週",AK15/4,AK15/(DAY(EOMONTH($F$9,0))/7))</f>
        <v>0</v>
      </c>
      <c r="AM15" s="166"/>
      <c r="AN15" s="166"/>
    </row>
    <row r="16" spans="1:40" ht="18" customHeight="1">
      <c r="A16" s="163">
        <v>6</v>
      </c>
      <c r="B16" s="21"/>
      <c r="C16" s="22"/>
      <c r="D16" s="164"/>
      <c r="E16" s="165"/>
      <c r="F16" s="82"/>
      <c r="G16" s="82"/>
      <c r="H16" s="82"/>
      <c r="I16" s="82"/>
      <c r="J16" s="82"/>
      <c r="K16" s="82"/>
      <c r="L16" s="82"/>
      <c r="M16" s="82"/>
      <c r="N16" s="82"/>
      <c r="O16" s="82"/>
      <c r="P16" s="82"/>
      <c r="Q16" s="82"/>
      <c r="R16" s="82"/>
      <c r="S16" s="82"/>
      <c r="T16" s="82"/>
      <c r="U16" s="82"/>
      <c r="V16" s="82"/>
      <c r="W16" s="82"/>
      <c r="X16" s="82"/>
      <c r="Y16" s="82"/>
      <c r="Z16" s="82"/>
      <c r="AA16" s="82"/>
      <c r="AB16" s="82"/>
      <c r="AC16" s="82"/>
      <c r="AD16" s="82"/>
      <c r="AE16" s="82"/>
      <c r="AF16" s="82"/>
      <c r="AG16" s="82"/>
      <c r="AH16" s="82"/>
      <c r="AI16" s="82"/>
      <c r="AJ16" s="82"/>
      <c r="AK16" s="26">
        <f>+SUM(F16:AJ16)</f>
        <v>0</v>
      </c>
      <c r="AL16" s="27">
        <f>IF($AK$3="４週",AK16/4,AK16/(DAY(EOMONTH($F$9,0))/7))</f>
        <v>0</v>
      </c>
      <c r="AM16" s="166"/>
      <c r="AN16" s="166"/>
    </row>
    <row r="17" spans="1:40" ht="18" customHeight="1">
      <c r="A17" s="163">
        <v>7</v>
      </c>
      <c r="B17" s="21"/>
      <c r="C17" s="22"/>
      <c r="D17" s="164"/>
      <c r="E17" s="165"/>
      <c r="F17" s="82"/>
      <c r="G17" s="82"/>
      <c r="H17" s="82"/>
      <c r="I17" s="82"/>
      <c r="J17" s="82"/>
      <c r="K17" s="82"/>
      <c r="L17" s="82"/>
      <c r="M17" s="82"/>
      <c r="N17" s="82"/>
      <c r="O17" s="82"/>
      <c r="P17" s="82"/>
      <c r="Q17" s="82"/>
      <c r="R17" s="82"/>
      <c r="S17" s="82"/>
      <c r="T17" s="82"/>
      <c r="U17" s="82"/>
      <c r="V17" s="82"/>
      <c r="W17" s="82"/>
      <c r="X17" s="82"/>
      <c r="Y17" s="82"/>
      <c r="Z17" s="82"/>
      <c r="AA17" s="82"/>
      <c r="AB17" s="82"/>
      <c r="AC17" s="82"/>
      <c r="AD17" s="82"/>
      <c r="AE17" s="82"/>
      <c r="AF17" s="82"/>
      <c r="AG17" s="82"/>
      <c r="AH17" s="82"/>
      <c r="AI17" s="82"/>
      <c r="AJ17" s="82"/>
      <c r="AK17" s="26">
        <f>+SUM(F17:AJ17)</f>
        <v>0</v>
      </c>
      <c r="AL17" s="27">
        <f>IF($AK$3="４週",AK17/4,AK17/(DAY(EOMONTH($F$9,0))/7))</f>
        <v>0</v>
      </c>
      <c r="AM17" s="166"/>
      <c r="AN17" s="166"/>
    </row>
    <row r="18" spans="1:40" ht="18" customHeight="1">
      <c r="A18" s="163">
        <v>8</v>
      </c>
      <c r="B18" s="21"/>
      <c r="C18" s="22"/>
      <c r="D18" s="164"/>
      <c r="E18" s="165"/>
      <c r="F18" s="82"/>
      <c r="G18" s="82"/>
      <c r="H18" s="82"/>
      <c r="I18" s="82"/>
      <c r="J18" s="82"/>
      <c r="K18" s="82"/>
      <c r="L18" s="82"/>
      <c r="M18" s="82"/>
      <c r="N18" s="82"/>
      <c r="O18" s="82"/>
      <c r="P18" s="82"/>
      <c r="Q18" s="82"/>
      <c r="R18" s="82"/>
      <c r="S18" s="82"/>
      <c r="T18" s="82"/>
      <c r="U18" s="82"/>
      <c r="V18" s="82"/>
      <c r="W18" s="82"/>
      <c r="X18" s="82"/>
      <c r="Y18" s="82"/>
      <c r="Z18" s="82"/>
      <c r="AA18" s="82"/>
      <c r="AB18" s="82"/>
      <c r="AC18" s="82"/>
      <c r="AD18" s="82"/>
      <c r="AE18" s="82"/>
      <c r="AF18" s="82"/>
      <c r="AG18" s="82"/>
      <c r="AH18" s="82"/>
      <c r="AI18" s="82"/>
      <c r="AJ18" s="82"/>
      <c r="AK18" s="26">
        <f>+SUM(F18:AJ18)</f>
        <v>0</v>
      </c>
      <c r="AL18" s="27">
        <f>IF($AK$3="４週",AK18/4,AK18/(DAY(EOMONTH($F$9,0))/7))</f>
        <v>0</v>
      </c>
      <c r="AM18" s="166"/>
      <c r="AN18" s="166"/>
    </row>
    <row r="19" spans="1:40" ht="18" customHeight="1">
      <c r="A19" s="163">
        <v>9</v>
      </c>
      <c r="B19" s="21"/>
      <c r="C19" s="22"/>
      <c r="D19" s="164"/>
      <c r="E19" s="165"/>
      <c r="F19" s="82"/>
      <c r="G19" s="82"/>
      <c r="H19" s="82"/>
      <c r="I19" s="82"/>
      <c r="J19" s="82"/>
      <c r="K19" s="82"/>
      <c r="L19" s="82"/>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26">
        <f>+SUM(F19:AJ19)</f>
        <v>0</v>
      </c>
      <c r="AL19" s="27">
        <f>IF($AK$3="４週",AK19/4,AK19/(DAY(EOMONTH($F$9,0))/7))</f>
        <v>0</v>
      </c>
      <c r="AM19" s="166"/>
      <c r="AN19" s="166"/>
    </row>
    <row r="20" spans="1:40" ht="18" customHeight="1">
      <c r="A20" s="163">
        <v>10</v>
      </c>
      <c r="B20" s="21"/>
      <c r="C20" s="22"/>
      <c r="D20" s="164"/>
      <c r="E20" s="165"/>
      <c r="F20" s="82"/>
      <c r="G20" s="82"/>
      <c r="H20" s="82"/>
      <c r="I20" s="82"/>
      <c r="J20" s="82"/>
      <c r="K20" s="82"/>
      <c r="L20" s="82"/>
      <c r="M20" s="82"/>
      <c r="N20" s="82"/>
      <c r="O20" s="82"/>
      <c r="P20" s="82"/>
      <c r="Q20" s="82"/>
      <c r="R20" s="82"/>
      <c r="S20" s="82"/>
      <c r="T20" s="82"/>
      <c r="U20" s="82"/>
      <c r="V20" s="82"/>
      <c r="W20" s="82"/>
      <c r="X20" s="82"/>
      <c r="Y20" s="82"/>
      <c r="Z20" s="82"/>
      <c r="AA20" s="82"/>
      <c r="AB20" s="82"/>
      <c r="AC20" s="82"/>
      <c r="AD20" s="82"/>
      <c r="AE20" s="82"/>
      <c r="AF20" s="82"/>
      <c r="AG20" s="82"/>
      <c r="AH20" s="82"/>
      <c r="AI20" s="82"/>
      <c r="AJ20" s="82"/>
      <c r="AK20" s="26">
        <f>+SUM(F20:AJ20)</f>
        <v>0</v>
      </c>
      <c r="AL20" s="27">
        <f>IF($AK$3="４週",AK20/4,AK20/(DAY(EOMONTH($F$9,0))/7))</f>
        <v>0</v>
      </c>
      <c r="AM20" s="166"/>
      <c r="AN20" s="166"/>
    </row>
    <row r="21" spans="1:40" ht="18" customHeight="1">
      <c r="A21" s="163">
        <v>11</v>
      </c>
      <c r="B21" s="21"/>
      <c r="C21" s="22"/>
      <c r="D21" s="164"/>
      <c r="E21" s="165"/>
      <c r="F21" s="82"/>
      <c r="G21" s="82"/>
      <c r="H21" s="82"/>
      <c r="I21" s="82"/>
      <c r="J21" s="82"/>
      <c r="K21" s="82"/>
      <c r="L21" s="82"/>
      <c r="M21" s="82"/>
      <c r="N21" s="82"/>
      <c r="O21" s="82"/>
      <c r="P21" s="82"/>
      <c r="Q21" s="82"/>
      <c r="R21" s="82"/>
      <c r="S21" s="82"/>
      <c r="T21" s="82"/>
      <c r="U21" s="82"/>
      <c r="V21" s="82"/>
      <c r="W21" s="82"/>
      <c r="X21" s="82"/>
      <c r="Y21" s="82"/>
      <c r="Z21" s="82"/>
      <c r="AA21" s="82"/>
      <c r="AB21" s="82"/>
      <c r="AC21" s="82"/>
      <c r="AD21" s="82"/>
      <c r="AE21" s="82"/>
      <c r="AF21" s="82"/>
      <c r="AG21" s="82"/>
      <c r="AH21" s="82"/>
      <c r="AI21" s="82"/>
      <c r="AJ21" s="82"/>
      <c r="AK21" s="26">
        <f>+SUM(F21:AJ21)</f>
        <v>0</v>
      </c>
      <c r="AL21" s="27">
        <f>IF($AK$3="４週",AK21/4,AK21/(DAY(EOMONTH($F$9,0))/7))</f>
        <v>0</v>
      </c>
      <c r="AM21" s="166"/>
      <c r="AN21" s="166"/>
    </row>
    <row r="22" spans="1:40" ht="18" customHeight="1">
      <c r="A22" s="163">
        <v>12</v>
      </c>
      <c r="B22" s="21"/>
      <c r="C22" s="22"/>
      <c r="D22" s="164"/>
      <c r="E22" s="165"/>
      <c r="F22" s="82"/>
      <c r="G22" s="82"/>
      <c r="H22" s="82"/>
      <c r="I22" s="82"/>
      <c r="J22" s="82"/>
      <c r="K22" s="82"/>
      <c r="L22" s="82"/>
      <c r="M22" s="82"/>
      <c r="N22" s="82"/>
      <c r="O22" s="82"/>
      <c r="P22" s="82"/>
      <c r="Q22" s="82"/>
      <c r="R22" s="82"/>
      <c r="S22" s="82"/>
      <c r="T22" s="82"/>
      <c r="U22" s="82"/>
      <c r="V22" s="82"/>
      <c r="W22" s="82"/>
      <c r="X22" s="82"/>
      <c r="Y22" s="82"/>
      <c r="Z22" s="82"/>
      <c r="AA22" s="82"/>
      <c r="AB22" s="82"/>
      <c r="AC22" s="82"/>
      <c r="AD22" s="82"/>
      <c r="AE22" s="82"/>
      <c r="AF22" s="82"/>
      <c r="AG22" s="82"/>
      <c r="AH22" s="82"/>
      <c r="AI22" s="82"/>
      <c r="AJ22" s="82"/>
      <c r="AK22" s="26">
        <f>+SUM(F22:AJ22)</f>
        <v>0</v>
      </c>
      <c r="AL22" s="27">
        <f>IF($AK$3="４週",AK22/4,AK22/(DAY(EOMONTH($F$9,0))/7))</f>
        <v>0</v>
      </c>
      <c r="AM22" s="166"/>
      <c r="AN22" s="166"/>
    </row>
    <row r="23" spans="1:40" ht="18" customHeight="1">
      <c r="A23" s="163">
        <v>13</v>
      </c>
      <c r="B23" s="21"/>
      <c r="C23" s="22"/>
      <c r="D23" s="164"/>
      <c r="E23" s="165"/>
      <c r="F23" s="82"/>
      <c r="G23" s="82"/>
      <c r="H23" s="82"/>
      <c r="I23" s="82"/>
      <c r="J23" s="82"/>
      <c r="K23" s="82"/>
      <c r="L23" s="82"/>
      <c r="M23" s="82"/>
      <c r="N23" s="82"/>
      <c r="O23" s="82"/>
      <c r="P23" s="82"/>
      <c r="Q23" s="82"/>
      <c r="R23" s="82"/>
      <c r="S23" s="82"/>
      <c r="T23" s="82"/>
      <c r="U23" s="82"/>
      <c r="V23" s="82"/>
      <c r="W23" s="82"/>
      <c r="X23" s="82"/>
      <c r="Y23" s="82"/>
      <c r="Z23" s="82"/>
      <c r="AA23" s="82"/>
      <c r="AB23" s="82"/>
      <c r="AC23" s="82"/>
      <c r="AD23" s="82"/>
      <c r="AE23" s="82"/>
      <c r="AF23" s="82"/>
      <c r="AG23" s="82"/>
      <c r="AH23" s="82"/>
      <c r="AI23" s="82"/>
      <c r="AJ23" s="82"/>
      <c r="AK23" s="26">
        <f>+SUM(F23:AJ23)</f>
        <v>0</v>
      </c>
      <c r="AL23" s="27">
        <f>IF($AK$3="４週",AK23/4,AK23/(DAY(EOMONTH($F$9,0))/7))</f>
        <v>0</v>
      </c>
      <c r="AM23" s="166"/>
      <c r="AN23" s="166"/>
    </row>
    <row r="24" spans="1:40" ht="18" customHeight="1">
      <c r="A24" s="163">
        <v>14</v>
      </c>
      <c r="B24" s="21"/>
      <c r="C24" s="22"/>
      <c r="D24" s="164"/>
      <c r="E24" s="165"/>
      <c r="F24" s="82"/>
      <c r="G24" s="82"/>
      <c r="H24" s="82"/>
      <c r="I24" s="82"/>
      <c r="J24" s="82"/>
      <c r="K24" s="82"/>
      <c r="L24" s="82"/>
      <c r="M24" s="82"/>
      <c r="N24" s="82"/>
      <c r="O24" s="82"/>
      <c r="P24" s="82"/>
      <c r="Q24" s="82"/>
      <c r="R24" s="82"/>
      <c r="S24" s="82"/>
      <c r="T24" s="82"/>
      <c r="U24" s="82"/>
      <c r="V24" s="82"/>
      <c r="W24" s="82"/>
      <c r="X24" s="82"/>
      <c r="Y24" s="82"/>
      <c r="Z24" s="82"/>
      <c r="AA24" s="82"/>
      <c r="AB24" s="82"/>
      <c r="AC24" s="82"/>
      <c r="AD24" s="82"/>
      <c r="AE24" s="82"/>
      <c r="AF24" s="82"/>
      <c r="AG24" s="82"/>
      <c r="AH24" s="82"/>
      <c r="AI24" s="82"/>
      <c r="AJ24" s="82"/>
      <c r="AK24" s="26">
        <f>+SUM(F24:AJ24)</f>
        <v>0</v>
      </c>
      <c r="AL24" s="27">
        <f>IF($AK$3="４週",AK24/4,AK24/(DAY(EOMONTH($F$9,0))/7))</f>
        <v>0</v>
      </c>
      <c r="AM24" s="166"/>
      <c r="AN24" s="166"/>
    </row>
    <row r="25" spans="1:40" ht="18" customHeight="1">
      <c r="A25" s="163">
        <v>15</v>
      </c>
      <c r="B25" s="21"/>
      <c r="C25" s="22"/>
      <c r="D25" s="164"/>
      <c r="E25" s="165"/>
      <c r="F25" s="82"/>
      <c r="G25" s="82"/>
      <c r="H25" s="82"/>
      <c r="I25" s="82"/>
      <c r="J25" s="82"/>
      <c r="K25" s="82"/>
      <c r="L25" s="82"/>
      <c r="M25" s="82"/>
      <c r="N25" s="82"/>
      <c r="O25" s="82"/>
      <c r="P25" s="82"/>
      <c r="Q25" s="82"/>
      <c r="R25" s="82"/>
      <c r="S25" s="82"/>
      <c r="T25" s="82"/>
      <c r="U25" s="82"/>
      <c r="V25" s="82"/>
      <c r="W25" s="82"/>
      <c r="X25" s="82"/>
      <c r="Y25" s="82"/>
      <c r="Z25" s="82"/>
      <c r="AA25" s="82"/>
      <c r="AB25" s="82"/>
      <c r="AC25" s="82"/>
      <c r="AD25" s="82"/>
      <c r="AE25" s="82"/>
      <c r="AF25" s="82"/>
      <c r="AG25" s="82"/>
      <c r="AH25" s="82"/>
      <c r="AI25" s="82"/>
      <c r="AJ25" s="82"/>
      <c r="AK25" s="26">
        <f>+SUM(F25:AJ25)</f>
        <v>0</v>
      </c>
      <c r="AL25" s="27">
        <f>IF($AK$3="４週",AK25/4,AK25/(DAY(EOMONTH($F$9,0))/7))</f>
        <v>0</v>
      </c>
      <c r="AM25" s="166"/>
      <c r="AN25" s="166"/>
    </row>
    <row r="26" spans="1:40" ht="18" customHeight="1">
      <c r="A26" s="163">
        <v>16</v>
      </c>
      <c r="B26" s="21"/>
      <c r="C26" s="22"/>
      <c r="D26" s="164"/>
      <c r="E26" s="165"/>
      <c r="F26" s="82"/>
      <c r="G26" s="82"/>
      <c r="H26" s="82"/>
      <c r="I26" s="82"/>
      <c r="J26" s="82"/>
      <c r="K26" s="82"/>
      <c r="L26" s="82"/>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26">
        <f>+SUM(F26:AJ26)</f>
        <v>0</v>
      </c>
      <c r="AL26" s="27">
        <f>IF($AK$3="４週",AK26/4,AK26/(DAY(EOMONTH($F$9,0))/7))</f>
        <v>0</v>
      </c>
      <c r="AM26" s="166"/>
      <c r="AN26" s="166"/>
    </row>
    <row r="27" spans="1:40" ht="18" customHeight="1">
      <c r="A27" s="163">
        <v>17</v>
      </c>
      <c r="B27" s="21"/>
      <c r="C27" s="22"/>
      <c r="D27" s="164"/>
      <c r="E27" s="165"/>
      <c r="F27" s="82"/>
      <c r="G27" s="82"/>
      <c r="H27" s="82"/>
      <c r="I27" s="82"/>
      <c r="J27" s="82"/>
      <c r="K27" s="82"/>
      <c r="L27" s="82"/>
      <c r="M27" s="82"/>
      <c r="N27" s="82"/>
      <c r="O27" s="82"/>
      <c r="P27" s="82"/>
      <c r="Q27" s="82"/>
      <c r="R27" s="82"/>
      <c r="S27" s="82"/>
      <c r="T27" s="82"/>
      <c r="U27" s="82"/>
      <c r="V27" s="82"/>
      <c r="W27" s="82"/>
      <c r="X27" s="82"/>
      <c r="Y27" s="82"/>
      <c r="Z27" s="82"/>
      <c r="AA27" s="82"/>
      <c r="AB27" s="82"/>
      <c r="AC27" s="82"/>
      <c r="AD27" s="82"/>
      <c r="AE27" s="82"/>
      <c r="AF27" s="82"/>
      <c r="AG27" s="82"/>
      <c r="AH27" s="82"/>
      <c r="AI27" s="82"/>
      <c r="AJ27" s="82"/>
      <c r="AK27" s="26">
        <f>+SUM(F27:AJ27)</f>
        <v>0</v>
      </c>
      <c r="AL27" s="27">
        <f>IF($AK$3="４週",AK27/4,AK27/(DAY(EOMONTH($F$9,0))/7))</f>
        <v>0</v>
      </c>
      <c r="AM27" s="166"/>
      <c r="AN27" s="166"/>
    </row>
    <row r="28" spans="1:40" ht="18" customHeight="1">
      <c r="A28" s="163">
        <v>18</v>
      </c>
      <c r="B28" s="21"/>
      <c r="C28" s="22"/>
      <c r="D28" s="164"/>
      <c r="E28" s="165"/>
      <c r="F28" s="82"/>
      <c r="G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26">
        <f>+SUM(F28:AJ28)</f>
        <v>0</v>
      </c>
      <c r="AL28" s="27">
        <f>IF($AK$3="４週",AK28/4,AK28/(DAY(EOMONTH($F$9,0))/7))</f>
        <v>0</v>
      </c>
      <c r="AM28" s="166"/>
      <c r="AN28" s="166"/>
    </row>
    <row r="29" spans="1:40" ht="18" customHeight="1">
      <c r="A29" s="163">
        <v>19</v>
      </c>
      <c r="B29" s="21"/>
      <c r="C29" s="22"/>
      <c r="D29" s="164"/>
      <c r="E29" s="165"/>
      <c r="F29" s="82"/>
      <c r="G29" s="82"/>
      <c r="H29" s="82"/>
      <c r="I29" s="82"/>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26">
        <f>+SUM(F29:AJ29)</f>
        <v>0</v>
      </c>
      <c r="AL29" s="27">
        <f>IF($AK$3="４週",AK29/4,AK29/(DAY(EOMONTH($F$9,0))/7))</f>
        <v>0</v>
      </c>
      <c r="AM29" s="166"/>
      <c r="AN29" s="166"/>
    </row>
    <row r="30" spans="1:40" ht="18" customHeight="1">
      <c r="A30" s="163">
        <v>20</v>
      </c>
      <c r="B30" s="21"/>
      <c r="C30" s="22"/>
      <c r="D30" s="164"/>
      <c r="E30" s="165"/>
      <c r="F30" s="82"/>
      <c r="G30" s="82"/>
      <c r="H30" s="82"/>
      <c r="I30" s="82"/>
      <c r="J30" s="82"/>
      <c r="K30" s="82"/>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AK30" s="26">
        <f>+SUM(F30:AJ30)</f>
        <v>0</v>
      </c>
      <c r="AL30" s="27">
        <f>IF($AK$3="４週",AK30/4,AK30/(DAY(EOMONTH($F$9,0))/7))</f>
        <v>0</v>
      </c>
      <c r="AM30" s="166"/>
      <c r="AN30" s="166"/>
    </row>
    <row r="31" spans="1:40" ht="18" customHeight="1">
      <c r="A31" s="123" t="s">
        <v>25</v>
      </c>
      <c r="B31" s="124"/>
      <c r="C31" s="124"/>
      <c r="D31" s="124"/>
      <c r="E31" s="124"/>
      <c r="F31" s="28">
        <f>+SUM(F11:F30)</f>
        <v>0</v>
      </c>
      <c r="G31" s="28">
        <f>+SUM(G11:G30)</f>
        <v>0</v>
      </c>
      <c r="H31" s="28">
        <f>+SUM(H11:H30)</f>
        <v>0</v>
      </c>
      <c r="I31" s="28">
        <f>+SUM(I11:I30)</f>
        <v>0</v>
      </c>
      <c r="J31" s="28">
        <f>+SUM(J11:J30)</f>
        <v>0</v>
      </c>
      <c r="K31" s="28">
        <f>+SUM(K11:K30)</f>
        <v>0</v>
      </c>
      <c r="L31" s="28">
        <f>+SUM(L11:L30)</f>
        <v>0</v>
      </c>
      <c r="M31" s="28">
        <f>+SUM(M11:M30)</f>
        <v>0</v>
      </c>
      <c r="N31" s="28">
        <f>+SUM(N11:N30)</f>
        <v>0</v>
      </c>
      <c r="O31" s="28">
        <f>+SUM(O11:O30)</f>
        <v>0</v>
      </c>
      <c r="P31" s="28">
        <f>+SUM(P11:P30)</f>
        <v>0</v>
      </c>
      <c r="Q31" s="28">
        <f>+SUM(Q11:Q30)</f>
        <v>0</v>
      </c>
      <c r="R31" s="28">
        <f>+SUM(R11:R30)</f>
        <v>0</v>
      </c>
      <c r="S31" s="28">
        <f>+SUM(S11:S30)</f>
        <v>0</v>
      </c>
      <c r="T31" s="28">
        <f>+SUM(T11:T30)</f>
        <v>0</v>
      </c>
      <c r="U31" s="28">
        <f>+SUM(U11:U30)</f>
        <v>0</v>
      </c>
      <c r="V31" s="28">
        <f>+SUM(V11:V30)</f>
        <v>0</v>
      </c>
      <c r="W31" s="28">
        <f>+SUM(W11:W30)</f>
        <v>0</v>
      </c>
      <c r="X31" s="28">
        <f>+SUM(X11:X30)</f>
        <v>0</v>
      </c>
      <c r="Y31" s="28">
        <f>+SUM(Y11:Y30)</f>
        <v>0</v>
      </c>
      <c r="Z31" s="28">
        <f>+SUM(Z11:Z30)</f>
        <v>0</v>
      </c>
      <c r="AA31" s="28">
        <f>+SUM(AA11:AA30)</f>
        <v>0</v>
      </c>
      <c r="AB31" s="28">
        <f>+SUM(AB11:AB30)</f>
        <v>0</v>
      </c>
      <c r="AC31" s="28">
        <f>+SUM(AC11:AC30)</f>
        <v>0</v>
      </c>
      <c r="AD31" s="28">
        <f>+SUM(AD11:AD30)</f>
        <v>0</v>
      </c>
      <c r="AE31" s="28">
        <f>+SUM(AE11:AE30)</f>
        <v>0</v>
      </c>
      <c r="AF31" s="28">
        <f>+SUM(AF11:AF30)</f>
        <v>0</v>
      </c>
      <c r="AG31" s="28">
        <f>+SUM(AG11:AG30)</f>
        <v>0</v>
      </c>
      <c r="AH31" s="28">
        <f>+SUM(AH11:AH30)</f>
        <v>0</v>
      </c>
      <c r="AI31" s="28">
        <f>+SUM(AI11:AI30)</f>
        <v>0</v>
      </c>
      <c r="AJ31" s="28">
        <f>+SUM(AJ11:AJ30)</f>
        <v>0</v>
      </c>
      <c r="AK31" s="26">
        <f>+SUM(F31:AJ31)</f>
        <v>0</v>
      </c>
      <c r="AL31" s="27">
        <f>IF($AK$3="４週",AK31/4,AK31/(DAY(EOMONTH($F$9,0))/7))</f>
        <v>0</v>
      </c>
      <c r="AM31" s="160"/>
      <c r="AN31" s="160"/>
    </row>
    <row r="32" spans="1:40" ht="18" customHeight="1">
      <c r="A32" s="124" t="s">
        <v>26</v>
      </c>
      <c r="B32" s="124"/>
      <c r="C32" s="124"/>
      <c r="D32" s="124"/>
      <c r="E32" s="126"/>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8"/>
      <c r="AL32" s="30"/>
      <c r="AM32" s="160"/>
      <c r="AN32" s="160"/>
    </row>
    <row r="33" spans="1:43" ht="15" customHeight="1">
      <c r="A33" s="159"/>
      <c r="B33" s="159"/>
      <c r="C33" s="159"/>
      <c r="D33" s="159"/>
      <c r="E33" s="159"/>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159"/>
      <c r="AL33" s="159"/>
      <c r="AM33" s="5"/>
    </row>
    <row r="34" spans="1:43" ht="15" customHeight="1">
      <c r="A34" s="159"/>
      <c r="B34" s="159"/>
      <c r="C34" s="159"/>
      <c r="D34" s="159"/>
      <c r="E34" s="159"/>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159"/>
      <c r="AL34" s="159"/>
      <c r="AM34" s="5"/>
    </row>
    <row r="35" spans="1:43" ht="21" customHeight="1">
      <c r="A35" s="4" t="s">
        <v>27</v>
      </c>
      <c r="B35" s="159"/>
      <c r="C35" s="159"/>
      <c r="D35" s="159"/>
      <c r="E35" s="159"/>
      <c r="F35" s="159"/>
      <c r="G35" s="65"/>
      <c r="H35" s="65"/>
      <c r="I35" s="65"/>
      <c r="J35" s="65"/>
      <c r="K35" s="65"/>
      <c r="L35" s="65"/>
      <c r="M35" s="65"/>
      <c r="N35" s="65"/>
      <c r="O35" s="65"/>
      <c r="AM35" s="159"/>
      <c r="AN35" s="5"/>
    </row>
    <row r="36" spans="1:43" ht="24.95" customHeight="1">
      <c r="A36" s="90"/>
      <c r="B36" s="90"/>
      <c r="C36" s="90"/>
      <c r="D36" s="167">
        <v>4</v>
      </c>
      <c r="E36" s="167">
        <v>5</v>
      </c>
      <c r="F36" s="168">
        <v>6</v>
      </c>
      <c r="G36" s="168"/>
      <c r="H36" s="168"/>
      <c r="I36" s="168">
        <v>7</v>
      </c>
      <c r="J36" s="168"/>
      <c r="K36" s="168"/>
      <c r="L36" s="168">
        <v>8</v>
      </c>
      <c r="M36" s="168"/>
      <c r="N36" s="168"/>
      <c r="O36" s="168">
        <v>9</v>
      </c>
      <c r="P36" s="168"/>
      <c r="Q36" s="168"/>
      <c r="R36" s="168">
        <v>10</v>
      </c>
      <c r="S36" s="168"/>
      <c r="T36" s="168"/>
      <c r="U36" s="168">
        <v>11</v>
      </c>
      <c r="V36" s="168"/>
      <c r="W36" s="168"/>
      <c r="X36" s="168">
        <v>12</v>
      </c>
      <c r="Y36" s="168"/>
      <c r="Z36" s="168"/>
      <c r="AA36" s="168">
        <v>1</v>
      </c>
      <c r="AB36" s="168"/>
      <c r="AC36" s="168"/>
      <c r="AD36" s="168">
        <v>2</v>
      </c>
      <c r="AE36" s="168"/>
      <c r="AF36" s="168"/>
      <c r="AG36" s="168">
        <v>3</v>
      </c>
      <c r="AH36" s="168"/>
      <c r="AI36" s="168"/>
      <c r="AJ36" s="90" t="s">
        <v>28</v>
      </c>
      <c r="AK36" s="90"/>
      <c r="AL36" s="81" t="s">
        <v>29</v>
      </c>
      <c r="AM36" s="169" t="s">
        <v>30</v>
      </c>
      <c r="AN36" s="170"/>
      <c r="AO36"/>
      <c r="AP36"/>
      <c r="AQ36"/>
    </row>
    <row r="37" spans="1:43" ht="21.95" customHeight="1">
      <c r="A37" s="171" t="s">
        <v>31</v>
      </c>
      <c r="B37" s="171"/>
      <c r="C37" s="171"/>
      <c r="D37" s="83">
        <f>SUM(D38,D39,D40,D41,D43,D45)</f>
        <v>1840</v>
      </c>
      <c r="E37" s="83">
        <f>SUM(E38,E39,E40,E41,E43,E45)</f>
        <v>1726</v>
      </c>
      <c r="F37" s="172">
        <f>SUM(F38,F39,F40,F41,F43,F45)</f>
        <v>1840</v>
      </c>
      <c r="G37" s="173"/>
      <c r="H37" s="174"/>
      <c r="I37" s="172">
        <f>SUM(I38,I39,I40,I41,I43,I45)</f>
        <v>1932</v>
      </c>
      <c r="J37" s="173">
        <f>SUM(J38,J39,J40,J41,J43,J45)</f>
        <v>0</v>
      </c>
      <c r="K37" s="174">
        <f>SUM(K38,K39,K40,K41,K43,K45)</f>
        <v>0</v>
      </c>
      <c r="L37" s="172">
        <f>SUM(L38,L39,L40,L41,L43,L45)</f>
        <v>1932</v>
      </c>
      <c r="M37" s="173"/>
      <c r="N37" s="174"/>
      <c r="O37" s="172">
        <f>SUM(O38,O39,O40,O41,O43,O45)</f>
        <v>1748</v>
      </c>
      <c r="P37" s="173"/>
      <c r="Q37" s="174"/>
      <c r="R37" s="172">
        <f>SUM(R38,R39,R40,R41,R43,R45)</f>
        <v>1840</v>
      </c>
      <c r="S37" s="173"/>
      <c r="T37" s="174"/>
      <c r="U37" s="172">
        <f>SUM(U38,U39,U40,U41,U43,U45)</f>
        <v>1840</v>
      </c>
      <c r="V37" s="173">
        <f>SUM(V38,V39,V40,V41,V43,V45)</f>
        <v>0</v>
      </c>
      <c r="W37" s="174">
        <f>SUM(W38,W39,W40,W41,W43,W45)</f>
        <v>0</v>
      </c>
      <c r="X37" s="172">
        <f>SUM(X38,X39,X40,X41,X43,X45)</f>
        <v>1748</v>
      </c>
      <c r="Y37" s="173">
        <f>SUM(Y38,Y39,Y40,Y41,Y43,Y45)</f>
        <v>0</v>
      </c>
      <c r="Z37" s="174">
        <f>SUM(Z38,Z39,Z40,Z41,Z43,Z45)</f>
        <v>0</v>
      </c>
      <c r="AA37" s="172">
        <f>SUM(AA38,AA39,AA40,AA41,AA43,AA45)</f>
        <v>1748</v>
      </c>
      <c r="AB37" s="173">
        <f>SUM(AB38,AB39,AB40,AB41,AB43,AB45)</f>
        <v>0</v>
      </c>
      <c r="AC37" s="174">
        <f>SUM(AC38,AC39,AC40,AC41,AC43,AC45)</f>
        <v>0</v>
      </c>
      <c r="AD37" s="172">
        <f>SUM(AD38,AD39,AD40,AD41,AD43,AD45)</f>
        <v>1748</v>
      </c>
      <c r="AE37" s="173">
        <f>SUM(AE38,AE39,AE40,AE41,AE43,AE45)</f>
        <v>0</v>
      </c>
      <c r="AF37" s="174">
        <f>SUM(AF38,AF39,AF40,AF41,AF43,AF45)</f>
        <v>0</v>
      </c>
      <c r="AG37" s="172">
        <f>SUM(AG38,AG39,AG40,AG41,AG43,AG45)</f>
        <v>1840</v>
      </c>
      <c r="AH37" s="173">
        <f>SUM(AH38,AH39,AH40,AH41,AH43,AH45)</f>
        <v>0</v>
      </c>
      <c r="AI37" s="174">
        <f>SUM(AI38,AI39,AI40,AI41,AI43,AI45)</f>
        <v>0</v>
      </c>
      <c r="AJ37" s="86">
        <f>SUM(D37:AI37)</f>
        <v>21782</v>
      </c>
      <c r="AK37" s="86"/>
      <c r="AL37" s="40">
        <f>ROUNDUP(AJ37/AJ47,1)</f>
        <v>92</v>
      </c>
      <c r="AM37" s="103"/>
      <c r="AN37" s="104"/>
      <c r="AO37"/>
      <c r="AP37"/>
      <c r="AQ37"/>
    </row>
    <row r="38" spans="1:43" ht="21.95" customHeight="1">
      <c r="A38" s="115" t="s">
        <v>32</v>
      </c>
      <c r="B38" s="116"/>
      <c r="C38" s="117"/>
      <c r="D38" s="82">
        <v>50</v>
      </c>
      <c r="E38" s="82">
        <v>45</v>
      </c>
      <c r="F38" s="101">
        <v>50</v>
      </c>
      <c r="G38" s="101"/>
      <c r="H38" s="101"/>
      <c r="I38" s="101">
        <v>50</v>
      </c>
      <c r="J38" s="101"/>
      <c r="K38" s="101"/>
      <c r="L38" s="101">
        <v>50</v>
      </c>
      <c r="M38" s="101"/>
      <c r="N38" s="101"/>
      <c r="O38" s="101">
        <v>45</v>
      </c>
      <c r="P38" s="101"/>
      <c r="Q38" s="101"/>
      <c r="R38" s="101">
        <v>50</v>
      </c>
      <c r="S38" s="101"/>
      <c r="T38" s="101"/>
      <c r="U38" s="101">
        <v>50</v>
      </c>
      <c r="V38" s="101"/>
      <c r="W38" s="101"/>
      <c r="X38" s="101">
        <v>45</v>
      </c>
      <c r="Y38" s="101"/>
      <c r="Z38" s="101"/>
      <c r="AA38" s="101">
        <v>45</v>
      </c>
      <c r="AB38" s="101"/>
      <c r="AC38" s="101"/>
      <c r="AD38" s="101">
        <v>45</v>
      </c>
      <c r="AE38" s="101"/>
      <c r="AF38" s="101"/>
      <c r="AG38" s="101">
        <v>50</v>
      </c>
      <c r="AH38" s="101"/>
      <c r="AI38" s="101"/>
      <c r="AJ38" s="86">
        <f>SUM(D38:AI38)</f>
        <v>575</v>
      </c>
      <c r="AK38" s="86"/>
      <c r="AL38" s="40">
        <f>ROUNDUP(AJ38/$AJ$47,1)</f>
        <v>2.5</v>
      </c>
      <c r="AM38" s="103"/>
      <c r="AN38" s="104"/>
      <c r="AO38"/>
      <c r="AP38"/>
      <c r="AQ38"/>
    </row>
    <row r="39" spans="1:43" ht="21.95" customHeight="1">
      <c r="A39" s="115" t="s">
        <v>33</v>
      </c>
      <c r="B39" s="116"/>
      <c r="C39" s="117"/>
      <c r="D39" s="82">
        <v>50</v>
      </c>
      <c r="E39" s="82">
        <v>50</v>
      </c>
      <c r="F39" s="101">
        <v>50</v>
      </c>
      <c r="G39" s="101"/>
      <c r="H39" s="101"/>
      <c r="I39" s="101">
        <v>55</v>
      </c>
      <c r="J39" s="101"/>
      <c r="K39" s="101"/>
      <c r="L39" s="101">
        <v>55</v>
      </c>
      <c r="M39" s="101"/>
      <c r="N39" s="101"/>
      <c r="O39" s="101">
        <v>50</v>
      </c>
      <c r="P39" s="101"/>
      <c r="Q39" s="101"/>
      <c r="R39" s="101">
        <v>50</v>
      </c>
      <c r="S39" s="101"/>
      <c r="T39" s="101"/>
      <c r="U39" s="101">
        <v>50</v>
      </c>
      <c r="V39" s="101"/>
      <c r="W39" s="101"/>
      <c r="X39" s="101">
        <v>50</v>
      </c>
      <c r="Y39" s="101"/>
      <c r="Z39" s="101"/>
      <c r="AA39" s="101">
        <v>50</v>
      </c>
      <c r="AB39" s="101"/>
      <c r="AC39" s="101"/>
      <c r="AD39" s="101">
        <v>50</v>
      </c>
      <c r="AE39" s="101"/>
      <c r="AF39" s="101"/>
      <c r="AG39" s="101">
        <v>50</v>
      </c>
      <c r="AH39" s="101"/>
      <c r="AI39" s="101"/>
      <c r="AJ39" s="86">
        <f>SUM(D39:AI39)</f>
        <v>610</v>
      </c>
      <c r="AK39" s="86"/>
      <c r="AL39" s="40">
        <f>ROUNDUP(AJ39/$AJ$47,1)</f>
        <v>2.6</v>
      </c>
      <c r="AM39" s="103"/>
      <c r="AN39" s="104"/>
      <c r="AO39"/>
      <c r="AP39"/>
      <c r="AQ39"/>
    </row>
    <row r="40" spans="1:43" ht="21.95" customHeight="1">
      <c r="A40" s="115" t="s">
        <v>34</v>
      </c>
      <c r="B40" s="116"/>
      <c r="C40" s="117"/>
      <c r="D40" s="82">
        <v>100</v>
      </c>
      <c r="E40" s="82">
        <v>95</v>
      </c>
      <c r="F40" s="101">
        <v>100</v>
      </c>
      <c r="G40" s="101"/>
      <c r="H40" s="101"/>
      <c r="I40" s="101">
        <v>105</v>
      </c>
      <c r="J40" s="101"/>
      <c r="K40" s="101"/>
      <c r="L40" s="101">
        <v>105</v>
      </c>
      <c r="M40" s="101"/>
      <c r="N40" s="101"/>
      <c r="O40" s="101">
        <v>95</v>
      </c>
      <c r="P40" s="101"/>
      <c r="Q40" s="101"/>
      <c r="R40" s="101">
        <v>100</v>
      </c>
      <c r="S40" s="101"/>
      <c r="T40" s="101"/>
      <c r="U40" s="101">
        <v>100</v>
      </c>
      <c r="V40" s="101"/>
      <c r="W40" s="101"/>
      <c r="X40" s="101">
        <v>95</v>
      </c>
      <c r="Y40" s="101"/>
      <c r="Z40" s="101"/>
      <c r="AA40" s="101">
        <v>95</v>
      </c>
      <c r="AB40" s="101"/>
      <c r="AC40" s="101"/>
      <c r="AD40" s="101">
        <v>95</v>
      </c>
      <c r="AE40" s="101"/>
      <c r="AF40" s="101"/>
      <c r="AG40" s="101">
        <v>100</v>
      </c>
      <c r="AH40" s="101"/>
      <c r="AI40" s="101"/>
      <c r="AJ40" s="86">
        <f>SUM(D40:AI40)</f>
        <v>1185</v>
      </c>
      <c r="AK40" s="86"/>
      <c r="AL40" s="40">
        <f>ROUNDUP(AJ40/$AJ$47,1)</f>
        <v>5</v>
      </c>
      <c r="AM40" s="103"/>
      <c r="AN40" s="104"/>
      <c r="AO40"/>
      <c r="AP40"/>
      <c r="AQ40"/>
    </row>
    <row r="41" spans="1:43" ht="21.95" customHeight="1">
      <c r="A41" s="175" t="s">
        <v>35</v>
      </c>
      <c r="B41" s="116"/>
      <c r="C41" s="117"/>
      <c r="D41" s="82">
        <v>100</v>
      </c>
      <c r="E41" s="82">
        <v>95</v>
      </c>
      <c r="F41" s="101">
        <v>100</v>
      </c>
      <c r="G41" s="101"/>
      <c r="H41" s="101"/>
      <c r="I41" s="101">
        <v>105</v>
      </c>
      <c r="J41" s="101"/>
      <c r="K41" s="101"/>
      <c r="L41" s="101">
        <v>105</v>
      </c>
      <c r="M41" s="101"/>
      <c r="N41" s="101"/>
      <c r="O41" s="101">
        <v>95</v>
      </c>
      <c r="P41" s="101"/>
      <c r="Q41" s="101"/>
      <c r="R41" s="101">
        <v>100</v>
      </c>
      <c r="S41" s="101"/>
      <c r="T41" s="101"/>
      <c r="U41" s="101">
        <v>100</v>
      </c>
      <c r="V41" s="101"/>
      <c r="W41" s="101"/>
      <c r="X41" s="101">
        <v>95</v>
      </c>
      <c r="Y41" s="101"/>
      <c r="Z41" s="101"/>
      <c r="AA41" s="101">
        <v>95</v>
      </c>
      <c r="AB41" s="101"/>
      <c r="AC41" s="101"/>
      <c r="AD41" s="101">
        <v>95</v>
      </c>
      <c r="AE41" s="101"/>
      <c r="AF41" s="101"/>
      <c r="AG41" s="101">
        <v>100</v>
      </c>
      <c r="AH41" s="101"/>
      <c r="AI41" s="101"/>
      <c r="AJ41" s="86">
        <f>SUM(D41:AI41)</f>
        <v>1185</v>
      </c>
      <c r="AK41" s="86"/>
      <c r="AL41" s="40">
        <f>ROUNDUP(AJ41/$AJ$47,1)</f>
        <v>5</v>
      </c>
      <c r="AM41" s="103"/>
      <c r="AN41" s="104"/>
      <c r="AO41"/>
      <c r="AP41"/>
      <c r="AQ41"/>
    </row>
    <row r="42" spans="1:43" s="77" customFormat="1" ht="21.95" customHeight="1">
      <c r="A42" s="176"/>
      <c r="B42" s="177" t="s">
        <v>36</v>
      </c>
      <c r="C42" s="178"/>
      <c r="D42" s="82">
        <v>100</v>
      </c>
      <c r="E42" s="82">
        <v>95</v>
      </c>
      <c r="F42" s="101">
        <v>100</v>
      </c>
      <c r="G42" s="101"/>
      <c r="H42" s="101"/>
      <c r="I42" s="101">
        <v>105</v>
      </c>
      <c r="J42" s="101"/>
      <c r="K42" s="101"/>
      <c r="L42" s="101">
        <v>105</v>
      </c>
      <c r="M42" s="101"/>
      <c r="N42" s="101"/>
      <c r="O42" s="101">
        <v>95</v>
      </c>
      <c r="P42" s="101"/>
      <c r="Q42" s="101"/>
      <c r="R42" s="101">
        <v>100</v>
      </c>
      <c r="S42" s="101"/>
      <c r="T42" s="101"/>
      <c r="U42" s="101">
        <v>100</v>
      </c>
      <c r="V42" s="101"/>
      <c r="W42" s="101"/>
      <c r="X42" s="101">
        <v>95</v>
      </c>
      <c r="Y42" s="101"/>
      <c r="Z42" s="101"/>
      <c r="AA42" s="101">
        <v>95</v>
      </c>
      <c r="AB42" s="101"/>
      <c r="AC42" s="101"/>
      <c r="AD42" s="101">
        <v>95</v>
      </c>
      <c r="AE42" s="101"/>
      <c r="AF42" s="101"/>
      <c r="AG42" s="101">
        <v>100</v>
      </c>
      <c r="AH42" s="101"/>
      <c r="AI42" s="101"/>
      <c r="AJ42" s="86">
        <f>SUM(D42:AI42)</f>
        <v>1185</v>
      </c>
      <c r="AK42" s="86"/>
      <c r="AL42" s="40">
        <f>ROUNDUP(AJ42/$AJ$47,1)</f>
        <v>5</v>
      </c>
      <c r="AM42" s="179">
        <f>ROUNDUP($AJ$42/$AJ$47,1)</f>
        <v>5</v>
      </c>
      <c r="AN42" s="180"/>
      <c r="AO42" s="42"/>
      <c r="AP42" s="42"/>
      <c r="AQ42" s="42"/>
    </row>
    <row r="43" spans="1:43" ht="21.95" customHeight="1">
      <c r="A43" s="175" t="s">
        <v>37</v>
      </c>
      <c r="B43" s="116"/>
      <c r="C43" s="117"/>
      <c r="D43" s="82">
        <v>140</v>
      </c>
      <c r="E43" s="82">
        <v>131</v>
      </c>
      <c r="F43" s="101">
        <v>140</v>
      </c>
      <c r="G43" s="101"/>
      <c r="H43" s="101"/>
      <c r="I43" s="101">
        <v>147</v>
      </c>
      <c r="J43" s="101"/>
      <c r="K43" s="101"/>
      <c r="L43" s="101">
        <v>147</v>
      </c>
      <c r="M43" s="101"/>
      <c r="N43" s="101"/>
      <c r="O43" s="101">
        <v>133</v>
      </c>
      <c r="P43" s="101"/>
      <c r="Q43" s="101"/>
      <c r="R43" s="101">
        <v>140</v>
      </c>
      <c r="S43" s="101"/>
      <c r="T43" s="101"/>
      <c r="U43" s="101">
        <v>140</v>
      </c>
      <c r="V43" s="101"/>
      <c r="W43" s="101"/>
      <c r="X43" s="101">
        <v>133</v>
      </c>
      <c r="Y43" s="101"/>
      <c r="Z43" s="101"/>
      <c r="AA43" s="101">
        <v>133</v>
      </c>
      <c r="AB43" s="101"/>
      <c r="AC43" s="101"/>
      <c r="AD43" s="101">
        <v>133</v>
      </c>
      <c r="AE43" s="101"/>
      <c r="AF43" s="101"/>
      <c r="AG43" s="101">
        <v>140</v>
      </c>
      <c r="AH43" s="101"/>
      <c r="AI43" s="101"/>
      <c r="AJ43" s="86">
        <f>SUM(D43:AI43)</f>
        <v>1657</v>
      </c>
      <c r="AK43" s="86"/>
      <c r="AL43" s="40">
        <f>ROUNDUP(AJ43/$AJ$47,1)</f>
        <v>7</v>
      </c>
      <c r="AM43" s="103"/>
      <c r="AN43" s="104"/>
      <c r="AO43"/>
      <c r="AP43"/>
      <c r="AQ43"/>
    </row>
    <row r="44" spans="1:43" s="77" customFormat="1" ht="21.95" customHeight="1">
      <c r="A44" s="181"/>
      <c r="B44" s="177" t="s">
        <v>38</v>
      </c>
      <c r="C44" s="178"/>
      <c r="D44" s="82">
        <v>140</v>
      </c>
      <c r="E44" s="82">
        <v>131</v>
      </c>
      <c r="F44" s="101">
        <v>140</v>
      </c>
      <c r="G44" s="101"/>
      <c r="H44" s="101"/>
      <c r="I44" s="101">
        <v>147</v>
      </c>
      <c r="J44" s="101"/>
      <c r="K44" s="101"/>
      <c r="L44" s="101">
        <v>147</v>
      </c>
      <c r="M44" s="101"/>
      <c r="N44" s="101"/>
      <c r="O44" s="101">
        <v>133</v>
      </c>
      <c r="P44" s="101"/>
      <c r="Q44" s="101"/>
      <c r="R44" s="101">
        <v>140</v>
      </c>
      <c r="S44" s="101"/>
      <c r="T44" s="101"/>
      <c r="U44" s="101">
        <v>140</v>
      </c>
      <c r="V44" s="101"/>
      <c r="W44" s="101"/>
      <c r="X44" s="101">
        <v>133</v>
      </c>
      <c r="Y44" s="101"/>
      <c r="Z44" s="101"/>
      <c r="AA44" s="101">
        <v>133</v>
      </c>
      <c r="AB44" s="101"/>
      <c r="AC44" s="101"/>
      <c r="AD44" s="101">
        <v>133</v>
      </c>
      <c r="AE44" s="101"/>
      <c r="AF44" s="101"/>
      <c r="AG44" s="101">
        <v>140</v>
      </c>
      <c r="AH44" s="101"/>
      <c r="AI44" s="101"/>
      <c r="AJ44" s="86">
        <f>SUM(D44:AI44)</f>
        <v>1657</v>
      </c>
      <c r="AK44" s="86"/>
      <c r="AL44" s="40">
        <f>ROUNDUP(AJ44/$AJ$47,1)</f>
        <v>7</v>
      </c>
      <c r="AM44" s="179">
        <f>ROUNDUP($AJ$44/$AJ$47,1)</f>
        <v>7</v>
      </c>
      <c r="AN44" s="180"/>
      <c r="AO44" s="42"/>
      <c r="AP44" s="42"/>
      <c r="AQ44" s="42"/>
    </row>
    <row r="45" spans="1:43" ht="21.95" customHeight="1">
      <c r="A45" s="175" t="s">
        <v>39</v>
      </c>
      <c r="B45" s="116"/>
      <c r="C45" s="117"/>
      <c r="D45" s="82">
        <v>1400</v>
      </c>
      <c r="E45" s="82">
        <v>1310</v>
      </c>
      <c r="F45" s="101">
        <v>1400</v>
      </c>
      <c r="G45" s="101"/>
      <c r="H45" s="101"/>
      <c r="I45" s="101">
        <v>1470</v>
      </c>
      <c r="J45" s="101"/>
      <c r="K45" s="101"/>
      <c r="L45" s="101">
        <v>1470</v>
      </c>
      <c r="M45" s="101"/>
      <c r="N45" s="101"/>
      <c r="O45" s="101">
        <v>1330</v>
      </c>
      <c r="P45" s="101"/>
      <c r="Q45" s="101"/>
      <c r="R45" s="101">
        <v>1400</v>
      </c>
      <c r="S45" s="101"/>
      <c r="T45" s="101"/>
      <c r="U45" s="101">
        <v>1400</v>
      </c>
      <c r="V45" s="101"/>
      <c r="W45" s="101"/>
      <c r="X45" s="101">
        <v>1330</v>
      </c>
      <c r="Y45" s="101"/>
      <c r="Z45" s="101"/>
      <c r="AA45" s="101">
        <v>1330</v>
      </c>
      <c r="AB45" s="101"/>
      <c r="AC45" s="101"/>
      <c r="AD45" s="101">
        <v>1330</v>
      </c>
      <c r="AE45" s="101"/>
      <c r="AF45" s="101"/>
      <c r="AG45" s="101">
        <v>1400</v>
      </c>
      <c r="AH45" s="101"/>
      <c r="AI45" s="101"/>
      <c r="AJ45" s="86">
        <f>SUM(D45:AI45)</f>
        <v>16570</v>
      </c>
      <c r="AK45" s="86"/>
      <c r="AL45" s="40">
        <f>ROUNDUP(AJ45/$AJ$47,1)</f>
        <v>70</v>
      </c>
      <c r="AM45" s="103"/>
      <c r="AN45" s="104"/>
      <c r="AO45"/>
      <c r="AP45"/>
      <c r="AQ45"/>
    </row>
    <row r="46" spans="1:43" s="77" customFormat="1" ht="21.95" customHeight="1">
      <c r="A46" s="176"/>
      <c r="B46" s="177" t="s">
        <v>36</v>
      </c>
      <c r="C46" s="178"/>
      <c r="D46" s="82">
        <v>1400</v>
      </c>
      <c r="E46" s="82">
        <v>1310</v>
      </c>
      <c r="F46" s="101">
        <v>1400</v>
      </c>
      <c r="G46" s="101"/>
      <c r="H46" s="101"/>
      <c r="I46" s="101">
        <v>1470</v>
      </c>
      <c r="J46" s="101"/>
      <c r="K46" s="101"/>
      <c r="L46" s="101">
        <v>1470</v>
      </c>
      <c r="M46" s="101"/>
      <c r="N46" s="101"/>
      <c r="O46" s="101">
        <v>1330</v>
      </c>
      <c r="P46" s="101"/>
      <c r="Q46" s="101"/>
      <c r="R46" s="101">
        <v>1400</v>
      </c>
      <c r="S46" s="101"/>
      <c r="T46" s="101"/>
      <c r="U46" s="101">
        <v>1400</v>
      </c>
      <c r="V46" s="101"/>
      <c r="W46" s="101"/>
      <c r="X46" s="101">
        <v>1330</v>
      </c>
      <c r="Y46" s="101"/>
      <c r="Z46" s="101"/>
      <c r="AA46" s="101">
        <v>1330</v>
      </c>
      <c r="AB46" s="101"/>
      <c r="AC46" s="101"/>
      <c r="AD46" s="101">
        <v>1330</v>
      </c>
      <c r="AE46" s="101"/>
      <c r="AF46" s="101"/>
      <c r="AG46" s="101">
        <v>1400</v>
      </c>
      <c r="AH46" s="101"/>
      <c r="AI46" s="101"/>
      <c r="AJ46" s="86">
        <f>SUM(D46:AI46)</f>
        <v>16570</v>
      </c>
      <c r="AK46" s="86"/>
      <c r="AL46" s="40">
        <f>ROUNDUP(AJ46/$AJ$47,1)</f>
        <v>70</v>
      </c>
      <c r="AM46" s="179">
        <f>ROUNDUP($AJ$46/$AJ$47,1)</f>
        <v>70</v>
      </c>
      <c r="AN46" s="180"/>
      <c r="AO46" s="42"/>
      <c r="AP46" s="42"/>
      <c r="AQ46" s="42"/>
    </row>
    <row r="47" spans="1:43" ht="21.95" customHeight="1">
      <c r="A47" s="171" t="s">
        <v>40</v>
      </c>
      <c r="B47" s="171"/>
      <c r="C47" s="171"/>
      <c r="D47" s="82">
        <v>20</v>
      </c>
      <c r="E47" s="82">
        <v>19</v>
      </c>
      <c r="F47" s="101">
        <v>20</v>
      </c>
      <c r="G47" s="101"/>
      <c r="H47" s="101"/>
      <c r="I47" s="101">
        <v>21</v>
      </c>
      <c r="J47" s="101"/>
      <c r="K47" s="101"/>
      <c r="L47" s="101">
        <v>21</v>
      </c>
      <c r="M47" s="101"/>
      <c r="N47" s="101"/>
      <c r="O47" s="101">
        <v>19</v>
      </c>
      <c r="P47" s="101"/>
      <c r="Q47" s="101"/>
      <c r="R47" s="101">
        <v>20</v>
      </c>
      <c r="S47" s="101"/>
      <c r="T47" s="101"/>
      <c r="U47" s="101">
        <v>20</v>
      </c>
      <c r="V47" s="101"/>
      <c r="W47" s="101"/>
      <c r="X47" s="101">
        <v>19</v>
      </c>
      <c r="Y47" s="101"/>
      <c r="Z47" s="101"/>
      <c r="AA47" s="101">
        <v>19</v>
      </c>
      <c r="AB47" s="101"/>
      <c r="AC47" s="101"/>
      <c r="AD47" s="101">
        <v>19</v>
      </c>
      <c r="AE47" s="101"/>
      <c r="AF47" s="101"/>
      <c r="AG47" s="101">
        <v>20</v>
      </c>
      <c r="AH47" s="101"/>
      <c r="AI47" s="101"/>
      <c r="AJ47" s="86">
        <f>+SUM(D47:AI47)</f>
        <v>237</v>
      </c>
      <c r="AK47" s="86"/>
      <c r="AL47" s="182"/>
      <c r="AM47" s="103"/>
      <c r="AN47" s="104"/>
      <c r="AO47"/>
      <c r="AP47"/>
      <c r="AQ47"/>
    </row>
    <row r="48" spans="1:43" ht="5.0999999999999996" customHeight="1">
      <c r="A48" s="64"/>
      <c r="B48" s="64"/>
      <c r="C48" s="64"/>
      <c r="D48"/>
      <c r="E48"/>
      <c r="F48"/>
      <c r="G48"/>
      <c r="H48"/>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5"/>
      <c r="AJ48" s="183"/>
      <c r="AK48" s="65"/>
      <c r="AL48" s="159"/>
      <c r="AM48" s="159"/>
      <c r="AN48" s="5"/>
    </row>
    <row r="49" spans="1:40" ht="18" customHeight="1">
      <c r="A49" s="4" t="s">
        <v>41</v>
      </c>
      <c r="B49" s="65"/>
      <c r="D49" s="65"/>
      <c r="E49" s="65"/>
      <c r="F49" s="65"/>
      <c r="G49" s="65"/>
      <c r="H49" s="65"/>
      <c r="I49" s="65"/>
      <c r="J49" s="65"/>
      <c r="K49" s="65"/>
      <c r="L49" s="65"/>
      <c r="M49" s="65"/>
      <c r="N49" s="65"/>
      <c r="O49" s="65"/>
      <c r="P49" s="65"/>
      <c r="Q49" s="65"/>
      <c r="R49" s="65"/>
      <c r="S49" s="65"/>
      <c r="T49" s="65"/>
      <c r="U49" s="65"/>
      <c r="V49" s="65"/>
      <c r="W49" s="159"/>
      <c r="X49" s="65"/>
      <c r="Y49" s="65"/>
      <c r="Z49" s="65"/>
      <c r="AA49" s="65"/>
      <c r="AB49" s="65"/>
      <c r="AC49" s="65"/>
      <c r="AD49" s="65"/>
      <c r="AE49" s="65"/>
      <c r="AF49" s="65"/>
      <c r="AG49" s="65"/>
      <c r="AH49" s="65"/>
      <c r="AI49" s="65"/>
      <c r="AJ49" s="183"/>
      <c r="AK49" s="65"/>
      <c r="AL49" s="159"/>
      <c r="AM49" s="159"/>
      <c r="AN49" s="5"/>
    </row>
    <row r="50" spans="1:40" ht="27" customHeight="1">
      <c r="A50" s="90" t="s">
        <v>42</v>
      </c>
      <c r="B50" s="90"/>
      <c r="C50" s="90" t="s">
        <v>43</v>
      </c>
      <c r="D50" s="90"/>
      <c r="E50" s="129" t="s">
        <v>44</v>
      </c>
      <c r="F50" s="129"/>
      <c r="G50" s="129"/>
      <c r="H50" s="129"/>
      <c r="I50" s="87" t="s">
        <v>45</v>
      </c>
      <c r="J50" s="88"/>
      <c r="K50" s="88"/>
      <c r="L50" s="88"/>
      <c r="M50" s="88"/>
      <c r="N50" s="89"/>
      <c r="O50"/>
      <c r="Q50"/>
      <c r="R50"/>
      <c r="S50"/>
      <c r="T50"/>
      <c r="U50"/>
      <c r="W50" s="159"/>
      <c r="X50" s="65"/>
      <c r="Y50" s="65"/>
      <c r="Z50" s="65"/>
      <c r="AA50" s="65"/>
      <c r="AB50" s="65"/>
      <c r="AC50" s="65"/>
      <c r="AD50" s="65"/>
      <c r="AE50" s="65"/>
      <c r="AF50" s="65"/>
      <c r="AG50" s="65"/>
      <c r="AH50" s="65"/>
      <c r="AI50" s="65"/>
      <c r="AJ50" s="183"/>
      <c r="AK50" s="65"/>
      <c r="AL50" s="159"/>
      <c r="AM50" s="159"/>
      <c r="AN50" s="5"/>
    </row>
    <row r="51" spans="1:40" ht="18" customHeight="1">
      <c r="A51" s="129" t="s">
        <v>46</v>
      </c>
      <c r="B51" s="129"/>
      <c r="C51" s="184">
        <f>ROUNDDOWN(IF(AL37&lt;=30,1,1+ROUNDUP((AL37-30)/30,0)),1)</f>
        <v>4</v>
      </c>
      <c r="D51" s="184"/>
      <c r="E51" s="184">
        <f>ROUNDDOWN(AL37/6,1)</f>
        <v>15.3</v>
      </c>
      <c r="F51" s="184"/>
      <c r="G51" s="184"/>
      <c r="H51" s="184"/>
      <c r="I51" s="100">
        <f>ROUNDDOWN($AL$40/9,1)+ROUNDDOWN(($AL$41-$AM$42)/6,1)+ROUNDDOWN($AM$42/12,1)+ROUNDDOWN(($AL$43-$AM$44)/4,1)+ROUNDDOWN($AM$44/8,1)+ROUNDDOWN(($AL$45-$AM$46)/2.5,1)+ROUNDDOWN($AM$46/5,1)</f>
        <v>15.7</v>
      </c>
      <c r="J51" s="100"/>
      <c r="K51" s="100"/>
      <c r="L51" s="100"/>
      <c r="M51" s="100"/>
      <c r="N51" s="100"/>
      <c r="O51"/>
      <c r="Q51"/>
      <c r="R51"/>
      <c r="S51"/>
      <c r="T51"/>
      <c r="U51"/>
      <c r="W51" s="159"/>
      <c r="X51" s="65"/>
      <c r="Y51" s="65"/>
      <c r="Z51" s="65"/>
      <c r="AA51" s="65"/>
      <c r="AB51" s="65"/>
      <c r="AC51" s="65"/>
      <c r="AD51" s="65"/>
      <c r="AE51" s="65"/>
      <c r="AF51" s="65"/>
      <c r="AG51" s="65"/>
      <c r="AH51" s="65"/>
      <c r="AI51" s="65"/>
      <c r="AJ51" s="183"/>
      <c r="AK51" s="65"/>
      <c r="AL51" s="159"/>
      <c r="AM51" s="159"/>
      <c r="AN51" s="5"/>
    </row>
    <row r="52" spans="1:40" ht="5.0999999999999996" customHeight="1">
      <c r="A52" s="64"/>
      <c r="B52" s="64"/>
      <c r="C52" s="64"/>
      <c r="D52" s="64"/>
      <c r="E52" s="64"/>
      <c r="F52" s="64"/>
      <c r="G52" s="64"/>
      <c r="H52" s="64"/>
      <c r="I52" s="64"/>
      <c r="J52" s="65"/>
      <c r="K52" s="65"/>
      <c r="L52" s="65"/>
      <c r="M52" s="183"/>
      <c r="N52" s="65"/>
      <c r="O52" s="65"/>
      <c r="P52" s="65"/>
      <c r="Q52"/>
      <c r="W52" s="159"/>
      <c r="X52" s="65"/>
      <c r="Y52" s="65"/>
      <c r="Z52" s="65"/>
      <c r="AA52" s="65"/>
      <c r="AB52" s="65"/>
      <c r="AC52" s="65"/>
      <c r="AD52" s="65"/>
      <c r="AE52" s="65"/>
      <c r="AF52" s="65"/>
      <c r="AG52" s="65"/>
      <c r="AH52" s="65"/>
      <c r="AI52" s="65"/>
      <c r="AJ52" s="183"/>
      <c r="AK52" s="65"/>
      <c r="AL52" s="159"/>
      <c r="AM52" s="159"/>
      <c r="AN52" s="5"/>
    </row>
    <row r="53" spans="1:40" ht="21" customHeight="1">
      <c r="A53" s="4" t="s">
        <v>47</v>
      </c>
      <c r="B53" s="8"/>
      <c r="C53" s="10"/>
      <c r="D53" s="10"/>
      <c r="E53" s="10"/>
      <c r="F53" s="10"/>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10"/>
      <c r="AM53" s="10"/>
      <c r="AN53" s="5"/>
    </row>
    <row r="54" spans="1:40" ht="24.95" customHeight="1">
      <c r="A54" s="5"/>
      <c r="B54" s="159"/>
      <c r="C54" s="87" t="str">
        <f>IF(VLOOKUP($AK$1,[1]選択肢!$A$1:$J$31,C59,FALSE)=0,"-",VLOOKUP($AK$1,[1]選択肢!$A$1:$J$31,C59,FALSE))</f>
        <v>管理者</v>
      </c>
      <c r="D54" s="88"/>
      <c r="E54" s="96" t="str">
        <f>IF(VLOOKUP($AK$1,[1]選択肢!$A$1:$J$31,E59,FALSE)=0,"-",VLOOKUP($AK$1,[1]選択肢!$A$1:$J$31,E59,FALSE))</f>
        <v>サービス管理責任者</v>
      </c>
      <c r="F54" s="96"/>
      <c r="G54" s="96"/>
      <c r="H54" s="96"/>
      <c r="I54" s="87" t="str">
        <f>IF(VLOOKUP($AK$1,[1]選択肢!$A$1:$J$31,I59,FALSE)=0,"-",VLOOKUP($AK$1,[1]選択肢!$A$1:$J$31,I59,FALSE))</f>
        <v>世話人</v>
      </c>
      <c r="J54" s="88"/>
      <c r="K54" s="88"/>
      <c r="L54" s="88"/>
      <c r="M54" s="88"/>
      <c r="N54" s="89"/>
      <c r="O54" s="87" t="str">
        <f>IF(VLOOKUP($AK$1,[1]選択肢!$A$1:$J$31,O59,FALSE)=0,"-",VLOOKUP($AK$1,[1]選択肢!$A$1:$J$31,O59,FALSE))</f>
        <v>生活支援員</v>
      </c>
      <c r="P54" s="88"/>
      <c r="Q54" s="88"/>
      <c r="R54" s="88"/>
      <c r="S54" s="88"/>
      <c r="T54" s="89"/>
      <c r="U54" s="149" t="s">
        <v>97</v>
      </c>
      <c r="V54" s="150"/>
      <c r="W54" s="150"/>
      <c r="X54" s="150"/>
      <c r="Y54" s="150"/>
      <c r="Z54" s="151"/>
      <c r="AA54" s="87" t="s">
        <v>98</v>
      </c>
      <c r="AB54" s="88"/>
      <c r="AC54" s="88"/>
      <c r="AD54" s="88"/>
      <c r="AE54" s="88"/>
      <c r="AF54" s="89"/>
      <c r="AG54" s="96" t="str">
        <f>IF(VLOOKUP($AK$1,[1]選択肢!$A$1:$J$31,AG59,FALSE)=0,"-",VLOOKUP($AK$1,[1]選択肢!$A$1:$J$31,AG59,FALSE))</f>
        <v>-</v>
      </c>
      <c r="AH54" s="96"/>
      <c r="AI54" s="96"/>
      <c r="AJ54" s="96"/>
      <c r="AK54" s="96"/>
      <c r="AL54" s="96" t="str">
        <f>IF(VLOOKUP($AK$1,[1]選択肢!$A$1:$J$31,AL59,FALSE)=0,"-",VLOOKUP($AK$1,[1]選択肢!$A$1:$J$31,AL59,FALSE))</f>
        <v>-</v>
      </c>
      <c r="AM54" s="96"/>
      <c r="AN54" s="5"/>
    </row>
    <row r="55" spans="1:40" ht="18" customHeight="1">
      <c r="A55" s="5"/>
      <c r="B55" s="159"/>
      <c r="C55" s="85" t="s">
        <v>48</v>
      </c>
      <c r="D55" s="85" t="s">
        <v>49</v>
      </c>
      <c r="E55" s="84" t="s">
        <v>48</v>
      </c>
      <c r="F55" s="97" t="s">
        <v>49</v>
      </c>
      <c r="G55" s="97"/>
      <c r="H55" s="97"/>
      <c r="I55" s="93" t="s">
        <v>48</v>
      </c>
      <c r="J55" s="94"/>
      <c r="K55" s="95"/>
      <c r="L55" s="93" t="s">
        <v>49</v>
      </c>
      <c r="M55" s="94"/>
      <c r="N55" s="95"/>
      <c r="O55" s="93" t="s">
        <v>48</v>
      </c>
      <c r="P55" s="94"/>
      <c r="Q55" s="95"/>
      <c r="R55" s="93" t="s">
        <v>49</v>
      </c>
      <c r="S55" s="94"/>
      <c r="T55" s="95"/>
      <c r="U55" s="93" t="s">
        <v>48</v>
      </c>
      <c r="V55" s="94"/>
      <c r="W55" s="95"/>
      <c r="X55" s="93" t="s">
        <v>49</v>
      </c>
      <c r="Y55" s="94"/>
      <c r="Z55" s="95"/>
      <c r="AA55" s="93" t="s">
        <v>48</v>
      </c>
      <c r="AB55" s="94"/>
      <c r="AC55" s="95"/>
      <c r="AD55" s="93" t="s">
        <v>49</v>
      </c>
      <c r="AE55" s="94"/>
      <c r="AF55" s="95"/>
      <c r="AG55" s="93" t="s">
        <v>48</v>
      </c>
      <c r="AH55" s="94"/>
      <c r="AI55" s="95"/>
      <c r="AJ55" s="93" t="s">
        <v>49</v>
      </c>
      <c r="AK55" s="95"/>
      <c r="AL55" s="84" t="s">
        <v>50</v>
      </c>
      <c r="AM55" s="84" t="s">
        <v>51</v>
      </c>
      <c r="AN55" s="5"/>
    </row>
    <row r="56" spans="1:40" ht="18" customHeight="1">
      <c r="A56" s="5"/>
      <c r="B56" s="80" t="s">
        <v>52</v>
      </c>
      <c r="C56" s="84">
        <f>COUNTIFS($B$11:$B$30,C$54,$C$11:$C$30,"A",$E$11:$E$30,"*")</f>
        <v>0</v>
      </c>
      <c r="D56" s="84">
        <f>COUNTIFS($B$11:$B$30,C$54,$C$11:$C$30,"B",$E$11:$E$30,"*")</f>
        <v>0</v>
      </c>
      <c r="E56" s="84">
        <f>COUNTIFS($B$11:$B$30,E$54,$C$11:$C$30,"A",$E$11:$E$30,"*")</f>
        <v>0</v>
      </c>
      <c r="F56" s="93">
        <f>COUNTIFS($B$11:$B$30,E$54,$C$11:$C$30,"B",$E$11:$E$30,"*")</f>
        <v>0</v>
      </c>
      <c r="G56" s="94"/>
      <c r="H56" s="95"/>
      <c r="I56" s="93">
        <f>COUNTIFS($B$11:$B$30,I$54,$C$11:$C$30,"A",$E$11:$E$30,"*")</f>
        <v>0</v>
      </c>
      <c r="J56" s="94"/>
      <c r="K56" s="95"/>
      <c r="L56" s="93">
        <f>COUNTIFS($B$11:$B$30,I$54,$C$11:$C$30,"B",$E$11:$E$30,"*")</f>
        <v>0</v>
      </c>
      <c r="M56" s="94"/>
      <c r="N56" s="95"/>
      <c r="O56" s="93">
        <f>COUNTIFS($B$11:$B$30,O$54,$C$11:$C$30,"A",$E$11:$E$30,"*")</f>
        <v>0</v>
      </c>
      <c r="P56" s="94"/>
      <c r="Q56" s="95"/>
      <c r="R56" s="93">
        <f>COUNTIFS($B$11:$B$30,O$54,$C$11:$C$30,"B",$E$11:$E$30,"*")</f>
        <v>0</v>
      </c>
      <c r="S56" s="94"/>
      <c r="T56" s="95"/>
      <c r="U56" s="93">
        <f>COUNTIFS($B$11:$B$30,U$54,$C$11:$C$30,"A",$E$11:$E$30,"*")</f>
        <v>0</v>
      </c>
      <c r="V56" s="94"/>
      <c r="W56" s="95"/>
      <c r="X56" s="93">
        <f>COUNTIFS($B$11:$B$30,U$54,$C$11:$C$30,"B",$E$11:$E$30,"*")</f>
        <v>0</v>
      </c>
      <c r="Y56" s="94"/>
      <c r="Z56" s="95"/>
      <c r="AA56" s="93">
        <f>COUNTIFS($B$11:$B$30,AA$54,$C$11:$C$30,"A",$E$11:$E$30,"*")</f>
        <v>0</v>
      </c>
      <c r="AB56" s="94"/>
      <c r="AC56" s="95"/>
      <c r="AD56" s="93">
        <f>COUNTIFS($B$11:$B$30,AA$54,$C$11:$C$30,"B",$E$11:$E$30,"*")</f>
        <v>0</v>
      </c>
      <c r="AE56" s="94"/>
      <c r="AF56" s="95"/>
      <c r="AG56" s="93">
        <f>COUNTIFS($B$11:$B$30,AG$54,$C$11:$C$30,"A",$E$11:$E$30,"*")</f>
        <v>0</v>
      </c>
      <c r="AH56" s="94"/>
      <c r="AI56" s="95"/>
      <c r="AJ56" s="93">
        <f>COUNTIFS($B$11:$B$30,AG$54,$C$11:$C$30,"B",$E$11:$E$30,"*")</f>
        <v>0</v>
      </c>
      <c r="AK56" s="95"/>
      <c r="AL56" s="84">
        <f>COUNTIFS($B$11:$B$30,AL$54,$C$11:$C$30,"A",$E$11:$E$30,"*")</f>
        <v>0</v>
      </c>
      <c r="AM56" s="84">
        <f>COUNTIFS($B$11:$B$30,AL$54,$C$11:$C$30,"B",$E$11:$E$30,"*")</f>
        <v>0</v>
      </c>
      <c r="AN56" s="5"/>
    </row>
    <row r="57" spans="1:40" ht="18" customHeight="1">
      <c r="A57" s="5"/>
      <c r="B57" s="81" t="s">
        <v>53</v>
      </c>
      <c r="C57" s="55"/>
      <c r="D57" s="55"/>
      <c r="E57" s="84">
        <f>COUNTIFS($B$11:$B$30,E$54,$C$11:$C$30,"C",$E$11:$E$30,"*")</f>
        <v>0</v>
      </c>
      <c r="F57" s="93">
        <f>COUNTIFS($B$11:$B$30,E$54,$C$11:$C$30,"D",$E$11:$E$30,"*")</f>
        <v>0</v>
      </c>
      <c r="G57" s="94"/>
      <c r="H57" s="95"/>
      <c r="I57" s="93">
        <f>COUNTIFS($B$11:$B$30,I$54,$C$11:$C$30,"C",$E$11:$E$30,"*")</f>
        <v>0</v>
      </c>
      <c r="J57" s="94"/>
      <c r="K57" s="95"/>
      <c r="L57" s="93">
        <f>COUNTIFS($B$11:$B$30,I$54,$C$11:$C$30,"D",$E$11:$E$30,"*")</f>
        <v>0</v>
      </c>
      <c r="M57" s="94"/>
      <c r="N57" s="95"/>
      <c r="O57" s="93">
        <f>COUNTIFS($B$11:$B$30,O$54,$C$11:$C$30,"C",$E$11:$E$30,"*")</f>
        <v>0</v>
      </c>
      <c r="P57" s="94"/>
      <c r="Q57" s="95"/>
      <c r="R57" s="93">
        <f>COUNTIFS($B$11:$B$30,O$54,$C$11:$C$30,"D",$E$11:$E$30,"*")</f>
        <v>0</v>
      </c>
      <c r="S57" s="94"/>
      <c r="T57" s="95"/>
      <c r="U57" s="93">
        <f>COUNTIFS($B$11:$B$30,U$54,$C$11:$C$30,"C",$E$11:$E$30,"*")</f>
        <v>0</v>
      </c>
      <c r="V57" s="94"/>
      <c r="W57" s="95"/>
      <c r="X57" s="93">
        <f>COUNTIFS($B$11:$B$30,U$54,$C$11:$C$30,"D",$E$11:$E$30,"*")</f>
        <v>0</v>
      </c>
      <c r="Y57" s="94"/>
      <c r="Z57" s="95"/>
      <c r="AA57" s="93">
        <f>COUNTIFS($B$11:$B$30,AA$54,$C$11:$C$30,"C",$E$11:$E$30,"*")</f>
        <v>0</v>
      </c>
      <c r="AB57" s="94"/>
      <c r="AC57" s="95"/>
      <c r="AD57" s="93">
        <f>COUNTIFS($B$11:$B$30,AA$54,$C$11:$C$30,"D",$E$11:$E$30,"*")</f>
        <v>0</v>
      </c>
      <c r="AE57" s="94"/>
      <c r="AF57" s="95"/>
      <c r="AG57" s="93">
        <f>COUNTIFS($B$11:$B$30,AG$54,$C$11:$C$30,"C",$E$11:$E$30,"*")</f>
        <v>0</v>
      </c>
      <c r="AH57" s="94"/>
      <c r="AI57" s="95"/>
      <c r="AJ57" s="93">
        <f>COUNTIFS($B$11:$B$30,AG$54,$C$11:$C$30,"D",$E$11:$E$30,"*")</f>
        <v>0</v>
      </c>
      <c r="AK57" s="95"/>
      <c r="AL57" s="84">
        <f>COUNTIFS($B$11:$B$30,AL$54,$C$11:$C$30,"C",$E$11:$E$30,"*")</f>
        <v>0</v>
      </c>
      <c r="AM57" s="84">
        <f>COUNTIFS($B$11:$B$30,AL$54,$C$11:$C$30,"D",$E$11:$E$30,"*")</f>
        <v>0</v>
      </c>
      <c r="AN57" s="5"/>
    </row>
    <row r="58" spans="1:40" ht="27" customHeight="1">
      <c r="A58" s="5"/>
      <c r="B58" s="81" t="s">
        <v>54</v>
      </c>
      <c r="C58" s="91"/>
      <c r="D58" s="92"/>
      <c r="E58" s="87" t="str">
        <f>IF($AK$3="４週",SUMIFS($AK$11:$AK$30,$B$11:$B$30,E54)/4/$AH$5,IF($AK$3="歴月",SUMIFS($AK$11:$AK$30,$B$11:$B$30,E54)/$AL$5,"記載する期間を選択してください"))</f>
        <v>記載する期間を選択してください</v>
      </c>
      <c r="F58" s="88"/>
      <c r="G58" s="88"/>
      <c r="H58" s="89"/>
      <c r="I58" s="87" t="str">
        <f>IF($AK$3="４週",SUMIFS($AK$11:$AK$30,$B$11:$B$30,I54)/4/$AH$5,IF($AK$3="歴月",SUMIFS($AK$11:$AK$30,$B$11:$B$30,I54)/$AL$5,"記載する期間を選択してください"))</f>
        <v>記載する期間を選択してください</v>
      </c>
      <c r="J58" s="88"/>
      <c r="K58" s="88"/>
      <c r="L58" s="88"/>
      <c r="M58" s="88"/>
      <c r="N58" s="89"/>
      <c r="O58" s="87" t="str">
        <f>IF($AK$3="４週",SUMIFS($AK$11:$AK$30,$B$11:$B$30,O54)/4/$AH$5,IF($AK$3="歴月",SUMIFS($AK$11:$AK$30,$B$11:$B$30,O54)/$AL$5,"記載する期間を選択してください"))</f>
        <v>記載する期間を選択してください</v>
      </c>
      <c r="P58" s="88"/>
      <c r="Q58" s="88"/>
      <c r="R58" s="88"/>
      <c r="S58" s="88"/>
      <c r="T58" s="89"/>
      <c r="U58" s="87" t="str">
        <f>IF($AK$3="４週",SUMIFS($AK$11:$AK$30,$B$11:$B$30,U54)/4/$AH$5,IF($AK$3="歴月",SUMIFS($AK$11:$AK$30,$B$11:$B$30,U54)/$AL$5,"記載する期間を選択してください"))</f>
        <v>記載する期間を選択してください</v>
      </c>
      <c r="V58" s="88"/>
      <c r="W58" s="88"/>
      <c r="X58" s="88"/>
      <c r="Y58" s="88"/>
      <c r="Z58" s="89"/>
      <c r="AA58" s="87" t="str">
        <f>IF($AK$3="４週",SUMIFS($AK$11:$AK$30,$B$11:$B$30,AA54)/4/$AH$5,IF($AK$3="歴月",SUMIFS($AK$11:$AK$30,$B$11:$B$30,AA54)/$AL$5,"記載する期間を選択してください"))</f>
        <v>記載する期間を選択してください</v>
      </c>
      <c r="AB58" s="88"/>
      <c r="AC58" s="88"/>
      <c r="AD58" s="88"/>
      <c r="AE58" s="88"/>
      <c r="AF58" s="89"/>
      <c r="AG58" s="87" t="str">
        <f>IF($AK$3="４週",SUMIFS($AK$11:$AK$30,$B$11:$B$30,AG54)/4/$AH$5,IF($AK$3="歴月",SUMIFS($AK$11:$AK$30,$B$11:$B$30,AG54)/$AL$5,"記載する期間を選択してください"))</f>
        <v>記載する期間を選択してください</v>
      </c>
      <c r="AH58" s="88"/>
      <c r="AI58" s="88"/>
      <c r="AJ58" s="88"/>
      <c r="AK58" s="89"/>
      <c r="AL58" s="87" t="str">
        <f>IF($AK$3="４週",SUMIFS($AK$11:$AK$30,$B$11:$B$30,AL54)/4/$AH$5,IF($AK$3="歴月",SUMIFS($AK$11:$AK$30,$B$11:$B$30,AL54)/$AL$5,"記載する期間を選択してください"))</f>
        <v>記載する期間を選択してください</v>
      </c>
      <c r="AM58" s="89"/>
      <c r="AN58" s="5"/>
    </row>
    <row r="59" spans="1:40" ht="5.0999999999999996" customHeight="1">
      <c r="A59" s="5"/>
      <c r="B59" s="8"/>
      <c r="C59" s="185">
        <v>2</v>
      </c>
      <c r="D59" s="185"/>
      <c r="E59" s="185">
        <v>3</v>
      </c>
      <c r="F59" s="185"/>
      <c r="G59" s="185"/>
      <c r="H59" s="185"/>
      <c r="I59" s="185">
        <v>4</v>
      </c>
      <c r="J59" s="185"/>
      <c r="K59" s="185"/>
      <c r="L59" s="185"/>
      <c r="M59" s="185"/>
      <c r="N59" s="185"/>
      <c r="O59" s="185">
        <v>5</v>
      </c>
      <c r="P59" s="185"/>
      <c r="Q59" s="185"/>
      <c r="R59" s="185"/>
      <c r="S59" s="185"/>
      <c r="T59" s="185"/>
      <c r="U59" s="185">
        <v>6</v>
      </c>
      <c r="V59" s="185"/>
      <c r="W59" s="185"/>
      <c r="X59" s="185"/>
      <c r="Y59" s="185"/>
      <c r="Z59" s="185"/>
      <c r="AA59" s="185">
        <v>7</v>
      </c>
      <c r="AB59" s="185"/>
      <c r="AC59" s="185"/>
      <c r="AD59" s="185"/>
      <c r="AE59" s="185"/>
      <c r="AF59" s="185"/>
      <c r="AG59" s="185">
        <v>8</v>
      </c>
      <c r="AH59" s="185"/>
      <c r="AI59" s="185"/>
      <c r="AJ59" s="185"/>
      <c r="AK59" s="185"/>
      <c r="AL59" s="185">
        <v>9</v>
      </c>
      <c r="AM59" s="186"/>
      <c r="AN59" s="5"/>
    </row>
    <row r="60" spans="1:40" ht="15" customHeight="1">
      <c r="A60" s="65" t="s">
        <v>55</v>
      </c>
      <c r="B60" s="187"/>
      <c r="C60" s="188"/>
      <c r="D60" s="188"/>
      <c r="E60" s="188"/>
      <c r="F60" s="189"/>
      <c r="G60" s="188"/>
      <c r="H60" s="185"/>
      <c r="I60" s="185"/>
      <c r="J60" s="185"/>
      <c r="K60" s="185"/>
      <c r="L60" s="185"/>
      <c r="M60" s="185"/>
      <c r="N60" s="185"/>
      <c r="O60" s="185"/>
      <c r="P60" s="185"/>
      <c r="Q60" s="185"/>
      <c r="R60" s="185">
        <v>6</v>
      </c>
      <c r="S60" s="185"/>
      <c r="T60" s="185"/>
      <c r="U60" s="185"/>
      <c r="V60" s="185"/>
      <c r="W60" s="185"/>
      <c r="X60" s="185">
        <v>7</v>
      </c>
      <c r="Y60" s="185"/>
      <c r="Z60" s="185"/>
      <c r="AA60" s="185"/>
      <c r="AB60" s="185"/>
      <c r="AC60" s="185"/>
      <c r="AD60" s="185">
        <v>8</v>
      </c>
      <c r="AE60" s="185"/>
      <c r="AF60" s="185"/>
      <c r="AG60" s="190"/>
      <c r="AH60" s="190"/>
      <c r="AI60" s="190"/>
      <c r="AJ60" s="190">
        <v>9</v>
      </c>
      <c r="AK60" s="191"/>
      <c r="AL60" s="191"/>
      <c r="AM60" s="5"/>
    </row>
    <row r="61" spans="1:40" s="65" customFormat="1" ht="15" customHeight="1">
      <c r="A61" s="65" t="s">
        <v>56</v>
      </c>
      <c r="B61" s="64"/>
      <c r="C61" s="64"/>
      <c r="D61" s="64"/>
      <c r="E61" s="64"/>
      <c r="F61" s="64"/>
      <c r="G61" s="6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row>
    <row r="62" spans="1:40" s="65" customFormat="1" ht="15" customHeight="1">
      <c r="A62" s="65" t="s">
        <v>57</v>
      </c>
      <c r="B62" s="64"/>
      <c r="C62" s="64"/>
      <c r="D62" s="64"/>
      <c r="E62" s="64"/>
      <c r="F62" s="64"/>
      <c r="G62" s="6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row>
    <row r="63" spans="1:40" s="65" customFormat="1" ht="15" customHeight="1">
      <c r="A63" s="65" t="s">
        <v>58</v>
      </c>
      <c r="B63" s="64"/>
      <c r="C63" s="64"/>
      <c r="D63" s="64"/>
      <c r="E63" s="64"/>
      <c r="F63" s="64"/>
      <c r="G63" s="6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row>
    <row r="64" spans="1:40" s="65" customFormat="1" ht="15" customHeight="1">
      <c r="A64" s="65" t="s">
        <v>59</v>
      </c>
      <c r="B64" s="64"/>
      <c r="C64" s="64"/>
      <c r="D64" s="64"/>
      <c r="E64" s="64"/>
      <c r="F64" s="64"/>
      <c r="G64" s="6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row>
    <row r="65" spans="1:7" ht="15" customHeight="1">
      <c r="A65" s="65" t="s">
        <v>60</v>
      </c>
      <c r="B65" s="66"/>
      <c r="C65" s="65"/>
      <c r="D65" s="65"/>
      <c r="E65" s="65"/>
      <c r="F65" s="65"/>
      <c r="G65" s="65"/>
    </row>
    <row r="66" spans="1:7" ht="15" customHeight="1">
      <c r="A66" s="65" t="s">
        <v>61</v>
      </c>
      <c r="B66" s="66"/>
      <c r="C66" s="65"/>
      <c r="D66" s="65"/>
      <c r="E66" s="65"/>
      <c r="F66" s="65"/>
      <c r="G66" s="65"/>
    </row>
    <row r="67" spans="1:7" ht="15" customHeight="1">
      <c r="A67" s="65"/>
      <c r="B67" s="80" t="s">
        <v>62</v>
      </c>
      <c r="C67" s="90" t="s">
        <v>63</v>
      </c>
      <c r="D67" s="90"/>
      <c r="E67" s="90"/>
      <c r="F67" s="65"/>
      <c r="G67" s="65"/>
    </row>
    <row r="68" spans="1:7" ht="15" customHeight="1">
      <c r="A68" s="65"/>
      <c r="B68" s="67" t="s">
        <v>64</v>
      </c>
      <c r="C68" s="86" t="s">
        <v>65</v>
      </c>
      <c r="D68" s="86"/>
      <c r="E68" s="86"/>
      <c r="F68" s="65"/>
      <c r="G68" s="65"/>
    </row>
    <row r="69" spans="1:7" ht="15" customHeight="1">
      <c r="A69" s="65"/>
      <c r="B69" s="67" t="s">
        <v>66</v>
      </c>
      <c r="C69" s="86" t="s">
        <v>67</v>
      </c>
      <c r="D69" s="86"/>
      <c r="E69" s="86"/>
      <c r="F69" s="65"/>
      <c r="G69" s="65"/>
    </row>
    <row r="70" spans="1:7" ht="15" customHeight="1">
      <c r="A70" s="65"/>
      <c r="B70" s="67" t="s">
        <v>68</v>
      </c>
      <c r="C70" s="86" t="s">
        <v>69</v>
      </c>
      <c r="D70" s="86"/>
      <c r="E70" s="86"/>
      <c r="F70" s="65"/>
      <c r="G70" s="65"/>
    </row>
    <row r="71" spans="1:7" ht="15" customHeight="1">
      <c r="A71" s="65"/>
      <c r="B71" s="67" t="s">
        <v>70</v>
      </c>
      <c r="C71" s="86" t="s">
        <v>71</v>
      </c>
      <c r="D71" s="86"/>
      <c r="E71" s="86"/>
      <c r="F71" s="65"/>
      <c r="G71" s="65"/>
    </row>
    <row r="72" spans="1:7" ht="15" customHeight="1">
      <c r="A72" s="65"/>
      <c r="B72" s="65" t="s">
        <v>72</v>
      </c>
      <c r="C72" s="65"/>
      <c r="D72" s="65"/>
      <c r="E72" s="65"/>
      <c r="F72" s="65"/>
      <c r="G72" s="65"/>
    </row>
    <row r="73" spans="1:7" ht="15" customHeight="1">
      <c r="A73" s="65"/>
      <c r="B73" s="65" t="s">
        <v>73</v>
      </c>
      <c r="C73" s="65"/>
      <c r="D73" s="65"/>
      <c r="E73" s="65"/>
      <c r="F73" s="65"/>
      <c r="G73" s="65"/>
    </row>
    <row r="74" spans="1:7" ht="15" customHeight="1">
      <c r="A74" s="65"/>
      <c r="B74" s="65" t="s">
        <v>74</v>
      </c>
      <c r="C74" s="65"/>
      <c r="D74" s="65"/>
      <c r="E74" s="65"/>
      <c r="F74" s="65"/>
      <c r="G74" s="65"/>
    </row>
    <row r="75" spans="1:7" ht="15" customHeight="1">
      <c r="A75" s="65" t="s">
        <v>75</v>
      </c>
      <c r="B75" s="66"/>
      <c r="C75" s="65"/>
      <c r="D75" s="65"/>
      <c r="E75" s="65"/>
      <c r="F75" s="65"/>
      <c r="G75" s="65"/>
    </row>
    <row r="76" spans="1:7" ht="15" customHeight="1">
      <c r="A76" s="65" t="s">
        <v>76</v>
      </c>
      <c r="B76" s="66"/>
      <c r="C76" s="65"/>
      <c r="D76" s="65"/>
      <c r="E76" s="65"/>
      <c r="F76" s="65"/>
      <c r="G76" s="65"/>
    </row>
    <row r="77" spans="1:7" ht="15" customHeight="1">
      <c r="A77" s="65" t="s">
        <v>77</v>
      </c>
      <c r="B77" s="66"/>
      <c r="C77" s="65"/>
      <c r="D77" s="65"/>
      <c r="E77" s="65"/>
      <c r="F77" s="65"/>
      <c r="G77" s="65"/>
    </row>
    <row r="78" spans="1:7" ht="15" customHeight="1">
      <c r="A78" s="65" t="s">
        <v>78</v>
      </c>
      <c r="B78" s="66"/>
      <c r="C78" s="65"/>
      <c r="D78" s="65"/>
      <c r="E78" s="65"/>
      <c r="F78" s="65"/>
      <c r="G78" s="65"/>
    </row>
    <row r="79" spans="1:7" ht="15" customHeight="1">
      <c r="A79" s="65" t="s">
        <v>79</v>
      </c>
      <c r="B79" s="66"/>
      <c r="C79" s="65"/>
      <c r="D79" s="65"/>
      <c r="E79" s="65"/>
      <c r="F79" s="65"/>
      <c r="G79" s="65"/>
    </row>
    <row r="80" spans="1:7" ht="15" customHeight="1">
      <c r="A80" s="65" t="s">
        <v>80</v>
      </c>
      <c r="B80" s="66"/>
      <c r="C80" s="65"/>
      <c r="D80" s="65"/>
      <c r="E80" s="65"/>
      <c r="F80" s="65"/>
      <c r="G80" s="65"/>
    </row>
    <row r="81" spans="1:7" ht="15" customHeight="1">
      <c r="A81" s="65" t="s">
        <v>81</v>
      </c>
      <c r="B81" s="66"/>
      <c r="C81" s="65"/>
      <c r="D81" s="65"/>
      <c r="E81" s="65"/>
      <c r="F81" s="65"/>
      <c r="G81" s="65"/>
    </row>
    <row r="82" spans="1:7" ht="15" customHeight="1">
      <c r="A82" s="65" t="s">
        <v>82</v>
      </c>
      <c r="B82" s="66"/>
      <c r="C82" s="65"/>
      <c r="D82" s="65"/>
      <c r="E82" s="65"/>
      <c r="F82" s="65"/>
      <c r="G82" s="65"/>
    </row>
    <row r="83" spans="1:7" ht="15" customHeight="1">
      <c r="A83" s="65" t="s">
        <v>83</v>
      </c>
      <c r="B83" s="66"/>
      <c r="C83" s="65"/>
      <c r="D83" s="65"/>
      <c r="E83" s="65"/>
      <c r="F83" s="65"/>
      <c r="G83" s="65"/>
    </row>
    <row r="84" spans="1:7" ht="15" customHeight="1">
      <c r="A84" s="65" t="s">
        <v>84</v>
      </c>
      <c r="B84" s="66"/>
      <c r="C84" s="65"/>
      <c r="D84" s="65"/>
      <c r="E84" s="65"/>
      <c r="F84" s="65"/>
      <c r="G84" s="65"/>
    </row>
    <row r="85" spans="1:7" ht="15" customHeight="1">
      <c r="A85" s="65" t="s">
        <v>85</v>
      </c>
      <c r="B85" s="66"/>
      <c r="C85" s="65"/>
      <c r="D85" s="65"/>
      <c r="E85" s="65"/>
      <c r="F85" s="65"/>
      <c r="G85" s="65"/>
    </row>
    <row r="86" spans="1:7" ht="15" customHeight="1">
      <c r="A86" s="65" t="s">
        <v>86</v>
      </c>
      <c r="B86" s="66"/>
      <c r="C86" s="65"/>
      <c r="D86" s="65"/>
      <c r="E86" s="65"/>
      <c r="F86" s="65"/>
      <c r="G86" s="65"/>
    </row>
    <row r="87" spans="1:7" ht="15" customHeight="1">
      <c r="A87" s="65" t="s">
        <v>87</v>
      </c>
      <c r="B87" s="66"/>
      <c r="C87" s="65"/>
      <c r="D87" s="65"/>
      <c r="E87" s="65"/>
      <c r="F87" s="65"/>
      <c r="G87" s="65"/>
    </row>
  </sheetData>
  <mergeCells count="264">
    <mergeCell ref="AK1:AN1"/>
    <mergeCell ref="M2:P2"/>
    <mergeCell ref="Q2:R2"/>
    <mergeCell ref="S2:T2"/>
    <mergeCell ref="U2:V2"/>
    <mergeCell ref="AK2:AN2"/>
    <mergeCell ref="AK3:AN3"/>
    <mergeCell ref="AK4:AN4"/>
    <mergeCell ref="AH5:AJ5"/>
    <mergeCell ref="A7:A10"/>
    <mergeCell ref="B7:B10"/>
    <mergeCell ref="C7:C10"/>
    <mergeCell ref="D7:D10"/>
    <mergeCell ref="E7:E10"/>
    <mergeCell ref="F7:AJ7"/>
    <mergeCell ref="AK7:AK10"/>
    <mergeCell ref="AM11:AN11"/>
    <mergeCell ref="AM12:AN12"/>
    <mergeCell ref="AM13:AN13"/>
    <mergeCell ref="AM14:AN14"/>
    <mergeCell ref="AM15:AN15"/>
    <mergeCell ref="AM16:AN16"/>
    <mergeCell ref="AL7:AL10"/>
    <mergeCell ref="AM7:AN10"/>
    <mergeCell ref="F8:L8"/>
    <mergeCell ref="M8:S8"/>
    <mergeCell ref="T8:Z8"/>
    <mergeCell ref="AA8:AG8"/>
    <mergeCell ref="AH8:AJ8"/>
    <mergeCell ref="AM23:AN23"/>
    <mergeCell ref="AM24:AN24"/>
    <mergeCell ref="AM25:AN25"/>
    <mergeCell ref="AM26:AN26"/>
    <mergeCell ref="AM27:AN27"/>
    <mergeCell ref="AM28:AN28"/>
    <mergeCell ref="AM17:AN17"/>
    <mergeCell ref="AM18:AN18"/>
    <mergeCell ref="AM19:AN19"/>
    <mergeCell ref="AM20:AN20"/>
    <mergeCell ref="AM21:AN21"/>
    <mergeCell ref="AM22:AN22"/>
    <mergeCell ref="U37:W37"/>
    <mergeCell ref="X37:Z37"/>
    <mergeCell ref="R36:T36"/>
    <mergeCell ref="U36:W36"/>
    <mergeCell ref="X36:Z36"/>
    <mergeCell ref="AM29:AN29"/>
    <mergeCell ref="AM30:AN30"/>
    <mergeCell ref="A31:E31"/>
    <mergeCell ref="AM31:AN32"/>
    <mergeCell ref="A32:E32"/>
    <mergeCell ref="A36:C36"/>
    <mergeCell ref="F36:H36"/>
    <mergeCell ref="I36:K36"/>
    <mergeCell ref="L36:N36"/>
    <mergeCell ref="O36:Q36"/>
    <mergeCell ref="AJ36:AK36"/>
    <mergeCell ref="AM36:AN36"/>
    <mergeCell ref="AA36:AC36"/>
    <mergeCell ref="AD36:AF36"/>
    <mergeCell ref="AG36:AI36"/>
    <mergeCell ref="R38:T38"/>
    <mergeCell ref="U38:W38"/>
    <mergeCell ref="X38:Z38"/>
    <mergeCell ref="AA37:AC37"/>
    <mergeCell ref="AD37:AF37"/>
    <mergeCell ref="AG37:AI37"/>
    <mergeCell ref="AJ37:AK37"/>
    <mergeCell ref="AM37:AN37"/>
    <mergeCell ref="A38:C38"/>
    <mergeCell ref="F38:H38"/>
    <mergeCell ref="I38:K38"/>
    <mergeCell ref="L38:N38"/>
    <mergeCell ref="O38:Q38"/>
    <mergeCell ref="AJ38:AK38"/>
    <mergeCell ref="AM38:AN38"/>
    <mergeCell ref="AA38:AC38"/>
    <mergeCell ref="AD38:AF38"/>
    <mergeCell ref="AG38:AI38"/>
    <mergeCell ref="A37:C37"/>
    <mergeCell ref="F37:H37"/>
    <mergeCell ref="I37:K37"/>
    <mergeCell ref="L37:N37"/>
    <mergeCell ref="O37:Q37"/>
    <mergeCell ref="R37:T37"/>
    <mergeCell ref="AM39:AN39"/>
    <mergeCell ref="A40:C40"/>
    <mergeCell ref="F40:H40"/>
    <mergeCell ref="I40:K40"/>
    <mergeCell ref="L40:N40"/>
    <mergeCell ref="O40:Q40"/>
    <mergeCell ref="AJ40:AK40"/>
    <mergeCell ref="AM40:AN40"/>
    <mergeCell ref="AA40:AC40"/>
    <mergeCell ref="AD40:AF40"/>
    <mergeCell ref="AG40:AI40"/>
    <mergeCell ref="A39:C39"/>
    <mergeCell ref="F39:H39"/>
    <mergeCell ref="I39:K39"/>
    <mergeCell ref="L39:N39"/>
    <mergeCell ref="O39:Q39"/>
    <mergeCell ref="R39:T39"/>
    <mergeCell ref="U39:W39"/>
    <mergeCell ref="X39:Z39"/>
    <mergeCell ref="U41:W41"/>
    <mergeCell ref="X41:Z41"/>
    <mergeCell ref="R40:T40"/>
    <mergeCell ref="U40:W40"/>
    <mergeCell ref="X40:Z40"/>
    <mergeCell ref="AA39:AC39"/>
    <mergeCell ref="AD39:AF39"/>
    <mergeCell ref="AG39:AI39"/>
    <mergeCell ref="AJ39:AK39"/>
    <mergeCell ref="R42:T42"/>
    <mergeCell ref="U42:W42"/>
    <mergeCell ref="X42:Z42"/>
    <mergeCell ref="AA41:AC41"/>
    <mergeCell ref="AD41:AF41"/>
    <mergeCell ref="AG41:AI41"/>
    <mergeCell ref="AJ41:AK41"/>
    <mergeCell ref="AM41:AN41"/>
    <mergeCell ref="B42:C42"/>
    <mergeCell ref="F42:H42"/>
    <mergeCell ref="I42:K42"/>
    <mergeCell ref="L42:N42"/>
    <mergeCell ref="O42:Q42"/>
    <mergeCell ref="AJ42:AK42"/>
    <mergeCell ref="AM42:AN42"/>
    <mergeCell ref="AA42:AC42"/>
    <mergeCell ref="AD42:AF42"/>
    <mergeCell ref="AG42:AI42"/>
    <mergeCell ref="A41:C41"/>
    <mergeCell ref="F41:H41"/>
    <mergeCell ref="I41:K41"/>
    <mergeCell ref="L41:N41"/>
    <mergeCell ref="O41:Q41"/>
    <mergeCell ref="R41:T41"/>
    <mergeCell ref="AM43:AN43"/>
    <mergeCell ref="B44:C44"/>
    <mergeCell ref="F44:H44"/>
    <mergeCell ref="I44:K44"/>
    <mergeCell ref="L44:N44"/>
    <mergeCell ref="O44:Q44"/>
    <mergeCell ref="AJ44:AK44"/>
    <mergeCell ref="AM44:AN44"/>
    <mergeCell ref="AA44:AC44"/>
    <mergeCell ref="AD44:AF44"/>
    <mergeCell ref="AG44:AI44"/>
    <mergeCell ref="A43:C43"/>
    <mergeCell ref="F43:H43"/>
    <mergeCell ref="I43:K43"/>
    <mergeCell ref="L43:N43"/>
    <mergeCell ref="O43:Q43"/>
    <mergeCell ref="R43:T43"/>
    <mergeCell ref="U43:W43"/>
    <mergeCell ref="X43:Z43"/>
    <mergeCell ref="U45:W45"/>
    <mergeCell ref="X45:Z45"/>
    <mergeCell ref="R44:T44"/>
    <mergeCell ref="U44:W44"/>
    <mergeCell ref="X44:Z44"/>
    <mergeCell ref="AA43:AC43"/>
    <mergeCell ref="AD43:AF43"/>
    <mergeCell ref="AG43:AI43"/>
    <mergeCell ref="AJ43:AK43"/>
    <mergeCell ref="R46:T46"/>
    <mergeCell ref="U46:W46"/>
    <mergeCell ref="X46:Z46"/>
    <mergeCell ref="AA45:AC45"/>
    <mergeCell ref="AD45:AF45"/>
    <mergeCell ref="AG45:AI45"/>
    <mergeCell ref="AJ45:AK45"/>
    <mergeCell ref="AM45:AN45"/>
    <mergeCell ref="B46:C46"/>
    <mergeCell ref="F46:H46"/>
    <mergeCell ref="I46:K46"/>
    <mergeCell ref="L46:N46"/>
    <mergeCell ref="O46:Q46"/>
    <mergeCell ref="AJ46:AK46"/>
    <mergeCell ref="AM46:AN46"/>
    <mergeCell ref="AA46:AC46"/>
    <mergeCell ref="AD46:AF46"/>
    <mergeCell ref="AG46:AI46"/>
    <mergeCell ref="A45:C45"/>
    <mergeCell ref="F45:H45"/>
    <mergeCell ref="I45:K45"/>
    <mergeCell ref="L45:N45"/>
    <mergeCell ref="O45:Q45"/>
    <mergeCell ref="R45:T45"/>
    <mergeCell ref="AA47:AC47"/>
    <mergeCell ref="AD47:AF47"/>
    <mergeCell ref="AG47:AI47"/>
    <mergeCell ref="AJ47:AK47"/>
    <mergeCell ref="AM47:AN47"/>
    <mergeCell ref="A50:B50"/>
    <mergeCell ref="C50:D50"/>
    <mergeCell ref="E50:H50"/>
    <mergeCell ref="I50:N50"/>
    <mergeCell ref="A47:C47"/>
    <mergeCell ref="F47:H47"/>
    <mergeCell ref="I47:K47"/>
    <mergeCell ref="L47:N47"/>
    <mergeCell ref="O47:Q47"/>
    <mergeCell ref="R47:T47"/>
    <mergeCell ref="U47:W47"/>
    <mergeCell ref="X47:Z47"/>
    <mergeCell ref="AL54:AM54"/>
    <mergeCell ref="F55:H55"/>
    <mergeCell ref="I55:K55"/>
    <mergeCell ref="L55:N55"/>
    <mergeCell ref="O55:Q55"/>
    <mergeCell ref="R55:T55"/>
    <mergeCell ref="A51:B51"/>
    <mergeCell ref="C51:D51"/>
    <mergeCell ref="E51:H51"/>
    <mergeCell ref="I51:N51"/>
    <mergeCell ref="C54:D54"/>
    <mergeCell ref="E54:H54"/>
    <mergeCell ref="I54:N54"/>
    <mergeCell ref="U55:W55"/>
    <mergeCell ref="X55:Z55"/>
    <mergeCell ref="AA55:AC55"/>
    <mergeCell ref="AD55:AF55"/>
    <mergeCell ref="AG55:AI55"/>
    <mergeCell ref="AJ55:AK55"/>
    <mergeCell ref="O54:T54"/>
    <mergeCell ref="U54:Z54"/>
    <mergeCell ref="AA54:AF54"/>
    <mergeCell ref="AG54:AK54"/>
    <mergeCell ref="F57:H57"/>
    <mergeCell ref="I57:K57"/>
    <mergeCell ref="L57:N57"/>
    <mergeCell ref="O57:Q57"/>
    <mergeCell ref="R57:T57"/>
    <mergeCell ref="F56:H56"/>
    <mergeCell ref="I56:K56"/>
    <mergeCell ref="L56:N56"/>
    <mergeCell ref="O56:Q56"/>
    <mergeCell ref="R56:T56"/>
    <mergeCell ref="U57:W57"/>
    <mergeCell ref="X57:Z57"/>
    <mergeCell ref="AA57:AC57"/>
    <mergeCell ref="AD57:AF57"/>
    <mergeCell ref="AG57:AI57"/>
    <mergeCell ref="AJ57:AK57"/>
    <mergeCell ref="X56:Z56"/>
    <mergeCell ref="AA56:AC56"/>
    <mergeCell ref="AD56:AF56"/>
    <mergeCell ref="AG56:AI56"/>
    <mergeCell ref="AJ56:AK56"/>
    <mergeCell ref="U56:W56"/>
    <mergeCell ref="C71:E71"/>
    <mergeCell ref="AG58:AK58"/>
    <mergeCell ref="AL58:AM58"/>
    <mergeCell ref="C67:E67"/>
    <mergeCell ref="C68:E68"/>
    <mergeCell ref="C69:E69"/>
    <mergeCell ref="C70:E70"/>
    <mergeCell ref="C58:D58"/>
    <mergeCell ref="E58:H58"/>
    <mergeCell ref="I58:N58"/>
    <mergeCell ref="O58:T58"/>
    <mergeCell ref="U58:Z58"/>
    <mergeCell ref="AA58:AF58"/>
  </mergeCells>
  <phoneticPr fontId="3"/>
  <dataValidations count="6">
    <dataValidation type="whole" operator="greaterThanOrEqual" allowBlank="1" showInputMessage="1" showErrorMessage="1" sqref="L37:L47 O37:O47 R37:R47 U37:U47 X37:X47 AA37:AA47 AD37:AD47 I37:I47 AG37:AG47 D37:F47" xr:uid="{74AF0010-3600-49F0-9B71-0C7808CDAE0F}">
      <formula1>0</formula1>
    </dataValidation>
    <dataValidation type="list" allowBlank="1" showInputMessage="1" showErrorMessage="1" sqref="AK3:AN3" xr:uid="{F9C709F7-F02E-4D1B-8F78-C6DB75999489}">
      <formula1>"４週,歴月"</formula1>
    </dataValidation>
    <dataValidation type="list" allowBlank="1" showInputMessage="1" showErrorMessage="1" sqref="AK4:AN4" xr:uid="{87A05EE6-DC0C-43A9-88B8-0D326177AD23}">
      <formula1>"予定,実績"</formula1>
    </dataValidation>
    <dataValidation type="list" allowBlank="1" showInputMessage="1" showErrorMessage="1" sqref="C11:C30" xr:uid="{F95B67CE-A005-481E-B035-59A7A6EF01F9}">
      <formula1>"A,B,C,D"</formula1>
    </dataValidation>
    <dataValidation operator="greaterThanOrEqual" allowBlank="1" showInputMessage="1" showErrorMessage="1" sqref="I48:I49 I52 L48:L49 L52 AL37:AL46 AJ37:AJ47 AM36 AM42 AM44 AM46" xr:uid="{2369DFF5-4912-460F-B7DA-85F30B77E125}"/>
    <dataValidation type="list" allowBlank="1" showInputMessage="1" showErrorMessage="1" sqref="B11:B30" xr:uid="{E48D4882-4231-4C65-8507-41E9FAEB18E2}">
      <formula1>"管理者,サービス管理責任者,世話人,生活支援員,夜間支援従事者, その他職員"</formula1>
    </dataValidation>
  </dataValidations>
  <printOptions horizontalCentered="1" verticalCentered="1"/>
  <pageMargins left="0.19685039370078741" right="0.19685039370078741" top="0.39370078740157483" bottom="0.19685039370078741" header="0.19685039370078741" footer="0.39370078740157483"/>
  <pageSetup paperSize="9" scale="88" fitToHeight="0" orientation="landscape" r:id="rId1"/>
  <headerFooter alignWithMargins="0"/>
  <rowBreaks count="2" manualBreakCount="2">
    <brk id="34" max="39" man="1"/>
    <brk id="48" max="3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Q84"/>
  <sheetViews>
    <sheetView showGridLines="0" view="pageBreakPreview" zoomScaleNormal="100" zoomScaleSheetLayoutView="100" workbookViewId="0">
      <selection activeCell="Q20" sqref="Q20"/>
    </sheetView>
  </sheetViews>
  <sheetFormatPr defaultColWidth="8.25" defaultRowHeight="21" customHeight="1"/>
  <cols>
    <col min="1" max="1" width="2.625" style="8" customWidth="1"/>
    <col min="2" max="2" width="14.125" style="2" customWidth="1"/>
    <col min="3" max="3" width="6.625" style="8" customWidth="1"/>
    <col min="4" max="5" width="7.625" style="8" customWidth="1"/>
    <col min="6" max="36" width="2.625" style="8" customWidth="1"/>
    <col min="37" max="37" width="6.625" style="8" customWidth="1"/>
    <col min="38" max="39" width="7.625" style="8" customWidth="1"/>
    <col min="40" max="40" width="5.625" style="8" customWidth="1"/>
    <col min="41" max="16384" width="8.25" style="8"/>
  </cols>
  <sheetData>
    <row r="1" spans="1:40" ht="24.95" customHeight="1">
      <c r="A1" s="1" t="s">
        <v>0</v>
      </c>
      <c r="C1" s="3"/>
      <c r="D1" s="3"/>
      <c r="E1" s="3"/>
      <c r="F1" s="3"/>
      <c r="G1" s="3"/>
      <c r="H1" s="3"/>
      <c r="I1" s="3"/>
      <c r="J1" s="3"/>
      <c r="K1" s="3"/>
      <c r="L1" s="3"/>
      <c r="M1" s="3"/>
      <c r="N1" s="3"/>
      <c r="O1" s="3"/>
      <c r="P1" s="3"/>
      <c r="Q1" s="3"/>
      <c r="R1" s="3"/>
      <c r="S1" s="3"/>
      <c r="T1" s="3"/>
      <c r="U1" s="3"/>
      <c r="V1" s="3"/>
      <c r="W1" s="3"/>
      <c r="X1" s="4"/>
      <c r="Y1" s="4"/>
      <c r="Z1" s="5"/>
      <c r="AA1" s="5"/>
      <c r="AB1" s="5"/>
      <c r="AC1" s="5"/>
      <c r="AD1" s="6"/>
      <c r="AE1" s="6"/>
      <c r="AF1" s="6"/>
      <c r="AG1" s="6"/>
      <c r="AH1" s="6"/>
      <c r="AI1" s="7" t="s">
        <v>1</v>
      </c>
      <c r="AJ1" s="7"/>
      <c r="AK1" s="137" t="s">
        <v>88</v>
      </c>
      <c r="AL1" s="137"/>
      <c r="AM1" s="137"/>
      <c r="AN1" s="137"/>
    </row>
    <row r="2" spans="1:40" ht="18" customHeight="1">
      <c r="A2" s="9"/>
      <c r="B2" s="10"/>
      <c r="C2" s="10"/>
      <c r="D2" s="10"/>
      <c r="E2" s="10"/>
      <c r="F2" s="10"/>
      <c r="G2" s="10"/>
      <c r="H2" s="10"/>
      <c r="I2" s="10"/>
      <c r="J2" s="10"/>
      <c r="K2" s="11"/>
      <c r="L2" s="11"/>
      <c r="M2" s="138">
        <v>2025</v>
      </c>
      <c r="N2" s="138"/>
      <c r="O2" s="138"/>
      <c r="P2" s="138"/>
      <c r="Q2" s="139" t="s">
        <v>3</v>
      </c>
      <c r="R2" s="139"/>
      <c r="S2" s="138"/>
      <c r="T2" s="138"/>
      <c r="U2" s="139" t="s">
        <v>4</v>
      </c>
      <c r="V2" s="139"/>
      <c r="W2" s="10"/>
      <c r="X2" s="10"/>
      <c r="Y2" s="10"/>
      <c r="Z2" s="5"/>
      <c r="AA2" s="5"/>
      <c r="AC2" s="7"/>
      <c r="AD2" s="10"/>
      <c r="AE2" s="10"/>
      <c r="AF2" s="10"/>
      <c r="AG2" s="10"/>
      <c r="AH2" s="10"/>
      <c r="AI2" s="7" t="s">
        <v>5</v>
      </c>
      <c r="AJ2" s="7"/>
      <c r="AK2" s="140"/>
      <c r="AL2" s="140"/>
      <c r="AM2" s="140"/>
      <c r="AN2" s="140"/>
    </row>
    <row r="3" spans="1:40" ht="18" customHeight="1">
      <c r="A3" s="12"/>
      <c r="B3" s="12"/>
      <c r="C3" s="12"/>
      <c r="D3" s="12"/>
      <c r="E3" s="12"/>
      <c r="F3" s="12"/>
      <c r="G3" s="12"/>
      <c r="H3" s="12"/>
      <c r="I3" s="12"/>
      <c r="J3" s="12"/>
      <c r="K3" s="12"/>
      <c r="L3" s="12"/>
      <c r="M3" s="12"/>
      <c r="N3" s="12"/>
      <c r="O3" s="12"/>
      <c r="P3" s="12"/>
      <c r="Q3" s="12"/>
      <c r="R3" s="12"/>
      <c r="S3" s="12"/>
      <c r="T3" s="12"/>
      <c r="U3" s="12"/>
      <c r="V3" s="12"/>
      <c r="W3" s="12"/>
      <c r="Y3" s="13"/>
      <c r="Z3" s="13"/>
      <c r="AA3" s="13"/>
      <c r="AB3" s="5"/>
      <c r="AC3" s="13"/>
      <c r="AD3" s="13"/>
      <c r="AE3" s="13"/>
      <c r="AF3" s="13"/>
      <c r="AG3" s="13"/>
      <c r="AH3" s="13"/>
      <c r="AI3" s="14" t="s">
        <v>6</v>
      </c>
      <c r="AJ3" s="7"/>
      <c r="AK3" s="141"/>
      <c r="AL3" s="141"/>
      <c r="AM3" s="141"/>
      <c r="AN3" s="141"/>
    </row>
    <row r="4" spans="1:40" ht="18" customHeight="1">
      <c r="A4" s="12"/>
      <c r="B4" s="12"/>
      <c r="C4" s="12"/>
      <c r="D4" s="12"/>
      <c r="E4" s="12"/>
      <c r="F4" s="12"/>
      <c r="G4" s="12"/>
      <c r="H4" s="12"/>
      <c r="I4" s="12"/>
      <c r="J4" s="12"/>
      <c r="K4" s="12"/>
      <c r="L4" s="12"/>
      <c r="M4" s="12"/>
      <c r="N4" s="12"/>
      <c r="O4" s="12"/>
      <c r="P4" s="12"/>
      <c r="Q4" s="12"/>
      <c r="R4" s="12"/>
      <c r="S4" s="12"/>
      <c r="T4" s="12"/>
      <c r="U4" s="12"/>
      <c r="V4" s="12"/>
      <c r="W4" s="12"/>
      <c r="Y4" s="13"/>
      <c r="Z4" s="13"/>
      <c r="AA4" s="13"/>
      <c r="AB4" s="5"/>
      <c r="AC4" s="13"/>
      <c r="AD4" s="13"/>
      <c r="AE4" s="13"/>
      <c r="AF4" s="13"/>
      <c r="AG4" s="13"/>
      <c r="AH4" s="13"/>
      <c r="AI4" s="14" t="s">
        <v>7</v>
      </c>
      <c r="AJ4" s="7"/>
      <c r="AK4" s="141"/>
      <c r="AL4" s="141"/>
      <c r="AM4" s="141"/>
      <c r="AN4" s="141"/>
    </row>
    <row r="5" spans="1:40" ht="18" customHeight="1">
      <c r="A5" s="12"/>
      <c r="B5" s="12"/>
      <c r="C5" s="12"/>
      <c r="D5" s="12"/>
      <c r="E5" s="12"/>
      <c r="F5" s="12"/>
      <c r="G5" s="12"/>
      <c r="H5" s="12"/>
      <c r="I5" s="12"/>
      <c r="J5" s="12"/>
      <c r="K5" s="12"/>
      <c r="L5" s="12"/>
      <c r="M5" s="12"/>
      <c r="N5" s="12"/>
      <c r="O5" s="12"/>
      <c r="P5" s="12"/>
      <c r="Q5" s="12"/>
      <c r="R5" s="12"/>
      <c r="S5" s="12"/>
      <c r="U5" s="12"/>
      <c r="V5" s="12"/>
      <c r="W5" s="12"/>
      <c r="Y5" s="13"/>
      <c r="Z5" s="13"/>
      <c r="AA5" s="13"/>
      <c r="AB5" s="5"/>
      <c r="AC5" s="13"/>
      <c r="AD5" s="13"/>
      <c r="AE5" s="13"/>
      <c r="AF5" s="13"/>
      <c r="AG5" s="14" t="s">
        <v>8</v>
      </c>
      <c r="AH5" s="142"/>
      <c r="AI5" s="142"/>
      <c r="AJ5" s="142"/>
      <c r="AK5" s="13" t="s">
        <v>9</v>
      </c>
      <c r="AL5" s="15"/>
      <c r="AM5" s="13" t="s">
        <v>10</v>
      </c>
      <c r="AN5" s="5"/>
    </row>
    <row r="6" spans="1:40" ht="9.9499999999999993" customHeight="1">
      <c r="A6" s="9"/>
      <c r="B6" s="16"/>
      <c r="C6" s="16"/>
      <c r="D6" s="16"/>
      <c r="E6" s="16"/>
      <c r="F6" s="16"/>
      <c r="G6" s="16"/>
      <c r="H6" s="16"/>
      <c r="I6" s="16"/>
      <c r="J6" s="16"/>
      <c r="K6" s="16"/>
      <c r="L6" s="16"/>
      <c r="M6" s="16"/>
      <c r="N6" s="16"/>
      <c r="O6" s="16"/>
      <c r="P6" s="16"/>
      <c r="Q6" s="16"/>
      <c r="R6" s="16"/>
      <c r="S6" s="16"/>
      <c r="T6" s="16"/>
      <c r="U6" s="16"/>
      <c r="V6" s="16"/>
      <c r="W6" s="16"/>
      <c r="X6" s="17"/>
      <c r="Y6" s="17"/>
      <c r="Z6" s="17"/>
      <c r="AA6" s="17"/>
      <c r="AB6" s="17"/>
      <c r="AC6" s="17"/>
      <c r="AD6" s="17"/>
      <c r="AE6" s="17"/>
      <c r="AF6" s="17"/>
      <c r="AG6" s="17"/>
      <c r="AH6" s="17"/>
      <c r="AI6" s="17"/>
      <c r="AJ6" s="17"/>
      <c r="AK6" s="17"/>
      <c r="AL6" s="17"/>
      <c r="AM6" s="9"/>
      <c r="AN6" s="5"/>
    </row>
    <row r="7" spans="1:40" ht="15" customHeight="1">
      <c r="A7" s="131" t="s">
        <v>11</v>
      </c>
      <c r="B7" s="90" t="s">
        <v>12</v>
      </c>
      <c r="C7" s="132" t="s">
        <v>13</v>
      </c>
      <c r="D7" s="90" t="s">
        <v>14</v>
      </c>
      <c r="E7" s="123" t="s">
        <v>15</v>
      </c>
      <c r="F7" s="135" t="s">
        <v>16</v>
      </c>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6" t="s">
        <v>17</v>
      </c>
      <c r="AL7" s="129" t="s">
        <v>18</v>
      </c>
      <c r="AM7" s="130" t="s">
        <v>19</v>
      </c>
      <c r="AN7" s="130"/>
    </row>
    <row r="8" spans="1:40" ht="15" customHeight="1">
      <c r="A8" s="131"/>
      <c r="B8" s="90"/>
      <c r="C8" s="133"/>
      <c r="D8" s="90"/>
      <c r="E8" s="123"/>
      <c r="F8" s="90" t="s">
        <v>20</v>
      </c>
      <c r="G8" s="90"/>
      <c r="H8" s="90"/>
      <c r="I8" s="90"/>
      <c r="J8" s="90"/>
      <c r="K8" s="90"/>
      <c r="L8" s="90"/>
      <c r="M8" s="90" t="s">
        <v>21</v>
      </c>
      <c r="N8" s="90"/>
      <c r="O8" s="90"/>
      <c r="P8" s="90"/>
      <c r="Q8" s="90"/>
      <c r="R8" s="90"/>
      <c r="S8" s="90"/>
      <c r="T8" s="90" t="s">
        <v>22</v>
      </c>
      <c r="U8" s="90"/>
      <c r="V8" s="90"/>
      <c r="W8" s="90"/>
      <c r="X8" s="90"/>
      <c r="Y8" s="90"/>
      <c r="Z8" s="90"/>
      <c r="AA8" s="90" t="s">
        <v>23</v>
      </c>
      <c r="AB8" s="90"/>
      <c r="AC8" s="90"/>
      <c r="AD8" s="90"/>
      <c r="AE8" s="90"/>
      <c r="AF8" s="90"/>
      <c r="AG8" s="90"/>
      <c r="AH8" s="90" t="s">
        <v>24</v>
      </c>
      <c r="AI8" s="90"/>
      <c r="AJ8" s="90"/>
      <c r="AK8" s="136"/>
      <c r="AL8" s="129"/>
      <c r="AM8" s="130"/>
      <c r="AN8" s="130"/>
    </row>
    <row r="9" spans="1:40" ht="15" customHeight="1">
      <c r="A9" s="131"/>
      <c r="B9" s="90"/>
      <c r="C9" s="133"/>
      <c r="D9" s="90"/>
      <c r="E9" s="123"/>
      <c r="F9" s="18">
        <f>DATE($M$2,$S$2,1)</f>
        <v>45627</v>
      </c>
      <c r="G9" s="18">
        <f>DATE($M$2,$S$2,2)</f>
        <v>45628</v>
      </c>
      <c r="H9" s="18">
        <f>DATE($M$2,$S$2,3)</f>
        <v>45629</v>
      </c>
      <c r="I9" s="18">
        <f>DATE($M$2,$S$2,4)</f>
        <v>45630</v>
      </c>
      <c r="J9" s="18">
        <f>DATE($M$2,$S$2,5)</f>
        <v>45631</v>
      </c>
      <c r="K9" s="18">
        <f>DATE($M$2,$S$2,6)</f>
        <v>45632</v>
      </c>
      <c r="L9" s="18">
        <f>DATE($M$2,$S$2,7)</f>
        <v>45633</v>
      </c>
      <c r="M9" s="18">
        <f>DATE($M$2,$S$2,8)</f>
        <v>45634</v>
      </c>
      <c r="N9" s="18">
        <f>DATE($M$2,$S$2,9)</f>
        <v>45635</v>
      </c>
      <c r="O9" s="18">
        <f>DATE($M$2,$S$2,10)</f>
        <v>45636</v>
      </c>
      <c r="P9" s="18">
        <f>DATE($M$2,$S$2,11)</f>
        <v>45637</v>
      </c>
      <c r="Q9" s="18">
        <f>DATE($M$2,$S$2,12)</f>
        <v>45638</v>
      </c>
      <c r="R9" s="18">
        <f>DATE($M$2,$S$2,13)</f>
        <v>45639</v>
      </c>
      <c r="S9" s="18">
        <f>DATE($M$2,$S$2,14)</f>
        <v>45640</v>
      </c>
      <c r="T9" s="18">
        <f>DATE($M$2,$S$2,15)</f>
        <v>45641</v>
      </c>
      <c r="U9" s="18">
        <f>DATE($M$2,$S$2,16)</f>
        <v>45642</v>
      </c>
      <c r="V9" s="18">
        <f>DATE($M$2,$S$2,17)</f>
        <v>45643</v>
      </c>
      <c r="W9" s="18">
        <f>DATE($M$2,$S$2,18)</f>
        <v>45644</v>
      </c>
      <c r="X9" s="18">
        <f>DATE($M$2,$S$2,19)</f>
        <v>45645</v>
      </c>
      <c r="Y9" s="18">
        <f>DATE($M$2,$S$2,20)</f>
        <v>45646</v>
      </c>
      <c r="Z9" s="18">
        <f>DATE($M$2,$S$2,21)</f>
        <v>45647</v>
      </c>
      <c r="AA9" s="18">
        <f>DATE($M$2,$S$2,22)</f>
        <v>45648</v>
      </c>
      <c r="AB9" s="18">
        <f>DATE($M$2,$S$2,23)</f>
        <v>45649</v>
      </c>
      <c r="AC9" s="18">
        <f>DATE($M$2,$S$2,24)</f>
        <v>45650</v>
      </c>
      <c r="AD9" s="18">
        <f>DATE($M$2,$S$2,25)</f>
        <v>45651</v>
      </c>
      <c r="AE9" s="18">
        <f>DATE($M$2,$S$2,26)</f>
        <v>45652</v>
      </c>
      <c r="AF9" s="18">
        <f>DATE($M$2,$S$2,27)</f>
        <v>45653</v>
      </c>
      <c r="AG9" s="18">
        <f>DATE($M$2,$S$2,28)</f>
        <v>45654</v>
      </c>
      <c r="AH9" s="18">
        <f>IF(DAY(EOMONTH(F9,0))&lt;29,"",DATE($M$2,$S$2,29))</f>
        <v>45655</v>
      </c>
      <c r="AI9" s="18">
        <f>IF(DAY(EOMONTH(F9,0))&lt;30,"",DATE($M$2,$S$2,30))</f>
        <v>45656</v>
      </c>
      <c r="AJ9" s="18">
        <f>IF(DAY(EOMONTH(F9,0))&lt;31,"",DATE($M$2,$S$2,31))</f>
        <v>45657</v>
      </c>
      <c r="AK9" s="136"/>
      <c r="AL9" s="129"/>
      <c r="AM9" s="130"/>
      <c r="AN9" s="130"/>
    </row>
    <row r="10" spans="1:40" ht="15" customHeight="1">
      <c r="A10" s="131"/>
      <c r="B10" s="90"/>
      <c r="C10" s="134"/>
      <c r="D10" s="90"/>
      <c r="E10" s="123"/>
      <c r="F10" s="19">
        <f>DATE($M$2,$S$2,1)</f>
        <v>45627</v>
      </c>
      <c r="G10" s="19">
        <f>DATE($M$2,$S$2,2)</f>
        <v>45628</v>
      </c>
      <c r="H10" s="19">
        <f>DATE($M$2,$S$2,3)</f>
        <v>45629</v>
      </c>
      <c r="I10" s="19">
        <f>DATE($M$2,$S$2,4)</f>
        <v>45630</v>
      </c>
      <c r="J10" s="19">
        <f>DATE($M$2,$S$2,5)</f>
        <v>45631</v>
      </c>
      <c r="K10" s="19">
        <f>DATE($M$2,$S$2,6)</f>
        <v>45632</v>
      </c>
      <c r="L10" s="19">
        <f>DATE($M$2,$S$2,7)</f>
        <v>45633</v>
      </c>
      <c r="M10" s="19">
        <f>DATE($M$2,$S$2,8)</f>
        <v>45634</v>
      </c>
      <c r="N10" s="19">
        <f>DATE($M$2,$S$2,9)</f>
        <v>45635</v>
      </c>
      <c r="O10" s="19">
        <f>DATE($M$2,$S$2,10)</f>
        <v>45636</v>
      </c>
      <c r="P10" s="19">
        <f>DATE($M$2,$S$2,11)</f>
        <v>45637</v>
      </c>
      <c r="Q10" s="19">
        <f>DATE($M$2,$S$2,12)</f>
        <v>45638</v>
      </c>
      <c r="R10" s="19">
        <f>DATE($M$2,$S$2,13)</f>
        <v>45639</v>
      </c>
      <c r="S10" s="19">
        <f>DATE($M$2,$S$2,14)</f>
        <v>45640</v>
      </c>
      <c r="T10" s="19">
        <f>DATE($M$2,$S$2,15)</f>
        <v>45641</v>
      </c>
      <c r="U10" s="19">
        <f>DATE($M$2,$S$2,16)</f>
        <v>45642</v>
      </c>
      <c r="V10" s="19">
        <f>DATE($M$2,$S$2,17)</f>
        <v>45643</v>
      </c>
      <c r="W10" s="19">
        <f>DATE($M$2,$S$2,18)</f>
        <v>45644</v>
      </c>
      <c r="X10" s="19">
        <f>DATE($M$2,$S$2,19)</f>
        <v>45645</v>
      </c>
      <c r="Y10" s="19">
        <f>DATE($M$2,$S$2,20)</f>
        <v>45646</v>
      </c>
      <c r="Z10" s="19">
        <f>DATE($M$2,$S$2,21)</f>
        <v>45647</v>
      </c>
      <c r="AA10" s="19">
        <f>DATE($M$2,$S$2,22)</f>
        <v>45648</v>
      </c>
      <c r="AB10" s="19">
        <f>DATE($M$2,$S$2,23)</f>
        <v>45649</v>
      </c>
      <c r="AC10" s="19">
        <f>DATE($M$2,$S$2,24)</f>
        <v>45650</v>
      </c>
      <c r="AD10" s="19">
        <f>DATE($M$2,$S$2,25)</f>
        <v>45651</v>
      </c>
      <c r="AE10" s="19">
        <f>DATE($M$2,$S$2,26)</f>
        <v>45652</v>
      </c>
      <c r="AF10" s="19">
        <f>DATE($M$2,$S$2,27)</f>
        <v>45653</v>
      </c>
      <c r="AG10" s="19">
        <f>DATE($M$2,$S$2,28)</f>
        <v>45654</v>
      </c>
      <c r="AH10" s="19">
        <f>IF(DAY(EOMONTH(F10,0))&lt;29,"",DATE($M$2,$S$2,29))</f>
        <v>45655</v>
      </c>
      <c r="AI10" s="19">
        <f>IF(DAY(EOMONTH(F10,0))&lt;30,"",DATE($M$2,$S$2,30))</f>
        <v>45656</v>
      </c>
      <c r="AJ10" s="19">
        <f>IF(DAY(EOMONTH(F10,0))&lt;31,"",DATE($M$2,$S$2,31))</f>
        <v>45657</v>
      </c>
      <c r="AK10" s="136"/>
      <c r="AL10" s="129"/>
      <c r="AM10" s="130"/>
      <c r="AN10" s="130"/>
    </row>
    <row r="11" spans="1:40" ht="18" customHeight="1">
      <c r="A11" s="20">
        <v>1</v>
      </c>
      <c r="B11" s="21"/>
      <c r="C11" s="22"/>
      <c r="D11" s="23"/>
      <c r="E11" s="24"/>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6">
        <f>+SUM(F11:AJ11)</f>
        <v>0</v>
      </c>
      <c r="AL11" s="27">
        <f>IF($AK$3="４週",AK11/4,AK11/(DAY(EOMONTH($F$9,0))/7))</f>
        <v>0</v>
      </c>
      <c r="AM11" s="122"/>
      <c r="AN11" s="122"/>
    </row>
    <row r="12" spans="1:40" ht="18" customHeight="1">
      <c r="A12" s="20">
        <v>2</v>
      </c>
      <c r="B12" s="21"/>
      <c r="C12" s="22"/>
      <c r="D12" s="23"/>
      <c r="E12" s="24"/>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6">
        <f t="shared" ref="AK12:AK31" si="0">+SUM(F12:AJ12)</f>
        <v>0</v>
      </c>
      <c r="AL12" s="27">
        <f>IF($AK$3="４週",AK12/4,AK12/(DAY(EOMONTH($F$9,0))/7))</f>
        <v>0</v>
      </c>
      <c r="AM12" s="122"/>
      <c r="AN12" s="122"/>
    </row>
    <row r="13" spans="1:40" ht="18" customHeight="1">
      <c r="A13" s="20">
        <v>3</v>
      </c>
      <c r="B13" s="21"/>
      <c r="C13" s="22"/>
      <c r="D13" s="23"/>
      <c r="E13" s="24"/>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6">
        <f t="shared" si="0"/>
        <v>0</v>
      </c>
      <c r="AL13" s="27">
        <f>IF($AK$3="４週",AK13/4,AK13/(DAY(EOMONTH($F$9,0))/7))</f>
        <v>0</v>
      </c>
      <c r="AM13" s="122"/>
      <c r="AN13" s="122"/>
    </row>
    <row r="14" spans="1:40" ht="18" customHeight="1">
      <c r="A14" s="20">
        <v>4</v>
      </c>
      <c r="B14" s="21"/>
      <c r="C14" s="22"/>
      <c r="D14" s="23"/>
      <c r="E14" s="24"/>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6">
        <f t="shared" si="0"/>
        <v>0</v>
      </c>
      <c r="AL14" s="27">
        <f>IF($AK$3="４週",AK14/4,AK14/(DAY(EOMONTH($F$9,0))/7))</f>
        <v>0</v>
      </c>
      <c r="AM14" s="122"/>
      <c r="AN14" s="122"/>
    </row>
    <row r="15" spans="1:40" ht="18" customHeight="1">
      <c r="A15" s="20">
        <v>5</v>
      </c>
      <c r="B15" s="21"/>
      <c r="C15" s="22"/>
      <c r="D15" s="23"/>
      <c r="E15" s="24"/>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6">
        <f t="shared" si="0"/>
        <v>0</v>
      </c>
      <c r="AL15" s="27">
        <f t="shared" ref="AL15:AL30" si="1">IF($AK$3="４週",AK15/4,AK15/(DAY(EOMONTH($F$9,0))/7))</f>
        <v>0</v>
      </c>
      <c r="AM15" s="122"/>
      <c r="AN15" s="122"/>
    </row>
    <row r="16" spans="1:40" ht="18" customHeight="1">
      <c r="A16" s="20">
        <v>6</v>
      </c>
      <c r="B16" s="21"/>
      <c r="C16" s="22"/>
      <c r="D16" s="23"/>
      <c r="E16" s="24"/>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6">
        <f t="shared" si="0"/>
        <v>0</v>
      </c>
      <c r="AL16" s="27">
        <f t="shared" si="1"/>
        <v>0</v>
      </c>
      <c r="AM16" s="122"/>
      <c r="AN16" s="122"/>
    </row>
    <row r="17" spans="1:40" ht="18" customHeight="1">
      <c r="A17" s="20">
        <v>7</v>
      </c>
      <c r="B17" s="21"/>
      <c r="C17" s="22"/>
      <c r="D17" s="23"/>
      <c r="E17" s="24"/>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6">
        <f t="shared" si="0"/>
        <v>0</v>
      </c>
      <c r="AL17" s="27">
        <f t="shared" si="1"/>
        <v>0</v>
      </c>
      <c r="AM17" s="122"/>
      <c r="AN17" s="122"/>
    </row>
    <row r="18" spans="1:40" ht="18" customHeight="1">
      <c r="A18" s="20">
        <v>8</v>
      </c>
      <c r="B18" s="21"/>
      <c r="C18" s="22"/>
      <c r="D18" s="23"/>
      <c r="E18" s="24"/>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6">
        <f t="shared" si="0"/>
        <v>0</v>
      </c>
      <c r="AL18" s="27">
        <f t="shared" si="1"/>
        <v>0</v>
      </c>
      <c r="AM18" s="122"/>
      <c r="AN18" s="122"/>
    </row>
    <row r="19" spans="1:40" ht="18" customHeight="1">
      <c r="A19" s="20">
        <v>9</v>
      </c>
      <c r="B19" s="21"/>
      <c r="C19" s="22"/>
      <c r="D19" s="23"/>
      <c r="E19" s="24"/>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6">
        <f t="shared" si="0"/>
        <v>0</v>
      </c>
      <c r="AL19" s="27">
        <f t="shared" si="1"/>
        <v>0</v>
      </c>
      <c r="AM19" s="122"/>
      <c r="AN19" s="122"/>
    </row>
    <row r="20" spans="1:40" ht="18" customHeight="1">
      <c r="A20" s="20">
        <v>10</v>
      </c>
      <c r="B20" s="21"/>
      <c r="C20" s="22"/>
      <c r="D20" s="23"/>
      <c r="E20" s="24"/>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6">
        <f t="shared" si="0"/>
        <v>0</v>
      </c>
      <c r="AL20" s="27">
        <f t="shared" si="1"/>
        <v>0</v>
      </c>
      <c r="AM20" s="122"/>
      <c r="AN20" s="122"/>
    </row>
    <row r="21" spans="1:40" ht="18" customHeight="1">
      <c r="A21" s="20">
        <v>11</v>
      </c>
      <c r="B21" s="21"/>
      <c r="C21" s="22"/>
      <c r="D21" s="23"/>
      <c r="E21" s="24"/>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6">
        <f t="shared" si="0"/>
        <v>0</v>
      </c>
      <c r="AL21" s="27">
        <f t="shared" si="1"/>
        <v>0</v>
      </c>
      <c r="AM21" s="122"/>
      <c r="AN21" s="122"/>
    </row>
    <row r="22" spans="1:40" ht="18" customHeight="1">
      <c r="A22" s="20">
        <v>12</v>
      </c>
      <c r="B22" s="21"/>
      <c r="C22" s="22"/>
      <c r="D22" s="23"/>
      <c r="E22" s="24"/>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6">
        <f t="shared" si="0"/>
        <v>0</v>
      </c>
      <c r="AL22" s="27">
        <f t="shared" si="1"/>
        <v>0</v>
      </c>
      <c r="AM22" s="122"/>
      <c r="AN22" s="122"/>
    </row>
    <row r="23" spans="1:40" ht="18" customHeight="1">
      <c r="A23" s="20">
        <v>13</v>
      </c>
      <c r="B23" s="21"/>
      <c r="C23" s="22"/>
      <c r="D23" s="23"/>
      <c r="E23" s="24"/>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6">
        <f t="shared" si="0"/>
        <v>0</v>
      </c>
      <c r="AL23" s="27">
        <f t="shared" si="1"/>
        <v>0</v>
      </c>
      <c r="AM23" s="122"/>
      <c r="AN23" s="122"/>
    </row>
    <row r="24" spans="1:40" ht="18" customHeight="1">
      <c r="A24" s="20">
        <v>14</v>
      </c>
      <c r="B24" s="21"/>
      <c r="C24" s="22"/>
      <c r="D24" s="23"/>
      <c r="E24" s="24"/>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6">
        <f t="shared" si="0"/>
        <v>0</v>
      </c>
      <c r="AL24" s="27">
        <f t="shared" si="1"/>
        <v>0</v>
      </c>
      <c r="AM24" s="122"/>
      <c r="AN24" s="122"/>
    </row>
    <row r="25" spans="1:40" ht="18" customHeight="1">
      <c r="A25" s="20">
        <v>15</v>
      </c>
      <c r="B25" s="21"/>
      <c r="C25" s="22"/>
      <c r="D25" s="23"/>
      <c r="E25" s="24"/>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6">
        <f t="shared" si="0"/>
        <v>0</v>
      </c>
      <c r="AL25" s="27">
        <f t="shared" si="1"/>
        <v>0</v>
      </c>
      <c r="AM25" s="122"/>
      <c r="AN25" s="122"/>
    </row>
    <row r="26" spans="1:40" ht="18" customHeight="1">
      <c r="A26" s="20">
        <v>16</v>
      </c>
      <c r="B26" s="21"/>
      <c r="C26" s="22"/>
      <c r="D26" s="23"/>
      <c r="E26" s="24"/>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6">
        <f t="shared" si="0"/>
        <v>0</v>
      </c>
      <c r="AL26" s="27">
        <f t="shared" si="1"/>
        <v>0</v>
      </c>
      <c r="AM26" s="122"/>
      <c r="AN26" s="122"/>
    </row>
    <row r="27" spans="1:40" ht="18" customHeight="1">
      <c r="A27" s="20">
        <v>17</v>
      </c>
      <c r="B27" s="21"/>
      <c r="C27" s="22"/>
      <c r="D27" s="23"/>
      <c r="E27" s="24"/>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6">
        <f t="shared" si="0"/>
        <v>0</v>
      </c>
      <c r="AL27" s="27">
        <f t="shared" si="1"/>
        <v>0</v>
      </c>
      <c r="AM27" s="122"/>
      <c r="AN27" s="122"/>
    </row>
    <row r="28" spans="1:40" ht="18" customHeight="1">
      <c r="A28" s="20">
        <v>18</v>
      </c>
      <c r="B28" s="21"/>
      <c r="C28" s="22"/>
      <c r="D28" s="23"/>
      <c r="E28" s="24"/>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6">
        <f t="shared" si="0"/>
        <v>0</v>
      </c>
      <c r="AL28" s="27">
        <f t="shared" si="1"/>
        <v>0</v>
      </c>
      <c r="AM28" s="122"/>
      <c r="AN28" s="122"/>
    </row>
    <row r="29" spans="1:40" ht="18" customHeight="1">
      <c r="A29" s="20">
        <v>19</v>
      </c>
      <c r="B29" s="21"/>
      <c r="C29" s="22"/>
      <c r="D29" s="23"/>
      <c r="E29" s="24"/>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6">
        <f t="shared" si="0"/>
        <v>0</v>
      </c>
      <c r="AL29" s="27">
        <f t="shared" si="1"/>
        <v>0</v>
      </c>
      <c r="AM29" s="122"/>
      <c r="AN29" s="122"/>
    </row>
    <row r="30" spans="1:40" ht="18" customHeight="1">
      <c r="A30" s="20">
        <v>20</v>
      </c>
      <c r="B30" s="21"/>
      <c r="C30" s="22"/>
      <c r="D30" s="23"/>
      <c r="E30" s="24"/>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6">
        <f t="shared" si="0"/>
        <v>0</v>
      </c>
      <c r="AL30" s="27">
        <f t="shared" si="1"/>
        <v>0</v>
      </c>
      <c r="AM30" s="122"/>
      <c r="AN30" s="122"/>
    </row>
    <row r="31" spans="1:40" ht="18" customHeight="1">
      <c r="A31" s="123" t="s">
        <v>25</v>
      </c>
      <c r="B31" s="124"/>
      <c r="C31" s="124"/>
      <c r="D31" s="124"/>
      <c r="E31" s="124"/>
      <c r="F31" s="28">
        <f>+SUM(F11:F30)</f>
        <v>0</v>
      </c>
      <c r="G31" s="28">
        <f t="shared" ref="G31:AJ31" si="2">+SUM(G11:G30)</f>
        <v>0</v>
      </c>
      <c r="H31" s="28">
        <f t="shared" si="2"/>
        <v>0</v>
      </c>
      <c r="I31" s="28">
        <f t="shared" si="2"/>
        <v>0</v>
      </c>
      <c r="J31" s="28">
        <f t="shared" si="2"/>
        <v>0</v>
      </c>
      <c r="K31" s="28">
        <f t="shared" si="2"/>
        <v>0</v>
      </c>
      <c r="L31" s="28">
        <f t="shared" si="2"/>
        <v>0</v>
      </c>
      <c r="M31" s="28">
        <f t="shared" si="2"/>
        <v>0</v>
      </c>
      <c r="N31" s="28">
        <f t="shared" si="2"/>
        <v>0</v>
      </c>
      <c r="O31" s="28">
        <f t="shared" si="2"/>
        <v>0</v>
      </c>
      <c r="P31" s="28">
        <f t="shared" si="2"/>
        <v>0</v>
      </c>
      <c r="Q31" s="28">
        <f t="shared" si="2"/>
        <v>0</v>
      </c>
      <c r="R31" s="28">
        <f t="shared" si="2"/>
        <v>0</v>
      </c>
      <c r="S31" s="28">
        <f t="shared" si="2"/>
        <v>0</v>
      </c>
      <c r="T31" s="28">
        <f t="shared" si="2"/>
        <v>0</v>
      </c>
      <c r="U31" s="28">
        <f t="shared" si="2"/>
        <v>0</v>
      </c>
      <c r="V31" s="28">
        <f t="shared" si="2"/>
        <v>0</v>
      </c>
      <c r="W31" s="28">
        <f t="shared" si="2"/>
        <v>0</v>
      </c>
      <c r="X31" s="28">
        <f t="shared" si="2"/>
        <v>0</v>
      </c>
      <c r="Y31" s="28">
        <f t="shared" si="2"/>
        <v>0</v>
      </c>
      <c r="Z31" s="28">
        <f t="shared" si="2"/>
        <v>0</v>
      </c>
      <c r="AA31" s="28">
        <f t="shared" si="2"/>
        <v>0</v>
      </c>
      <c r="AB31" s="28">
        <f t="shared" si="2"/>
        <v>0</v>
      </c>
      <c r="AC31" s="28">
        <f t="shared" si="2"/>
        <v>0</v>
      </c>
      <c r="AD31" s="28">
        <f t="shared" si="2"/>
        <v>0</v>
      </c>
      <c r="AE31" s="28">
        <f t="shared" si="2"/>
        <v>0</v>
      </c>
      <c r="AF31" s="28">
        <f t="shared" si="2"/>
        <v>0</v>
      </c>
      <c r="AG31" s="28">
        <f t="shared" si="2"/>
        <v>0</v>
      </c>
      <c r="AH31" s="28">
        <f t="shared" si="2"/>
        <v>0</v>
      </c>
      <c r="AI31" s="28">
        <f t="shared" si="2"/>
        <v>0</v>
      </c>
      <c r="AJ31" s="28">
        <f t="shared" si="2"/>
        <v>0</v>
      </c>
      <c r="AK31" s="26">
        <f t="shared" si="0"/>
        <v>0</v>
      </c>
      <c r="AL31" s="27">
        <f>IF($AK$3="４週",AK31/4,AK31/(DAY(EOMONTH($F$9,0))/7))</f>
        <v>0</v>
      </c>
      <c r="AM31" s="125"/>
      <c r="AN31" s="125"/>
    </row>
    <row r="32" spans="1:40" ht="18" customHeight="1">
      <c r="A32" s="124" t="s">
        <v>26</v>
      </c>
      <c r="B32" s="124"/>
      <c r="C32" s="124"/>
      <c r="D32" s="124"/>
      <c r="E32" s="126"/>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8"/>
      <c r="AL32" s="30"/>
      <c r="AM32" s="125"/>
      <c r="AN32" s="125"/>
    </row>
    <row r="33" spans="1:43" s="34" customFormat="1" ht="15" customHeight="1">
      <c r="A33" s="31"/>
      <c r="B33" s="31"/>
      <c r="C33" s="31"/>
      <c r="D33" s="31"/>
      <c r="E33" s="31"/>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1"/>
      <c r="AL33" s="31"/>
      <c r="AM33" s="33"/>
    </row>
    <row r="34" spans="1:43" s="34" customFormat="1" ht="15" customHeight="1">
      <c r="A34" s="31"/>
      <c r="B34" s="31"/>
      <c r="C34" s="31"/>
      <c r="D34" s="31"/>
      <c r="E34" s="31"/>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1"/>
      <c r="AL34" s="31"/>
      <c r="AM34" s="33"/>
    </row>
    <row r="35" spans="1:43" s="34" customFormat="1" ht="21" customHeight="1">
      <c r="A35" s="35" t="s">
        <v>27</v>
      </c>
      <c r="B35" s="31"/>
      <c r="C35" s="31"/>
      <c r="D35" s="31"/>
      <c r="E35" s="31"/>
      <c r="F35" s="31"/>
      <c r="G35" s="32"/>
      <c r="H35" s="32"/>
      <c r="I35" s="32"/>
      <c r="J35" s="32"/>
      <c r="K35" s="32"/>
      <c r="L35" s="32"/>
      <c r="M35" s="32"/>
      <c r="N35" s="32"/>
      <c r="O35" s="32"/>
      <c r="AM35" s="31"/>
      <c r="AN35" s="33"/>
    </row>
    <row r="36" spans="1:43" s="34" customFormat="1" ht="24.95" customHeight="1">
      <c r="A36" s="105"/>
      <c r="B36" s="105"/>
      <c r="C36" s="105"/>
      <c r="D36" s="36">
        <v>4</v>
      </c>
      <c r="E36" s="36">
        <v>5</v>
      </c>
      <c r="F36" s="121">
        <v>6</v>
      </c>
      <c r="G36" s="121"/>
      <c r="H36" s="121"/>
      <c r="I36" s="121">
        <v>7</v>
      </c>
      <c r="J36" s="121"/>
      <c r="K36" s="121"/>
      <c r="L36" s="121">
        <v>8</v>
      </c>
      <c r="M36" s="121"/>
      <c r="N36" s="121"/>
      <c r="O36" s="121">
        <v>9</v>
      </c>
      <c r="P36" s="121"/>
      <c r="Q36" s="121"/>
      <c r="R36" s="121">
        <v>10</v>
      </c>
      <c r="S36" s="121"/>
      <c r="T36" s="121"/>
      <c r="U36" s="121">
        <v>11</v>
      </c>
      <c r="V36" s="121"/>
      <c r="W36" s="121"/>
      <c r="X36" s="121">
        <v>12</v>
      </c>
      <c r="Y36" s="121"/>
      <c r="Z36" s="121"/>
      <c r="AA36" s="121">
        <v>1</v>
      </c>
      <c r="AB36" s="121"/>
      <c r="AC36" s="121"/>
      <c r="AD36" s="121">
        <v>2</v>
      </c>
      <c r="AE36" s="121"/>
      <c r="AF36" s="121"/>
      <c r="AG36" s="121">
        <v>3</v>
      </c>
      <c r="AH36" s="121"/>
      <c r="AI36" s="121"/>
      <c r="AJ36" s="105" t="s">
        <v>28</v>
      </c>
      <c r="AK36" s="105"/>
      <c r="AL36" s="37" t="s">
        <v>29</v>
      </c>
      <c r="AM36"/>
      <c r="AN36"/>
      <c r="AO36"/>
      <c r="AP36"/>
      <c r="AQ36"/>
    </row>
    <row r="37" spans="1:43" s="34" customFormat="1" ht="18" customHeight="1">
      <c r="A37" s="106" t="s">
        <v>31</v>
      </c>
      <c r="B37" s="106"/>
      <c r="C37" s="106"/>
      <c r="D37" s="68">
        <f>SUM(D40:D43)</f>
        <v>0</v>
      </c>
      <c r="E37" s="68">
        <f>SUM(E40:E43)</f>
        <v>0</v>
      </c>
      <c r="F37" s="99">
        <f>SUM(F40:H43)</f>
        <v>0</v>
      </c>
      <c r="G37" s="99"/>
      <c r="H37" s="99"/>
      <c r="I37" s="99">
        <f>SUM(I40:K43)</f>
        <v>0</v>
      </c>
      <c r="J37" s="99"/>
      <c r="K37" s="99"/>
      <c r="L37" s="99">
        <f>SUM(L40:N43)</f>
        <v>0</v>
      </c>
      <c r="M37" s="99"/>
      <c r="N37" s="99"/>
      <c r="O37" s="99">
        <f>SUM(O40:Q43)</f>
        <v>0</v>
      </c>
      <c r="P37" s="99"/>
      <c r="Q37" s="99"/>
      <c r="R37" s="99">
        <f>SUM(R40:T43)</f>
        <v>0</v>
      </c>
      <c r="S37" s="99"/>
      <c r="T37" s="99"/>
      <c r="U37" s="99">
        <f>SUM(U40:W43)</f>
        <v>0</v>
      </c>
      <c r="V37" s="99"/>
      <c r="W37" s="99"/>
      <c r="X37" s="99">
        <f>SUM(X40:Z43)</f>
        <v>0</v>
      </c>
      <c r="Y37" s="99"/>
      <c r="Z37" s="99"/>
      <c r="AA37" s="99">
        <f>SUM(AA40:AC43)</f>
        <v>0</v>
      </c>
      <c r="AB37" s="99"/>
      <c r="AC37" s="99"/>
      <c r="AD37" s="99">
        <f>SUM(AD40:AF43)</f>
        <v>0</v>
      </c>
      <c r="AE37" s="99"/>
      <c r="AF37" s="99"/>
      <c r="AG37" s="99">
        <f>SUM(AG40:AI43)</f>
        <v>0</v>
      </c>
      <c r="AH37" s="99"/>
      <c r="AI37" s="99"/>
      <c r="AJ37" s="102">
        <f t="shared" ref="AJ37:AJ43" si="3">SUM(D37:AI37)</f>
        <v>0</v>
      </c>
      <c r="AK37" s="102"/>
      <c r="AL37" s="39" t="e">
        <f>ROUNDUP(AJ37/AJ44,1)</f>
        <v>#DIV/0!</v>
      </c>
      <c r="AM37"/>
      <c r="AN37"/>
      <c r="AO37"/>
      <c r="AP37"/>
      <c r="AQ37"/>
    </row>
    <row r="38" spans="1:43" ht="18" customHeight="1">
      <c r="A38" s="69" t="s">
        <v>32</v>
      </c>
      <c r="B38" s="70"/>
      <c r="C38" s="71"/>
      <c r="D38" s="25"/>
      <c r="E38" s="25"/>
      <c r="F38" s="101"/>
      <c r="G38" s="101"/>
      <c r="H38" s="101"/>
      <c r="I38" s="101"/>
      <c r="J38" s="101"/>
      <c r="K38" s="101"/>
      <c r="L38" s="101"/>
      <c r="M38" s="101"/>
      <c r="N38" s="101"/>
      <c r="O38" s="101"/>
      <c r="P38" s="101"/>
      <c r="Q38" s="101"/>
      <c r="R38" s="101"/>
      <c r="S38" s="101"/>
      <c r="T38" s="101"/>
      <c r="U38" s="101"/>
      <c r="V38" s="101"/>
      <c r="W38" s="101"/>
      <c r="X38" s="101"/>
      <c r="Y38" s="101"/>
      <c r="Z38" s="101"/>
      <c r="AA38" s="101"/>
      <c r="AB38" s="101"/>
      <c r="AC38" s="101"/>
      <c r="AD38" s="101"/>
      <c r="AE38" s="101"/>
      <c r="AF38" s="101"/>
      <c r="AG38" s="101"/>
      <c r="AH38" s="101"/>
      <c r="AI38" s="101"/>
      <c r="AJ38" s="86">
        <f t="shared" si="3"/>
        <v>0</v>
      </c>
      <c r="AK38" s="86"/>
      <c r="AL38" s="40" t="e">
        <f t="shared" ref="AL38:AL43" si="4">ROUNDUP(AJ38/$AJ$44,1)</f>
        <v>#DIV/0!</v>
      </c>
      <c r="AM38"/>
      <c r="AN38"/>
      <c r="AO38"/>
      <c r="AP38"/>
      <c r="AQ38"/>
    </row>
    <row r="39" spans="1:43" ht="18" customHeight="1">
      <c r="A39" s="69" t="s">
        <v>33</v>
      </c>
      <c r="B39" s="70"/>
      <c r="C39" s="71"/>
      <c r="D39" s="25"/>
      <c r="E39" s="25"/>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86">
        <f t="shared" si="3"/>
        <v>0</v>
      </c>
      <c r="AK39" s="86"/>
      <c r="AL39" s="40" t="e">
        <f t="shared" si="4"/>
        <v>#DIV/0!</v>
      </c>
      <c r="AM39"/>
      <c r="AN39"/>
      <c r="AO39"/>
      <c r="AP39"/>
      <c r="AQ39"/>
    </row>
    <row r="40" spans="1:43" s="34" customFormat="1" ht="18" customHeight="1">
      <c r="A40" s="72" t="s">
        <v>34</v>
      </c>
      <c r="B40" s="73"/>
      <c r="C40" s="74"/>
      <c r="D40" s="25"/>
      <c r="E40" s="25"/>
      <c r="F40" s="101"/>
      <c r="G40" s="101"/>
      <c r="H40" s="101"/>
      <c r="I40" s="101"/>
      <c r="J40" s="101"/>
      <c r="K40" s="101"/>
      <c r="L40" s="101"/>
      <c r="M40" s="101"/>
      <c r="N40" s="101"/>
      <c r="O40" s="101"/>
      <c r="P40" s="101"/>
      <c r="Q40" s="101"/>
      <c r="R40" s="101"/>
      <c r="S40" s="101"/>
      <c r="T40" s="101"/>
      <c r="U40" s="101"/>
      <c r="V40" s="101"/>
      <c r="W40" s="101"/>
      <c r="X40" s="101"/>
      <c r="Y40" s="101"/>
      <c r="Z40" s="101"/>
      <c r="AA40" s="101"/>
      <c r="AB40" s="101"/>
      <c r="AC40" s="101"/>
      <c r="AD40" s="101"/>
      <c r="AE40" s="101"/>
      <c r="AF40" s="101"/>
      <c r="AG40" s="101"/>
      <c r="AH40" s="101"/>
      <c r="AI40" s="101"/>
      <c r="AJ40" s="102">
        <f t="shared" si="3"/>
        <v>0</v>
      </c>
      <c r="AK40" s="102"/>
      <c r="AL40" s="39" t="e">
        <f t="shared" si="4"/>
        <v>#DIV/0!</v>
      </c>
      <c r="AM40"/>
      <c r="AN40"/>
      <c r="AO40"/>
      <c r="AP40"/>
      <c r="AQ40"/>
    </row>
    <row r="41" spans="1:43" s="34" customFormat="1" ht="18" customHeight="1">
      <c r="A41" s="72" t="s">
        <v>35</v>
      </c>
      <c r="B41" s="73"/>
      <c r="C41" s="74"/>
      <c r="D41" s="25"/>
      <c r="E41" s="25"/>
      <c r="F41" s="101"/>
      <c r="G41" s="101"/>
      <c r="H41" s="101"/>
      <c r="I41" s="101"/>
      <c r="J41" s="101"/>
      <c r="K41" s="101"/>
      <c r="L41" s="101"/>
      <c r="M41" s="101"/>
      <c r="N41" s="101"/>
      <c r="O41" s="101"/>
      <c r="P41" s="101"/>
      <c r="Q41" s="101"/>
      <c r="R41" s="101"/>
      <c r="S41" s="101"/>
      <c r="T41" s="101"/>
      <c r="U41" s="101"/>
      <c r="V41" s="101"/>
      <c r="W41" s="101"/>
      <c r="X41" s="101"/>
      <c r="Y41" s="101"/>
      <c r="Z41" s="101"/>
      <c r="AA41" s="101"/>
      <c r="AB41" s="101"/>
      <c r="AC41" s="101"/>
      <c r="AD41" s="101"/>
      <c r="AE41" s="101"/>
      <c r="AF41" s="101"/>
      <c r="AG41" s="101"/>
      <c r="AH41" s="101"/>
      <c r="AI41" s="101"/>
      <c r="AJ41" s="102">
        <f t="shared" si="3"/>
        <v>0</v>
      </c>
      <c r="AK41" s="102"/>
      <c r="AL41" s="39" t="e">
        <f t="shared" si="4"/>
        <v>#DIV/0!</v>
      </c>
      <c r="AM41"/>
      <c r="AN41"/>
      <c r="AO41"/>
      <c r="AP41"/>
      <c r="AQ41"/>
    </row>
    <row r="42" spans="1:43" s="34" customFormat="1" ht="18" customHeight="1">
      <c r="A42" s="72" t="s">
        <v>37</v>
      </c>
      <c r="B42" s="73"/>
      <c r="C42" s="74"/>
      <c r="D42" s="25"/>
      <c r="E42" s="25"/>
      <c r="F42" s="101"/>
      <c r="G42" s="101"/>
      <c r="H42" s="101"/>
      <c r="I42" s="101"/>
      <c r="J42" s="101"/>
      <c r="K42" s="101"/>
      <c r="L42" s="101"/>
      <c r="M42" s="101"/>
      <c r="N42" s="101"/>
      <c r="O42" s="101"/>
      <c r="P42" s="101"/>
      <c r="Q42" s="101"/>
      <c r="R42" s="101"/>
      <c r="S42" s="101"/>
      <c r="T42" s="101"/>
      <c r="U42" s="101"/>
      <c r="V42" s="101"/>
      <c r="W42" s="101"/>
      <c r="X42" s="101"/>
      <c r="Y42" s="101"/>
      <c r="Z42" s="101"/>
      <c r="AA42" s="101"/>
      <c r="AB42" s="101"/>
      <c r="AC42" s="101"/>
      <c r="AD42" s="101"/>
      <c r="AE42" s="101"/>
      <c r="AF42" s="101"/>
      <c r="AG42" s="101"/>
      <c r="AH42" s="101"/>
      <c r="AI42" s="101"/>
      <c r="AJ42" s="102">
        <f t="shared" si="3"/>
        <v>0</v>
      </c>
      <c r="AK42" s="102"/>
      <c r="AL42" s="39" t="e">
        <f t="shared" si="4"/>
        <v>#DIV/0!</v>
      </c>
      <c r="AM42"/>
      <c r="AN42"/>
      <c r="AO42"/>
      <c r="AP42"/>
      <c r="AQ42"/>
    </row>
    <row r="43" spans="1:43" s="34" customFormat="1" ht="18" customHeight="1">
      <c r="A43" s="114" t="s">
        <v>39</v>
      </c>
      <c r="B43" s="112"/>
      <c r="C43" s="113"/>
      <c r="D43" s="25"/>
      <c r="E43" s="25"/>
      <c r="F43" s="101"/>
      <c r="G43" s="101"/>
      <c r="H43" s="101"/>
      <c r="I43" s="101"/>
      <c r="J43" s="101"/>
      <c r="K43" s="101"/>
      <c r="L43" s="101"/>
      <c r="M43" s="101"/>
      <c r="N43" s="101"/>
      <c r="O43" s="101"/>
      <c r="P43" s="101"/>
      <c r="Q43" s="101"/>
      <c r="R43" s="101"/>
      <c r="S43" s="101"/>
      <c r="T43" s="101"/>
      <c r="U43" s="101"/>
      <c r="V43" s="101"/>
      <c r="W43" s="101"/>
      <c r="X43" s="101"/>
      <c r="Y43" s="101"/>
      <c r="Z43" s="101"/>
      <c r="AA43" s="101"/>
      <c r="AB43" s="101"/>
      <c r="AC43" s="101"/>
      <c r="AD43" s="101"/>
      <c r="AE43" s="101"/>
      <c r="AF43" s="101"/>
      <c r="AG43" s="101"/>
      <c r="AH43" s="101"/>
      <c r="AI43" s="101"/>
      <c r="AJ43" s="102">
        <f t="shared" si="3"/>
        <v>0</v>
      </c>
      <c r="AK43" s="102"/>
      <c r="AL43" s="39" t="e">
        <f t="shared" si="4"/>
        <v>#DIV/0!</v>
      </c>
      <c r="AM43"/>
      <c r="AN43"/>
      <c r="AO43"/>
      <c r="AP43"/>
      <c r="AQ43"/>
    </row>
    <row r="44" spans="1:43" s="34" customFormat="1" ht="18" customHeight="1">
      <c r="A44" s="106" t="s">
        <v>40</v>
      </c>
      <c r="B44" s="106"/>
      <c r="C44" s="106"/>
      <c r="D44" s="25"/>
      <c r="E44" s="25"/>
      <c r="F44" s="101"/>
      <c r="G44" s="101"/>
      <c r="H44" s="101"/>
      <c r="I44" s="101"/>
      <c r="J44" s="101"/>
      <c r="K44" s="101"/>
      <c r="L44" s="101"/>
      <c r="M44" s="101"/>
      <c r="N44" s="101"/>
      <c r="O44" s="101"/>
      <c r="P44" s="101"/>
      <c r="Q44" s="101"/>
      <c r="R44" s="101"/>
      <c r="S44" s="101"/>
      <c r="T44" s="101"/>
      <c r="U44" s="101"/>
      <c r="V44" s="101"/>
      <c r="W44" s="101"/>
      <c r="X44" s="101"/>
      <c r="Y44" s="101"/>
      <c r="Z44" s="101"/>
      <c r="AA44" s="101"/>
      <c r="AB44" s="101"/>
      <c r="AC44" s="101"/>
      <c r="AD44" s="101"/>
      <c r="AE44" s="101"/>
      <c r="AF44" s="101"/>
      <c r="AG44" s="101"/>
      <c r="AH44" s="101"/>
      <c r="AI44" s="101"/>
      <c r="AJ44" s="102">
        <f>+SUM(D44:AI44)</f>
        <v>0</v>
      </c>
      <c r="AK44" s="102"/>
      <c r="AL44" s="45"/>
      <c r="AM44"/>
      <c r="AN44"/>
      <c r="AO44"/>
      <c r="AP44"/>
      <c r="AQ44"/>
    </row>
    <row r="45" spans="1:43" s="34" customFormat="1" ht="5.0999999999999996" customHeight="1">
      <c r="A45" s="46"/>
      <c r="B45" s="46"/>
      <c r="C45" s="46"/>
      <c r="D45"/>
      <c r="E45"/>
      <c r="F45"/>
      <c r="G45"/>
      <c r="H45"/>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47"/>
      <c r="AH45" s="47"/>
      <c r="AI45" s="47"/>
      <c r="AJ45" s="48"/>
      <c r="AK45" s="32"/>
      <c r="AL45" s="31"/>
      <c r="AM45" s="31"/>
      <c r="AN45" s="33"/>
    </row>
    <row r="46" spans="1:43" s="34" customFormat="1" ht="18" customHeight="1">
      <c r="A46" s="35" t="s">
        <v>41</v>
      </c>
      <c r="B46" s="32"/>
      <c r="D46" s="32"/>
      <c r="E46" s="32"/>
      <c r="F46" s="32"/>
      <c r="G46" s="32"/>
      <c r="H46" s="32"/>
      <c r="I46" s="32"/>
      <c r="J46" s="32"/>
      <c r="K46" s="32"/>
      <c r="L46" s="32"/>
      <c r="M46" s="32"/>
      <c r="N46" s="32"/>
      <c r="O46" s="32"/>
      <c r="P46" s="32"/>
      <c r="Q46" s="32"/>
      <c r="R46" s="32"/>
      <c r="S46" s="32"/>
      <c r="T46" s="32"/>
      <c r="U46" s="32"/>
      <c r="V46" s="32"/>
      <c r="W46" s="31"/>
      <c r="X46" s="32"/>
      <c r="Y46" s="32"/>
      <c r="Z46" s="32"/>
      <c r="AA46" s="32"/>
      <c r="AB46" s="32"/>
      <c r="AC46" s="32"/>
      <c r="AD46" s="32"/>
      <c r="AE46" s="32"/>
      <c r="AF46" s="32"/>
      <c r="AG46" s="47"/>
      <c r="AH46" s="47"/>
      <c r="AI46" s="47"/>
      <c r="AJ46" s="48"/>
      <c r="AK46" s="32"/>
      <c r="AL46" s="31"/>
      <c r="AM46" s="31"/>
      <c r="AN46" s="33"/>
    </row>
    <row r="47" spans="1:43" s="34" customFormat="1" ht="45" customHeight="1">
      <c r="A47" s="105" t="s">
        <v>42</v>
      </c>
      <c r="B47" s="105"/>
      <c r="C47" s="105" t="s">
        <v>43</v>
      </c>
      <c r="D47" s="105"/>
      <c r="E47" s="98" t="s">
        <v>44</v>
      </c>
      <c r="F47" s="98"/>
      <c r="G47" s="98"/>
      <c r="H47" s="98"/>
      <c r="I47"/>
      <c r="J47"/>
      <c r="K47"/>
      <c r="L47"/>
      <c r="M47"/>
      <c r="N47"/>
      <c r="O47"/>
      <c r="P47"/>
      <c r="Q47"/>
      <c r="R47"/>
      <c r="S47"/>
      <c r="T47"/>
      <c r="U47"/>
      <c r="W47" s="31"/>
      <c r="X47" s="32"/>
      <c r="Y47" s="32"/>
      <c r="Z47" s="32"/>
      <c r="AA47" s="32"/>
      <c r="AB47" s="32"/>
      <c r="AC47" s="32"/>
      <c r="AD47" s="32"/>
      <c r="AE47" s="32"/>
      <c r="AF47" s="32"/>
      <c r="AG47" s="47"/>
      <c r="AH47" s="47"/>
      <c r="AI47" s="47"/>
      <c r="AJ47" s="48"/>
      <c r="AK47" s="32"/>
      <c r="AL47" s="31"/>
      <c r="AM47" s="31"/>
      <c r="AN47" s="33"/>
    </row>
    <row r="48" spans="1:43" s="34" customFormat="1" ht="18" customHeight="1">
      <c r="A48" s="98" t="s">
        <v>46</v>
      </c>
      <c r="B48" s="98"/>
      <c r="C48" s="99" t="e">
        <f>ROUNDDOWN(IF(AL37&lt;=30,1,1+ROUNDUP((AL37-30)/30,0)),1)</f>
        <v>#DIV/0!</v>
      </c>
      <c r="D48" s="99"/>
      <c r="E48" s="99" t="e">
        <f>ROUNDDOWN(AL37/6,1)</f>
        <v>#DIV/0!</v>
      </c>
      <c r="F48" s="99"/>
      <c r="G48" s="99"/>
      <c r="H48" s="99"/>
      <c r="I48"/>
      <c r="J48"/>
      <c r="K48"/>
      <c r="L48"/>
      <c r="M48"/>
      <c r="N48"/>
      <c r="O48"/>
      <c r="P48"/>
      <c r="Q48"/>
      <c r="R48"/>
      <c r="S48"/>
      <c r="T48"/>
      <c r="U48"/>
      <c r="W48" s="31"/>
      <c r="X48" s="32"/>
      <c r="Y48" s="32"/>
      <c r="Z48" s="32"/>
      <c r="AA48" s="32"/>
      <c r="AB48" s="32"/>
      <c r="AC48" s="32"/>
      <c r="AD48" s="32"/>
      <c r="AE48" s="32"/>
      <c r="AF48" s="32"/>
      <c r="AG48" s="47"/>
      <c r="AH48" s="47"/>
      <c r="AI48" s="47"/>
      <c r="AJ48" s="48"/>
      <c r="AK48" s="32"/>
      <c r="AL48" s="31"/>
      <c r="AM48" s="31"/>
      <c r="AN48" s="33"/>
    </row>
    <row r="49" spans="1:40" s="34" customFormat="1" ht="5.0999999999999996" customHeight="1">
      <c r="A49" s="46"/>
      <c r="B49" s="46"/>
      <c r="C49" s="46"/>
      <c r="D49" s="46"/>
      <c r="E49" s="46"/>
      <c r="F49" s="46"/>
      <c r="G49" s="46"/>
      <c r="H49" s="46"/>
      <c r="I49" s="46"/>
      <c r="J49" s="47"/>
      <c r="K49" s="47"/>
      <c r="L49" s="47"/>
      <c r="M49" s="48"/>
      <c r="N49" s="32"/>
      <c r="O49" s="32"/>
      <c r="P49" s="32"/>
      <c r="Q49"/>
      <c r="W49" s="31"/>
      <c r="X49" s="32"/>
      <c r="Y49" s="32"/>
      <c r="Z49" s="32"/>
      <c r="AA49" s="32"/>
      <c r="AB49" s="32"/>
      <c r="AC49" s="32"/>
      <c r="AD49" s="32"/>
      <c r="AE49" s="32"/>
      <c r="AF49" s="32"/>
      <c r="AG49" s="47"/>
      <c r="AH49" s="47"/>
      <c r="AI49" s="47"/>
      <c r="AJ49" s="48"/>
      <c r="AK49" s="32"/>
      <c r="AL49" s="31"/>
      <c r="AM49" s="31"/>
      <c r="AN49" s="33"/>
    </row>
    <row r="50" spans="1:40" ht="21" customHeight="1">
      <c r="A50" s="49" t="s">
        <v>47</v>
      </c>
      <c r="B50" s="8"/>
      <c r="C50" s="17"/>
      <c r="D50" s="17"/>
      <c r="E50" s="17"/>
      <c r="F50" s="17"/>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c r="AJ50" s="50"/>
      <c r="AK50" s="50"/>
      <c r="AL50" s="17"/>
      <c r="AM50" s="17"/>
      <c r="AN50" s="9"/>
    </row>
    <row r="51" spans="1:40" ht="24.95" customHeight="1">
      <c r="A51" s="9"/>
      <c r="B51" s="16"/>
      <c r="C51" s="87" t="s">
        <v>92</v>
      </c>
      <c r="D51" s="88"/>
      <c r="E51" s="96" t="s">
        <v>93</v>
      </c>
      <c r="F51" s="96"/>
      <c r="G51" s="96"/>
      <c r="H51" s="96"/>
      <c r="I51" s="87" t="s">
        <v>94</v>
      </c>
      <c r="J51" s="88"/>
      <c r="K51" s="88"/>
      <c r="L51" s="88"/>
      <c r="M51" s="88"/>
      <c r="N51" s="89"/>
      <c r="O51" s="87" t="s">
        <v>95</v>
      </c>
      <c r="P51" s="88"/>
      <c r="Q51" s="88"/>
      <c r="R51" s="88"/>
      <c r="S51" s="88"/>
      <c r="T51" s="89"/>
      <c r="U51" s="87" t="s">
        <v>96</v>
      </c>
      <c r="V51" s="88"/>
      <c r="W51" s="88"/>
      <c r="X51" s="88"/>
      <c r="Y51" s="88"/>
      <c r="Z51" s="89"/>
      <c r="AA51" s="87" t="s">
        <v>96</v>
      </c>
      <c r="AB51" s="88"/>
      <c r="AC51" s="88"/>
      <c r="AD51" s="88"/>
      <c r="AE51" s="88"/>
      <c r="AF51" s="89"/>
      <c r="AG51" s="96" t="s">
        <v>96</v>
      </c>
      <c r="AH51" s="96"/>
      <c r="AI51" s="96"/>
      <c r="AJ51" s="96"/>
      <c r="AK51" s="96"/>
      <c r="AL51" s="96" t="s">
        <v>96</v>
      </c>
      <c r="AM51" s="96"/>
      <c r="AN51" s="9"/>
    </row>
    <row r="52" spans="1:40" ht="18" customHeight="1">
      <c r="A52" s="9"/>
      <c r="B52" s="16"/>
      <c r="C52" s="51" t="s">
        <v>48</v>
      </c>
      <c r="D52" s="51" t="s">
        <v>49</v>
      </c>
      <c r="E52" s="52" t="s">
        <v>48</v>
      </c>
      <c r="F52" s="97" t="s">
        <v>49</v>
      </c>
      <c r="G52" s="97"/>
      <c r="H52" s="97"/>
      <c r="I52" s="93" t="s">
        <v>48</v>
      </c>
      <c r="J52" s="94"/>
      <c r="K52" s="95"/>
      <c r="L52" s="93" t="s">
        <v>49</v>
      </c>
      <c r="M52" s="94"/>
      <c r="N52" s="95"/>
      <c r="O52" s="93" t="s">
        <v>48</v>
      </c>
      <c r="P52" s="94"/>
      <c r="Q52" s="95"/>
      <c r="R52" s="93" t="s">
        <v>49</v>
      </c>
      <c r="S52" s="94"/>
      <c r="T52" s="95"/>
      <c r="U52" s="93" t="s">
        <v>48</v>
      </c>
      <c r="V52" s="94"/>
      <c r="W52" s="95"/>
      <c r="X52" s="93" t="s">
        <v>49</v>
      </c>
      <c r="Y52" s="94"/>
      <c r="Z52" s="95"/>
      <c r="AA52" s="93" t="s">
        <v>48</v>
      </c>
      <c r="AB52" s="94"/>
      <c r="AC52" s="95"/>
      <c r="AD52" s="93" t="s">
        <v>49</v>
      </c>
      <c r="AE52" s="94"/>
      <c r="AF52" s="95"/>
      <c r="AG52" s="93" t="s">
        <v>48</v>
      </c>
      <c r="AH52" s="94"/>
      <c r="AI52" s="95"/>
      <c r="AJ52" s="93" t="s">
        <v>49</v>
      </c>
      <c r="AK52" s="95"/>
      <c r="AL52" s="52" t="s">
        <v>50</v>
      </c>
      <c r="AM52" s="52" t="s">
        <v>51</v>
      </c>
      <c r="AN52" s="9"/>
    </row>
    <row r="53" spans="1:40" ht="18" customHeight="1">
      <c r="A53" s="9"/>
      <c r="B53" s="53" t="s">
        <v>52</v>
      </c>
      <c r="C53" s="52">
        <f>COUNTIFS($B$11:$B$30,C$51,$C$11:$C$30,"A",$E$11:$E$30,"*")</f>
        <v>0</v>
      </c>
      <c r="D53" s="52">
        <f>COUNTIFS($B$11:$B$30,C$51,$C$11:$C$30,"B",$E$11:$E$30,"*")</f>
        <v>0</v>
      </c>
      <c r="E53" s="52">
        <f>COUNTIFS($B$11:$B$30,E$51,$C$11:$C$30,"A",$E$11:$E$30,"*")</f>
        <v>0</v>
      </c>
      <c r="F53" s="93">
        <f>COUNTIFS($B$11:$B$30,E$51,$C$11:$C$30,"B",$E$11:$E$30,"*")</f>
        <v>0</v>
      </c>
      <c r="G53" s="94"/>
      <c r="H53" s="95"/>
      <c r="I53" s="93">
        <f>COUNTIFS($B$11:$B$30,I$51,$C$11:$C$30,"A",$E$11:$E$30,"*")</f>
        <v>0</v>
      </c>
      <c r="J53" s="94"/>
      <c r="K53" s="95"/>
      <c r="L53" s="93">
        <f>COUNTIFS($B$11:$B$30,I$51,$C$11:$C$30,"B",$E$11:$E$30,"*")</f>
        <v>0</v>
      </c>
      <c r="M53" s="94"/>
      <c r="N53" s="95"/>
      <c r="O53" s="93">
        <f>COUNTIFS($B$11:$B$30,O$51,$C$11:$C$30,"A",$E$11:$E$30,"*")</f>
        <v>0</v>
      </c>
      <c r="P53" s="94"/>
      <c r="Q53" s="95"/>
      <c r="R53" s="93">
        <f>COUNTIFS($B$11:$B$30,O$51,$C$11:$C$30,"B",$E$11:$E$30,"*")</f>
        <v>0</v>
      </c>
      <c r="S53" s="94"/>
      <c r="T53" s="95"/>
      <c r="U53" s="93">
        <f>COUNTIFS($B$11:$B$30,U$51,$C$11:$C$30,"A",$E$11:$E$30,"*")</f>
        <v>0</v>
      </c>
      <c r="V53" s="94"/>
      <c r="W53" s="95"/>
      <c r="X53" s="93">
        <f>COUNTIFS($B$11:$B$30,U$51,$C$11:$C$30,"B",$E$11:$E$30,"*")</f>
        <v>0</v>
      </c>
      <c r="Y53" s="94"/>
      <c r="Z53" s="95"/>
      <c r="AA53" s="93">
        <f>COUNTIFS($B$11:$B$30,AA$51,$C$11:$C$30,"A",$E$11:$E$30,"*")</f>
        <v>0</v>
      </c>
      <c r="AB53" s="94"/>
      <c r="AC53" s="95"/>
      <c r="AD53" s="93">
        <f>COUNTIFS($B$11:$B$30,AA$51,$C$11:$C$30,"B",$E$11:$E$30,"*")</f>
        <v>0</v>
      </c>
      <c r="AE53" s="94"/>
      <c r="AF53" s="95"/>
      <c r="AG53" s="93">
        <f>COUNTIFS($B$11:$B$30,AG$51,$C$11:$C$30,"A",$E$11:$E$30,"*")</f>
        <v>0</v>
      </c>
      <c r="AH53" s="94"/>
      <c r="AI53" s="95"/>
      <c r="AJ53" s="93">
        <f>COUNTIFS($B$11:$B$30,AG$51,$C$11:$C$30,"B",$E$11:$E$30,"*")</f>
        <v>0</v>
      </c>
      <c r="AK53" s="95"/>
      <c r="AL53" s="52">
        <f>COUNTIFS($B$11:$B$30,AL$51,$C$11:$C$30,"A",$E$11:$E$30,"*")</f>
        <v>0</v>
      </c>
      <c r="AM53" s="52">
        <f>COUNTIFS($B$11:$B$30,AL$51,$C$11:$C$30,"B",$E$11:$E$30,"*")</f>
        <v>0</v>
      </c>
      <c r="AN53" s="9"/>
    </row>
    <row r="54" spans="1:40" ht="18" customHeight="1">
      <c r="A54" s="9"/>
      <c r="B54" s="54" t="s">
        <v>53</v>
      </c>
      <c r="C54" s="55"/>
      <c r="D54" s="55"/>
      <c r="E54" s="52">
        <f>COUNTIFS($B$11:$B$30,E$51,$C$11:$C$30,"C",$E$11:$E$30,"*")</f>
        <v>0</v>
      </c>
      <c r="F54" s="93">
        <f>COUNTIFS($B$11:$B$30,E$51,$C$11:$C$30,"D",$E$11:$E$30,"*")</f>
        <v>0</v>
      </c>
      <c r="G54" s="94"/>
      <c r="H54" s="95"/>
      <c r="I54" s="93">
        <f>COUNTIFS($B$11:$B$30,I$51,$C$11:$C$30,"C",$E$11:$E$30,"*")</f>
        <v>0</v>
      </c>
      <c r="J54" s="94"/>
      <c r="K54" s="95"/>
      <c r="L54" s="93">
        <f>COUNTIFS($B$11:$B$30,I$51,$C$11:$C$30,"D",$E$11:$E$30,"*")</f>
        <v>0</v>
      </c>
      <c r="M54" s="94"/>
      <c r="N54" s="95"/>
      <c r="O54" s="93">
        <f>COUNTIFS($B$11:$B$30,O$51,$C$11:$C$30,"C",$E$11:$E$30,"*")</f>
        <v>0</v>
      </c>
      <c r="P54" s="94"/>
      <c r="Q54" s="95"/>
      <c r="R54" s="93">
        <f>COUNTIFS($B$11:$B$30,O$51,$C$11:$C$30,"D",$E$11:$E$30,"*")</f>
        <v>0</v>
      </c>
      <c r="S54" s="94"/>
      <c r="T54" s="95"/>
      <c r="U54" s="93">
        <f>COUNTIFS($B$11:$B$30,U$51,$C$11:$C$30,"C",$E$11:$E$30,"*")</f>
        <v>0</v>
      </c>
      <c r="V54" s="94"/>
      <c r="W54" s="95"/>
      <c r="X54" s="93">
        <f>COUNTIFS($B$11:$B$30,U$51,$C$11:$C$30,"D",$E$11:$E$30,"*")</f>
        <v>0</v>
      </c>
      <c r="Y54" s="94"/>
      <c r="Z54" s="95"/>
      <c r="AA54" s="93">
        <f>COUNTIFS($B$11:$B$30,AA$51,$C$11:$C$30,"C",$E$11:$E$30,"*")</f>
        <v>0</v>
      </c>
      <c r="AB54" s="94"/>
      <c r="AC54" s="95"/>
      <c r="AD54" s="93">
        <f>COUNTIFS($B$11:$B$30,AA$51,$C$11:$C$30,"D",$E$11:$E$30,"*")</f>
        <v>0</v>
      </c>
      <c r="AE54" s="94"/>
      <c r="AF54" s="95"/>
      <c r="AG54" s="93">
        <f>COUNTIFS($B$11:$B$30,AG$51,$C$11:$C$30,"C",$E$11:$E$30,"*")</f>
        <v>0</v>
      </c>
      <c r="AH54" s="94"/>
      <c r="AI54" s="95"/>
      <c r="AJ54" s="93">
        <f>COUNTIFS($B$11:$B$30,AG$51,$C$11:$C$30,"D",$E$11:$E$30,"*")</f>
        <v>0</v>
      </c>
      <c r="AK54" s="95"/>
      <c r="AL54" s="52">
        <f>COUNTIFS($B$11:$B$30,AL$51,$C$11:$C$30,"C",$E$11:$E$30,"*")</f>
        <v>0</v>
      </c>
      <c r="AM54" s="52">
        <f>COUNTIFS($B$11:$B$30,AL$51,$C$11:$C$30,"D",$E$11:$E$30,"*")</f>
        <v>0</v>
      </c>
      <c r="AN54" s="9"/>
    </row>
    <row r="55" spans="1:40" ht="24.95" customHeight="1">
      <c r="A55" s="9"/>
      <c r="B55" s="54" t="s">
        <v>54</v>
      </c>
      <c r="C55" s="91"/>
      <c r="D55" s="92"/>
      <c r="E55" s="87" t="str">
        <f>IF($AK$3="４週",SUMIFS($AK$11:$AK$30,$B$11:$B$30,E51)/4/$AH$5,IF($AK$3="歴月",SUMIFS($AK$11:$AK$30,$B$11:$B$30,E51)/$AL$5,"記載する期間を選択してください"))</f>
        <v>記載する期間を選択してください</v>
      </c>
      <c r="F55" s="88"/>
      <c r="G55" s="88"/>
      <c r="H55" s="89"/>
      <c r="I55" s="87" t="str">
        <f>IF($AK$3="４週",SUMIFS($AK$11:$AK$30,$B$11:$B$30,I51)/4/$AH$5,IF($AK$3="歴月",SUMIFS($AK$11:$AK$30,$B$11:$B$30,I51)/$AL$5,"記載する期間を選択してください"))</f>
        <v>記載する期間を選択してください</v>
      </c>
      <c r="J55" s="88"/>
      <c r="K55" s="88"/>
      <c r="L55" s="88"/>
      <c r="M55" s="88"/>
      <c r="N55" s="89"/>
      <c r="O55" s="87" t="str">
        <f>IF($AK$3="４週",SUMIFS($AK$11:$AK$30,$B$11:$B$30,O51)/4/$AH$5,IF($AK$3="歴月",SUMIFS($AK$11:$AK$30,$B$11:$B$30,O51)/$AL$5,"記載する期間を選択してください"))</f>
        <v>記載する期間を選択してください</v>
      </c>
      <c r="P55" s="88"/>
      <c r="Q55" s="88"/>
      <c r="R55" s="88"/>
      <c r="S55" s="88"/>
      <c r="T55" s="89"/>
      <c r="U55" s="87" t="str">
        <f>IF($AK$3="４週",SUMIFS($AK$11:$AK$30,$B$11:$B$30,U51)/4/$AH$5,IF($AK$3="歴月",SUMIFS($AK$11:$AK$30,$B$11:$B$30,U51)/$AL$5,"記載する期間を選択してください"))</f>
        <v>記載する期間を選択してください</v>
      </c>
      <c r="V55" s="88"/>
      <c r="W55" s="88"/>
      <c r="X55" s="88"/>
      <c r="Y55" s="88"/>
      <c r="Z55" s="89"/>
      <c r="AA55" s="87" t="str">
        <f>IF($AK$3="４週",SUMIFS($AK$11:$AK$30,$B$11:$B$30,AA51)/4/$AH$5,IF($AK$3="歴月",SUMIFS($AK$11:$AK$30,$B$11:$B$30,AA51)/$AL$5,"記載する期間を選択してください"))</f>
        <v>記載する期間を選択してください</v>
      </c>
      <c r="AB55" s="88"/>
      <c r="AC55" s="88"/>
      <c r="AD55" s="88"/>
      <c r="AE55" s="88"/>
      <c r="AF55" s="89"/>
      <c r="AG55" s="87" t="str">
        <f>IF($AK$3="４週",SUMIFS($AK$11:$AK$30,$B$11:$B$30,AG51)/4/$AH$5,IF($AK$3="歴月",SUMIFS($AK$11:$AK$30,$B$11:$B$30,AG51)/$AL$5,"記載する期間を選択してください"))</f>
        <v>記載する期間を選択してください</v>
      </c>
      <c r="AH55" s="88"/>
      <c r="AI55" s="88"/>
      <c r="AJ55" s="88"/>
      <c r="AK55" s="89"/>
      <c r="AL55" s="87" t="str">
        <f>IF($AK$3="４週",SUMIFS($AK$11:$AK$30,$B$11:$B$30,AL51)/4/$AH$5,IF($AK$3="歴月",SUMIFS($AK$11:$AK$30,$B$11:$B$30,AL51)/$AL$5,"記載する期間を選択してください"))</f>
        <v>記載する期間を選択してください</v>
      </c>
      <c r="AM55" s="89"/>
      <c r="AN55" s="9"/>
    </row>
    <row r="56" spans="1:40" ht="5.0999999999999996" customHeight="1">
      <c r="A56" s="9"/>
      <c r="B56" s="8"/>
      <c r="C56" s="56">
        <v>2</v>
      </c>
      <c r="D56" s="56"/>
      <c r="E56" s="56">
        <v>3</v>
      </c>
      <c r="F56" s="56"/>
      <c r="G56" s="56"/>
      <c r="H56" s="56"/>
      <c r="I56" s="56">
        <v>4</v>
      </c>
      <c r="J56" s="56"/>
      <c r="K56" s="56"/>
      <c r="L56" s="56"/>
      <c r="M56" s="56"/>
      <c r="N56" s="56"/>
      <c r="O56" s="56">
        <v>5</v>
      </c>
      <c r="P56" s="56"/>
      <c r="Q56" s="56"/>
      <c r="R56" s="56"/>
      <c r="S56" s="56"/>
      <c r="T56" s="56"/>
      <c r="U56" s="56">
        <v>6</v>
      </c>
      <c r="V56" s="56"/>
      <c r="W56" s="56"/>
      <c r="X56" s="56"/>
      <c r="Y56" s="56"/>
      <c r="Z56" s="56"/>
      <c r="AA56" s="56">
        <v>7</v>
      </c>
      <c r="AB56" s="56"/>
      <c r="AC56" s="56"/>
      <c r="AD56" s="56"/>
      <c r="AE56" s="56"/>
      <c r="AF56" s="56"/>
      <c r="AG56" s="56">
        <v>8</v>
      </c>
      <c r="AH56" s="56"/>
      <c r="AI56" s="56"/>
      <c r="AJ56" s="56"/>
      <c r="AK56" s="56"/>
      <c r="AL56" s="56">
        <v>9</v>
      </c>
      <c r="AM56" s="57"/>
      <c r="AN56" s="9"/>
    </row>
    <row r="57" spans="1:40" ht="15" customHeight="1">
      <c r="A57" s="58" t="s">
        <v>55</v>
      </c>
      <c r="B57" s="59"/>
      <c r="C57" s="60"/>
      <c r="D57" s="60"/>
      <c r="E57" s="60"/>
      <c r="F57" s="61"/>
      <c r="G57" s="60"/>
      <c r="H57" s="56"/>
      <c r="I57" s="56"/>
      <c r="J57" s="56"/>
      <c r="K57" s="56"/>
      <c r="L57" s="56"/>
      <c r="M57" s="56"/>
      <c r="N57" s="56"/>
      <c r="O57" s="56"/>
      <c r="P57" s="56"/>
      <c r="Q57" s="56"/>
      <c r="R57" s="56">
        <v>6</v>
      </c>
      <c r="S57" s="56"/>
      <c r="T57" s="56"/>
      <c r="U57" s="56"/>
      <c r="V57" s="56"/>
      <c r="W57" s="56"/>
      <c r="X57" s="56">
        <v>7</v>
      </c>
      <c r="Y57" s="56"/>
      <c r="Z57" s="56"/>
      <c r="AA57" s="56"/>
      <c r="AB57" s="56"/>
      <c r="AC57" s="56"/>
      <c r="AD57" s="56">
        <v>8</v>
      </c>
      <c r="AE57" s="56"/>
      <c r="AF57" s="56"/>
      <c r="AG57" s="62"/>
      <c r="AH57" s="62"/>
      <c r="AI57" s="62"/>
      <c r="AJ57" s="62">
        <v>9</v>
      </c>
      <c r="AK57" s="63"/>
      <c r="AL57" s="63"/>
      <c r="AM57" s="9"/>
    </row>
    <row r="58" spans="1:40" s="65" customFormat="1" ht="15" customHeight="1">
      <c r="A58" s="58" t="s">
        <v>56</v>
      </c>
      <c r="B58" s="64"/>
      <c r="C58" s="64"/>
      <c r="D58" s="64"/>
      <c r="E58" s="64"/>
      <c r="F58" s="64"/>
      <c r="G58" s="6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row>
    <row r="59" spans="1:40" s="65" customFormat="1" ht="15" customHeight="1">
      <c r="A59" s="58" t="s">
        <v>57</v>
      </c>
      <c r="B59" s="64"/>
      <c r="C59" s="64"/>
      <c r="D59" s="64"/>
      <c r="E59" s="64"/>
      <c r="F59" s="64"/>
      <c r="G59" s="6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row>
    <row r="60" spans="1:40" s="65" customFormat="1" ht="15" customHeight="1">
      <c r="A60" s="58" t="s">
        <v>58</v>
      </c>
      <c r="B60" s="64"/>
      <c r="C60" s="64"/>
      <c r="D60" s="64"/>
      <c r="E60" s="64"/>
      <c r="F60" s="64"/>
      <c r="G60" s="6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row>
    <row r="61" spans="1:40" s="65" customFormat="1" ht="15" customHeight="1">
      <c r="A61" s="58" t="s">
        <v>59</v>
      </c>
      <c r="B61" s="64"/>
      <c r="C61" s="64"/>
      <c r="D61" s="64"/>
      <c r="E61" s="64"/>
      <c r="F61" s="64"/>
      <c r="G61" s="6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row>
    <row r="62" spans="1:40" ht="15" customHeight="1">
      <c r="A62" s="65" t="s">
        <v>60</v>
      </c>
      <c r="B62" s="66"/>
      <c r="C62" s="65"/>
      <c r="D62" s="65"/>
      <c r="E62" s="65"/>
      <c r="F62" s="65"/>
      <c r="G62" s="65"/>
    </row>
    <row r="63" spans="1:40" ht="15" customHeight="1">
      <c r="A63" s="65" t="s">
        <v>61</v>
      </c>
      <c r="B63" s="66"/>
      <c r="C63" s="65"/>
      <c r="D63" s="65"/>
      <c r="E63" s="65"/>
      <c r="F63" s="65"/>
      <c r="G63" s="65"/>
    </row>
    <row r="64" spans="1:40" ht="15" customHeight="1">
      <c r="A64" s="65"/>
      <c r="B64" s="53" t="s">
        <v>62</v>
      </c>
      <c r="C64" s="90" t="s">
        <v>63</v>
      </c>
      <c r="D64" s="90"/>
      <c r="E64" s="90"/>
      <c r="F64" s="65"/>
      <c r="G64" s="65"/>
    </row>
    <row r="65" spans="1:7" ht="15" customHeight="1">
      <c r="A65" s="65"/>
      <c r="B65" s="67" t="s">
        <v>64</v>
      </c>
      <c r="C65" s="86" t="s">
        <v>65</v>
      </c>
      <c r="D65" s="86"/>
      <c r="E65" s="86"/>
      <c r="F65" s="65"/>
      <c r="G65" s="65"/>
    </row>
    <row r="66" spans="1:7" ht="15" customHeight="1">
      <c r="A66" s="65"/>
      <c r="B66" s="67" t="s">
        <v>66</v>
      </c>
      <c r="C66" s="86" t="s">
        <v>67</v>
      </c>
      <c r="D66" s="86"/>
      <c r="E66" s="86"/>
      <c r="F66" s="65"/>
      <c r="G66" s="65"/>
    </row>
    <row r="67" spans="1:7" ht="15" customHeight="1">
      <c r="A67" s="65"/>
      <c r="B67" s="67" t="s">
        <v>68</v>
      </c>
      <c r="C67" s="86" t="s">
        <v>69</v>
      </c>
      <c r="D67" s="86"/>
      <c r="E67" s="86"/>
      <c r="F67" s="65"/>
      <c r="G67" s="65"/>
    </row>
    <row r="68" spans="1:7" ht="15" customHeight="1">
      <c r="A68" s="65"/>
      <c r="B68" s="67" t="s">
        <v>70</v>
      </c>
      <c r="C68" s="86" t="s">
        <v>71</v>
      </c>
      <c r="D68" s="86"/>
      <c r="E68" s="86"/>
      <c r="F68" s="65"/>
      <c r="G68" s="65"/>
    </row>
    <row r="69" spans="1:7" ht="15" customHeight="1">
      <c r="A69" s="65"/>
      <c r="B69" s="58" t="s">
        <v>72</v>
      </c>
      <c r="C69" s="65"/>
      <c r="D69" s="65"/>
      <c r="E69" s="65"/>
      <c r="F69" s="65"/>
      <c r="G69" s="65"/>
    </row>
    <row r="70" spans="1:7" ht="15" customHeight="1">
      <c r="A70" s="65"/>
      <c r="B70" s="58" t="s">
        <v>73</v>
      </c>
      <c r="C70" s="65"/>
      <c r="D70" s="65"/>
      <c r="E70" s="65"/>
      <c r="F70" s="65"/>
      <c r="G70" s="65"/>
    </row>
    <row r="71" spans="1:7" ht="15" customHeight="1">
      <c r="A71" s="65"/>
      <c r="B71" s="58" t="s">
        <v>74</v>
      </c>
      <c r="C71" s="65"/>
      <c r="D71" s="65"/>
      <c r="E71" s="65"/>
      <c r="F71" s="65"/>
      <c r="G71" s="65"/>
    </row>
    <row r="72" spans="1:7" ht="15" customHeight="1">
      <c r="A72" s="65" t="s">
        <v>75</v>
      </c>
      <c r="B72" s="66"/>
      <c r="C72" s="65"/>
      <c r="D72" s="65"/>
      <c r="E72" s="65"/>
      <c r="F72" s="65"/>
      <c r="G72" s="65"/>
    </row>
    <row r="73" spans="1:7" ht="15" customHeight="1">
      <c r="A73" s="65" t="s">
        <v>76</v>
      </c>
      <c r="B73" s="66"/>
      <c r="C73" s="65"/>
      <c r="D73" s="65"/>
      <c r="E73" s="65"/>
      <c r="F73" s="65"/>
      <c r="G73" s="65"/>
    </row>
    <row r="74" spans="1:7" ht="15" customHeight="1">
      <c r="A74" s="65" t="s">
        <v>77</v>
      </c>
      <c r="B74" s="66"/>
      <c r="C74" s="65"/>
      <c r="D74" s="65"/>
      <c r="E74" s="65"/>
      <c r="F74" s="65"/>
      <c r="G74" s="65"/>
    </row>
    <row r="75" spans="1:7" ht="15" customHeight="1">
      <c r="A75" s="65" t="s">
        <v>78</v>
      </c>
      <c r="B75" s="66"/>
      <c r="C75" s="65"/>
      <c r="D75" s="65"/>
      <c r="E75" s="65"/>
      <c r="F75" s="65"/>
      <c r="G75" s="65"/>
    </row>
    <row r="76" spans="1:7" ht="15" customHeight="1">
      <c r="A76" s="65" t="s">
        <v>79</v>
      </c>
      <c r="B76" s="66"/>
      <c r="C76" s="65"/>
      <c r="D76" s="65"/>
      <c r="E76" s="65"/>
      <c r="F76" s="65"/>
      <c r="G76" s="65"/>
    </row>
    <row r="77" spans="1:7" ht="15" customHeight="1">
      <c r="A77" s="65" t="s">
        <v>80</v>
      </c>
      <c r="B77" s="66"/>
      <c r="C77" s="65"/>
      <c r="D77" s="65"/>
      <c r="E77" s="65"/>
      <c r="F77" s="65"/>
      <c r="G77" s="65"/>
    </row>
    <row r="78" spans="1:7" ht="15" customHeight="1">
      <c r="A78" s="65" t="s">
        <v>81</v>
      </c>
      <c r="B78" s="66"/>
      <c r="C78" s="65"/>
      <c r="D78" s="65"/>
      <c r="E78" s="65"/>
      <c r="F78" s="65"/>
      <c r="G78" s="65"/>
    </row>
    <row r="79" spans="1:7" ht="15" customHeight="1">
      <c r="A79" s="65" t="s">
        <v>82</v>
      </c>
      <c r="B79" s="66"/>
      <c r="C79" s="65"/>
      <c r="D79" s="65"/>
      <c r="E79" s="65"/>
      <c r="F79" s="65"/>
      <c r="G79" s="65"/>
    </row>
    <row r="80" spans="1:7" ht="15" customHeight="1">
      <c r="A80" s="65" t="s">
        <v>83</v>
      </c>
      <c r="B80" s="66"/>
      <c r="C80" s="65"/>
      <c r="D80" s="65"/>
      <c r="E80" s="65"/>
      <c r="F80" s="65"/>
      <c r="G80" s="65"/>
    </row>
    <row r="81" spans="1:7" ht="15" customHeight="1">
      <c r="A81" s="65" t="s">
        <v>84</v>
      </c>
      <c r="B81" s="66"/>
      <c r="C81" s="65"/>
      <c r="D81" s="65"/>
      <c r="E81" s="65"/>
      <c r="F81" s="65"/>
      <c r="G81" s="65"/>
    </row>
    <row r="82" spans="1:7" ht="15" customHeight="1">
      <c r="A82" s="65" t="s">
        <v>85</v>
      </c>
      <c r="B82" s="66"/>
      <c r="C82" s="65"/>
      <c r="D82" s="65"/>
      <c r="E82" s="65"/>
      <c r="F82" s="65"/>
      <c r="G82" s="65"/>
    </row>
    <row r="83" spans="1:7" ht="15" customHeight="1">
      <c r="A83" s="65" t="s">
        <v>86</v>
      </c>
      <c r="B83" s="66"/>
      <c r="C83" s="65"/>
      <c r="D83" s="65"/>
      <c r="E83" s="65"/>
      <c r="F83" s="65"/>
      <c r="G83" s="65"/>
    </row>
    <row r="84" spans="1:7" ht="15" customHeight="1">
      <c r="A84" s="65" t="s">
        <v>87</v>
      </c>
      <c r="B84" s="66"/>
      <c r="C84" s="65"/>
      <c r="D84" s="65"/>
      <c r="E84" s="65"/>
      <c r="F84" s="65"/>
      <c r="G84" s="65"/>
    </row>
  </sheetData>
  <mergeCells count="209">
    <mergeCell ref="AK1:AN1"/>
    <mergeCell ref="M2:P2"/>
    <mergeCell ref="Q2:R2"/>
    <mergeCell ref="S2:T2"/>
    <mergeCell ref="U2:V2"/>
    <mergeCell ref="AK2:AN2"/>
    <mergeCell ref="AK3:AN3"/>
    <mergeCell ref="AK4:AN4"/>
    <mergeCell ref="AH5:AJ5"/>
    <mergeCell ref="A7:A10"/>
    <mergeCell ref="B7:B10"/>
    <mergeCell ref="C7:C10"/>
    <mergeCell ref="D7:D10"/>
    <mergeCell ref="E7:E10"/>
    <mergeCell ref="F7:AJ7"/>
    <mergeCell ref="AK7:AK10"/>
    <mergeCell ref="AM11:AN11"/>
    <mergeCell ref="AM12:AN12"/>
    <mergeCell ref="AM13:AN13"/>
    <mergeCell ref="AM14:AN14"/>
    <mergeCell ref="AM15:AN15"/>
    <mergeCell ref="AM16:AN16"/>
    <mergeCell ref="AL7:AL10"/>
    <mergeCell ref="AM7:AN10"/>
    <mergeCell ref="F8:L8"/>
    <mergeCell ref="M8:S8"/>
    <mergeCell ref="T8:Z8"/>
    <mergeCell ref="AA8:AG8"/>
    <mergeCell ref="AH8:AJ8"/>
    <mergeCell ref="AM23:AN23"/>
    <mergeCell ref="AM24:AN24"/>
    <mergeCell ref="AM25:AN25"/>
    <mergeCell ref="AM26:AN26"/>
    <mergeCell ref="AM27:AN27"/>
    <mergeCell ref="AM28:AN28"/>
    <mergeCell ref="AM17:AN17"/>
    <mergeCell ref="AM18:AN18"/>
    <mergeCell ref="AM19:AN19"/>
    <mergeCell ref="AM20:AN20"/>
    <mergeCell ref="AM21:AN21"/>
    <mergeCell ref="AM22:AN22"/>
    <mergeCell ref="AM29:AN29"/>
    <mergeCell ref="AM30:AN30"/>
    <mergeCell ref="A31:E31"/>
    <mergeCell ref="AM31:AN32"/>
    <mergeCell ref="A32:E32"/>
    <mergeCell ref="A36:C36"/>
    <mergeCell ref="F36:H36"/>
    <mergeCell ref="I36:K36"/>
    <mergeCell ref="L36:N36"/>
    <mergeCell ref="O36:Q36"/>
    <mergeCell ref="AJ36:AK36"/>
    <mergeCell ref="R36:T36"/>
    <mergeCell ref="U36:W36"/>
    <mergeCell ref="X36:Z36"/>
    <mergeCell ref="AA36:AC36"/>
    <mergeCell ref="AD36:AF36"/>
    <mergeCell ref="AG36:AI36"/>
    <mergeCell ref="A37:C37"/>
    <mergeCell ref="F37:H37"/>
    <mergeCell ref="I37:K37"/>
    <mergeCell ref="L37:N37"/>
    <mergeCell ref="O37:Q37"/>
    <mergeCell ref="R37:T37"/>
    <mergeCell ref="U37:W37"/>
    <mergeCell ref="X37:Z37"/>
    <mergeCell ref="AA37:AC37"/>
    <mergeCell ref="AD37:AF37"/>
    <mergeCell ref="AG37:AI37"/>
    <mergeCell ref="AJ37:AK37"/>
    <mergeCell ref="F38:H38"/>
    <mergeCell ref="I38:K38"/>
    <mergeCell ref="L38:N38"/>
    <mergeCell ref="O38:Q38"/>
    <mergeCell ref="R38:T38"/>
    <mergeCell ref="U38:W38"/>
    <mergeCell ref="X38:Z38"/>
    <mergeCell ref="F40:H40"/>
    <mergeCell ref="I40:K40"/>
    <mergeCell ref="L40:N40"/>
    <mergeCell ref="O40:Q40"/>
    <mergeCell ref="R40:T40"/>
    <mergeCell ref="AA38:AC38"/>
    <mergeCell ref="AD38:AF38"/>
    <mergeCell ref="AG38:AI38"/>
    <mergeCell ref="AJ38:AK38"/>
    <mergeCell ref="F39:H39"/>
    <mergeCell ref="I39:K39"/>
    <mergeCell ref="L39:N39"/>
    <mergeCell ref="O39:Q39"/>
    <mergeCell ref="R39:T39"/>
    <mergeCell ref="U39:W39"/>
    <mergeCell ref="U40:W40"/>
    <mergeCell ref="X40:Z40"/>
    <mergeCell ref="AA40:AC40"/>
    <mergeCell ref="AD40:AF40"/>
    <mergeCell ref="AG40:AI40"/>
    <mergeCell ref="AJ40:AK40"/>
    <mergeCell ref="X39:Z39"/>
    <mergeCell ref="AA39:AC39"/>
    <mergeCell ref="AD39:AF39"/>
    <mergeCell ref="AG39:AI39"/>
    <mergeCell ref="AJ39:AK39"/>
    <mergeCell ref="F42:H42"/>
    <mergeCell ref="I42:K42"/>
    <mergeCell ref="L42:N42"/>
    <mergeCell ref="O42:Q42"/>
    <mergeCell ref="R42:T42"/>
    <mergeCell ref="F41:H41"/>
    <mergeCell ref="I41:K41"/>
    <mergeCell ref="L41:N41"/>
    <mergeCell ref="O41:Q41"/>
    <mergeCell ref="R41:T41"/>
    <mergeCell ref="U42:W42"/>
    <mergeCell ref="X42:Z42"/>
    <mergeCell ref="AA42:AC42"/>
    <mergeCell ref="AD42:AF42"/>
    <mergeCell ref="AG42:AI42"/>
    <mergeCell ref="AJ42:AK42"/>
    <mergeCell ref="X41:Z41"/>
    <mergeCell ref="AA41:AC41"/>
    <mergeCell ref="AD41:AF41"/>
    <mergeCell ref="AG41:AI41"/>
    <mergeCell ref="AJ41:AK41"/>
    <mergeCell ref="U41:W41"/>
    <mergeCell ref="U43:W43"/>
    <mergeCell ref="X43:Z43"/>
    <mergeCell ref="AA43:AC43"/>
    <mergeCell ref="AD43:AF43"/>
    <mergeCell ref="AG43:AI43"/>
    <mergeCell ref="AJ43:AK43"/>
    <mergeCell ref="A43:C43"/>
    <mergeCell ref="F43:H43"/>
    <mergeCell ref="I43:K43"/>
    <mergeCell ref="L43:N43"/>
    <mergeCell ref="O43:Q43"/>
    <mergeCell ref="R43:T43"/>
    <mergeCell ref="U44:W44"/>
    <mergeCell ref="X44:Z44"/>
    <mergeCell ref="AA44:AC44"/>
    <mergeCell ref="AD44:AF44"/>
    <mergeCell ref="AG44:AI44"/>
    <mergeCell ref="AJ44:AK44"/>
    <mergeCell ref="A44:C44"/>
    <mergeCell ref="F44:H44"/>
    <mergeCell ref="I44:K44"/>
    <mergeCell ref="L44:N44"/>
    <mergeCell ref="O44:Q44"/>
    <mergeCell ref="R44:T44"/>
    <mergeCell ref="C51:D51"/>
    <mergeCell ref="E51:H51"/>
    <mergeCell ref="I51:N51"/>
    <mergeCell ref="O51:T51"/>
    <mergeCell ref="U51:Z51"/>
    <mergeCell ref="AA51:AF51"/>
    <mergeCell ref="A47:B47"/>
    <mergeCell ref="C47:D47"/>
    <mergeCell ref="E47:H47"/>
    <mergeCell ref="A48:B48"/>
    <mergeCell ref="C48:D48"/>
    <mergeCell ref="E48:H48"/>
    <mergeCell ref="AG51:AK51"/>
    <mergeCell ref="AL51:AM51"/>
    <mergeCell ref="F52:H52"/>
    <mergeCell ref="I52:K52"/>
    <mergeCell ref="L52:N52"/>
    <mergeCell ref="O52:Q52"/>
    <mergeCell ref="R52:T52"/>
    <mergeCell ref="U52:W52"/>
    <mergeCell ref="X52:Z52"/>
    <mergeCell ref="AA52:AC52"/>
    <mergeCell ref="AD52:AF52"/>
    <mergeCell ref="AG52:AI52"/>
    <mergeCell ref="AJ52:AK52"/>
    <mergeCell ref="AG53:AI53"/>
    <mergeCell ref="AJ53:AK53"/>
    <mergeCell ref="F54:H54"/>
    <mergeCell ref="I54:K54"/>
    <mergeCell ref="L54:N54"/>
    <mergeCell ref="O54:Q54"/>
    <mergeCell ref="R54:T54"/>
    <mergeCell ref="U54:W54"/>
    <mergeCell ref="C67:E67"/>
    <mergeCell ref="F53:H53"/>
    <mergeCell ref="I53:K53"/>
    <mergeCell ref="L53:N53"/>
    <mergeCell ref="O53:Q53"/>
    <mergeCell ref="R53:T53"/>
    <mergeCell ref="U53:W53"/>
    <mergeCell ref="X53:Z53"/>
    <mergeCell ref="AA53:AC53"/>
    <mergeCell ref="AD53:AF53"/>
    <mergeCell ref="C68:E68"/>
    <mergeCell ref="AA55:AF55"/>
    <mergeCell ref="AG55:AK55"/>
    <mergeCell ref="AL55:AM55"/>
    <mergeCell ref="C64:E64"/>
    <mergeCell ref="C65:E65"/>
    <mergeCell ref="C66:E66"/>
    <mergeCell ref="X54:Z54"/>
    <mergeCell ref="AA54:AC54"/>
    <mergeCell ref="AD54:AF54"/>
    <mergeCell ref="AG54:AI54"/>
    <mergeCell ref="AJ54:AK54"/>
    <mergeCell ref="C55:D55"/>
    <mergeCell ref="E55:H55"/>
    <mergeCell ref="I55:N55"/>
    <mergeCell ref="O55:T55"/>
    <mergeCell ref="U55:Z55"/>
  </mergeCells>
  <phoneticPr fontId="24"/>
  <dataValidations count="6">
    <dataValidation type="whole" operator="greaterThanOrEqual" allowBlank="1" showInputMessage="1" showErrorMessage="1" sqref="AG37:AG44 I37:I44 AD37:AD44 AA37:AA44 X37:X44 U37:U44 R37:R44 O37:O44 L37:L44 D37:F44" xr:uid="{00000000-0002-0000-0100-000000000000}">
      <formula1>0</formula1>
    </dataValidation>
    <dataValidation type="list" allowBlank="1" showInputMessage="1" showErrorMessage="1" sqref="AK3:AN3" xr:uid="{00000000-0002-0000-0100-000002000000}">
      <formula1>"４週,歴月"</formula1>
    </dataValidation>
    <dataValidation type="list" allowBlank="1" showInputMessage="1" showErrorMessage="1" sqref="AK4:AN4" xr:uid="{00000000-0002-0000-0100-000003000000}">
      <formula1>"予定,実績"</formula1>
    </dataValidation>
    <dataValidation operator="greaterThanOrEqual" allowBlank="1" showInputMessage="1" showErrorMessage="1" sqref="I45:I46 I49 L45:L46 L49 AL37:AL43 AJ37:AJ44" xr:uid="{00000000-0002-0000-0100-000004000000}"/>
    <dataValidation type="list" allowBlank="1" showInputMessage="1" showErrorMessage="1" sqref="C11:C30" xr:uid="{00000000-0002-0000-0100-000005000000}">
      <formula1>"A,B,C,D"</formula1>
    </dataValidation>
    <dataValidation type="list" allowBlank="1" showInputMessage="1" showErrorMessage="1" sqref="B11:B30" xr:uid="{C1A55AB2-B6BD-43DF-9C2A-500E6C914830}">
      <formula1>"管理者,サービス管理責任者,世話人,その他職員"</formula1>
    </dataValidation>
  </dataValidations>
  <printOptions horizontalCentered="1" verticalCentered="1"/>
  <pageMargins left="0.19685039370078741" right="0.19685039370078741" top="0.39370078740157483" bottom="0.19685039370078741" header="0.19685039370078741" footer="0.39370078740157483"/>
  <pageSetup paperSize="9" scale="88" fitToHeight="0" orientation="landscape" r:id="rId1"/>
  <headerFooter alignWithMargins="0"/>
  <rowBreaks count="2" manualBreakCount="2">
    <brk id="34" max="39" man="1"/>
    <brk id="56" max="3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Q87"/>
  <sheetViews>
    <sheetView showGridLines="0" view="pageBreakPreview" zoomScaleNormal="100" zoomScaleSheetLayoutView="100" workbookViewId="0">
      <selection activeCell="G17" sqref="G17"/>
    </sheetView>
  </sheetViews>
  <sheetFormatPr defaultColWidth="8.25" defaultRowHeight="21" customHeight="1"/>
  <cols>
    <col min="1" max="1" width="2.625" style="8" customWidth="1"/>
    <col min="2" max="2" width="14.875" style="2" customWidth="1"/>
    <col min="3" max="3" width="6.625" style="8" customWidth="1"/>
    <col min="4" max="5" width="7.625" style="8" customWidth="1"/>
    <col min="6" max="36" width="2.625" style="8" customWidth="1"/>
    <col min="37" max="37" width="6.625" style="8" customWidth="1"/>
    <col min="38" max="39" width="7.625" style="8" customWidth="1"/>
    <col min="40" max="40" width="5.625" style="8" customWidth="1"/>
    <col min="41" max="16384" width="8.25" style="8"/>
  </cols>
  <sheetData>
    <row r="1" spans="1:40" ht="24.95" customHeight="1">
      <c r="A1" s="1" t="s">
        <v>0</v>
      </c>
      <c r="C1" s="3"/>
      <c r="D1" s="3"/>
      <c r="E1" s="3"/>
      <c r="F1" s="3"/>
      <c r="G1" s="3"/>
      <c r="H1" s="3"/>
      <c r="I1" s="3"/>
      <c r="J1" s="3"/>
      <c r="K1" s="3"/>
      <c r="L1" s="3"/>
      <c r="M1" s="3"/>
      <c r="N1" s="3"/>
      <c r="O1" s="3"/>
      <c r="P1" s="3"/>
      <c r="Q1" s="3"/>
      <c r="R1" s="3"/>
      <c r="S1" s="3"/>
      <c r="T1" s="3"/>
      <c r="U1" s="3"/>
      <c r="V1" s="3"/>
      <c r="W1" s="3"/>
      <c r="X1" s="4"/>
      <c r="Y1" s="4"/>
      <c r="Z1" s="5"/>
      <c r="AA1" s="5"/>
      <c r="AB1" s="5"/>
      <c r="AC1" s="5"/>
      <c r="AD1" s="6"/>
      <c r="AE1" s="6"/>
      <c r="AF1" s="6"/>
      <c r="AG1" s="6"/>
      <c r="AH1" s="6"/>
      <c r="AI1" s="7" t="s">
        <v>1</v>
      </c>
      <c r="AJ1" s="7"/>
      <c r="AK1" s="137" t="s">
        <v>89</v>
      </c>
      <c r="AL1" s="137"/>
      <c r="AM1" s="137"/>
      <c r="AN1" s="137"/>
    </row>
    <row r="2" spans="1:40" ht="18" customHeight="1">
      <c r="A2" s="9"/>
      <c r="B2" s="10"/>
      <c r="C2" s="10"/>
      <c r="D2" s="10"/>
      <c r="E2" s="10"/>
      <c r="F2" s="10"/>
      <c r="G2" s="10"/>
      <c r="H2" s="10"/>
      <c r="I2" s="10"/>
      <c r="J2" s="10"/>
      <c r="K2" s="11"/>
      <c r="L2" s="11"/>
      <c r="M2" s="138">
        <v>2025</v>
      </c>
      <c r="N2" s="138"/>
      <c r="O2" s="138"/>
      <c r="P2" s="138"/>
      <c r="Q2" s="139" t="s">
        <v>3</v>
      </c>
      <c r="R2" s="139"/>
      <c r="S2" s="138"/>
      <c r="T2" s="138"/>
      <c r="U2" s="139" t="s">
        <v>4</v>
      </c>
      <c r="V2" s="139"/>
      <c r="W2" s="10"/>
      <c r="X2" s="10"/>
      <c r="Y2" s="10"/>
      <c r="Z2" s="5"/>
      <c r="AA2" s="5"/>
      <c r="AC2" s="7"/>
      <c r="AD2" s="10"/>
      <c r="AE2" s="10"/>
      <c r="AF2" s="10"/>
      <c r="AG2" s="10"/>
      <c r="AH2" s="10"/>
      <c r="AI2" s="7" t="s">
        <v>5</v>
      </c>
      <c r="AJ2" s="7"/>
      <c r="AK2" s="140"/>
      <c r="AL2" s="140"/>
      <c r="AM2" s="140"/>
      <c r="AN2" s="140"/>
    </row>
    <row r="3" spans="1:40" ht="18" customHeight="1">
      <c r="A3" s="12"/>
      <c r="B3" s="12"/>
      <c r="C3" s="12"/>
      <c r="D3" s="12"/>
      <c r="E3" s="12"/>
      <c r="F3" s="12"/>
      <c r="G3" s="12"/>
      <c r="H3" s="12"/>
      <c r="I3" s="12"/>
      <c r="J3" s="12"/>
      <c r="K3" s="12"/>
      <c r="L3" s="12"/>
      <c r="M3" s="12"/>
      <c r="N3" s="12"/>
      <c r="O3" s="12"/>
      <c r="P3" s="12"/>
      <c r="Q3" s="12"/>
      <c r="R3" s="12"/>
      <c r="S3" s="12"/>
      <c r="T3" s="12"/>
      <c r="U3" s="12"/>
      <c r="V3" s="12"/>
      <c r="W3" s="12"/>
      <c r="Y3" s="13"/>
      <c r="Z3" s="13"/>
      <c r="AA3" s="13"/>
      <c r="AB3" s="5"/>
      <c r="AC3" s="13"/>
      <c r="AD3" s="13"/>
      <c r="AE3" s="13"/>
      <c r="AF3" s="13"/>
      <c r="AG3" s="13"/>
      <c r="AH3" s="13"/>
      <c r="AI3" s="14" t="s">
        <v>6</v>
      </c>
      <c r="AJ3" s="7"/>
      <c r="AK3" s="141" t="s">
        <v>90</v>
      </c>
      <c r="AL3" s="141"/>
      <c r="AM3" s="141"/>
      <c r="AN3" s="141"/>
    </row>
    <row r="4" spans="1:40" ht="18" customHeight="1">
      <c r="A4" s="12"/>
      <c r="B4" s="12"/>
      <c r="C4" s="12"/>
      <c r="D4" s="12"/>
      <c r="E4" s="12"/>
      <c r="F4" s="12"/>
      <c r="G4" s="12"/>
      <c r="H4" s="12"/>
      <c r="I4" s="12"/>
      <c r="J4" s="12"/>
      <c r="K4" s="12"/>
      <c r="L4" s="12"/>
      <c r="M4" s="12"/>
      <c r="N4" s="12"/>
      <c r="O4" s="12"/>
      <c r="P4" s="12"/>
      <c r="Q4" s="12"/>
      <c r="R4" s="12"/>
      <c r="S4" s="12"/>
      <c r="T4" s="12"/>
      <c r="U4" s="12"/>
      <c r="V4" s="12"/>
      <c r="W4" s="12"/>
      <c r="Y4" s="13"/>
      <c r="Z4" s="13"/>
      <c r="AA4" s="13"/>
      <c r="AB4" s="5"/>
      <c r="AC4" s="13"/>
      <c r="AD4" s="13"/>
      <c r="AE4" s="13"/>
      <c r="AF4" s="13"/>
      <c r="AG4" s="13"/>
      <c r="AH4" s="13"/>
      <c r="AI4" s="14" t="s">
        <v>7</v>
      </c>
      <c r="AJ4" s="7"/>
      <c r="AK4" s="141"/>
      <c r="AL4" s="141"/>
      <c r="AM4" s="141"/>
      <c r="AN4" s="141"/>
    </row>
    <row r="5" spans="1:40" ht="18" customHeight="1">
      <c r="A5" s="12"/>
      <c r="B5" s="12"/>
      <c r="C5" s="12"/>
      <c r="D5" s="12"/>
      <c r="E5" s="12"/>
      <c r="F5" s="12"/>
      <c r="G5" s="12"/>
      <c r="H5" s="12"/>
      <c r="I5" s="12"/>
      <c r="J5" s="12"/>
      <c r="K5" s="12"/>
      <c r="L5" s="12"/>
      <c r="M5" s="12"/>
      <c r="N5" s="12"/>
      <c r="O5" s="12"/>
      <c r="P5" s="12"/>
      <c r="Q5" s="12"/>
      <c r="R5" s="12"/>
      <c r="S5" s="12"/>
      <c r="U5" s="12"/>
      <c r="V5" s="12"/>
      <c r="W5" s="12"/>
      <c r="Y5" s="13"/>
      <c r="Z5" s="13"/>
      <c r="AA5" s="13"/>
      <c r="AB5" s="5"/>
      <c r="AC5" s="13"/>
      <c r="AD5" s="13"/>
      <c r="AE5" s="13"/>
      <c r="AF5" s="13"/>
      <c r="AG5" s="14" t="s">
        <v>8</v>
      </c>
      <c r="AH5" s="142">
        <v>40</v>
      </c>
      <c r="AI5" s="142"/>
      <c r="AJ5" s="142"/>
      <c r="AK5" s="13" t="s">
        <v>9</v>
      </c>
      <c r="AL5" s="15">
        <v>160</v>
      </c>
      <c r="AM5" s="13" t="s">
        <v>10</v>
      </c>
      <c r="AN5" s="5"/>
    </row>
    <row r="6" spans="1:40" ht="9.9499999999999993" customHeight="1">
      <c r="A6" s="9"/>
      <c r="B6" s="16"/>
      <c r="C6" s="16"/>
      <c r="D6" s="16"/>
      <c r="E6" s="16"/>
      <c r="F6" s="16"/>
      <c r="G6" s="16"/>
      <c r="H6" s="16"/>
      <c r="I6" s="16"/>
      <c r="J6" s="16"/>
      <c r="K6" s="16"/>
      <c r="L6" s="16"/>
      <c r="M6" s="16"/>
      <c r="N6" s="16"/>
      <c r="O6" s="16"/>
      <c r="P6" s="16"/>
      <c r="Q6" s="16"/>
      <c r="R6" s="16"/>
      <c r="S6" s="16"/>
      <c r="T6" s="16"/>
      <c r="U6" s="16"/>
      <c r="V6" s="16"/>
      <c r="W6" s="16"/>
      <c r="X6" s="17"/>
      <c r="Y6" s="17"/>
      <c r="Z6" s="17"/>
      <c r="AA6" s="17"/>
      <c r="AB6" s="17"/>
      <c r="AC6" s="17"/>
      <c r="AD6" s="17"/>
      <c r="AE6" s="17"/>
      <c r="AF6" s="17"/>
      <c r="AG6" s="17"/>
      <c r="AH6" s="17"/>
      <c r="AI6" s="17"/>
      <c r="AJ6" s="17"/>
      <c r="AK6" s="17"/>
      <c r="AL6" s="17"/>
      <c r="AM6" s="9"/>
      <c r="AN6" s="5"/>
    </row>
    <row r="7" spans="1:40" ht="15" customHeight="1">
      <c r="A7" s="131" t="s">
        <v>11</v>
      </c>
      <c r="B7" s="90" t="s">
        <v>12</v>
      </c>
      <c r="C7" s="132" t="s">
        <v>13</v>
      </c>
      <c r="D7" s="90" t="s">
        <v>14</v>
      </c>
      <c r="E7" s="123" t="s">
        <v>15</v>
      </c>
      <c r="F7" s="135" t="s">
        <v>16</v>
      </c>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6" t="s">
        <v>17</v>
      </c>
      <c r="AL7" s="129" t="s">
        <v>18</v>
      </c>
      <c r="AM7" s="130" t="s">
        <v>19</v>
      </c>
      <c r="AN7" s="130"/>
    </row>
    <row r="8" spans="1:40" ht="15" customHeight="1">
      <c r="A8" s="131"/>
      <c r="B8" s="90"/>
      <c r="C8" s="133"/>
      <c r="D8" s="90"/>
      <c r="E8" s="123"/>
      <c r="F8" s="90" t="s">
        <v>20</v>
      </c>
      <c r="G8" s="90"/>
      <c r="H8" s="90"/>
      <c r="I8" s="90"/>
      <c r="J8" s="90"/>
      <c r="K8" s="90"/>
      <c r="L8" s="90"/>
      <c r="M8" s="90" t="s">
        <v>21</v>
      </c>
      <c r="N8" s="90"/>
      <c r="O8" s="90"/>
      <c r="P8" s="90"/>
      <c r="Q8" s="90"/>
      <c r="R8" s="90"/>
      <c r="S8" s="90"/>
      <c r="T8" s="90" t="s">
        <v>22</v>
      </c>
      <c r="U8" s="90"/>
      <c r="V8" s="90"/>
      <c r="W8" s="90"/>
      <c r="X8" s="90"/>
      <c r="Y8" s="90"/>
      <c r="Z8" s="90"/>
      <c r="AA8" s="90" t="s">
        <v>23</v>
      </c>
      <c r="AB8" s="90"/>
      <c r="AC8" s="90"/>
      <c r="AD8" s="90"/>
      <c r="AE8" s="90"/>
      <c r="AF8" s="90"/>
      <c r="AG8" s="90"/>
      <c r="AH8" s="90" t="s">
        <v>24</v>
      </c>
      <c r="AI8" s="90"/>
      <c r="AJ8" s="90"/>
      <c r="AK8" s="136"/>
      <c r="AL8" s="129"/>
      <c r="AM8" s="130"/>
      <c r="AN8" s="130"/>
    </row>
    <row r="9" spans="1:40" ht="15" customHeight="1">
      <c r="A9" s="131"/>
      <c r="B9" s="90"/>
      <c r="C9" s="133"/>
      <c r="D9" s="90"/>
      <c r="E9" s="123"/>
      <c r="F9" s="18">
        <f>DATE($M$2,$S$2,1)</f>
        <v>45627</v>
      </c>
      <c r="G9" s="18">
        <f>DATE($M$2,$S$2,2)</f>
        <v>45628</v>
      </c>
      <c r="H9" s="18">
        <f>DATE($M$2,$S$2,3)</f>
        <v>45629</v>
      </c>
      <c r="I9" s="18">
        <f>DATE($M$2,$S$2,4)</f>
        <v>45630</v>
      </c>
      <c r="J9" s="18">
        <f>DATE($M$2,$S$2,5)</f>
        <v>45631</v>
      </c>
      <c r="K9" s="18">
        <f>DATE($M$2,$S$2,6)</f>
        <v>45632</v>
      </c>
      <c r="L9" s="18">
        <f>DATE($M$2,$S$2,7)</f>
        <v>45633</v>
      </c>
      <c r="M9" s="18">
        <f>DATE($M$2,$S$2,8)</f>
        <v>45634</v>
      </c>
      <c r="N9" s="18">
        <f>DATE($M$2,$S$2,9)</f>
        <v>45635</v>
      </c>
      <c r="O9" s="18">
        <f>DATE($M$2,$S$2,10)</f>
        <v>45636</v>
      </c>
      <c r="P9" s="18">
        <f>DATE($M$2,$S$2,11)</f>
        <v>45637</v>
      </c>
      <c r="Q9" s="18">
        <f>DATE($M$2,$S$2,12)</f>
        <v>45638</v>
      </c>
      <c r="R9" s="18">
        <f>DATE($M$2,$S$2,13)</f>
        <v>45639</v>
      </c>
      <c r="S9" s="18">
        <f>DATE($M$2,$S$2,14)</f>
        <v>45640</v>
      </c>
      <c r="T9" s="18">
        <f>DATE($M$2,$S$2,15)</f>
        <v>45641</v>
      </c>
      <c r="U9" s="18">
        <f>DATE($M$2,$S$2,16)</f>
        <v>45642</v>
      </c>
      <c r="V9" s="18">
        <f>DATE($M$2,$S$2,17)</f>
        <v>45643</v>
      </c>
      <c r="W9" s="18">
        <f>DATE($M$2,$S$2,18)</f>
        <v>45644</v>
      </c>
      <c r="X9" s="18">
        <f>DATE($M$2,$S$2,19)</f>
        <v>45645</v>
      </c>
      <c r="Y9" s="18">
        <f>DATE($M$2,$S$2,20)</f>
        <v>45646</v>
      </c>
      <c r="Z9" s="18">
        <f>DATE($M$2,$S$2,21)</f>
        <v>45647</v>
      </c>
      <c r="AA9" s="18">
        <f>DATE($M$2,$S$2,22)</f>
        <v>45648</v>
      </c>
      <c r="AB9" s="18">
        <f>DATE($M$2,$S$2,23)</f>
        <v>45649</v>
      </c>
      <c r="AC9" s="18">
        <f>DATE($M$2,$S$2,24)</f>
        <v>45650</v>
      </c>
      <c r="AD9" s="18">
        <f>DATE($M$2,$S$2,25)</f>
        <v>45651</v>
      </c>
      <c r="AE9" s="18">
        <f>DATE($M$2,$S$2,26)</f>
        <v>45652</v>
      </c>
      <c r="AF9" s="18">
        <f>DATE($M$2,$S$2,27)</f>
        <v>45653</v>
      </c>
      <c r="AG9" s="18">
        <f>DATE($M$2,$S$2,28)</f>
        <v>45654</v>
      </c>
      <c r="AH9" s="18">
        <f>IF(DAY(EOMONTH(F9,0))&lt;29,"",DATE($M$2,$S$2,29))</f>
        <v>45655</v>
      </c>
      <c r="AI9" s="18">
        <f>IF(DAY(EOMONTH(F9,0))&lt;30,"",DATE($M$2,$S$2,30))</f>
        <v>45656</v>
      </c>
      <c r="AJ9" s="18">
        <f>IF(DAY(EOMONTH(F9,0))&lt;31,"",DATE($M$2,$S$2,31))</f>
        <v>45657</v>
      </c>
      <c r="AK9" s="136"/>
      <c r="AL9" s="129"/>
      <c r="AM9" s="130"/>
      <c r="AN9" s="130"/>
    </row>
    <row r="10" spans="1:40" ht="15" customHeight="1">
      <c r="A10" s="131"/>
      <c r="B10" s="90"/>
      <c r="C10" s="134"/>
      <c r="D10" s="90"/>
      <c r="E10" s="123"/>
      <c r="F10" s="19">
        <f>DATE($M$2,$S$2,1)</f>
        <v>45627</v>
      </c>
      <c r="G10" s="19">
        <f>DATE($M$2,$S$2,2)</f>
        <v>45628</v>
      </c>
      <c r="H10" s="19">
        <f>DATE($M$2,$S$2,3)</f>
        <v>45629</v>
      </c>
      <c r="I10" s="19">
        <f>DATE($M$2,$S$2,4)</f>
        <v>45630</v>
      </c>
      <c r="J10" s="19">
        <f>DATE($M$2,$S$2,5)</f>
        <v>45631</v>
      </c>
      <c r="K10" s="19">
        <f>DATE($M$2,$S$2,6)</f>
        <v>45632</v>
      </c>
      <c r="L10" s="19">
        <f>DATE($M$2,$S$2,7)</f>
        <v>45633</v>
      </c>
      <c r="M10" s="19">
        <f>DATE($M$2,$S$2,8)</f>
        <v>45634</v>
      </c>
      <c r="N10" s="19">
        <f>DATE($M$2,$S$2,9)</f>
        <v>45635</v>
      </c>
      <c r="O10" s="19">
        <f>DATE($M$2,$S$2,10)</f>
        <v>45636</v>
      </c>
      <c r="P10" s="19">
        <f>DATE($M$2,$S$2,11)</f>
        <v>45637</v>
      </c>
      <c r="Q10" s="19">
        <f>DATE($M$2,$S$2,12)</f>
        <v>45638</v>
      </c>
      <c r="R10" s="19">
        <f>DATE($M$2,$S$2,13)</f>
        <v>45639</v>
      </c>
      <c r="S10" s="19">
        <f>DATE($M$2,$S$2,14)</f>
        <v>45640</v>
      </c>
      <c r="T10" s="19">
        <f>DATE($M$2,$S$2,15)</f>
        <v>45641</v>
      </c>
      <c r="U10" s="19">
        <f>DATE($M$2,$S$2,16)</f>
        <v>45642</v>
      </c>
      <c r="V10" s="19">
        <f>DATE($M$2,$S$2,17)</f>
        <v>45643</v>
      </c>
      <c r="W10" s="19">
        <f>DATE($M$2,$S$2,18)</f>
        <v>45644</v>
      </c>
      <c r="X10" s="19">
        <f>DATE($M$2,$S$2,19)</f>
        <v>45645</v>
      </c>
      <c r="Y10" s="19">
        <f>DATE($M$2,$S$2,20)</f>
        <v>45646</v>
      </c>
      <c r="Z10" s="19">
        <f>DATE($M$2,$S$2,21)</f>
        <v>45647</v>
      </c>
      <c r="AA10" s="19">
        <f>DATE($M$2,$S$2,22)</f>
        <v>45648</v>
      </c>
      <c r="AB10" s="19">
        <f>DATE($M$2,$S$2,23)</f>
        <v>45649</v>
      </c>
      <c r="AC10" s="19">
        <f>DATE($M$2,$S$2,24)</f>
        <v>45650</v>
      </c>
      <c r="AD10" s="19">
        <f>DATE($M$2,$S$2,25)</f>
        <v>45651</v>
      </c>
      <c r="AE10" s="19">
        <f>DATE($M$2,$S$2,26)</f>
        <v>45652</v>
      </c>
      <c r="AF10" s="19">
        <f>DATE($M$2,$S$2,27)</f>
        <v>45653</v>
      </c>
      <c r="AG10" s="19">
        <f>DATE($M$2,$S$2,28)</f>
        <v>45654</v>
      </c>
      <c r="AH10" s="19">
        <f>IF(DAY(EOMONTH(F10,0))&lt;29,"",DATE($M$2,$S$2,29))</f>
        <v>45655</v>
      </c>
      <c r="AI10" s="19">
        <f>IF(DAY(EOMONTH(F10,0))&lt;30,"",DATE($M$2,$S$2,30))</f>
        <v>45656</v>
      </c>
      <c r="AJ10" s="19">
        <f>IF(DAY(EOMONTH(F10,0))&lt;31,"",DATE($M$2,$S$2,31))</f>
        <v>45657</v>
      </c>
      <c r="AK10" s="136"/>
      <c r="AL10" s="129"/>
      <c r="AM10" s="130"/>
      <c r="AN10" s="130"/>
    </row>
    <row r="11" spans="1:40" ht="18" customHeight="1">
      <c r="A11" s="20">
        <v>1</v>
      </c>
      <c r="B11" s="21"/>
      <c r="C11" s="22"/>
      <c r="D11" s="23"/>
      <c r="E11" s="24"/>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6">
        <f>+SUM(F11:AJ11)</f>
        <v>0</v>
      </c>
      <c r="AL11" s="27">
        <f>IF($AK$3="４週",AK11/4,AK11/(DAY(EOMONTH($F$9,0))/7))</f>
        <v>0</v>
      </c>
      <c r="AM11" s="122"/>
      <c r="AN11" s="122"/>
    </row>
    <row r="12" spans="1:40" ht="18" customHeight="1">
      <c r="A12" s="20">
        <v>2</v>
      </c>
      <c r="B12" s="21"/>
      <c r="C12" s="22"/>
      <c r="D12" s="23"/>
      <c r="E12" s="24"/>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6">
        <f t="shared" ref="AK12:AK31" si="0">+SUM(F12:AJ12)</f>
        <v>0</v>
      </c>
      <c r="AL12" s="27">
        <f>IF($AK$3="４週",AK12/4,AK12/(DAY(EOMONTH($F$9,0))/7))</f>
        <v>0</v>
      </c>
      <c r="AM12" s="122"/>
      <c r="AN12" s="122"/>
    </row>
    <row r="13" spans="1:40" ht="18" customHeight="1">
      <c r="A13" s="20">
        <v>3</v>
      </c>
      <c r="B13" s="21"/>
      <c r="C13" s="22"/>
      <c r="D13" s="23"/>
      <c r="E13" s="24"/>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6">
        <f t="shared" si="0"/>
        <v>0</v>
      </c>
      <c r="AL13" s="27">
        <f>IF($AK$3="４週",AK13/4,AK13/(DAY(EOMONTH($F$9,0))/7))</f>
        <v>0</v>
      </c>
      <c r="AM13" s="122"/>
      <c r="AN13" s="122"/>
    </row>
    <row r="14" spans="1:40" ht="18" customHeight="1">
      <c r="A14" s="20">
        <v>4</v>
      </c>
      <c r="B14" s="21"/>
      <c r="C14" s="22"/>
      <c r="D14" s="23"/>
      <c r="E14" s="24"/>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6">
        <f t="shared" si="0"/>
        <v>0</v>
      </c>
      <c r="AL14" s="27">
        <f>IF($AK$3="４週",AK14/4,AK14/(DAY(EOMONTH($F$9,0))/7))</f>
        <v>0</v>
      </c>
      <c r="AM14" s="122"/>
      <c r="AN14" s="122"/>
    </row>
    <row r="15" spans="1:40" ht="18" customHeight="1">
      <c r="A15" s="20">
        <v>5</v>
      </c>
      <c r="B15" s="21"/>
      <c r="C15" s="22"/>
      <c r="D15" s="23"/>
      <c r="E15" s="24"/>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6">
        <f t="shared" si="0"/>
        <v>0</v>
      </c>
      <c r="AL15" s="27">
        <f t="shared" ref="AL15:AL30" si="1">IF($AK$3="４週",AK15/4,AK15/(DAY(EOMONTH($F$9,0))/7))</f>
        <v>0</v>
      </c>
      <c r="AM15" s="122"/>
      <c r="AN15" s="122"/>
    </row>
    <row r="16" spans="1:40" ht="18" customHeight="1">
      <c r="A16" s="20">
        <v>6</v>
      </c>
      <c r="B16" s="21"/>
      <c r="C16" s="22"/>
      <c r="D16" s="23"/>
      <c r="E16" s="24"/>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6">
        <f t="shared" si="0"/>
        <v>0</v>
      </c>
      <c r="AL16" s="27">
        <f t="shared" si="1"/>
        <v>0</v>
      </c>
      <c r="AM16" s="122"/>
      <c r="AN16" s="122"/>
    </row>
    <row r="17" spans="1:40" ht="18" customHeight="1">
      <c r="A17" s="20">
        <v>7</v>
      </c>
      <c r="B17" s="21"/>
      <c r="C17" s="22"/>
      <c r="D17" s="23"/>
      <c r="E17" s="24"/>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6">
        <f t="shared" si="0"/>
        <v>0</v>
      </c>
      <c r="AL17" s="27">
        <f t="shared" si="1"/>
        <v>0</v>
      </c>
      <c r="AM17" s="122"/>
      <c r="AN17" s="122"/>
    </row>
    <row r="18" spans="1:40" ht="18" customHeight="1">
      <c r="A18" s="20">
        <v>8</v>
      </c>
      <c r="B18" s="21"/>
      <c r="C18" s="22"/>
      <c r="D18" s="23"/>
      <c r="E18" s="24"/>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6">
        <f t="shared" si="0"/>
        <v>0</v>
      </c>
      <c r="AL18" s="27">
        <f t="shared" si="1"/>
        <v>0</v>
      </c>
      <c r="AM18" s="122"/>
      <c r="AN18" s="122"/>
    </row>
    <row r="19" spans="1:40" ht="18" customHeight="1">
      <c r="A19" s="20">
        <v>9</v>
      </c>
      <c r="B19" s="21"/>
      <c r="C19" s="22"/>
      <c r="D19" s="23"/>
      <c r="E19" s="24"/>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6">
        <f t="shared" si="0"/>
        <v>0</v>
      </c>
      <c r="AL19" s="27">
        <f t="shared" si="1"/>
        <v>0</v>
      </c>
      <c r="AM19" s="122"/>
      <c r="AN19" s="122"/>
    </row>
    <row r="20" spans="1:40" ht="18" customHeight="1">
      <c r="A20" s="20">
        <v>10</v>
      </c>
      <c r="B20" s="21"/>
      <c r="C20" s="22"/>
      <c r="D20" s="23"/>
      <c r="E20" s="24"/>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6">
        <f t="shared" si="0"/>
        <v>0</v>
      </c>
      <c r="AL20" s="27">
        <f t="shared" si="1"/>
        <v>0</v>
      </c>
      <c r="AM20" s="122"/>
      <c r="AN20" s="122"/>
    </row>
    <row r="21" spans="1:40" ht="18" customHeight="1">
      <c r="A21" s="20">
        <v>11</v>
      </c>
      <c r="B21" s="21"/>
      <c r="C21" s="22"/>
      <c r="D21" s="23"/>
      <c r="E21" s="24"/>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6">
        <f t="shared" si="0"/>
        <v>0</v>
      </c>
      <c r="AL21" s="27">
        <f t="shared" si="1"/>
        <v>0</v>
      </c>
      <c r="AM21" s="122"/>
      <c r="AN21" s="122"/>
    </row>
    <row r="22" spans="1:40" ht="18" customHeight="1">
      <c r="A22" s="20">
        <v>12</v>
      </c>
      <c r="B22" s="21"/>
      <c r="C22" s="22"/>
      <c r="D22" s="23"/>
      <c r="E22" s="24"/>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6">
        <f t="shared" si="0"/>
        <v>0</v>
      </c>
      <c r="AL22" s="27">
        <f t="shared" si="1"/>
        <v>0</v>
      </c>
      <c r="AM22" s="122"/>
      <c r="AN22" s="122"/>
    </row>
    <row r="23" spans="1:40" ht="18" customHeight="1">
      <c r="A23" s="20">
        <v>13</v>
      </c>
      <c r="B23" s="21"/>
      <c r="C23" s="22"/>
      <c r="D23" s="23"/>
      <c r="E23" s="24"/>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6">
        <f t="shared" si="0"/>
        <v>0</v>
      </c>
      <c r="AL23" s="27">
        <f t="shared" si="1"/>
        <v>0</v>
      </c>
      <c r="AM23" s="122"/>
      <c r="AN23" s="122"/>
    </row>
    <row r="24" spans="1:40" ht="18" customHeight="1">
      <c r="A24" s="20">
        <v>14</v>
      </c>
      <c r="B24" s="21"/>
      <c r="C24" s="22"/>
      <c r="D24" s="23"/>
      <c r="E24" s="24"/>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6">
        <f t="shared" si="0"/>
        <v>0</v>
      </c>
      <c r="AL24" s="27">
        <f t="shared" si="1"/>
        <v>0</v>
      </c>
      <c r="AM24" s="122"/>
      <c r="AN24" s="122"/>
    </row>
    <row r="25" spans="1:40" ht="18" customHeight="1">
      <c r="A25" s="20">
        <v>15</v>
      </c>
      <c r="B25" s="21"/>
      <c r="C25" s="22"/>
      <c r="D25" s="23"/>
      <c r="E25" s="24"/>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6">
        <f t="shared" si="0"/>
        <v>0</v>
      </c>
      <c r="AL25" s="27">
        <f t="shared" si="1"/>
        <v>0</v>
      </c>
      <c r="AM25" s="122"/>
      <c r="AN25" s="122"/>
    </row>
    <row r="26" spans="1:40" ht="18" customHeight="1">
      <c r="A26" s="20">
        <v>16</v>
      </c>
      <c r="B26" s="21"/>
      <c r="C26" s="22"/>
      <c r="D26" s="23"/>
      <c r="E26" s="24"/>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6">
        <f t="shared" si="0"/>
        <v>0</v>
      </c>
      <c r="AL26" s="27">
        <f t="shared" si="1"/>
        <v>0</v>
      </c>
      <c r="AM26" s="122"/>
      <c r="AN26" s="122"/>
    </row>
    <row r="27" spans="1:40" ht="18" customHeight="1">
      <c r="A27" s="20">
        <v>17</v>
      </c>
      <c r="B27" s="21"/>
      <c r="C27" s="22"/>
      <c r="D27" s="23"/>
      <c r="E27" s="24"/>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6">
        <f t="shared" si="0"/>
        <v>0</v>
      </c>
      <c r="AL27" s="27">
        <f t="shared" si="1"/>
        <v>0</v>
      </c>
      <c r="AM27" s="122"/>
      <c r="AN27" s="122"/>
    </row>
    <row r="28" spans="1:40" ht="18" customHeight="1">
      <c r="A28" s="20">
        <v>18</v>
      </c>
      <c r="B28" s="21"/>
      <c r="C28" s="22"/>
      <c r="D28" s="23"/>
      <c r="E28" s="24"/>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6">
        <f t="shared" si="0"/>
        <v>0</v>
      </c>
      <c r="AL28" s="27">
        <f t="shared" si="1"/>
        <v>0</v>
      </c>
      <c r="AM28" s="122"/>
      <c r="AN28" s="122"/>
    </row>
    <row r="29" spans="1:40" ht="18" customHeight="1">
      <c r="A29" s="20">
        <v>19</v>
      </c>
      <c r="B29" s="21"/>
      <c r="C29" s="22"/>
      <c r="D29" s="23"/>
      <c r="E29" s="24"/>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6">
        <f t="shared" si="0"/>
        <v>0</v>
      </c>
      <c r="AL29" s="27">
        <f t="shared" si="1"/>
        <v>0</v>
      </c>
      <c r="AM29" s="122"/>
      <c r="AN29" s="122"/>
    </row>
    <row r="30" spans="1:40" ht="18" customHeight="1">
      <c r="A30" s="20">
        <v>20</v>
      </c>
      <c r="B30" s="21"/>
      <c r="C30" s="22"/>
      <c r="D30" s="23"/>
      <c r="E30" s="24"/>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6">
        <f t="shared" si="0"/>
        <v>0</v>
      </c>
      <c r="AL30" s="27">
        <f t="shared" si="1"/>
        <v>0</v>
      </c>
      <c r="AM30" s="122"/>
      <c r="AN30" s="122"/>
    </row>
    <row r="31" spans="1:40" ht="18" customHeight="1">
      <c r="A31" s="123" t="s">
        <v>25</v>
      </c>
      <c r="B31" s="124"/>
      <c r="C31" s="124"/>
      <c r="D31" s="124"/>
      <c r="E31" s="124"/>
      <c r="F31" s="28">
        <f>+SUM(F11:F30)</f>
        <v>0</v>
      </c>
      <c r="G31" s="28">
        <f t="shared" ref="G31:AJ31" si="2">+SUM(G11:G30)</f>
        <v>0</v>
      </c>
      <c r="H31" s="28">
        <f t="shared" si="2"/>
        <v>0</v>
      </c>
      <c r="I31" s="28">
        <f t="shared" si="2"/>
        <v>0</v>
      </c>
      <c r="J31" s="28">
        <f t="shared" si="2"/>
        <v>0</v>
      </c>
      <c r="K31" s="28">
        <f t="shared" si="2"/>
        <v>0</v>
      </c>
      <c r="L31" s="28">
        <f t="shared" si="2"/>
        <v>0</v>
      </c>
      <c r="M31" s="28">
        <f t="shared" si="2"/>
        <v>0</v>
      </c>
      <c r="N31" s="28">
        <f t="shared" si="2"/>
        <v>0</v>
      </c>
      <c r="O31" s="28">
        <f t="shared" si="2"/>
        <v>0</v>
      </c>
      <c r="P31" s="28">
        <f t="shared" si="2"/>
        <v>0</v>
      </c>
      <c r="Q31" s="28">
        <f t="shared" si="2"/>
        <v>0</v>
      </c>
      <c r="R31" s="28">
        <f t="shared" si="2"/>
        <v>0</v>
      </c>
      <c r="S31" s="28">
        <f t="shared" si="2"/>
        <v>0</v>
      </c>
      <c r="T31" s="28">
        <f t="shared" si="2"/>
        <v>0</v>
      </c>
      <c r="U31" s="28">
        <f t="shared" si="2"/>
        <v>0</v>
      </c>
      <c r="V31" s="28">
        <f t="shared" si="2"/>
        <v>0</v>
      </c>
      <c r="W31" s="28">
        <f t="shared" si="2"/>
        <v>0</v>
      </c>
      <c r="X31" s="28">
        <f t="shared" si="2"/>
        <v>0</v>
      </c>
      <c r="Y31" s="28">
        <f t="shared" si="2"/>
        <v>0</v>
      </c>
      <c r="Z31" s="28">
        <f t="shared" si="2"/>
        <v>0</v>
      </c>
      <c r="AA31" s="28">
        <f t="shared" si="2"/>
        <v>0</v>
      </c>
      <c r="AB31" s="28">
        <f t="shared" si="2"/>
        <v>0</v>
      </c>
      <c r="AC31" s="28">
        <f t="shared" si="2"/>
        <v>0</v>
      </c>
      <c r="AD31" s="28">
        <f t="shared" si="2"/>
        <v>0</v>
      </c>
      <c r="AE31" s="28">
        <f t="shared" si="2"/>
        <v>0</v>
      </c>
      <c r="AF31" s="28">
        <f t="shared" si="2"/>
        <v>0</v>
      </c>
      <c r="AG31" s="28">
        <f t="shared" si="2"/>
        <v>0</v>
      </c>
      <c r="AH31" s="28">
        <f t="shared" si="2"/>
        <v>0</v>
      </c>
      <c r="AI31" s="28">
        <f t="shared" si="2"/>
        <v>0</v>
      </c>
      <c r="AJ31" s="28">
        <f t="shared" si="2"/>
        <v>0</v>
      </c>
      <c r="AK31" s="26">
        <f t="shared" si="0"/>
        <v>0</v>
      </c>
      <c r="AL31" s="27">
        <f>IF($AK$3="４週",AK31/4,AK31/(DAY(EOMONTH($F$9,0))/7))</f>
        <v>0</v>
      </c>
      <c r="AM31" s="125"/>
      <c r="AN31" s="125"/>
    </row>
    <row r="32" spans="1:40" ht="18" customHeight="1">
      <c r="A32" s="124" t="s">
        <v>26</v>
      </c>
      <c r="B32" s="124"/>
      <c r="C32" s="124"/>
      <c r="D32" s="124"/>
      <c r="E32" s="126"/>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8"/>
      <c r="AL32" s="30"/>
      <c r="AM32" s="125"/>
      <c r="AN32" s="125"/>
    </row>
    <row r="33" spans="1:43" s="34" customFormat="1" ht="15" customHeight="1">
      <c r="A33" s="31"/>
      <c r="B33" s="31"/>
      <c r="C33" s="31"/>
      <c r="D33" s="31"/>
      <c r="E33" s="31"/>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1"/>
      <c r="AL33" s="31"/>
      <c r="AM33" s="33"/>
    </row>
    <row r="34" spans="1:43" s="34" customFormat="1" ht="15" customHeight="1">
      <c r="A34" s="31"/>
      <c r="B34" s="31"/>
      <c r="C34" s="31"/>
      <c r="D34" s="31"/>
      <c r="E34" s="31"/>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1"/>
      <c r="AL34" s="31"/>
      <c r="AM34" s="33"/>
    </row>
    <row r="35" spans="1:43" s="34" customFormat="1" ht="21" customHeight="1">
      <c r="A35" s="35" t="s">
        <v>27</v>
      </c>
      <c r="B35" s="31"/>
      <c r="C35" s="31"/>
      <c r="D35" s="31"/>
      <c r="E35" s="31"/>
      <c r="F35" s="31"/>
      <c r="G35" s="32"/>
      <c r="H35" s="32"/>
      <c r="I35" s="32"/>
      <c r="J35" s="32"/>
      <c r="K35" s="32"/>
      <c r="L35" s="32"/>
      <c r="M35" s="32"/>
      <c r="N35" s="32"/>
      <c r="O35" s="32"/>
      <c r="AM35" s="31"/>
      <c r="AN35" s="33"/>
    </row>
    <row r="36" spans="1:43" s="34" customFormat="1" ht="32.25" customHeight="1">
      <c r="A36" s="105"/>
      <c r="B36" s="105"/>
      <c r="C36" s="105"/>
      <c r="D36" s="36">
        <v>4</v>
      </c>
      <c r="E36" s="36">
        <v>5</v>
      </c>
      <c r="F36" s="121">
        <v>6</v>
      </c>
      <c r="G36" s="121"/>
      <c r="H36" s="121"/>
      <c r="I36" s="121">
        <v>7</v>
      </c>
      <c r="J36" s="121"/>
      <c r="K36" s="121"/>
      <c r="L36" s="121">
        <v>8</v>
      </c>
      <c r="M36" s="121"/>
      <c r="N36" s="121"/>
      <c r="O36" s="121">
        <v>9</v>
      </c>
      <c r="P36" s="121"/>
      <c r="Q36" s="121"/>
      <c r="R36" s="121">
        <v>10</v>
      </c>
      <c r="S36" s="121"/>
      <c r="T36" s="121"/>
      <c r="U36" s="121">
        <v>11</v>
      </c>
      <c r="V36" s="121"/>
      <c r="W36" s="121"/>
      <c r="X36" s="121">
        <v>12</v>
      </c>
      <c r="Y36" s="121"/>
      <c r="Z36" s="121"/>
      <c r="AA36" s="121">
        <v>1</v>
      </c>
      <c r="AB36" s="121"/>
      <c r="AC36" s="121"/>
      <c r="AD36" s="121">
        <v>2</v>
      </c>
      <c r="AE36" s="121"/>
      <c r="AF36" s="121"/>
      <c r="AG36" s="121">
        <v>3</v>
      </c>
      <c r="AH36" s="121"/>
      <c r="AI36" s="121"/>
      <c r="AJ36" s="105" t="s">
        <v>28</v>
      </c>
      <c r="AK36" s="105"/>
      <c r="AL36" s="37" t="s">
        <v>29</v>
      </c>
      <c r="AM36" s="127" t="s">
        <v>30</v>
      </c>
      <c r="AN36" s="128"/>
      <c r="AO36"/>
      <c r="AP36"/>
      <c r="AQ36"/>
    </row>
    <row r="37" spans="1:43" s="34" customFormat="1" ht="20.100000000000001" customHeight="1">
      <c r="A37" s="106" t="s">
        <v>31</v>
      </c>
      <c r="B37" s="106"/>
      <c r="C37" s="106"/>
      <c r="D37" s="38">
        <f>SUM(D38,D39,D40,D41,D43,D45)</f>
        <v>0</v>
      </c>
      <c r="E37" s="38">
        <f>SUM(E38,E39,E40,E41,E43,E45)</f>
        <v>0</v>
      </c>
      <c r="F37" s="118">
        <f>SUM(F38,F39,F40,F41,F43,F45)</f>
        <v>0</v>
      </c>
      <c r="G37" s="119"/>
      <c r="H37" s="120"/>
      <c r="I37" s="118">
        <f>SUM(I38,I39,I40,I41,I43,I45)</f>
        <v>0</v>
      </c>
      <c r="J37" s="119">
        <f t="shared" ref="J37:AI37" si="3">SUM(J38,J39,J40,J41,J43,J45)</f>
        <v>0</v>
      </c>
      <c r="K37" s="120">
        <f t="shared" si="3"/>
        <v>0</v>
      </c>
      <c r="L37" s="118">
        <f>SUM(L38,L39,L40,L41,L43,L45)</f>
        <v>0</v>
      </c>
      <c r="M37" s="119"/>
      <c r="N37" s="120"/>
      <c r="O37" s="118">
        <f>SUM(O38,O39,O40,O41,O43,O45)</f>
        <v>0</v>
      </c>
      <c r="P37" s="119"/>
      <c r="Q37" s="120"/>
      <c r="R37" s="118">
        <f>SUM(R38,R39,R40,R41,R43,R45)</f>
        <v>0</v>
      </c>
      <c r="S37" s="119"/>
      <c r="T37" s="120"/>
      <c r="U37" s="118">
        <f>SUM(U38,U39,U40,U41,U43,U45)</f>
        <v>0</v>
      </c>
      <c r="V37" s="119">
        <f t="shared" si="3"/>
        <v>0</v>
      </c>
      <c r="W37" s="120">
        <f t="shared" si="3"/>
        <v>0</v>
      </c>
      <c r="X37" s="118">
        <f>SUM(X38,X39,X40,X41,X43,X45)</f>
        <v>0</v>
      </c>
      <c r="Y37" s="119">
        <f t="shared" si="3"/>
        <v>0</v>
      </c>
      <c r="Z37" s="120">
        <f t="shared" si="3"/>
        <v>0</v>
      </c>
      <c r="AA37" s="118">
        <f>SUM(AA38,AA39,AA40,AA41,AA43,AA45)</f>
        <v>0</v>
      </c>
      <c r="AB37" s="119">
        <f t="shared" si="3"/>
        <v>0</v>
      </c>
      <c r="AC37" s="120">
        <f t="shared" si="3"/>
        <v>0</v>
      </c>
      <c r="AD37" s="118">
        <f>SUM(AD38,AD39,AD40,AD41,AD43,AD45)</f>
        <v>0</v>
      </c>
      <c r="AE37" s="119">
        <f t="shared" si="3"/>
        <v>0</v>
      </c>
      <c r="AF37" s="120">
        <f t="shared" si="3"/>
        <v>0</v>
      </c>
      <c r="AG37" s="118">
        <f>SUM(AG38,AG39,AG40,AG41,AG43,AG45)</f>
        <v>0</v>
      </c>
      <c r="AH37" s="119">
        <f t="shared" si="3"/>
        <v>0</v>
      </c>
      <c r="AI37" s="120">
        <f t="shared" si="3"/>
        <v>0</v>
      </c>
      <c r="AJ37" s="102">
        <f>SUM(D37:AI37)</f>
        <v>0</v>
      </c>
      <c r="AK37" s="102"/>
      <c r="AL37" s="75" t="e">
        <f>ROUNDUP(AJ37/AJ47,1)</f>
        <v>#DIV/0!</v>
      </c>
      <c r="AM37" s="103"/>
      <c r="AN37" s="104"/>
      <c r="AO37"/>
      <c r="AP37"/>
      <c r="AQ37"/>
    </row>
    <row r="38" spans="1:43" s="77" customFormat="1" ht="20.100000000000001" customHeight="1">
      <c r="A38" s="69" t="s">
        <v>32</v>
      </c>
      <c r="B38" s="70"/>
      <c r="C38" s="71"/>
      <c r="D38" s="25"/>
      <c r="E38" s="25"/>
      <c r="F38" s="154"/>
      <c r="G38" s="155"/>
      <c r="H38" s="156"/>
      <c r="I38" s="154"/>
      <c r="J38" s="155"/>
      <c r="K38" s="156"/>
      <c r="L38" s="154"/>
      <c r="M38" s="155"/>
      <c r="N38" s="156"/>
      <c r="O38" s="154"/>
      <c r="P38" s="155"/>
      <c r="Q38" s="156"/>
      <c r="R38" s="154"/>
      <c r="S38" s="155"/>
      <c r="T38" s="156"/>
      <c r="U38" s="154"/>
      <c r="V38" s="155"/>
      <c r="W38" s="156"/>
      <c r="X38" s="154"/>
      <c r="Y38" s="155"/>
      <c r="Z38" s="156"/>
      <c r="AA38" s="154"/>
      <c r="AB38" s="155"/>
      <c r="AC38" s="156"/>
      <c r="AD38" s="154"/>
      <c r="AE38" s="155"/>
      <c r="AF38" s="156"/>
      <c r="AG38" s="154"/>
      <c r="AH38" s="155"/>
      <c r="AI38" s="156"/>
      <c r="AJ38" s="86">
        <f t="shared" ref="AJ38:AJ46" si="4">SUM(D38:AI38)</f>
        <v>0</v>
      </c>
      <c r="AK38" s="86"/>
      <c r="AL38" s="76" t="e">
        <f>ROUNDUP(AJ38/$AJ$47,1)</f>
        <v>#DIV/0!</v>
      </c>
      <c r="AM38" s="103"/>
      <c r="AN38" s="104"/>
      <c r="AO38" s="42"/>
      <c r="AP38" s="42"/>
      <c r="AQ38" s="42"/>
    </row>
    <row r="39" spans="1:43" s="77" customFormat="1" ht="20.100000000000001" customHeight="1">
      <c r="A39" s="69" t="s">
        <v>33</v>
      </c>
      <c r="B39" s="70"/>
      <c r="C39" s="71"/>
      <c r="D39" s="25"/>
      <c r="E39" s="25"/>
      <c r="F39" s="154"/>
      <c r="G39" s="155"/>
      <c r="H39" s="156"/>
      <c r="I39" s="154"/>
      <c r="J39" s="155"/>
      <c r="K39" s="156"/>
      <c r="L39" s="154"/>
      <c r="M39" s="155"/>
      <c r="N39" s="156"/>
      <c r="O39" s="154"/>
      <c r="P39" s="155"/>
      <c r="Q39" s="156"/>
      <c r="R39" s="154"/>
      <c r="S39" s="155"/>
      <c r="T39" s="156"/>
      <c r="U39" s="154"/>
      <c r="V39" s="155"/>
      <c r="W39" s="156"/>
      <c r="X39" s="154"/>
      <c r="Y39" s="155"/>
      <c r="Z39" s="156"/>
      <c r="AA39" s="154"/>
      <c r="AB39" s="155"/>
      <c r="AC39" s="156"/>
      <c r="AD39" s="154"/>
      <c r="AE39" s="155"/>
      <c r="AF39" s="156"/>
      <c r="AG39" s="154"/>
      <c r="AH39" s="155"/>
      <c r="AI39" s="156"/>
      <c r="AJ39" s="86">
        <f t="shared" si="4"/>
        <v>0</v>
      </c>
      <c r="AK39" s="86"/>
      <c r="AL39" s="76" t="e">
        <f>ROUNDUP(AJ39/$AJ$47,1)</f>
        <v>#DIV/0!</v>
      </c>
      <c r="AM39" s="103"/>
      <c r="AN39" s="104"/>
      <c r="AO39" s="42"/>
      <c r="AP39" s="42"/>
      <c r="AQ39" s="42"/>
    </row>
    <row r="40" spans="1:43" s="34" customFormat="1" ht="20.100000000000001" customHeight="1">
      <c r="A40" s="72" t="s">
        <v>34</v>
      </c>
      <c r="B40" s="73"/>
      <c r="C40" s="74"/>
      <c r="D40" s="25"/>
      <c r="E40" s="25"/>
      <c r="F40" s="154"/>
      <c r="G40" s="155"/>
      <c r="H40" s="156"/>
      <c r="I40" s="154"/>
      <c r="J40" s="155"/>
      <c r="K40" s="156"/>
      <c r="L40" s="154"/>
      <c r="M40" s="155"/>
      <c r="N40" s="156"/>
      <c r="O40" s="154"/>
      <c r="P40" s="155"/>
      <c r="Q40" s="156"/>
      <c r="R40" s="154"/>
      <c r="S40" s="155"/>
      <c r="T40" s="156"/>
      <c r="U40" s="154"/>
      <c r="V40" s="155"/>
      <c r="W40" s="156"/>
      <c r="X40" s="154"/>
      <c r="Y40" s="155"/>
      <c r="Z40" s="156"/>
      <c r="AA40" s="154"/>
      <c r="AB40" s="155"/>
      <c r="AC40" s="156"/>
      <c r="AD40" s="154"/>
      <c r="AE40" s="155"/>
      <c r="AF40" s="156"/>
      <c r="AG40" s="154"/>
      <c r="AH40" s="155"/>
      <c r="AI40" s="156"/>
      <c r="AJ40" s="102">
        <f t="shared" si="4"/>
        <v>0</v>
      </c>
      <c r="AK40" s="102"/>
      <c r="AL40" s="75" t="e">
        <f>ROUNDUP(AJ40/$AJ$47,1)</f>
        <v>#DIV/0!</v>
      </c>
      <c r="AM40" s="103"/>
      <c r="AN40" s="104"/>
      <c r="AO40"/>
      <c r="AP40"/>
      <c r="AQ40"/>
    </row>
    <row r="41" spans="1:43" s="34" customFormat="1" ht="20.100000000000001" customHeight="1">
      <c r="A41" s="111" t="s">
        <v>35</v>
      </c>
      <c r="B41" s="112"/>
      <c r="C41" s="113"/>
      <c r="D41" s="25"/>
      <c r="E41" s="25"/>
      <c r="F41" s="154"/>
      <c r="G41" s="155"/>
      <c r="H41" s="156"/>
      <c r="I41" s="154"/>
      <c r="J41" s="155"/>
      <c r="K41" s="156"/>
      <c r="L41" s="154"/>
      <c r="M41" s="155"/>
      <c r="N41" s="156"/>
      <c r="O41" s="154"/>
      <c r="P41" s="155"/>
      <c r="Q41" s="156"/>
      <c r="R41" s="154"/>
      <c r="S41" s="155"/>
      <c r="T41" s="156"/>
      <c r="U41" s="154"/>
      <c r="V41" s="155"/>
      <c r="W41" s="156"/>
      <c r="X41" s="154"/>
      <c r="Y41" s="155"/>
      <c r="Z41" s="156"/>
      <c r="AA41" s="154"/>
      <c r="AB41" s="155"/>
      <c r="AC41" s="156"/>
      <c r="AD41" s="154"/>
      <c r="AE41" s="155"/>
      <c r="AF41" s="156"/>
      <c r="AG41" s="154"/>
      <c r="AH41" s="155"/>
      <c r="AI41" s="156"/>
      <c r="AJ41" s="102">
        <f t="shared" si="4"/>
        <v>0</v>
      </c>
      <c r="AK41" s="102"/>
      <c r="AL41" s="157" t="e">
        <f>ROUNDUP(AJ41/$AJ$47,1)</f>
        <v>#DIV/0!</v>
      </c>
      <c r="AM41" s="103"/>
      <c r="AN41" s="104"/>
      <c r="AO41"/>
      <c r="AP41"/>
      <c r="AQ41"/>
    </row>
    <row r="42" spans="1:43" s="43" customFormat="1" ht="20.100000000000001" customHeight="1">
      <c r="A42" s="41"/>
      <c r="B42" s="107" t="s">
        <v>36</v>
      </c>
      <c r="C42" s="108"/>
      <c r="D42" s="25"/>
      <c r="E42" s="25"/>
      <c r="F42" s="154"/>
      <c r="G42" s="155"/>
      <c r="H42" s="156"/>
      <c r="I42" s="154"/>
      <c r="J42" s="155"/>
      <c r="K42" s="156"/>
      <c r="L42" s="154"/>
      <c r="M42" s="155"/>
      <c r="N42" s="156"/>
      <c r="O42" s="154"/>
      <c r="P42" s="155"/>
      <c r="Q42" s="156"/>
      <c r="R42" s="154"/>
      <c r="S42" s="155"/>
      <c r="T42" s="156"/>
      <c r="U42" s="154"/>
      <c r="V42" s="155"/>
      <c r="W42" s="156"/>
      <c r="X42" s="154"/>
      <c r="Y42" s="155"/>
      <c r="Z42" s="156"/>
      <c r="AA42" s="154"/>
      <c r="AB42" s="155"/>
      <c r="AC42" s="156"/>
      <c r="AD42" s="154"/>
      <c r="AE42" s="155"/>
      <c r="AF42" s="156"/>
      <c r="AG42" s="154"/>
      <c r="AH42" s="155"/>
      <c r="AI42" s="156"/>
      <c r="AJ42" s="102">
        <f t="shared" si="4"/>
        <v>0</v>
      </c>
      <c r="AK42" s="102"/>
      <c r="AL42" s="158"/>
      <c r="AM42" s="109" t="e">
        <f>ROUNDUP($AJ$42/$AJ$47,1)</f>
        <v>#DIV/0!</v>
      </c>
      <c r="AN42" s="110"/>
      <c r="AO42" s="42"/>
      <c r="AP42" s="42"/>
      <c r="AQ42" s="42"/>
    </row>
    <row r="43" spans="1:43" s="34" customFormat="1" ht="20.100000000000001" customHeight="1">
      <c r="A43" s="111" t="s">
        <v>37</v>
      </c>
      <c r="B43" s="112"/>
      <c r="C43" s="113"/>
      <c r="D43" s="25"/>
      <c r="E43" s="25"/>
      <c r="F43" s="154"/>
      <c r="G43" s="155"/>
      <c r="H43" s="156"/>
      <c r="I43" s="154"/>
      <c r="J43" s="155"/>
      <c r="K43" s="156"/>
      <c r="L43" s="154"/>
      <c r="M43" s="155"/>
      <c r="N43" s="156"/>
      <c r="O43" s="154"/>
      <c r="P43" s="155"/>
      <c r="Q43" s="156"/>
      <c r="R43" s="154"/>
      <c r="S43" s="155"/>
      <c r="T43" s="156"/>
      <c r="U43" s="154"/>
      <c r="V43" s="155"/>
      <c r="W43" s="156"/>
      <c r="X43" s="154"/>
      <c r="Y43" s="155"/>
      <c r="Z43" s="156"/>
      <c r="AA43" s="154"/>
      <c r="AB43" s="155"/>
      <c r="AC43" s="156"/>
      <c r="AD43" s="154"/>
      <c r="AE43" s="155"/>
      <c r="AF43" s="156"/>
      <c r="AG43" s="154"/>
      <c r="AH43" s="155"/>
      <c r="AI43" s="156"/>
      <c r="AJ43" s="102">
        <f t="shared" si="4"/>
        <v>0</v>
      </c>
      <c r="AK43" s="102"/>
      <c r="AL43" s="157" t="e">
        <f>ROUNDUP(AJ43/$AJ$47,1)</f>
        <v>#DIV/0!</v>
      </c>
      <c r="AM43" s="103"/>
      <c r="AN43" s="104"/>
      <c r="AO43"/>
      <c r="AP43"/>
      <c r="AQ43"/>
    </row>
    <row r="44" spans="1:43" s="43" customFormat="1" ht="20.100000000000001" customHeight="1">
      <c r="A44" s="44"/>
      <c r="B44" s="107" t="s">
        <v>36</v>
      </c>
      <c r="C44" s="108"/>
      <c r="D44" s="25"/>
      <c r="E44" s="25"/>
      <c r="F44" s="154"/>
      <c r="G44" s="155"/>
      <c r="H44" s="156"/>
      <c r="I44" s="154"/>
      <c r="J44" s="155"/>
      <c r="K44" s="156"/>
      <c r="L44" s="154"/>
      <c r="M44" s="155"/>
      <c r="N44" s="156"/>
      <c r="O44" s="154"/>
      <c r="P44" s="155"/>
      <c r="Q44" s="156"/>
      <c r="R44" s="154"/>
      <c r="S44" s="155"/>
      <c r="T44" s="156"/>
      <c r="U44" s="154"/>
      <c r="V44" s="155"/>
      <c r="W44" s="156"/>
      <c r="X44" s="154"/>
      <c r="Y44" s="155"/>
      <c r="Z44" s="156"/>
      <c r="AA44" s="154"/>
      <c r="AB44" s="155"/>
      <c r="AC44" s="156"/>
      <c r="AD44" s="154"/>
      <c r="AE44" s="155"/>
      <c r="AF44" s="156"/>
      <c r="AG44" s="154"/>
      <c r="AH44" s="155"/>
      <c r="AI44" s="156"/>
      <c r="AJ44" s="102">
        <f t="shared" si="4"/>
        <v>0</v>
      </c>
      <c r="AK44" s="102"/>
      <c r="AL44" s="158"/>
      <c r="AM44" s="109" t="e">
        <f>ROUNDUP($AJ$44/$AJ$47,1)</f>
        <v>#DIV/0!</v>
      </c>
      <c r="AN44" s="110"/>
      <c r="AO44" s="42"/>
      <c r="AP44" s="42"/>
      <c r="AQ44" s="42"/>
    </row>
    <row r="45" spans="1:43" s="34" customFormat="1" ht="20.100000000000001" customHeight="1">
      <c r="A45" s="111" t="s">
        <v>39</v>
      </c>
      <c r="B45" s="112"/>
      <c r="C45" s="113"/>
      <c r="D45" s="25"/>
      <c r="E45" s="25"/>
      <c r="F45" s="154"/>
      <c r="G45" s="155"/>
      <c r="H45" s="156"/>
      <c r="I45" s="154"/>
      <c r="J45" s="155"/>
      <c r="K45" s="156"/>
      <c r="L45" s="154"/>
      <c r="M45" s="155"/>
      <c r="N45" s="156"/>
      <c r="O45" s="154"/>
      <c r="P45" s="155"/>
      <c r="Q45" s="156"/>
      <c r="R45" s="154"/>
      <c r="S45" s="155"/>
      <c r="T45" s="156"/>
      <c r="U45" s="154"/>
      <c r="V45" s="155"/>
      <c r="W45" s="156"/>
      <c r="X45" s="154"/>
      <c r="Y45" s="155"/>
      <c r="Z45" s="156"/>
      <c r="AA45" s="154"/>
      <c r="AB45" s="155"/>
      <c r="AC45" s="156"/>
      <c r="AD45" s="154"/>
      <c r="AE45" s="155"/>
      <c r="AF45" s="156"/>
      <c r="AG45" s="154"/>
      <c r="AH45" s="155"/>
      <c r="AI45" s="156"/>
      <c r="AJ45" s="102">
        <f t="shared" si="4"/>
        <v>0</v>
      </c>
      <c r="AK45" s="102"/>
      <c r="AL45" s="157" t="e">
        <f>ROUNDUP(AJ45/$AJ$47,1)</f>
        <v>#DIV/0!</v>
      </c>
      <c r="AM45" s="103"/>
      <c r="AN45" s="104"/>
      <c r="AO45"/>
      <c r="AP45"/>
      <c r="AQ45"/>
    </row>
    <row r="46" spans="1:43" s="43" customFormat="1" ht="20.100000000000001" customHeight="1">
      <c r="A46" s="41"/>
      <c r="B46" s="107" t="s">
        <v>36</v>
      </c>
      <c r="C46" s="108"/>
      <c r="D46" s="25"/>
      <c r="E46" s="25"/>
      <c r="F46" s="154"/>
      <c r="G46" s="155"/>
      <c r="H46" s="156"/>
      <c r="I46" s="154"/>
      <c r="J46" s="155"/>
      <c r="K46" s="156"/>
      <c r="L46" s="154"/>
      <c r="M46" s="155"/>
      <c r="N46" s="156"/>
      <c r="O46" s="154"/>
      <c r="P46" s="155"/>
      <c r="Q46" s="156"/>
      <c r="R46" s="154"/>
      <c r="S46" s="155"/>
      <c r="T46" s="156"/>
      <c r="U46" s="154"/>
      <c r="V46" s="155"/>
      <c r="W46" s="156"/>
      <c r="X46" s="154"/>
      <c r="Y46" s="155"/>
      <c r="Z46" s="156"/>
      <c r="AA46" s="154"/>
      <c r="AB46" s="155"/>
      <c r="AC46" s="156"/>
      <c r="AD46" s="154"/>
      <c r="AE46" s="155"/>
      <c r="AF46" s="156"/>
      <c r="AG46" s="154"/>
      <c r="AH46" s="155"/>
      <c r="AI46" s="156"/>
      <c r="AJ46" s="102">
        <f t="shared" si="4"/>
        <v>0</v>
      </c>
      <c r="AK46" s="102"/>
      <c r="AL46" s="158"/>
      <c r="AM46" s="109" t="e">
        <f>ROUNDUP($AJ$46/$AJ$47,1)</f>
        <v>#DIV/0!</v>
      </c>
      <c r="AN46" s="110"/>
      <c r="AO46" s="42"/>
      <c r="AP46" s="42"/>
      <c r="AQ46" s="42"/>
    </row>
    <row r="47" spans="1:43" s="34" customFormat="1" ht="20.100000000000001" customHeight="1">
      <c r="A47" s="106" t="s">
        <v>40</v>
      </c>
      <c r="B47" s="106"/>
      <c r="C47" s="106"/>
      <c r="D47" s="25"/>
      <c r="E47" s="25"/>
      <c r="F47" s="101"/>
      <c r="G47" s="101"/>
      <c r="H47" s="101"/>
      <c r="I47" s="101"/>
      <c r="J47" s="101"/>
      <c r="K47" s="101"/>
      <c r="L47" s="101"/>
      <c r="M47" s="101"/>
      <c r="N47" s="101"/>
      <c r="O47" s="101"/>
      <c r="P47" s="101"/>
      <c r="Q47" s="101"/>
      <c r="R47" s="101"/>
      <c r="S47" s="101"/>
      <c r="T47" s="101"/>
      <c r="U47" s="101"/>
      <c r="V47" s="101"/>
      <c r="W47" s="101"/>
      <c r="X47" s="101"/>
      <c r="Y47" s="101"/>
      <c r="Z47" s="101"/>
      <c r="AA47" s="101"/>
      <c r="AB47" s="101"/>
      <c r="AC47" s="101"/>
      <c r="AD47" s="101"/>
      <c r="AE47" s="101"/>
      <c r="AF47" s="101"/>
      <c r="AG47" s="101"/>
      <c r="AH47" s="101"/>
      <c r="AI47" s="101"/>
      <c r="AJ47" s="102">
        <f>+SUM(D47:AI47)</f>
        <v>0</v>
      </c>
      <c r="AK47" s="102"/>
      <c r="AL47" s="45"/>
      <c r="AM47" s="103"/>
      <c r="AN47" s="104"/>
      <c r="AO47"/>
      <c r="AP47"/>
      <c r="AQ47"/>
    </row>
    <row r="48" spans="1:43" s="34" customFormat="1" ht="5.0999999999999996" customHeight="1">
      <c r="A48" s="46"/>
      <c r="B48" s="46"/>
      <c r="C48" s="46"/>
      <c r="D48" s="78"/>
      <c r="E48" s="78"/>
      <c r="F48" s="78"/>
      <c r="G48" s="78"/>
      <c r="H48" s="78"/>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47"/>
      <c r="AH48" s="47"/>
      <c r="AI48" s="47"/>
      <c r="AJ48" s="48"/>
      <c r="AK48" s="32"/>
      <c r="AL48" s="31"/>
      <c r="AM48" s="31"/>
      <c r="AN48" s="33"/>
    </row>
    <row r="49" spans="1:40" s="34" customFormat="1" ht="18" customHeight="1">
      <c r="A49" s="35" t="s">
        <v>41</v>
      </c>
      <c r="B49" s="32"/>
      <c r="D49" s="32"/>
      <c r="E49" s="32"/>
      <c r="F49" s="32"/>
      <c r="G49" s="32"/>
      <c r="H49" s="32"/>
      <c r="I49" s="32"/>
      <c r="J49" s="32"/>
      <c r="K49" s="32"/>
      <c r="L49" s="32"/>
      <c r="M49" s="32"/>
      <c r="N49" s="32"/>
      <c r="O49" s="32"/>
      <c r="P49" s="32"/>
      <c r="Q49" s="32"/>
      <c r="R49" s="32"/>
      <c r="S49" s="32"/>
      <c r="T49" s="32"/>
      <c r="U49" s="32"/>
      <c r="V49" s="32"/>
      <c r="W49" s="31"/>
      <c r="X49" s="32"/>
      <c r="Y49" s="32"/>
      <c r="Z49" s="32"/>
      <c r="AA49" s="32"/>
      <c r="AB49" s="32"/>
      <c r="AC49" s="32"/>
      <c r="AD49" s="32"/>
      <c r="AE49" s="32"/>
      <c r="AF49" s="32"/>
      <c r="AG49" s="47"/>
      <c r="AH49" s="47"/>
      <c r="AI49" s="47"/>
      <c r="AJ49" s="48"/>
      <c r="AK49" s="32"/>
      <c r="AL49" s="31"/>
      <c r="AM49" s="31"/>
      <c r="AN49" s="33"/>
    </row>
    <row r="50" spans="1:40" s="34" customFormat="1" ht="45" customHeight="1">
      <c r="A50" s="105" t="s">
        <v>42</v>
      </c>
      <c r="B50" s="105"/>
      <c r="C50" s="105" t="s">
        <v>43</v>
      </c>
      <c r="D50" s="105"/>
      <c r="E50" s="98" t="s">
        <v>44</v>
      </c>
      <c r="F50" s="98"/>
      <c r="G50" s="98"/>
      <c r="H50" s="98"/>
      <c r="I50" s="87" t="s">
        <v>45</v>
      </c>
      <c r="J50" s="88"/>
      <c r="K50" s="88"/>
      <c r="L50" s="88"/>
      <c r="M50" s="88"/>
      <c r="N50" s="89"/>
      <c r="O50" s="149" t="s">
        <v>91</v>
      </c>
      <c r="P50" s="150"/>
      <c r="Q50" s="150"/>
      <c r="R50" s="150"/>
      <c r="S50" s="150"/>
      <c r="T50" s="151"/>
      <c r="U50"/>
      <c r="W50" s="31"/>
      <c r="X50" s="32"/>
      <c r="Y50" s="32"/>
      <c r="Z50" s="32"/>
      <c r="AA50" s="32"/>
      <c r="AB50" s="32"/>
      <c r="AC50" s="32"/>
      <c r="AD50" s="32"/>
      <c r="AE50" s="32"/>
      <c r="AF50" s="32"/>
      <c r="AG50" s="47"/>
      <c r="AH50" s="47"/>
      <c r="AI50" s="47"/>
      <c r="AJ50" s="48"/>
      <c r="AK50" s="32"/>
      <c r="AL50" s="31"/>
      <c r="AM50" s="31"/>
      <c r="AN50" s="33"/>
    </row>
    <row r="51" spans="1:40" s="34" customFormat="1" ht="18" customHeight="1">
      <c r="A51" s="98" t="s">
        <v>46</v>
      </c>
      <c r="B51" s="98"/>
      <c r="C51" s="99" t="e">
        <f>ROUNDDOWN(IF(AL37&lt;=30,1,1+ROUNDUP((AL37-30)/30,0)),1)</f>
        <v>#DIV/0!</v>
      </c>
      <c r="D51" s="99"/>
      <c r="E51" s="99" t="e">
        <f>ROUNDDOWN(AL37/5,1)</f>
        <v>#DIV/0!</v>
      </c>
      <c r="F51" s="99"/>
      <c r="G51" s="99"/>
      <c r="H51" s="99"/>
      <c r="I51" s="152" t="e">
        <f>ROUNDDOWN($AL$40/9,1)+ROUNDDOWN(($AL$41-$AM$42)/6,1)+ROUNDDOWN($AM$42/12,1)+ROUNDDOWN(($AL$43-$AM$44)/4,1)+ROUNDDOWN($AM$44/8,1)+ROUNDDOWN(($AL$45-$AM$46)/2.5,1)+ROUNDDOWN($AM$46/5,1)</f>
        <v>#DIV/0!</v>
      </c>
      <c r="J51" s="100"/>
      <c r="K51" s="100"/>
      <c r="L51" s="100"/>
      <c r="M51" s="100"/>
      <c r="N51" s="100"/>
      <c r="O51" s="153">
        <v>1</v>
      </c>
      <c r="P51" s="153"/>
      <c r="Q51" s="153"/>
      <c r="R51" s="153"/>
      <c r="S51" s="153"/>
      <c r="T51" s="153"/>
      <c r="U51"/>
      <c r="W51" s="31"/>
      <c r="X51" s="32"/>
      <c r="Y51" s="32"/>
      <c r="Z51" s="32"/>
      <c r="AA51" s="32"/>
      <c r="AB51" s="32"/>
      <c r="AC51" s="32"/>
      <c r="AD51" s="32"/>
      <c r="AE51" s="32"/>
      <c r="AF51" s="32"/>
      <c r="AG51" s="47"/>
      <c r="AH51" s="47"/>
      <c r="AI51" s="47"/>
      <c r="AJ51" s="48"/>
      <c r="AK51" s="32"/>
      <c r="AL51" s="31"/>
      <c r="AM51" s="31"/>
      <c r="AN51" s="33"/>
    </row>
    <row r="52" spans="1:40" s="34" customFormat="1" ht="5.0999999999999996" customHeight="1">
      <c r="A52" s="46"/>
      <c r="B52" s="46"/>
      <c r="C52" s="46"/>
      <c r="D52" s="46"/>
      <c r="E52" s="46"/>
      <c r="F52" s="46"/>
      <c r="G52" s="46"/>
      <c r="H52" s="46"/>
      <c r="I52" s="46"/>
      <c r="J52" s="47"/>
      <c r="K52" s="47"/>
      <c r="L52" s="47"/>
      <c r="M52" s="48"/>
      <c r="N52" s="32"/>
      <c r="O52" s="32"/>
      <c r="P52" s="32"/>
      <c r="Q52"/>
      <c r="W52" s="31"/>
      <c r="X52" s="32"/>
      <c r="Y52" s="32"/>
      <c r="Z52" s="32"/>
      <c r="AA52" s="32"/>
      <c r="AB52" s="32"/>
      <c r="AC52" s="32"/>
      <c r="AD52" s="32"/>
      <c r="AE52" s="32"/>
      <c r="AF52" s="32"/>
      <c r="AG52" s="47"/>
      <c r="AH52" s="47"/>
      <c r="AI52" s="47"/>
      <c r="AJ52" s="48"/>
      <c r="AK52" s="32"/>
      <c r="AL52" s="31"/>
      <c r="AM52" s="31"/>
      <c r="AN52" s="33"/>
    </row>
    <row r="53" spans="1:40" ht="21" customHeight="1">
      <c r="A53" s="49" t="s">
        <v>47</v>
      </c>
      <c r="B53" s="8"/>
      <c r="C53" s="17"/>
      <c r="D53" s="17"/>
      <c r="E53" s="17"/>
      <c r="F53" s="17"/>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c r="AJ53" s="50"/>
      <c r="AK53" s="50"/>
      <c r="AL53" s="50"/>
      <c r="AM53" s="50"/>
      <c r="AN53" s="50"/>
    </row>
    <row r="54" spans="1:40" ht="24.95" customHeight="1">
      <c r="A54" s="9"/>
      <c r="B54" s="16"/>
      <c r="C54" s="87" t="s">
        <v>92</v>
      </c>
      <c r="D54" s="88"/>
      <c r="E54" s="96" t="s">
        <v>93</v>
      </c>
      <c r="F54" s="96"/>
      <c r="G54" s="96"/>
      <c r="H54" s="96"/>
      <c r="I54" s="87" t="s">
        <v>94</v>
      </c>
      <c r="J54" s="88"/>
      <c r="K54" s="88"/>
      <c r="L54" s="88"/>
      <c r="M54" s="88"/>
      <c r="N54" s="89"/>
      <c r="O54" s="87" t="s">
        <v>45</v>
      </c>
      <c r="P54" s="88"/>
      <c r="Q54" s="88"/>
      <c r="R54" s="88"/>
      <c r="S54" s="88"/>
      <c r="T54" s="89"/>
      <c r="U54" s="149" t="s">
        <v>97</v>
      </c>
      <c r="V54" s="150"/>
      <c r="W54" s="150"/>
      <c r="X54" s="150"/>
      <c r="Y54" s="150"/>
      <c r="Z54" s="151"/>
      <c r="AA54" s="87" t="s">
        <v>95</v>
      </c>
      <c r="AB54" s="88"/>
      <c r="AC54" s="88"/>
      <c r="AD54" s="88"/>
      <c r="AE54" s="88"/>
      <c r="AF54" s="89"/>
      <c r="AG54" s="96" t="s">
        <v>96</v>
      </c>
      <c r="AH54" s="96"/>
      <c r="AI54" s="96"/>
      <c r="AJ54" s="96"/>
      <c r="AK54" s="96"/>
      <c r="AL54" s="96" t="s">
        <v>96</v>
      </c>
      <c r="AM54" s="96"/>
      <c r="AN54" s="9"/>
    </row>
    <row r="55" spans="1:40" ht="18" customHeight="1">
      <c r="A55" s="9"/>
      <c r="B55" s="16"/>
      <c r="C55" s="51" t="s">
        <v>48</v>
      </c>
      <c r="D55" s="51" t="s">
        <v>49</v>
      </c>
      <c r="E55" s="52" t="s">
        <v>48</v>
      </c>
      <c r="F55" s="97" t="s">
        <v>49</v>
      </c>
      <c r="G55" s="97"/>
      <c r="H55" s="97"/>
      <c r="I55" s="93" t="s">
        <v>48</v>
      </c>
      <c r="J55" s="94"/>
      <c r="K55" s="95"/>
      <c r="L55" s="93" t="s">
        <v>49</v>
      </c>
      <c r="M55" s="94"/>
      <c r="N55" s="95"/>
      <c r="O55" s="93" t="s">
        <v>48</v>
      </c>
      <c r="P55" s="94"/>
      <c r="Q55" s="95"/>
      <c r="R55" s="93" t="s">
        <v>49</v>
      </c>
      <c r="S55" s="94"/>
      <c r="T55" s="95"/>
      <c r="U55" s="143" t="s">
        <v>48</v>
      </c>
      <c r="V55" s="144"/>
      <c r="W55" s="145"/>
      <c r="X55" s="143" t="s">
        <v>49</v>
      </c>
      <c r="Y55" s="144"/>
      <c r="Z55" s="145"/>
      <c r="AA55" s="93" t="s">
        <v>48</v>
      </c>
      <c r="AB55" s="94"/>
      <c r="AC55" s="95"/>
      <c r="AD55" s="93" t="s">
        <v>49</v>
      </c>
      <c r="AE55" s="94"/>
      <c r="AF55" s="95"/>
      <c r="AG55" s="93" t="s">
        <v>48</v>
      </c>
      <c r="AH55" s="94"/>
      <c r="AI55" s="95"/>
      <c r="AJ55" s="93" t="s">
        <v>49</v>
      </c>
      <c r="AK55" s="95"/>
      <c r="AL55" s="52" t="s">
        <v>50</v>
      </c>
      <c r="AM55" s="52" t="s">
        <v>51</v>
      </c>
      <c r="AN55" s="9"/>
    </row>
    <row r="56" spans="1:40" ht="18" customHeight="1">
      <c r="A56" s="9"/>
      <c r="B56" s="53" t="s">
        <v>52</v>
      </c>
      <c r="C56" s="52">
        <f>COUNTIFS($B$11:$B$30,C$54,$C$11:$C$30,"A",$E$11:$E$30,"*")</f>
        <v>0</v>
      </c>
      <c r="D56" s="52">
        <f>COUNTIFS($B$11:$B$30,C$54,$C$11:$C$30,"B",$E$11:$E$30,"*")</f>
        <v>0</v>
      </c>
      <c r="E56" s="52">
        <f>COUNTIFS($B$11:$B$30,E$54,$C$11:$C$30,"A",$E$11:$E$30,"*")</f>
        <v>0</v>
      </c>
      <c r="F56" s="93">
        <f>COUNTIFS($B$11:$B$30,E$54,$C$11:$C$30,"B",$E$11:$E$30,"*")</f>
        <v>0</v>
      </c>
      <c r="G56" s="94"/>
      <c r="H56" s="95"/>
      <c r="I56" s="93">
        <f>COUNTIFS($B$11:$B$30,I$54,$C$11:$C$30,"A",$E$11:$E$30,"*")</f>
        <v>0</v>
      </c>
      <c r="J56" s="94"/>
      <c r="K56" s="95"/>
      <c r="L56" s="93">
        <f>COUNTIFS($B$11:$B$30,I$54,$C$11:$C$30,"B",$E$11:$E$30,"*")</f>
        <v>0</v>
      </c>
      <c r="M56" s="94"/>
      <c r="N56" s="95"/>
      <c r="O56" s="93">
        <f>COUNTIFS($B$11:$B$30,O$54,$C$11:$C$30,"A",$E$11:$E$30,"*")</f>
        <v>0</v>
      </c>
      <c r="P56" s="94"/>
      <c r="Q56" s="95"/>
      <c r="R56" s="93">
        <f>COUNTIFS($B$11:$B$30,O$54,$C$11:$C$30,"B",$E$11:$E$30,"*")</f>
        <v>0</v>
      </c>
      <c r="S56" s="94"/>
      <c r="T56" s="95"/>
      <c r="U56" s="143">
        <f>COUNTIFS($B$11:$B$30,U$54,$C$11:$C$30,"A",$E$11:$E$30,"*")</f>
        <v>0</v>
      </c>
      <c r="V56" s="144"/>
      <c r="W56" s="145"/>
      <c r="X56" s="143">
        <f>COUNTIFS($B$11:$B$30,U$54,$C$11:$C$30,"B",$E$11:$E$30,"*")</f>
        <v>0</v>
      </c>
      <c r="Y56" s="144"/>
      <c r="Z56" s="145"/>
      <c r="AA56" s="93">
        <f>COUNTIFS($B$11:$B$30,AA$54,$C$11:$C$30,"A",$E$11:$E$30,"*")</f>
        <v>0</v>
      </c>
      <c r="AB56" s="94"/>
      <c r="AC56" s="95"/>
      <c r="AD56" s="93">
        <f>COUNTIFS($B$11:$B$30,AA$54,$C$11:$C$30,"B",$E$11:$E$30,"*")</f>
        <v>0</v>
      </c>
      <c r="AE56" s="94"/>
      <c r="AF56" s="95"/>
      <c r="AG56" s="93">
        <f>COUNTIFS($B$11:$B$30,AG$54,$C$11:$C$30,"A",$E$11:$E$30,"*")</f>
        <v>0</v>
      </c>
      <c r="AH56" s="94"/>
      <c r="AI56" s="95"/>
      <c r="AJ56" s="93">
        <f>COUNTIFS($B$11:$B$30,AG$54,$C$11:$C$30,"B",$E$11:$E$30,"*")</f>
        <v>0</v>
      </c>
      <c r="AK56" s="95"/>
      <c r="AL56" s="52">
        <f>COUNTIFS($B$11:$B$30,AL$54,$C$11:$C$30,"A",$E$11:$E$30,"*")</f>
        <v>0</v>
      </c>
      <c r="AM56" s="52">
        <f>COUNTIFS($B$11:$B$30,AL$54,$C$11:$C$30,"B",$E$11:$E$30,"*")</f>
        <v>0</v>
      </c>
      <c r="AN56" s="9"/>
    </row>
    <row r="57" spans="1:40" ht="18" customHeight="1">
      <c r="A57" s="9"/>
      <c r="B57" s="54" t="s">
        <v>53</v>
      </c>
      <c r="C57" s="55"/>
      <c r="D57" s="55"/>
      <c r="E57" s="52">
        <f>COUNTIFS($B$11:$B$30,E$54,$C$11:$C$30,"C",$E$11:$E$30,"*")</f>
        <v>0</v>
      </c>
      <c r="F57" s="93">
        <f>COUNTIFS($B$11:$B$30,E$54,$C$11:$C$30,"D",$E$11:$E$30,"*")</f>
        <v>0</v>
      </c>
      <c r="G57" s="94"/>
      <c r="H57" s="95"/>
      <c r="I57" s="93">
        <f>COUNTIFS($B$11:$B$30,I$54,$C$11:$C$30,"C",$E$11:$E$30,"*")</f>
        <v>0</v>
      </c>
      <c r="J57" s="94"/>
      <c r="K57" s="95"/>
      <c r="L57" s="93">
        <f>COUNTIFS($B$11:$B$30,I$54,$C$11:$C$30,"D",$E$11:$E$30,"*")</f>
        <v>0</v>
      </c>
      <c r="M57" s="94"/>
      <c r="N57" s="95"/>
      <c r="O57" s="93">
        <f>COUNTIFS($B$11:$B$30,O$54,$C$11:$C$30,"C",$E$11:$E$30,"*")</f>
        <v>0</v>
      </c>
      <c r="P57" s="94"/>
      <c r="Q57" s="95"/>
      <c r="R57" s="93">
        <f>COUNTIFS($B$11:$B$30,O$54,$C$11:$C$30,"D",$E$11:$E$30,"*")</f>
        <v>0</v>
      </c>
      <c r="S57" s="94"/>
      <c r="T57" s="95"/>
      <c r="U57" s="143">
        <f>COUNTIFS($B$11:$B$30,U$54,$C$11:$C$30,"C",$E$11:$E$30,"*")</f>
        <v>0</v>
      </c>
      <c r="V57" s="144"/>
      <c r="W57" s="145"/>
      <c r="X57" s="143">
        <f>COUNTIFS($B$11:$B$30,U$54,$C$11:$C$30,"D",$E$11:$E$30,"*")</f>
        <v>0</v>
      </c>
      <c r="Y57" s="144"/>
      <c r="Z57" s="145"/>
      <c r="AA57" s="93">
        <f>COUNTIFS($B$11:$B$30,AA$54,$C$11:$C$30,"C",$E$11:$E$30,"*")</f>
        <v>0</v>
      </c>
      <c r="AB57" s="94"/>
      <c r="AC57" s="95"/>
      <c r="AD57" s="93">
        <f>COUNTIFS($B$11:$B$30,AA$54,$C$11:$C$30,"D",$E$11:$E$30,"*")</f>
        <v>0</v>
      </c>
      <c r="AE57" s="94"/>
      <c r="AF57" s="95"/>
      <c r="AG57" s="93">
        <f>COUNTIFS($B$11:$B$30,AG$54,$C$11:$C$30,"C",$E$11:$E$30,"*")</f>
        <v>0</v>
      </c>
      <c r="AH57" s="94"/>
      <c r="AI57" s="95"/>
      <c r="AJ57" s="93">
        <f>COUNTIFS($B$11:$B$30,AG$54,$C$11:$C$30,"D",$E$11:$E$30,"*")</f>
        <v>0</v>
      </c>
      <c r="AK57" s="95"/>
      <c r="AL57" s="52">
        <f>COUNTIFS($B$11:$B$30,AL$54,$C$11:$C$30,"C",$E$11:$E$30,"*")</f>
        <v>0</v>
      </c>
      <c r="AM57" s="52">
        <f>COUNTIFS($B$11:$B$30,AL$54,$C$11:$C$30,"D",$E$11:$E$30,"*")</f>
        <v>0</v>
      </c>
      <c r="AN57" s="9"/>
    </row>
    <row r="58" spans="1:40" ht="24.95" customHeight="1">
      <c r="A58" s="9"/>
      <c r="B58" s="54" t="s">
        <v>54</v>
      </c>
      <c r="C58" s="91"/>
      <c r="D58" s="92"/>
      <c r="E58" s="87">
        <f>IF($AK$3="４週",SUMIFS($AK$11:$AK$30,$B$11:$B$30,E54)/4/$AH$5,IF($AK$3="歴月",SUMIFS($AK$11:$AK$30,$B$11:$B$30,E54)/$AL$5,"記載する期間を選択してください"))</f>
        <v>0</v>
      </c>
      <c r="F58" s="88"/>
      <c r="G58" s="88"/>
      <c r="H58" s="89"/>
      <c r="I58" s="87">
        <f>IF($AK$3="４週",SUMIFS($AK$11:$AK$30,$B$11:$B$30,I54)/4/$AH$5,IF($AK$3="歴月",SUMIFS($AK$11:$AK$30,$B$11:$B$30,I54)/$AL$5,"記載する期間を選択してください"))</f>
        <v>0</v>
      </c>
      <c r="J58" s="88"/>
      <c r="K58" s="88"/>
      <c r="L58" s="88"/>
      <c r="M58" s="88"/>
      <c r="N58" s="89"/>
      <c r="O58" s="87">
        <f>IF($AK$3="４週",SUMIFS($AK$11:$AK$30,$B$11:$B$30,O54)/4/$AH$5,IF($AK$3="歴月",SUMIFS($AK$11:$AK$30,$B$11:$B$30,O54)/$AL$5,"記載する期間を選択してください"))</f>
        <v>0</v>
      </c>
      <c r="P58" s="88"/>
      <c r="Q58" s="88"/>
      <c r="R58" s="88"/>
      <c r="S58" s="88"/>
      <c r="T58" s="89"/>
      <c r="U58" s="146"/>
      <c r="V58" s="147"/>
      <c r="W58" s="147"/>
      <c r="X58" s="147"/>
      <c r="Y58" s="147"/>
      <c r="Z58" s="148"/>
      <c r="AA58" s="87">
        <f>IF($AK$3="４週",SUMIFS($AK$11:$AK$30,$B$11:$B$30,AA54)/4/$AH$5,IF($AK$3="歴月",SUMIFS($AK$11:$AK$30,$B$11:$B$30,AA54)/$AL$5,"記載する期間を選択してください"))</f>
        <v>0</v>
      </c>
      <c r="AB58" s="88"/>
      <c r="AC58" s="88"/>
      <c r="AD58" s="88"/>
      <c r="AE58" s="88"/>
      <c r="AF58" s="89"/>
      <c r="AG58" s="87">
        <f>IF($AK$3="４週",SUMIFS($AK$11:$AK$30,$B$11:$B$30,AG54)/4/$AH$5,IF($AK$3="歴月",SUMIFS($AK$11:$AK$30,$B$11:$B$30,AG54)/$AL$5,"記載する期間を選択してください"))</f>
        <v>0</v>
      </c>
      <c r="AH58" s="88"/>
      <c r="AI58" s="88"/>
      <c r="AJ58" s="88"/>
      <c r="AK58" s="89"/>
      <c r="AL58" s="87">
        <f>IF($AK$3="４週",SUMIFS($AK$11:$AK$30,$B$11:$B$30,AL54)/4/$AH$5,IF($AK$3="歴月",SUMIFS($AK$11:$AK$30,$B$11:$B$30,AL54)/$AL$5,"記載する期間を選択してください"))</f>
        <v>0</v>
      </c>
      <c r="AM58" s="89"/>
      <c r="AN58" s="9"/>
    </row>
    <row r="59" spans="1:40" ht="5.0999999999999996" customHeight="1">
      <c r="A59" s="9"/>
      <c r="B59" s="8"/>
      <c r="C59" s="56">
        <v>2</v>
      </c>
      <c r="D59" s="56"/>
      <c r="E59" s="56">
        <v>3</v>
      </c>
      <c r="F59" s="56"/>
      <c r="G59" s="56"/>
      <c r="H59" s="56"/>
      <c r="I59" s="56">
        <v>4</v>
      </c>
      <c r="J59" s="56"/>
      <c r="K59" s="56"/>
      <c r="L59" s="56"/>
      <c r="M59" s="56"/>
      <c r="N59" s="56"/>
      <c r="O59" s="56">
        <v>5</v>
      </c>
      <c r="P59" s="56"/>
      <c r="Q59" s="56"/>
      <c r="R59" s="56"/>
      <c r="S59" s="56"/>
      <c r="T59" s="56"/>
      <c r="U59" s="56">
        <v>6</v>
      </c>
      <c r="V59" s="56"/>
      <c r="W59" s="56"/>
      <c r="X59" s="56"/>
      <c r="Y59" s="56"/>
      <c r="Z59" s="56"/>
      <c r="AA59" s="56">
        <v>7</v>
      </c>
      <c r="AB59" s="56"/>
      <c r="AC59" s="56"/>
      <c r="AD59" s="56"/>
      <c r="AE59" s="56"/>
      <c r="AF59" s="56"/>
      <c r="AG59" s="56">
        <v>8</v>
      </c>
      <c r="AH59" s="56"/>
      <c r="AI59" s="56"/>
      <c r="AJ59" s="56"/>
      <c r="AK59" s="56"/>
      <c r="AL59" s="56">
        <v>9</v>
      </c>
      <c r="AM59" s="57"/>
      <c r="AN59" s="9"/>
    </row>
    <row r="60" spans="1:40" ht="15" customHeight="1">
      <c r="A60" s="58" t="s">
        <v>55</v>
      </c>
      <c r="B60" s="59"/>
      <c r="C60" s="60"/>
      <c r="D60" s="60"/>
      <c r="E60" s="60"/>
      <c r="F60" s="61"/>
      <c r="G60" s="60"/>
      <c r="H60" s="56"/>
      <c r="I60" s="56"/>
      <c r="J60" s="56"/>
      <c r="K60" s="56"/>
      <c r="L60" s="56"/>
      <c r="M60" s="56"/>
      <c r="N60" s="56"/>
      <c r="O60" s="56"/>
      <c r="P60" s="56"/>
      <c r="Q60" s="56"/>
      <c r="R60" s="56">
        <v>6</v>
      </c>
      <c r="S60" s="56"/>
      <c r="T60" s="56"/>
      <c r="U60" s="56"/>
      <c r="V60" s="56"/>
      <c r="W60" s="56"/>
      <c r="X60" s="56">
        <v>7</v>
      </c>
      <c r="Y60" s="56"/>
      <c r="Z60" s="56"/>
      <c r="AA60" s="56"/>
      <c r="AB60" s="56"/>
      <c r="AC60" s="56"/>
      <c r="AD60" s="56">
        <v>8</v>
      </c>
      <c r="AE60" s="56"/>
      <c r="AF60" s="56"/>
      <c r="AG60" s="62"/>
      <c r="AH60" s="62"/>
      <c r="AI60" s="62"/>
      <c r="AJ60" s="62">
        <v>9</v>
      </c>
      <c r="AK60" s="63"/>
      <c r="AL60" s="63"/>
      <c r="AM60" s="9"/>
    </row>
    <row r="61" spans="1:40" s="65" customFormat="1" ht="15" customHeight="1">
      <c r="A61" s="58" t="s">
        <v>56</v>
      </c>
      <c r="B61" s="64"/>
      <c r="C61" s="64"/>
      <c r="D61" s="64"/>
      <c r="E61" s="64"/>
      <c r="F61" s="64"/>
      <c r="G61" s="6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row>
    <row r="62" spans="1:40" s="65" customFormat="1" ht="15" customHeight="1">
      <c r="A62" s="58" t="s">
        <v>57</v>
      </c>
      <c r="B62" s="64"/>
      <c r="C62" s="64"/>
      <c r="D62" s="64"/>
      <c r="E62" s="64"/>
      <c r="F62" s="64"/>
      <c r="G62" s="6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row>
    <row r="63" spans="1:40" s="65" customFormat="1" ht="15" customHeight="1">
      <c r="A63" s="58" t="s">
        <v>58</v>
      </c>
      <c r="B63" s="64"/>
      <c r="C63" s="64"/>
      <c r="D63" s="64"/>
      <c r="E63" s="64"/>
      <c r="F63" s="64"/>
      <c r="G63" s="6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row>
    <row r="64" spans="1:40" s="65" customFormat="1" ht="15" customHeight="1">
      <c r="A64" s="58" t="s">
        <v>59</v>
      </c>
      <c r="B64" s="64"/>
      <c r="C64" s="64"/>
      <c r="D64" s="64"/>
      <c r="E64" s="64"/>
      <c r="F64" s="64"/>
      <c r="G64" s="6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row>
    <row r="65" spans="1:7" ht="15" customHeight="1">
      <c r="A65" s="65" t="s">
        <v>60</v>
      </c>
      <c r="B65" s="66"/>
      <c r="C65" s="65"/>
      <c r="D65" s="65"/>
      <c r="E65" s="65"/>
      <c r="F65" s="65"/>
      <c r="G65" s="65"/>
    </row>
    <row r="66" spans="1:7" ht="15" customHeight="1">
      <c r="A66" s="65" t="s">
        <v>61</v>
      </c>
      <c r="B66" s="66"/>
      <c r="C66" s="65"/>
      <c r="D66" s="65"/>
      <c r="E66" s="65"/>
      <c r="F66" s="65"/>
      <c r="G66" s="65"/>
    </row>
    <row r="67" spans="1:7" ht="15" customHeight="1">
      <c r="A67" s="65"/>
      <c r="B67" s="53" t="s">
        <v>62</v>
      </c>
      <c r="C67" s="90" t="s">
        <v>63</v>
      </c>
      <c r="D67" s="90"/>
      <c r="E67" s="90"/>
      <c r="F67" s="65"/>
      <c r="G67" s="65"/>
    </row>
    <row r="68" spans="1:7" ht="15" customHeight="1">
      <c r="A68" s="65"/>
      <c r="B68" s="67" t="s">
        <v>64</v>
      </c>
      <c r="C68" s="86" t="s">
        <v>65</v>
      </c>
      <c r="D68" s="86"/>
      <c r="E68" s="86"/>
      <c r="F68" s="65"/>
      <c r="G68" s="65"/>
    </row>
    <row r="69" spans="1:7" ht="15" customHeight="1">
      <c r="A69" s="65"/>
      <c r="B69" s="67" t="s">
        <v>66</v>
      </c>
      <c r="C69" s="86" t="s">
        <v>67</v>
      </c>
      <c r="D69" s="86"/>
      <c r="E69" s="86"/>
      <c r="F69" s="65"/>
      <c r="G69" s="65"/>
    </row>
    <row r="70" spans="1:7" ht="15" customHeight="1">
      <c r="A70" s="65"/>
      <c r="B70" s="67" t="s">
        <v>68</v>
      </c>
      <c r="C70" s="86" t="s">
        <v>69</v>
      </c>
      <c r="D70" s="86"/>
      <c r="E70" s="86"/>
      <c r="F70" s="65"/>
      <c r="G70" s="65"/>
    </row>
    <row r="71" spans="1:7" ht="15" customHeight="1">
      <c r="A71" s="65"/>
      <c r="B71" s="67" t="s">
        <v>70</v>
      </c>
      <c r="C71" s="86" t="s">
        <v>71</v>
      </c>
      <c r="D71" s="86"/>
      <c r="E71" s="86"/>
      <c r="F71" s="65"/>
      <c r="G71" s="65"/>
    </row>
    <row r="72" spans="1:7" ht="15" customHeight="1">
      <c r="A72" s="65"/>
      <c r="B72" s="58" t="s">
        <v>72</v>
      </c>
      <c r="C72" s="65"/>
      <c r="D72" s="65"/>
      <c r="E72" s="65"/>
      <c r="F72" s="65"/>
      <c r="G72" s="65"/>
    </row>
    <row r="73" spans="1:7" ht="15" customHeight="1">
      <c r="A73" s="65"/>
      <c r="B73" s="58" t="s">
        <v>73</v>
      </c>
      <c r="C73" s="65"/>
      <c r="D73" s="65"/>
      <c r="E73" s="65"/>
      <c r="F73" s="65"/>
      <c r="G73" s="65"/>
    </row>
    <row r="74" spans="1:7" ht="15" customHeight="1">
      <c r="A74" s="65"/>
      <c r="B74" s="58" t="s">
        <v>74</v>
      </c>
      <c r="C74" s="65"/>
      <c r="D74" s="65"/>
      <c r="E74" s="65"/>
      <c r="F74" s="65"/>
      <c r="G74" s="65"/>
    </row>
    <row r="75" spans="1:7" ht="15" customHeight="1">
      <c r="A75" s="65" t="s">
        <v>75</v>
      </c>
      <c r="B75" s="66"/>
      <c r="C75" s="65"/>
      <c r="D75" s="65"/>
      <c r="E75" s="65"/>
      <c r="F75" s="65"/>
      <c r="G75" s="65"/>
    </row>
    <row r="76" spans="1:7" ht="15" customHeight="1">
      <c r="A76" s="65" t="s">
        <v>76</v>
      </c>
      <c r="B76" s="66"/>
      <c r="C76" s="65"/>
      <c r="D76" s="65"/>
      <c r="E76" s="65"/>
      <c r="F76" s="65"/>
      <c r="G76" s="65"/>
    </row>
    <row r="77" spans="1:7" ht="15" customHeight="1">
      <c r="A77" s="65" t="s">
        <v>77</v>
      </c>
      <c r="B77" s="66"/>
      <c r="C77" s="65"/>
      <c r="D77" s="65"/>
      <c r="E77" s="65"/>
      <c r="F77" s="65"/>
      <c r="G77" s="65"/>
    </row>
    <row r="78" spans="1:7" ht="15" customHeight="1">
      <c r="A78" s="65" t="s">
        <v>78</v>
      </c>
      <c r="B78" s="66"/>
      <c r="C78" s="65"/>
      <c r="D78" s="65"/>
      <c r="E78" s="65"/>
      <c r="F78" s="65"/>
      <c r="G78" s="65"/>
    </row>
    <row r="79" spans="1:7" ht="15" customHeight="1">
      <c r="A79" s="65" t="s">
        <v>79</v>
      </c>
      <c r="B79" s="66"/>
      <c r="C79" s="65"/>
      <c r="D79" s="65"/>
      <c r="E79" s="65"/>
      <c r="F79" s="65"/>
      <c r="G79" s="65"/>
    </row>
    <row r="80" spans="1:7" ht="15" customHeight="1">
      <c r="A80" s="65" t="s">
        <v>80</v>
      </c>
      <c r="B80" s="66"/>
      <c r="C80" s="65"/>
      <c r="D80" s="65"/>
      <c r="E80" s="65"/>
      <c r="F80" s="65"/>
      <c r="G80" s="65"/>
    </row>
    <row r="81" spans="1:7" ht="15" customHeight="1">
      <c r="A81" s="65" t="s">
        <v>81</v>
      </c>
      <c r="B81" s="66"/>
      <c r="C81" s="65"/>
      <c r="D81" s="65"/>
      <c r="E81" s="65"/>
      <c r="F81" s="65"/>
      <c r="G81" s="65"/>
    </row>
    <row r="82" spans="1:7" ht="15" customHeight="1">
      <c r="A82" s="65" t="s">
        <v>82</v>
      </c>
      <c r="B82" s="66"/>
      <c r="C82" s="65"/>
      <c r="D82" s="65"/>
      <c r="E82" s="65"/>
      <c r="F82" s="65"/>
      <c r="G82" s="65"/>
    </row>
    <row r="83" spans="1:7" ht="15" customHeight="1">
      <c r="A83" s="65" t="s">
        <v>83</v>
      </c>
      <c r="B83" s="66"/>
      <c r="C83" s="65"/>
      <c r="D83" s="65"/>
      <c r="E83" s="65"/>
      <c r="F83" s="65"/>
      <c r="G83" s="65"/>
    </row>
    <row r="84" spans="1:7" ht="15" customHeight="1">
      <c r="A84" s="65" t="s">
        <v>84</v>
      </c>
      <c r="B84" s="66"/>
      <c r="C84" s="65"/>
      <c r="D84" s="65"/>
      <c r="E84" s="65"/>
      <c r="F84" s="65"/>
      <c r="G84" s="65"/>
    </row>
    <row r="85" spans="1:7" ht="15" customHeight="1">
      <c r="A85" s="65" t="s">
        <v>85</v>
      </c>
      <c r="B85" s="66"/>
      <c r="C85" s="65"/>
      <c r="D85" s="65"/>
      <c r="E85" s="65"/>
      <c r="F85" s="65"/>
      <c r="G85" s="65"/>
    </row>
    <row r="86" spans="1:7" ht="15" customHeight="1">
      <c r="A86" s="65" t="s">
        <v>86</v>
      </c>
      <c r="B86" s="66"/>
      <c r="C86" s="65"/>
      <c r="D86" s="65"/>
      <c r="E86" s="65"/>
      <c r="F86" s="65"/>
      <c r="G86" s="65"/>
    </row>
    <row r="87" spans="1:7" ht="15" customHeight="1">
      <c r="A87" s="65" t="s">
        <v>87</v>
      </c>
      <c r="B87" s="66"/>
      <c r="C87" s="65"/>
      <c r="D87" s="65"/>
      <c r="E87" s="65"/>
      <c r="F87" s="65"/>
      <c r="G87" s="65"/>
    </row>
  </sheetData>
  <mergeCells count="266">
    <mergeCell ref="AK1:AN1"/>
    <mergeCell ref="M2:P2"/>
    <mergeCell ref="Q2:R2"/>
    <mergeCell ref="S2:T2"/>
    <mergeCell ref="U2:V2"/>
    <mergeCell ref="AK2:AN2"/>
    <mergeCell ref="AK3:AN3"/>
    <mergeCell ref="AK4:AN4"/>
    <mergeCell ref="AH5:AJ5"/>
    <mergeCell ref="A7:A10"/>
    <mergeCell ref="B7:B10"/>
    <mergeCell ref="C7:C10"/>
    <mergeCell ref="D7:D10"/>
    <mergeCell ref="E7:E10"/>
    <mergeCell ref="F7:AJ7"/>
    <mergeCell ref="AK7:AK10"/>
    <mergeCell ref="AM11:AN11"/>
    <mergeCell ref="AM12:AN12"/>
    <mergeCell ref="AM13:AN13"/>
    <mergeCell ref="AM14:AN14"/>
    <mergeCell ref="AM15:AN15"/>
    <mergeCell ref="AM16:AN16"/>
    <mergeCell ref="AL7:AL10"/>
    <mergeCell ref="AM7:AN10"/>
    <mergeCell ref="F8:L8"/>
    <mergeCell ref="M8:S8"/>
    <mergeCell ref="T8:Z8"/>
    <mergeCell ref="AA8:AG8"/>
    <mergeCell ref="AH8:AJ8"/>
    <mergeCell ref="AM23:AN23"/>
    <mergeCell ref="AM24:AN24"/>
    <mergeCell ref="AM25:AN25"/>
    <mergeCell ref="AM26:AN26"/>
    <mergeCell ref="AM27:AN27"/>
    <mergeCell ref="AM28:AN28"/>
    <mergeCell ref="AM17:AN17"/>
    <mergeCell ref="AM18:AN18"/>
    <mergeCell ref="AM19:AN19"/>
    <mergeCell ref="AM20:AN20"/>
    <mergeCell ref="AM21:AN21"/>
    <mergeCell ref="AM22:AN22"/>
    <mergeCell ref="AM29:AN29"/>
    <mergeCell ref="AM30:AN30"/>
    <mergeCell ref="A31:E31"/>
    <mergeCell ref="AM31:AN32"/>
    <mergeCell ref="A32:E32"/>
    <mergeCell ref="A36:C36"/>
    <mergeCell ref="F36:H36"/>
    <mergeCell ref="I36:K36"/>
    <mergeCell ref="L36:N36"/>
    <mergeCell ref="O36:Q36"/>
    <mergeCell ref="AJ36:AK36"/>
    <mergeCell ref="AM36:AN36"/>
    <mergeCell ref="AA36:AC36"/>
    <mergeCell ref="AD36:AF36"/>
    <mergeCell ref="AG36:AI36"/>
    <mergeCell ref="A37:C37"/>
    <mergeCell ref="F37:H37"/>
    <mergeCell ref="I37:K37"/>
    <mergeCell ref="L37:N37"/>
    <mergeCell ref="O37:Q37"/>
    <mergeCell ref="R37:T37"/>
    <mergeCell ref="U37:W37"/>
    <mergeCell ref="X37:Z37"/>
    <mergeCell ref="R36:T36"/>
    <mergeCell ref="U36:W36"/>
    <mergeCell ref="X36:Z36"/>
    <mergeCell ref="AA37:AC37"/>
    <mergeCell ref="AD37:AF37"/>
    <mergeCell ref="AG37:AI37"/>
    <mergeCell ref="AJ37:AK37"/>
    <mergeCell ref="AM37:AN37"/>
    <mergeCell ref="F38:H38"/>
    <mergeCell ref="I38:K38"/>
    <mergeCell ref="L38:N38"/>
    <mergeCell ref="O38:Q38"/>
    <mergeCell ref="R38:T38"/>
    <mergeCell ref="AM38:AN38"/>
    <mergeCell ref="U38:W38"/>
    <mergeCell ref="X38:Z38"/>
    <mergeCell ref="AA38:AC38"/>
    <mergeCell ref="AD38:AF38"/>
    <mergeCell ref="AG38:AI38"/>
    <mergeCell ref="AJ38:AK38"/>
    <mergeCell ref="AG39:AI39"/>
    <mergeCell ref="AJ39:AK39"/>
    <mergeCell ref="AM39:AN39"/>
    <mergeCell ref="F40:H40"/>
    <mergeCell ref="I40:K40"/>
    <mergeCell ref="L40:N40"/>
    <mergeCell ref="O40:Q40"/>
    <mergeCell ref="R40:T40"/>
    <mergeCell ref="U40:W40"/>
    <mergeCell ref="X40:Z40"/>
    <mergeCell ref="AA40:AC40"/>
    <mergeCell ref="AD40:AF40"/>
    <mergeCell ref="AG40:AI40"/>
    <mergeCell ref="AJ40:AK40"/>
    <mergeCell ref="AM40:AN40"/>
    <mergeCell ref="F39:H39"/>
    <mergeCell ref="I39:K39"/>
    <mergeCell ref="L39:N39"/>
    <mergeCell ref="O39:Q39"/>
    <mergeCell ref="R39:T39"/>
    <mergeCell ref="U39:W39"/>
    <mergeCell ref="X39:Z39"/>
    <mergeCell ref="AA39:AC39"/>
    <mergeCell ref="AD39:AF39"/>
    <mergeCell ref="A41:C41"/>
    <mergeCell ref="F41:H41"/>
    <mergeCell ref="I41:K41"/>
    <mergeCell ref="L41:N41"/>
    <mergeCell ref="O41:Q41"/>
    <mergeCell ref="AM42:AN42"/>
    <mergeCell ref="AJ41:AK41"/>
    <mergeCell ref="AL41:AL42"/>
    <mergeCell ref="AM41:AN41"/>
    <mergeCell ref="B42:C42"/>
    <mergeCell ref="F42:H42"/>
    <mergeCell ref="I42:K42"/>
    <mergeCell ref="L42:N42"/>
    <mergeCell ref="O42:Q42"/>
    <mergeCell ref="R42:T42"/>
    <mergeCell ref="U42:W42"/>
    <mergeCell ref="R41:T41"/>
    <mergeCell ref="U41:W41"/>
    <mergeCell ref="X41:Z41"/>
    <mergeCell ref="AA41:AC41"/>
    <mergeCell ref="AD41:AF41"/>
    <mergeCell ref="AG41:AI41"/>
    <mergeCell ref="AG43:AI43"/>
    <mergeCell ref="AJ43:AK43"/>
    <mergeCell ref="A43:C43"/>
    <mergeCell ref="F43:H43"/>
    <mergeCell ref="I43:K43"/>
    <mergeCell ref="L43:N43"/>
    <mergeCell ref="O43:Q43"/>
    <mergeCell ref="R43:T43"/>
    <mergeCell ref="X42:Z42"/>
    <mergeCell ref="AA42:AC42"/>
    <mergeCell ref="AD42:AF42"/>
    <mergeCell ref="AG42:AI42"/>
    <mergeCell ref="AJ42:AK42"/>
    <mergeCell ref="AA44:AC44"/>
    <mergeCell ref="AD44:AF44"/>
    <mergeCell ref="AG44:AI44"/>
    <mergeCell ref="AJ44:AK44"/>
    <mergeCell ref="AM44:AN44"/>
    <mergeCell ref="A45:C45"/>
    <mergeCell ref="F45:H45"/>
    <mergeCell ref="I45:K45"/>
    <mergeCell ref="L45:N45"/>
    <mergeCell ref="O45:Q45"/>
    <mergeCell ref="AL43:AL44"/>
    <mergeCell ref="AM43:AN43"/>
    <mergeCell ref="B44:C44"/>
    <mergeCell ref="F44:H44"/>
    <mergeCell ref="I44:K44"/>
    <mergeCell ref="L44:N44"/>
    <mergeCell ref="O44:Q44"/>
    <mergeCell ref="R44:T44"/>
    <mergeCell ref="U44:W44"/>
    <mergeCell ref="X44:Z44"/>
    <mergeCell ref="U43:W43"/>
    <mergeCell ref="X43:Z43"/>
    <mergeCell ref="AA43:AC43"/>
    <mergeCell ref="AD43:AF43"/>
    <mergeCell ref="B46:C46"/>
    <mergeCell ref="F46:H46"/>
    <mergeCell ref="I46:K46"/>
    <mergeCell ref="L46:N46"/>
    <mergeCell ref="O46:Q46"/>
    <mergeCell ref="R46:T46"/>
    <mergeCell ref="U46:W46"/>
    <mergeCell ref="R45:T45"/>
    <mergeCell ref="U45:W45"/>
    <mergeCell ref="X46:Z46"/>
    <mergeCell ref="AA46:AC46"/>
    <mergeCell ref="AD46:AF46"/>
    <mergeCell ref="AG46:AI46"/>
    <mergeCell ref="AJ46:AK46"/>
    <mergeCell ref="AM46:AN46"/>
    <mergeCell ref="AJ45:AK45"/>
    <mergeCell ref="AL45:AL46"/>
    <mergeCell ref="AM45:AN45"/>
    <mergeCell ref="X45:Z45"/>
    <mergeCell ref="AA45:AC45"/>
    <mergeCell ref="AD45:AF45"/>
    <mergeCell ref="AG45:AI45"/>
    <mergeCell ref="AM47:AN47"/>
    <mergeCell ref="A50:B50"/>
    <mergeCell ref="C50:D50"/>
    <mergeCell ref="E50:H50"/>
    <mergeCell ref="I50:N50"/>
    <mergeCell ref="O50:T50"/>
    <mergeCell ref="U47:W47"/>
    <mergeCell ref="X47:Z47"/>
    <mergeCell ref="AA47:AC47"/>
    <mergeCell ref="AD47:AF47"/>
    <mergeCell ref="AG47:AI47"/>
    <mergeCell ref="AJ47:AK47"/>
    <mergeCell ref="A47:C47"/>
    <mergeCell ref="F47:H47"/>
    <mergeCell ref="I47:K47"/>
    <mergeCell ref="L47:N47"/>
    <mergeCell ref="O47:Q47"/>
    <mergeCell ref="R47:T47"/>
    <mergeCell ref="A51:B51"/>
    <mergeCell ref="C51:D51"/>
    <mergeCell ref="E51:H51"/>
    <mergeCell ref="I51:N51"/>
    <mergeCell ref="O51:T51"/>
    <mergeCell ref="C54:D54"/>
    <mergeCell ref="E54:H54"/>
    <mergeCell ref="I54:N54"/>
    <mergeCell ref="O54:T54"/>
    <mergeCell ref="AG54:AK54"/>
    <mergeCell ref="AL54:AM54"/>
    <mergeCell ref="F55:H55"/>
    <mergeCell ref="I55:K55"/>
    <mergeCell ref="L55:N55"/>
    <mergeCell ref="O55:Q55"/>
    <mergeCell ref="R55:T55"/>
    <mergeCell ref="U55:W55"/>
    <mergeCell ref="U56:W56"/>
    <mergeCell ref="X56:Z56"/>
    <mergeCell ref="AA56:AC56"/>
    <mergeCell ref="AD56:AF56"/>
    <mergeCell ref="AG56:AI56"/>
    <mergeCell ref="AJ56:AK56"/>
    <mergeCell ref="X55:Z55"/>
    <mergeCell ref="AA55:AC55"/>
    <mergeCell ref="AD55:AF55"/>
    <mergeCell ref="L57:N57"/>
    <mergeCell ref="O57:Q57"/>
    <mergeCell ref="F56:H56"/>
    <mergeCell ref="I56:K56"/>
    <mergeCell ref="L56:N56"/>
    <mergeCell ref="O56:Q56"/>
    <mergeCell ref="R56:T56"/>
    <mergeCell ref="U54:Z54"/>
    <mergeCell ref="AA54:AF54"/>
    <mergeCell ref="R57:T57"/>
    <mergeCell ref="U57:W57"/>
    <mergeCell ref="AG55:AI55"/>
    <mergeCell ref="AJ55:AK55"/>
    <mergeCell ref="C70:E70"/>
    <mergeCell ref="C71:E71"/>
    <mergeCell ref="AA58:AF58"/>
    <mergeCell ref="AG58:AK58"/>
    <mergeCell ref="AL58:AM58"/>
    <mergeCell ref="C67:E67"/>
    <mergeCell ref="C68:E68"/>
    <mergeCell ref="C69:E69"/>
    <mergeCell ref="X57:Z57"/>
    <mergeCell ref="AA57:AC57"/>
    <mergeCell ref="AD57:AF57"/>
    <mergeCell ref="AG57:AI57"/>
    <mergeCell ref="AJ57:AK57"/>
    <mergeCell ref="C58:D58"/>
    <mergeCell ref="E58:H58"/>
    <mergeCell ref="I58:N58"/>
    <mergeCell ref="O58:T58"/>
    <mergeCell ref="U58:Z58"/>
    <mergeCell ref="F57:H57"/>
    <mergeCell ref="I57:K57"/>
  </mergeCells>
  <phoneticPr fontId="24"/>
  <dataValidations count="6">
    <dataValidation type="whole" operator="greaterThanOrEqual" allowBlank="1" showInputMessage="1" showErrorMessage="1" sqref="AG37:AG47 L37:L47 O37:O47 R37:R47 U37:U47 X37:X47 AA37:AA47 AD37:AD47 I37:I47 D37:F47" xr:uid="{00000000-0002-0000-0200-000000000000}">
      <formula1>0</formula1>
    </dataValidation>
    <dataValidation type="list" allowBlank="1" showInputMessage="1" showErrorMessage="1" sqref="C11:C30" xr:uid="{00000000-0002-0000-0200-000001000000}">
      <formula1>"A,B,C,D"</formula1>
    </dataValidation>
    <dataValidation operator="greaterThanOrEqual" allowBlank="1" showInputMessage="1" showErrorMessage="1" sqref="I48:I49 I52 L48:L49 L52 AL37:AL41 AJ37:AJ47 AM36 AM42 AM44 AL43 AM46 AL45" xr:uid="{00000000-0002-0000-0200-000002000000}"/>
    <dataValidation type="list" allowBlank="1" showInputMessage="1" showErrorMessage="1" sqref="AK4:AN4" xr:uid="{00000000-0002-0000-0200-000003000000}">
      <formula1>"予定,実績"</formula1>
    </dataValidation>
    <dataValidation type="list" allowBlank="1" showInputMessage="1" showErrorMessage="1" sqref="AK3:AN3" xr:uid="{00000000-0002-0000-0200-000004000000}">
      <formula1>"４週,歴月"</formula1>
    </dataValidation>
    <dataValidation type="list" allowBlank="1" showInputMessage="1" showErrorMessage="1" sqref="B11:B30" xr:uid="{A1A8E691-E0D8-4B0C-80D3-79838600B01F}">
      <formula1>"管理者,サービス管理責任者,世話人,生活支援員,夜間支援従事者, その他職員"</formula1>
    </dataValidation>
  </dataValidations>
  <printOptions horizontalCentered="1" verticalCentered="1"/>
  <pageMargins left="0.19685039370078741" right="0.19685039370078741" top="0.39370078740157483" bottom="0.19685039370078741" header="0.19685039370078741" footer="0.39370078740157483"/>
  <pageSetup paperSize="9" scale="88" fitToHeight="0" orientation="landscape" r:id="rId1"/>
  <headerFooter alignWithMargins="0"/>
  <rowBreaks count="2" manualBreakCount="2">
    <brk id="34" max="39" man="1"/>
    <brk id="59"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勤務形態一覧表（共同生活援助・介護サービス包括型）</vt:lpstr>
      <vt:lpstr>勤務形態一覧表（共同生活援助・外部サービス利用型）</vt:lpstr>
      <vt:lpstr>勤務形態一覧表（共同生活援助・日中サービス支援型）</vt:lpstr>
      <vt:lpstr>'勤務形態一覧表（共同生活援助・外部サービス利用型）'!Print_Area</vt:lpstr>
      <vt:lpstr>'勤務形態一覧表（共同生活援助・日中サービス支援型）'!Print_Area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小川　靖子</cp:lastModifiedBy>
  <dcterms:created xsi:type="dcterms:W3CDTF">2025-04-02T07:31:42Z</dcterms:created>
  <dcterms:modified xsi:type="dcterms:W3CDTF">2025-04-17T00:25:18Z</dcterms:modified>
</cp:coreProperties>
</file>