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K:\G-02指定指導係\10加算届・変更届,廃止・休止・失効関係\01　加算届\処遇改善加算\02　届出書類\12　R06（2024）年度\★最新様式\01計画書\計画書様式\"/>
    </mc:Choice>
  </mc:AlternateContent>
  <workbookProtection lockStructure="1"/>
  <bookViews>
    <workbookView xWindow="28680" yWindow="-120" windowWidth="29040" windowHeight="15840" firstSheet="1" activeTab="1"/>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externalReferences>
    <externalReference r:id="rId15"/>
  </externalReference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25" i="18" l="1"/>
  <c r="AB131" i="18"/>
  <c r="AB129" i="18"/>
  <c r="T60" i="18"/>
  <c r="T67" i="38"/>
  <c r="AW63" i="38"/>
  <c r="AW62" i="38"/>
  <c r="AW61" i="38"/>
  <c r="AK56" i="38"/>
  <c r="AC56" i="38"/>
  <c r="H53" i="38"/>
  <c r="L49" i="38"/>
  <c r="L50" i="38" s="1"/>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49" i="37"/>
  <c r="L50" i="37" s="1"/>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49" i="36"/>
  <c r="L50" i="36" s="1"/>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49" i="35"/>
  <c r="L50" i="35" s="1"/>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49" i="34"/>
  <c r="L50" i="34" s="1"/>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AW48" i="35"/>
  <c r="BE48" i="35" s="1"/>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W48" i="38" s="1"/>
  <c r="AH61" i="38"/>
  <c r="Q49" i="37"/>
  <c r="BA51" i="35"/>
  <c r="Q51" i="35"/>
  <c r="AW48" i="34" l="1"/>
  <c r="BE48" i="34" s="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AW48" i="37"/>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AW48" i="36"/>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AC51" i="36"/>
  <c r="AC52" i="36" s="1"/>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BE51" i="37" l="1"/>
  <c r="AC51" i="37"/>
  <c r="AC52" i="37" s="1"/>
  <c r="G51" i="34"/>
  <c r="G52" i="34" s="1"/>
  <c r="AS51" i="34"/>
  <c r="BI51" i="34" s="1"/>
  <c r="V50" i="34"/>
  <c r="G51" i="37"/>
  <c r="G52" i="37" s="1"/>
  <c r="AS51" i="37"/>
  <c r="BI51" i="37" s="1"/>
  <c r="G51" i="36"/>
  <c r="G52" i="36" s="1"/>
  <c r="AS51" i="36"/>
  <c r="BI51" i="36" s="1"/>
  <c r="V50" i="36"/>
  <c r="G52" i="35"/>
  <c r="V51" i="35"/>
  <c r="V52" i="35" s="1"/>
  <c r="V50" i="38"/>
  <c r="G51" i="38"/>
  <c r="AS51" i="38"/>
  <c r="BI51" i="38" s="1"/>
  <c r="Q52" i="37"/>
  <c r="Q52" i="36"/>
  <c r="Q52" i="34"/>
  <c r="V51" i="34"/>
  <c r="V52" i="34" s="1"/>
  <c r="V51" i="36" l="1"/>
  <c r="V52" i="36" s="1"/>
  <c r="V51" i="37"/>
  <c r="V52" i="37" s="1"/>
  <c r="G52" i="38"/>
  <c r="V51" i="38"/>
  <c r="V52" i="38" s="1"/>
  <c r="T67" i="29" l="1"/>
  <c r="AW63" i="29"/>
  <c r="AW62" i="29"/>
  <c r="AW61" i="29"/>
  <c r="AD53" i="29"/>
  <c r="H53" i="29"/>
  <c r="BN51" i="29"/>
  <c r="L49" i="29"/>
  <c r="L50" i="29" s="1"/>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48" i="29"/>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48" i="28" l="1"/>
  <c r="AW60" i="28"/>
  <c r="AS60" i="28"/>
  <c r="AS32" i="28" s="1"/>
  <c r="CI3" i="28"/>
  <c r="Q50" i="28"/>
  <c r="BV51" i="28"/>
  <c r="CI6" i="28"/>
  <c r="L49" i="28"/>
  <c r="L50" i="28" s="1"/>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49" i="21"/>
  <c r="L50" i="21" s="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W48" i="20"/>
  <c r="AP57" i="21"/>
  <c r="BA48" i="21" s="1"/>
  <c r="AH57" i="21"/>
  <c r="Q49" i="21" s="1"/>
  <c r="AP62" i="21"/>
  <c r="CI8" i="21" s="1"/>
  <c r="AH62" i="21"/>
  <c r="AS48" i="20"/>
  <c r="L49" i="20"/>
  <c r="L50" i="20" s="1"/>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AW48" i="21"/>
  <c r="BE48" i="21" s="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AK206" i="18"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L49" i="12"/>
  <c r="CI7" i="12"/>
  <c r="S143" i="18" s="1"/>
  <c r="AW48" i="12"/>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Q18" i="18" s="1"/>
  <c r="AW51" i="12"/>
  <c r="AC51" i="12"/>
  <c r="BE51" i="12"/>
  <c r="AM129" i="18"/>
  <c r="AK134" i="18" s="1"/>
  <c r="AK225" i="18" s="1"/>
  <c r="V50" i="12"/>
  <c r="S118" i="18" l="1"/>
  <c r="L52" i="12"/>
  <c r="T106" i="18"/>
  <c r="AK114" i="18" s="1"/>
  <c r="G52" i="12"/>
  <c r="V52" i="12"/>
  <c r="BI51" i="12"/>
  <c r="Q19" i="18" l="1"/>
  <c r="Q25" i="18" s="1"/>
  <c r="Y25" i="18" s="1"/>
  <c r="AK212" i="18" s="1"/>
  <c r="AK125" i="18"/>
  <c r="AK224" i="18" s="1"/>
  <c r="AK222" i="18"/>
  <c r="Q21" i="18"/>
  <c r="Y20" i="18"/>
  <c r="AK210" i="18" s="1"/>
  <c r="AC52" i="12"/>
  <c r="Y21" i="18" l="1"/>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F48" authorId="0" shapeId="0">
      <text>
        <r>
          <rPr>
            <sz val="9"/>
            <color indexed="81"/>
            <rFont val="MS P ゴシック"/>
            <family val="3"/>
            <charset val="128"/>
          </rPr>
          <t>①賃金改善実施期間や②処遇改善加算による賃金改善を行う給与の種類（該当するものを全てチェック）と整合性が合うように記載すること。
また、②でチェックを入れた給与項目をどのように改善するか、給与の名称と金額について記載すること。
なお、対象者を限定する場合は対象者についても記載すること。
（以下例文）
〇基本給
・福祉・介護職員の基本給の引上げ（引上げ幅は、年齢、資格、経験、技能、勤務成績等を考慮して各人ごとに決定）
　◆月給　○○○○～○○○○円の増額
　◆時間給　○○○～○○○円の増額。
・その他の職員の基本給の引上げ（引上げ幅は、年齢、資格、経験、技能、勤務成績等を考慮して各人ごとに決定）
　◆月給　○○○○～○○○○円の増額
　◆時間給　○○○～○○○円の増額
〇手当（新設）
　◆処遇手当を新設し、毎月〇〇〇円を支払う。
　◆処遇改善加算を原資として、処遇改善手当・特定処遇手当・ベースアップ手当として、毎月〇〇〇円を支払う
〇手当（既存の増額）
　◆資格手当のうち、介護・福祉士、精神保健福祉士、等の資格保有者に対して、毎月〇〇〇円増額する。
〇賞与
　◆毎年６月と１２月に□□に対して、〇〇〇〇〇円支払う。
〇その他（一時金）
　◆処遇改善加算の残りを一時金として３月末に支払う。
　（賃金改善実施期間内に実施）
〇その他（法定福利費）
　◆加算で増額した法定福利費○○～○○円</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一月あたりの障害福祉サービス等報酬総額として見込まれる額を、前年１月から12月までの１年間の障害福祉サービス等報酬総額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<sst xmlns="http://schemas.openxmlformats.org/spreadsheetml/2006/main" count="6514" uniqueCount="2396">
  <si>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</si>
  <si>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</si>
  <si>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</si>
  <si>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</si>
  <si>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</si>
  <si>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</si>
  <si>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</si>
  <si>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</si>
  <si>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</si>
  <si>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</si>
  <si>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</si>
  <si>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</si>
  <si>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</si>
  <si>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</si>
  <si>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</si>
  <si>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</si>
  <si>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</si>
  <si>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</si>
  <si>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</si>
  <si>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</si>
  <si>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</si>
  <si>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</si>
  <si>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</si>
  <si>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</si>
  <si>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</si>
  <si>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</si>
  <si>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</si>
  <si>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</si>
  <si>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</si>
  <si>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</si>
  <si>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</si>
  <si>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</si>
  <si>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</si>
  <si>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</si>
  <si>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</si>
  <si>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</si>
  <si>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</si>
  <si>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</si>
  <si>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</si>
  <si>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</si>
  <si>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</si>
  <si>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</si>
  <si>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</si>
  <si>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</si>
  <si>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</si>
  <si>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</si>
  <si>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</si>
  <si>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</si>
  <si>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</si>
  <si>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</si>
  <si>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</si>
  <si>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</si>
  <si>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</si>
  <si>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</si>
  <si>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</si>
  <si>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</si>
  <si>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</si>
  <si>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</si>
  <si>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</si>
  <si>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</si>
  <si>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</si>
  <si>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</si>
  <si>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</si>
  <si>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</si>
  <si>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</si>
  <si>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</si>
  <si>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</si>
  <si>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</si>
  <si>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</si>
  <si>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</si>
  <si>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</si>
  <si>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</si>
  <si>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</si>
  <si>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</si>
  <si>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</si>
  <si>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</si>
  <si>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</si>
  <si>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</si>
  <si>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</si>
  <si>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</si>
  <si>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</si>
  <si>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</si>
  <si>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</si>
  <si>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</si>
  <si>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</si>
  <si>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</si>
  <si>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</si>
  <si>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</si>
  <si>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</si>
  <si>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</si>
  <si>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</si>
  <si>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</si>
  <si>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</si>
  <si>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</si>
  <si>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</si>
  <si>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</si>
  <si>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</si>
  <si>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</si>
  <si>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</si>
  <si>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</si>
  <si>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</si>
  <si>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</si>
  <si>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</si>
  <si>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</si>
  <si>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</si>
  <si>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</si>
  <si>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</si>
  <si>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</si>
  <si>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</si>
  <si>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</si>
  <si>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</si>
  <si>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</si>
  <si>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</si>
  <si>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</si>
  <si>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</si>
  <si>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</si>
  <si>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</si>
  <si>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</si>
  <si>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</si>
  <si>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</si>
  <si>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</si>
  <si>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</si>
  <si>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</si>
  <si>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</si>
  <si>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</si>
  <si>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</si>
  <si>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</si>
  <si>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</si>
  <si>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</si>
  <si>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</si>
  <si>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</si>
  <si>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</si>
  <si>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</si>
  <si>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</si>
  <si>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</si>
  <si>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</si>
  <si>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</si>
  <si>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</si>
  <si>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</si>
  <si>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</si>
  <si>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</si>
  <si>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</si>
  <si>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</si>
  <si>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</si>
  <si>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</si>
  <si>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</si>
  <si>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</si>
  <si>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</si>
  <si>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</si>
  <si>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</si>
  <si>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</si>
  <si>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</si>
  <si>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</si>
  <si>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</si>
  <si>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</si>
  <si>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</si>
  <si>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</si>
  <si>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</si>
  <si>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</si>
  <si>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</si>
  <si>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</si>
  <si>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</si>
  <si>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</si>
  <si>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</si>
  <si>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</si>
  <si>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</si>
  <si>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</si>
  <si>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</si>
  <si>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</si>
  <si>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</si>
  <si>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</si>
  <si>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</si>
  <si>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</si>
  <si>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</si>
  <si>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</si>
  <si>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</si>
  <si>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</si>
  <si>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</si>
  <si>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</si>
  <si>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</si>
  <si>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</si>
  <si>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</si>
  <si>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</si>
  <si>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</si>
  <si>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</si>
  <si>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</si>
  <si>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</si>
  <si>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</si>
  <si>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</si>
  <si>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</si>
  <si>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</si>
  <si>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</si>
  <si>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</si>
  <si>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</si>
  <si>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</si>
  <si>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</si>
  <si>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</si>
  <si>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</si>
  <si>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</si>
  <si>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</si>
  <si>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</si>
  <si>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</si>
  <si>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</si>
  <si>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</si>
  <si>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</si>
  <si>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</si>
  <si>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</si>
  <si>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</si>
  <si>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</si>
  <si>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</si>
  <si>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</si>
  <si>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</si>
  <si>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</si>
  <si>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</si>
  <si>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</si>
  <si>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</si>
  <si>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</si>
  <si>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</si>
  <si>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</si>
  <si>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</si>
  <si>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</si>
  <si>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</si>
  <si>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</si>
  <si>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</si>
  <si>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</si>
  <si>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</si>
  <si>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</si>
  <si>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</si>
  <si>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</si>
  <si>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</si>
  <si>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</si>
  <si>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</si>
  <si>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</si>
  <si>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</si>
  <si>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</si>
  <si>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</si>
  <si>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</si>
  <si>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</si>
  <si>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</si>
  <si>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</si>
  <si>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</si>
  <si>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</si>
  <si>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</si>
  <si>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</si>
  <si>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</si>
  <si>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</si>
  <si>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</si>
  <si>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</si>
  <si>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</si>
  <si>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</si>
  <si>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</si>
  <si>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</si>
  <si>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</si>
  <si>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</si>
  <si>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</si>
  <si>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</si>
  <si>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</si>
  <si>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</si>
  <si>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</si>
  <si>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</si>
  <si>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</si>
  <si>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</si>
  <si>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</si>
  <si>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</si>
  <si>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</si>
  <si>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</si>
  <si>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</si>
  <si>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</si>
  <si>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</si>
  <si>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</si>
  <si>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</si>
  <si>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</si>
  <si>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</si>
  <si>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</si>
  <si>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</si>
  <si>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</si>
  <si>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</si>
  <si>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</si>
  <si>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</si>
  <si>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</si>
  <si>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</si>
  <si>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</si>
  <si>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</si>
  <si>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</si>
  <si>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</si>
  <si>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</si>
  <si>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</si>
  <si>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</si>
  <si>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</si>
  <si>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</si>
  <si>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</si>
  <si>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</si>
  <si>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</si>
  <si>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</si>
  <si>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</si>
  <si>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</si>
  <si>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</si>
  <si>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</si>
  <si>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</si>
  <si>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</si>
  <si>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</si>
  <si>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</si>
  <si>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</si>
  <si>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</si>
  <si>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</si>
  <si>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</si>
  <si>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</si>
  <si>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</si>
  <si>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</si>
  <si>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</si>
  <si>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</si>
  <si>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</si>
  <si>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</si>
  <si>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</si>
  <si>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</si>
  <si>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</si>
  <si>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</si>
  <si>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</si>
  <si>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</si>
  <si>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</si>
  <si>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</si>
  <si>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</si>
  <si>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</si>
  <si>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</si>
  <si>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</si>
  <si>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</si>
  <si>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</si>
  <si>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</si>
  <si>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</si>
  <si>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</si>
  <si>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</si>
  <si>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</si>
  <si>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</si>
  <si>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</si>
  <si>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</si>
  <si>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</si>
  <si>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</si>
  <si>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</si>
  <si>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</si>
  <si>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</si>
  <si>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</si>
  <si>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</si>
  <si>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</si>
  <si>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</si>
  <si>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</si>
  <si>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</si>
  <si>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</si>
  <si>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</si>
  <si>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</si>
  <si>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</si>
  <si>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</si>
  <si>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</si>
  <si>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</si>
  <si>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</si>
  <si>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</si>
  <si>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</si>
  <si>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</si>
  <si>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</si>
  <si>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</si>
  <si>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</si>
  <si>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</si>
  <si>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</si>
  <si>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</si>
  <si>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</si>
  <si>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</si>
  <si>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</si>
  <si>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</si>
  <si>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</si>
  <si>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</si>
  <si>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</si>
  <si>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</si>
  <si>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</si>
  <si>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</si>
  <si>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</si>
  <si>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</si>
  <si>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</si>
  <si>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</si>
  <si>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</si>
  <si>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</si>
  <si>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</si>
  <si>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</si>
  <si>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</si>
  <si>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</si>
  <si>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</si>
  <si>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</si>
  <si>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</si>
  <si>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</si>
  <si>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</si>
  <si>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</si>
  <si>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</si>
  <si>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</si>
  <si>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</si>
  <si>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</si>
  <si>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</si>
  <si>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</si>
  <si>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</si>
  <si>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</si>
  <si>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</si>
  <si>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</si>
  <si>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</si>
  <si>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</si>
  <si>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</si>
  <si>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</si>
  <si>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</si>
  <si>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</si>
  <si>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</si>
  <si>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</si>
  <si>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</si>
  <si>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</si>
  <si>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</si>
  <si>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</si>
  <si>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</si>
  <si>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</si>
  <si>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</si>
  <si>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</si>
  <si>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</si>
  <si>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</si>
  <si>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</si>
  <si>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</si>
  <si>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</si>
  <si>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</si>
  <si>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</si>
  <si>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</si>
  <si>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</si>
  <si>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</si>
  <si>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</si>
  <si>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</si>
  <si>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</si>
  <si>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</si>
  <si>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</si>
  <si>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</si>
  <si>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</si>
  <si>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</si>
  <si>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</si>
  <si>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</si>
  <si>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</si>
  <si>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</si>
  <si>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</si>
  <si>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</si>
  <si>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</si>
  <si>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</si>
  <si>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</si>
  <si>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</si>
  <si>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</si>
  <si>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</si>
  <si>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</si>
  <si>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</si>
  <si>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</si>
  <si>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</si>
  <si>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</si>
  <si>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</si>
  <si>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</si>
  <si>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</si>
  <si>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</si>
  <si>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</si>
  <si>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</si>
  <si>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</si>
  <si>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</si>
  <si>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</si>
  <si>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</si>
  <si>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</si>
  <si>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</si>
  <si>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</si>
  <si>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</si>
  <si>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</si>
  <si>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</si>
  <si>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</si>
  <si>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</si>
  <si>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</si>
  <si>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</si>
  <si>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</si>
  <si>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</si>
  <si>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</si>
  <si>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</si>
  <si>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</si>
  <si>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</si>
  <si>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</si>
  <si>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</si>
  <si>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</si>
  <si>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</si>
  <si>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</si>
  <si>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</si>
  <si>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</si>
  <si>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</si>
  <si>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</si>
  <si>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</si>
  <si>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</si>
  <si>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</si>
  <si>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</si>
  <si>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</si>
  <si>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</si>
  <si>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</si>
  <si>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</si>
  <si>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</si>
  <si>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</si>
  <si>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</si>
  <si>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</si>
  <si>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</si>
  <si>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</si>
  <si>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</si>
  <si>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</si>
  <si>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</si>
  <si>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</si>
  <si>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</si>
  <si>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</si>
  <si>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</si>
  <si>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</si>
  <si>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</si>
  <si>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</si>
  <si>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</si>
  <si>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</si>
  <si>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</si>
  <si>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</si>
  <si>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</si>
  <si>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</si>
  <si>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</si>
  <si>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</si>
  <si>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</si>
  <si>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</si>
  <si>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</si>
  <si>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</si>
  <si>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</si>
  <si>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</si>
  <si>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</si>
  <si>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</si>
  <si>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</si>
  <si>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</si>
  <si>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</si>
  <si>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</si>
  <si>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</si>
  <si>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</si>
  <si>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</si>
  <si>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</si>
  <si>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</si>
  <si>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</si>
  <si>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</si>
  <si>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</si>
  <si>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</si>
  <si>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</si>
  <si>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</si>
  <si>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</si>
  <si>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</si>
  <si>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</si>
  <si>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</si>
  <si>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</si>
  <si>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</si>
  <si>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</si>
  <si>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</si>
  <si>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</si>
  <si>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</si>
  <si>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</si>
  <si>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</si>
  <si>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</si>
  <si>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</si>
  <si>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</si>
  <si>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</si>
  <si>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</si>
  <si>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</si>
  <si>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</si>
  <si>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</si>
  <si>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</si>
  <si>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</si>
  <si>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</si>
  <si>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</si>
  <si>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</si>
  <si>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</si>
  <si>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</si>
  <si>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</si>
  <si>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</si>
  <si>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</si>
  <si>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</si>
  <si>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</si>
  <si>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</si>
  <si>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</si>
  <si>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</si>
  <si>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</si>
  <si>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</si>
  <si>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</si>
  <si>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</si>
  <si>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</si>
  <si>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</si>
  <si>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</si>
  <si>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</si>
  <si>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</si>
  <si>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</si>
  <si>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</si>
  <si>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</si>
  <si>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</si>
  <si>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</si>
  <si>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</si>
  <si>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</si>
  <si>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</si>
  <si>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</si>
  <si>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</si>
  <si>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</si>
  <si>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</si>
  <si>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</si>
  <si>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</si>
  <si>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</si>
  <si>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</si>
  <si>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</si>
  <si>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</si>
  <si>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</si>
  <si>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</si>
  <si>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</si>
  <si>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</si>
  <si>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</si>
  <si>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</si>
  <si>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</si>
  <si>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</si>
  <si>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</si>
  <si>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</si>
  <si>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</si>
  <si>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</si>
  <si>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</si>
  <si>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</si>
  <si>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</si>
  <si>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</si>
  <si>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</si>
  <si>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</si>
  <si>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</si>
  <si>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</si>
  <si>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</si>
  <si>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</si>
  <si>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</si>
  <si>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</si>
  <si>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</si>
  <si>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</si>
  <si>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</si>
  <si>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</si>
  <si>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</si>
  <si>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</si>
  <si>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</si>
  <si>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</si>
  <si>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</si>
  <si>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</si>
  <si>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</si>
  <si>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</si>
  <si>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</si>
  <si>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</si>
  <si>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</si>
  <si>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</si>
  <si>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</si>
  <si>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</si>
  <si>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</si>
  <si>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</si>
  <si>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</si>
  <si>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</si>
  <si>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</si>
  <si>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</si>
  <si>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</si>
  <si>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</si>
  <si>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</si>
  <si>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</si>
  <si>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</si>
  <si>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</si>
  <si>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</si>
  <si>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</si>
  <si>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</si>
  <si>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</si>
  <si>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</si>
  <si>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</si>
  <si>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</si>
  <si>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</si>
  <si>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</si>
  <si>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</si>
  <si>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</si>
  <si>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</si>
  <si>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</si>
  <si>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</si>
  <si>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</si>
  <si>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</si>
  <si>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</si>
  <si>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</si>
  <si>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</si>
  <si>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</si>
  <si>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</si>
  <si>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</si>
  <si>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</si>
  <si>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</si>
  <si>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</si>
  <si>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</si>
  <si>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</si>
  <si>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</si>
  <si>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</si>
  <si>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</si>
  <si>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</si>
  <si>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</si>
  <si>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</si>
  <si>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</si>
  <si>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</si>
  <si>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</si>
  <si>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</si>
  <si>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</si>
  <si>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</si>
  <si>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</si>
  <si>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</si>
  <si>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</si>
  <si>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</si>
  <si>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</si>
  <si>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</si>
  <si>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</si>
  <si>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</si>
  <si>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</si>
  <si>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</si>
  <si>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</si>
  <si>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</si>
  <si>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</si>
  <si>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</si>
  <si>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</si>
  <si>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</si>
  <si>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</si>
  <si>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</si>
  <si>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</si>
  <si>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</si>
  <si>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</si>
  <si>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</si>
  <si>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</si>
  <si>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</si>
  <si>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</si>
  <si>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</si>
  <si>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</si>
  <si>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</si>
  <si>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</si>
  <si>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</si>
  <si>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</si>
  <si>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</si>
  <si>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</si>
  <si>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</si>
  <si>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</si>
  <si>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</si>
  <si>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</si>
  <si>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</si>
  <si>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</si>
  <si>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</si>
  <si>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</si>
  <si>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</si>
  <si>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</si>
  <si>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</si>
  <si>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</si>
  <si>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</si>
  <si>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</si>
  <si>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</si>
  <si>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</si>
  <si>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</si>
  <si>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</si>
  <si>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</si>
  <si>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</si>
  <si>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</si>
  <si>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</si>
  <si>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</si>
  <si>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</si>
  <si>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</si>
  <si>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</si>
  <si>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</si>
  <si>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</si>
  <si>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</si>
  <si>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</si>
  <si>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</si>
  <si>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</si>
  <si>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</si>
  <si>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</si>
  <si>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</si>
  <si>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</si>
  <si>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</si>
  <si>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</si>
  <si>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</si>
  <si>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</si>
  <si>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</si>
  <si>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</si>
  <si>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</si>
  <si>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</si>
  <si>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</si>
  <si>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</si>
  <si>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</si>
  <si>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</si>
  <si>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</si>
  <si>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</si>
  <si>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</si>
  <si>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</si>
  <si>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</si>
  <si>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</si>
  <si>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</si>
  <si>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</si>
  <si>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</si>
  <si>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</si>
  <si>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</si>
  <si>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</si>
  <si>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</si>
  <si>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</si>
  <si>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</si>
  <si>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</si>
  <si>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</si>
  <si>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</si>
  <si>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</si>
  <si>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</si>
  <si>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</si>
  <si>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</si>
  <si>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</si>
  <si>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</si>
  <si>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</si>
  <si>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</si>
  <si>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</si>
  <si>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</si>
  <si>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</si>
  <si>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</si>
  <si>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</si>
  <si>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</si>
  <si>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</si>
  <si>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</si>
  <si>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</si>
  <si>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</si>
  <si>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</si>
  <si>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</si>
  <si>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</si>
  <si>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</si>
  <si>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</si>
  <si>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</si>
  <si>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</si>
  <si>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</si>
  <si>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</si>
  <si>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</si>
  <si>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</si>
  <si>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</si>
  <si>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</si>
  <si>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</si>
  <si>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</si>
  <si>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</si>
  <si>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</si>
  <si>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</si>
  <si>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</si>
  <si>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</si>
  <si>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</si>
  <si>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</si>
  <si>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</si>
  <si>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</si>
  <si>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</si>
  <si>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</si>
  <si>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</si>
  <si>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</si>
  <si>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</si>
  <si>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</si>
  <si>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</si>
  <si>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</si>
  <si>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</si>
  <si>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</si>
  <si>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</si>
  <si>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</si>
  <si>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</si>
  <si>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</si>
  <si>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</si>
  <si>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</si>
  <si>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</si>
  <si>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</si>
  <si>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</si>
  <si>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</si>
  <si>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</si>
  <si>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</si>
  <si>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</si>
  <si>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</si>
  <si>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</si>
  <si>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</si>
  <si>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</si>
  <si>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</si>
  <si>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</si>
  <si>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</si>
  <si>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</si>
  <si>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</si>
  <si>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</si>
  <si>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</si>
  <si>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</si>
  <si>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</si>
  <si>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</si>
  <si>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</si>
  <si>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</si>
  <si>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</si>
  <si>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</si>
  <si>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</si>
  <si>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</si>
  <si>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</si>
  <si>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</si>
  <si>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</si>
  <si>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</si>
  <si>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</si>
  <si>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</si>
  <si>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</si>
  <si>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</si>
  <si>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</si>
  <si>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</si>
  <si>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</si>
  <si>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</si>
  <si>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</si>
  <si>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</si>
  <si>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</si>
  <si>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</si>
  <si>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</si>
  <si>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</si>
  <si>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</si>
  <si>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</si>
  <si>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</si>
  <si>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</si>
  <si>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</si>
  <si>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</si>
  <si>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</si>
  <si>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</si>
  <si>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</si>
  <si>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</si>
  <si>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</si>
  <si>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</si>
  <si>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</si>
  <si>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</si>
  <si>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</si>
  <si>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</si>
  <si>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</si>
  <si>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</si>
  <si>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</si>
  <si>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</si>
  <si>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</si>
  <si>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</si>
  <si>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</si>
  <si>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</si>
  <si>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</si>
  <si>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</si>
  <si>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</si>
  <si>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</si>
  <si>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</si>
  <si>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</si>
  <si>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</si>
  <si>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</si>
  <si>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</si>
  <si>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</si>
  <si>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</si>
  <si>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</si>
  <si>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</si>
  <si>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</si>
  <si>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</si>
  <si>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</si>
  <si>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</si>
  <si>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</si>
  <si>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</si>
  <si>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</si>
  <si>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</si>
  <si>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</si>
  <si>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</si>
  <si>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</si>
  <si>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</si>
  <si>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</si>
  <si>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</si>
  <si>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</si>
  <si>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</si>
  <si>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</si>
  <si>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</si>
  <si>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</si>
  <si>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</si>
  <si>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</si>
  <si>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</si>
  <si>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</si>
  <si>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</si>
  <si>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</si>
  <si>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</si>
  <si>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</si>
  <si>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</si>
  <si>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</si>
  <si>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</si>
  <si>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</si>
  <si>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</si>
  <si>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</si>
  <si>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</si>
  <si>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</si>
  <si>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</si>
  <si>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</si>
  <si>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</si>
  <si>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</si>
  <si>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</si>
  <si>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</si>
  <si>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</si>
  <si>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</si>
  <si>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</si>
  <si>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</si>
  <si>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</si>
  <si>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</si>
  <si>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</si>
  <si>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</si>
  <si>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</si>
  <si>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</si>
  <si>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</si>
  <si>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</si>
  <si>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</si>
  <si>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</si>
  <si>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</si>
  <si>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</si>
  <si>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</si>
  <si>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</si>
  <si>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</si>
  <si>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</si>
  <si>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</si>
  <si>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</si>
  <si>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</si>
  <si>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</si>
  <si>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</si>
  <si>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</si>
  <si>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</si>
  <si>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</si>
  <si>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</si>
  <si>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</si>
  <si>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</si>
  <si>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</si>
  <si>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</si>
  <si>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</si>
  <si>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</si>
  <si>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</si>
  <si>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</si>
  <si>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</si>
  <si>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</si>
  <si>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</si>
  <si>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</si>
  <si>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</si>
  <si>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</si>
  <si>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</si>
  <si>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</si>
  <si>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</si>
  <si>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</si>
  <si>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</si>
  <si>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</si>
  <si>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</si>
  <si>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</si>
  <si>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</si>
  <si>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</si>
  <si>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</si>
  <si>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</si>
  <si>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</si>
  <si>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</si>
  <si>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</si>
  <si>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</si>
  <si>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</si>
  <si>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</si>
  <si>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</si>
  <si>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</si>
  <si>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</si>
  <si>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</si>
  <si>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</si>
  <si>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</si>
  <si>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</si>
  <si>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</si>
  <si>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</si>
  <si>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</si>
  <si>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</si>
  <si>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</si>
  <si>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</si>
  <si>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</si>
  <si>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</si>
  <si>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</si>
  <si>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</si>
  <si>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</si>
  <si>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</si>
  <si>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</si>
  <si>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</si>
  <si>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</si>
  <si>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</si>
  <si>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</si>
  <si>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</si>
  <si>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</si>
  <si>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</si>
  <si>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</si>
  <si>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</si>
  <si>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</si>
  <si>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</si>
  <si>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</si>
  <si>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</si>
  <si>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</si>
  <si>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</si>
  <si>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</si>
  <si>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</si>
  <si>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</si>
  <si>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</si>
  <si>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</si>
  <si>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</si>
  <si>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</si>
  <si>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</si>
  <si>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</si>
  <si>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</si>
  <si>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</si>
  <si>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</si>
  <si>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</si>
  <si>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</si>
  <si>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</si>
  <si>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</si>
  <si>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</si>
  <si>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</si>
  <si>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</si>
  <si>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</si>
  <si>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</si>
  <si>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</si>
  <si>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</si>
  <si>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</si>
  <si>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</si>
  <si>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</si>
  <si>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</si>
  <si>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</si>
  <si>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</si>
  <si>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</si>
  <si>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</si>
  <si>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</si>
  <si>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</si>
  <si>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</si>
  <si>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</si>
  <si>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</si>
  <si>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</si>
  <si>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</si>
  <si>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</si>
  <si>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</si>
  <si>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</si>
  <si>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</si>
  <si>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</si>
  <si>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</si>
  <si>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</si>
  <si>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</si>
  <si>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</si>
  <si>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</si>
  <si>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</si>
  <si>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</si>
  <si>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</si>
  <si>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</si>
  <si>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</si>
  <si>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</si>
  <si>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</si>
  <si>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</si>
  <si>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</si>
  <si>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</si>
  <si>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</si>
  <si>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</si>
  <si>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</si>
  <si>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</si>
  <si>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</si>
  <si>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</si>
  <si>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</si>
  <si>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</si>
  <si>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</si>
  <si>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</si>
  <si>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</si>
  <si>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</si>
  <si>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</si>
  <si>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</si>
  <si>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</si>
  <si>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</si>
  <si>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</si>
  <si>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</si>
  <si>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</si>
  <si>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</si>
  <si>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</si>
  <si>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</si>
  <si>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</si>
  <si>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</si>
  <si>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</si>
  <si>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</si>
  <si>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</si>
  <si>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</si>
  <si>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</si>
  <si>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</si>
  <si>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</si>
  <si>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</si>
  <si>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</si>
  <si>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</si>
  <si>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</si>
  <si>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</si>
  <si>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</si>
  <si>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</si>
  <si>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</si>
  <si>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</si>
  <si>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</si>
  <si>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</si>
  <si>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</si>
  <si>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</si>
  <si>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</si>
  <si>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</si>
  <si>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</si>
  <si>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</si>
  <si>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</si>
  <si>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</si>
  <si>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</si>
  <si>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</si>
  <si>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</si>
  <si>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</si>
  <si>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</si>
  <si>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</si>
  <si>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</si>
  <si>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</si>
  <si>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</si>
  <si>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</si>
  <si>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</si>
  <si>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</si>
  <si>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</si>
  <si>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</si>
  <si>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</si>
  <si>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</si>
  <si>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</si>
  <si>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</si>
  <si>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</si>
  <si>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</si>
  <si>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</si>
  <si>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</si>
  <si>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</si>
  <si>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</si>
  <si>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</si>
  <si>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</si>
  <si>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</si>
  <si>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</si>
  <si>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</si>
  <si>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</si>
  <si>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</si>
  <si>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</si>
  <si>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</si>
  <si>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</si>
  <si>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</si>
  <si>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</si>
  <si>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</si>
  <si>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</si>
  <si>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</si>
  <si>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</si>
  <si>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</si>
  <si>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</si>
  <si>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</si>
  <si>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</si>
  <si>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</si>
  <si>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</si>
  <si>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</si>
  <si>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</si>
  <si>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</si>
  <si>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</si>
  <si>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</si>
  <si>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</si>
  <si>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</si>
  <si>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</si>
  <si>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</si>
  <si>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</si>
  <si>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</si>
  <si>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</si>
  <si>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</si>
  <si>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</si>
  <si>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</si>
  <si>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</si>
  <si>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</si>
  <si>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</si>
  <si>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</si>
  <si>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</si>
  <si>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</si>
  <si>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</si>
  <si>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</si>
  <si>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</si>
  <si>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</si>
  <si>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</si>
  <si>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</si>
  <si>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</si>
  <si>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</si>
  <si>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</si>
  <si>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</si>
  <si>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</si>
  <si>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</si>
  <si>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</si>
  <si>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</si>
  <si>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</si>
  <si>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</si>
  <si>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</si>
  <si>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</si>
  <si>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</si>
  <si>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</si>
  <si>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</si>
  <si>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</si>
  <si>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</si>
  <si>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</si>
  <si>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</si>
  <si>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</si>
  <si>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</si>
  <si>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</si>
  <si>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</si>
  <si>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</si>
  <si>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</si>
  <si>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</si>
  <si>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</si>
  <si>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</si>
  <si>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</si>
  <si>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</si>
  <si>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</si>
  <si>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</si>
  <si>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</si>
  <si>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</si>
  <si>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</si>
  <si>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</si>
  <si>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</si>
  <si>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</si>
  <si>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</si>
  <si>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</si>
  <si>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</si>
  <si>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</si>
  <si>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</si>
  <si>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</si>
  <si>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</si>
  <si>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</si>
  <si>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</si>
  <si>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</si>
  <si>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</si>
  <si>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</si>
  <si>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</si>
  <si>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</si>
  <si>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</si>
  <si>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</si>
  <si>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</si>
  <si>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</si>
  <si>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</si>
  <si>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</si>
  <si>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</si>
  <si>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</si>
  <si>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</si>
  <si>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</si>
  <si>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</si>
  <si>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</si>
  <si>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</si>
  <si>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</si>
  <si>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</si>
  <si>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</si>
  <si>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</si>
  <si>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</si>
  <si>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</si>
  <si>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</si>
  <si>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</si>
  <si>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</si>
  <si>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</si>
  <si>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</si>
  <si>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</si>
  <si>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</si>
  <si>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</si>
  <si>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</si>
  <si>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</si>
  <si>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</si>
  <si>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</si>
  <si>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</si>
  <si>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</si>
  <si>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</si>
  <si>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</si>
  <si>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</si>
  <si>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</si>
  <si>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</si>
  <si>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</si>
  <si>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</si>
  <si>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</si>
  <si>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</si>
  <si>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</si>
  <si>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</si>
  <si>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</si>
  <si>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</si>
  <si>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</si>
  <si>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</si>
  <si>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</si>
  <si>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</si>
  <si>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</si>
  <si>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</si>
  <si>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</si>
  <si>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</si>
  <si>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</si>
  <si>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</si>
  <si>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</si>
  <si>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</si>
  <si>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</si>
  <si>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</si>
  <si>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</si>
  <si>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</si>
  <si>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</si>
  <si>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</si>
  <si>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</si>
  <si>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</si>
  <si>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</si>
  <si>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</si>
  <si>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</si>
  <si>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</si>
  <si>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</si>
  <si>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</si>
  <si>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</si>
  <si>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</si>
  <si>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</si>
  <si>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</si>
  <si>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</si>
  <si>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</si>
  <si>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</si>
  <si>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</si>
  <si>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</si>
  <si>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</si>
  <si>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</si>
  <si>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</si>
  <si>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</si>
  <si>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</si>
  <si>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</si>
  <si>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</si>
  <si>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</si>
  <si>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</si>
  <si>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</si>
  <si>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</si>
  <si>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</si>
  <si>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</si>
  <si>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</si>
  <si>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</si>
  <si>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</si>
  <si>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</si>
  <si>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</si>
  <si>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</si>
  <si>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</si>
  <si>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</si>
  <si>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</si>
  <si>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</si>
  <si>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</si>
  <si>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</si>
  <si>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</si>
  <si>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</si>
  <si>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</si>
  <si>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</si>
  <si>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</si>
  <si>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</si>
  <si>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</si>
  <si>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</si>
  <si>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</si>
  <si>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</si>
  <si>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</si>
  <si>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</si>
  <si>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</si>
  <si>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</si>
  <si>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</si>
  <si>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</si>
  <si>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</si>
  <si>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</si>
  <si>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</si>
  <si>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</si>
  <si>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</si>
  <si>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</si>
  <si>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</si>
  <si>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</si>
  <si>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</si>
  <si>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</si>
  <si>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</si>
  <si>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</si>
  <si>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</si>
  <si>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</si>
  <si>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</si>
  <si>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</si>
  <si>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</si>
  <si>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</si>
  <si>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</si>
  <si>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</si>
  <si>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</si>
  <si>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</si>
  <si>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</si>
  <si>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</si>
  <si>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</si>
  <si>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</si>
  <si>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</si>
  <si>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</si>
  <si>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</si>
  <si>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</si>
  <si>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</si>
  <si>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</si>
  <si>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</si>
  <si>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</si>
  <si>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</si>
  <si>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</si>
  <si>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</si>
  <si>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</si>
  <si>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</si>
  <si>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</si>
  <si>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</si>
  <si>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</si>
  <si>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</si>
  <si>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</si>
  <si>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</si>
  <si>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</si>
  <si>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</si>
  <si>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</si>
  <si>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</si>
  <si>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</si>
  <si>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</si>
  <si>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</si>
  <si>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</si>
  <si>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</si>
  <si>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</si>
  <si>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</si>
  <si>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</si>
  <si>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</si>
  <si>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</si>
  <si>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</si>
  <si>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</si>
  <si>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</si>
  <si>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</si>
  <si>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</si>
  <si>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</si>
  <si>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</si>
  <si>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</si>
  <si>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</si>
  <si>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</si>
  <si>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</si>
  <si>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</si>
  <si>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</si>
  <si>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</si>
  <si>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</si>
  <si>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</si>
  <si>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</si>
  <si>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</si>
  <si>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</si>
  <si>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</si>
  <si>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</si>
  <si>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</si>
  <si>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</si>
  <si>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</si>
  <si>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</si>
  <si>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</si>
  <si>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</si>
  <si>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</si>
  <si>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</si>
  <si>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</si>
  <si>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</si>
  <si>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</si>
  <si>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</si>
  <si>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</si>
  <si>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</si>
  <si>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</si>
  <si>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</si>
  <si>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</si>
  <si>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</si>
  <si>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</si>
  <si>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</si>
  <si>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</si>
  <si>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</si>
  <si>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</si>
  <si>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</si>
  <si>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</si>
  <si>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</si>
  <si>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</si>
  <si>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</si>
  <si>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</si>
  <si>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</si>
  <si>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</si>
  <si>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</si>
  <si>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</si>
  <si>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</si>
  <si>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</si>
  <si>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</si>
  <si>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</si>
  <si>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</si>
  <si>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</si>
  <si>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</si>
  <si>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</si>
  <si>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</si>
  <si>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</si>
  <si>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</si>
  <si>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</si>
  <si>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</si>
  <si>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</si>
  <si>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</si>
  <si>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</si>
  <si>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</si>
  <si>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</si>
  <si>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</si>
  <si>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</si>
  <si>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</si>
  <si>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</si>
  <si>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</si>
  <si>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</si>
  <si>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</si>
  <si>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</si>
  <si>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</si>
  <si>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</si>
  <si>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</si>
  <si>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</si>
  <si>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</si>
  <si>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</si>
  <si>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</si>
  <si>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</si>
  <si>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</si>
  <si>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</si>
  <si>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</si>
  <si>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</si>
  <si>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</si>
  <si>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</si>
  <si>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</si>
  <si>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</si>
  <si>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</si>
  <si>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</si>
  <si>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</si>
  <si>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</si>
  <si>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</si>
  <si>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</si>
  <si>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</si>
  <si>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</si>
  <si>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</si>
  <si>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</si>
  <si>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</si>
  <si>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</si>
  <si>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</si>
  <si>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</si>
  <si>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</si>
  <si>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</si>
  <si>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</si>
  <si>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</si>
  <si>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</si>
  <si>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</si>
  <si>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</si>
  <si>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</si>
  <si>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</si>
  <si>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</si>
  <si>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</si>
  <si>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</si>
  <si>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</si>
  <si>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</si>
  <si>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</si>
  <si>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</si>
  <si>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</si>
  <si>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</si>
  <si>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</si>
  <si>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</si>
  <si>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</si>
  <si>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</si>
  <si>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</si>
  <si>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</si>
  <si>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</si>
  <si>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</si>
  <si>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</si>
  <si>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</si>
  <si>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</si>
  <si>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</si>
  <si>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</si>
  <si>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</si>
  <si>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</si>
  <si>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</si>
  <si>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</si>
  <si>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</si>
  <si>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</si>
  <si>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</si>
  <si>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</si>
  <si>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</si>
  <si>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</si>
  <si>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</si>
  <si>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</si>
  <si>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</si>
  <si>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</si>
  <si>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</si>
  <si>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</si>
  <si>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</si>
  <si>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</si>
  <si>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</si>
  <si>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</si>
  <si>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</si>
  <si>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</si>
  <si>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</si>
  <si>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</si>
  <si>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</si>
  <si>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</si>
  <si>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</si>
  <si>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</si>
  <si>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</si>
  <si>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</si>
  <si>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</si>
  <si>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</si>
  <si>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</si>
  <si>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</si>
  <si>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</si>
  <si>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</si>
  <si>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</si>
  <si>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</si>
  <si>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</si>
  <si>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</si>
  <si>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</si>
  <si>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</si>
  <si>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</si>
  <si>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</si>
  <si>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</si>
  <si>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</si>
  <si>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</si>
  <si>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</si>
  <si>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</si>
  <si>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</si>
  <si>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</si>
  <si>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</si>
  <si>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</si>
  <si>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</si>
  <si>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</si>
  <si>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</si>
  <si>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</si>
  <si>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</si>
  <si>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</si>
  <si>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</si>
  <si>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</si>
  <si>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</si>
  <si>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</si>
  <si>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</si>
  <si>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</si>
  <si>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</si>
  <si>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</si>
  <si>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</si>
  <si>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</si>
  <si>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</si>
  <si>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</si>
  <si>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</si>
  <si>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</si>
  <si>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</si>
  <si>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</si>
  <si>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</si>
  <si>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</si>
  <si>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</si>
  <si>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</si>
  <si>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</si>
  <si>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</si>
  <si>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</si>
  <si>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</si>
  <si>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</si>
  <si>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</si>
  <si>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</si>
  <si>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</si>
  <si>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</si>
  <si>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</si>
  <si>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</si>
  <si>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</si>
  <si>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</si>
  <si>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</si>
  <si>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</si>
  <si>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</si>
  <si>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</si>
  <si>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</si>
  <si>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</si>
  <si>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</si>
  <si>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</si>
  <si>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</si>
  <si>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</si>
  <si>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</si>
  <si>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</si>
  <si>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</si>
  <si>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</si>
  <si>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</si>
  <si>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</si>
  <si>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</si>
  <si>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</si>
  <si>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</si>
  <si>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</si>
  <si>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</si>
  <si>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</si>
  <si>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</si>
  <si>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</si>
  <si>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</si>
  <si>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</si>
  <si>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</si>
  <si>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</si>
  <si>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</si>
  <si>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</si>
  <si>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</si>
  <si>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</si>
  <si>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</si>
  <si>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</si>
  <si>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</si>
  <si>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</si>
  <si>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</si>
  <si>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</si>
  <si>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</si>
  <si>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</si>
  <si>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</si>
  <si>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</si>
  <si>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</si>
  <si>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</si>
  <si>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</si>
  <si>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</si>
  <si>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</si>
  <si>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</si>
  <si>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</si>
  <si>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</si>
  <si>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</si>
  <si>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</si>
  <si>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</si>
  <si>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</si>
  <si>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</si>
  <si>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</si>
  <si>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</si>
  <si>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</si>
  <si>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</si>
  <si>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</si>
  <si>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</si>
  <si>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</si>
  <si>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</si>
  <si>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</si>
  <si>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</si>
  <si>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</si>
  <si>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</si>
  <si>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</si>
  <si>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</si>
  <si>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</si>
  <si>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</si>
  <si>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</si>
  <si>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</si>
  <si>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</si>
  <si>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</si>
  <si>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</si>
  <si>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</si>
  <si>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</si>
  <si>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</si>
  <si>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</si>
  <si>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</si>
  <si>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</si>
  <si>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</si>
  <si>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</si>
  <si>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</si>
  <si>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</si>
  <si>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</si>
  <si>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</si>
  <si>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</si>
  <si>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</si>
  <si>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</si>
  <si>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</si>
  <si>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</si>
  <si>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</si>
  <si>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</si>
  <si>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</si>
  <si>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</si>
  <si>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</si>
  <si>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</si>
  <si>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</si>
  <si>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</si>
  <si>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</si>
  <si>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</si>
  <si>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</si>
  <si>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</si>
  <si>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</si>
  <si>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</si>
  <si>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</si>
  <si>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</si>
  <si>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</si>
  <si>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</si>
  <si>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</si>
  <si>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</si>
  <si>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</si>
  <si>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</si>
  <si>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</si>
  <si>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</si>
  <si>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</si>
  <si>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</si>
  <si>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</si>
  <si>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</si>
  <si>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</si>
  <si>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</si>
  <si>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</si>
  <si>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</si>
  <si>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</si>
  <si>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</si>
  <si>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</si>
  <si>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</si>
  <si>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</si>
  <si>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</si>
  <si>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</si>
  <si>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</si>
  <si>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</si>
  <si>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</si>
  <si>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</si>
  <si>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</si>
  <si>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</si>
  <si>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</si>
  <si>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</si>
  <si>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</si>
  <si>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</si>
  <si>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</si>
  <si>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</si>
  <si>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</si>
  <si>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</si>
  <si>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</si>
  <si>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</si>
  <si>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</si>
  <si>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</si>
  <si>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</si>
  <si>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</si>
  <si>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</si>
  <si>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</si>
  <si>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</si>
  <si>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</si>
  <si>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</si>
  <si>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</si>
  <si>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</si>
  <si>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</si>
  <si>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</si>
  <si>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</si>
  <si>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</si>
  <si>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</si>
  <si>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</si>
  <si>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</si>
  <si>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</si>
  <si>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</si>
  <si>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</si>
  <si>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</si>
  <si>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</si>
  <si>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</si>
  <si>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</si>
  <si>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</si>
  <si>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</si>
  <si>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</si>
  <si>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</si>
  <si>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</si>
  <si>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</si>
  <si>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</si>
  <si>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</si>
  <si>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</si>
  <si>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</si>
  <si>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</si>
  <si>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</si>
  <si>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</si>
  <si>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</si>
  <si>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</si>
  <si>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</si>
  <si>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</si>
  <si>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</si>
  <si>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</si>
  <si>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</si>
  <si>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</si>
  <si>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</si>
  <si>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</si>
  <si>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</si>
  <si>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</si>
  <si>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</si>
  <si>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</si>
  <si>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</si>
  <si>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</si>
  <si>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</si>
  <si>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</si>
  <si>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</si>
  <si>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</si>
  <si>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</si>
  <si>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</si>
  <si>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</si>
  <si>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</si>
  <si>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</si>
  <si>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</si>
  <si>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</si>
  <si>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</si>
  <si>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</si>
  <si>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</si>
  <si>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</si>
  <si>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</si>
  <si>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</si>
  <si>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</si>
  <si>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</si>
  <si>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</si>
  <si>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</si>
  <si>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</si>
  <si>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</si>
  <si>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</si>
  <si>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</si>
  <si>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</si>
  <si>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</si>
  <si>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</si>
  <si>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</si>
  <si>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</si>
  <si>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</si>
  <si>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</si>
  <si>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</si>
  <si>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</si>
  <si>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</si>
  <si>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</si>
  <si>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</si>
  <si>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</si>
  <si>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</si>
  <si>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</si>
  <si>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</si>
  <si>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</si>
  <si>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</si>
  <si>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</si>
  <si>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</si>
  <si>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</si>
  <si>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</si>
  <si>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</si>
  <si>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</si>
  <si>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</si>
  <si>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</si>
  <si>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</si>
  <si>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</si>
  <si>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</si>
  <si>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</si>
  <si>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</si>
  <si>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</si>
  <si>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</si>
  <si>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</si>
  <si>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</si>
  <si>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</si>
  <si>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</si>
  <si>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</si>
  <si>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</si>
  <si>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</si>
  <si>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</si>
  <si>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</si>
  <si>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</si>
  <si>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</si>
  <si>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</si>
  <si>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</si>
  <si>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</si>
  <si>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</si>
  <si>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</si>
  <si>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</si>
  <si>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</si>
  <si>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</si>
  <si>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</si>
  <si>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</si>
  <si>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</si>
  <si>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</si>
  <si>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</si>
  <si>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</si>
  <si>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</si>
  <si>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</si>
  <si>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</si>
  <si>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</si>
  <si>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</si>
  <si>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</si>
  <si>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</si>
  <si>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</si>
  <si>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</si>
  <si>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</si>
  <si>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</si>
  <si>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</si>
  <si>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</si>
  <si>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</si>
  <si>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</si>
  <si>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</si>
  <si>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</si>
  <si>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</si>
  <si>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</si>
  <si>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</si>
  <si>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</si>
  <si>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</si>
  <si>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</si>
  <si>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</si>
  <si>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</si>
  <si>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</si>
  <si>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</si>
  <si>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</si>
  <si>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</si>
  <si>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</si>
  <si>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</si>
  <si>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</si>
  <si>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</si>
  <si>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</si>
  <si>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</si>
  <si>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</si>
  <si>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</si>
  <si>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</si>
  <si>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</si>
  <si>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</si>
  <si>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</si>
  <si>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</si>
  <si>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</si>
  <si>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</si>
  <si>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</si>
  <si>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</si>
  <si>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</si>
  <si>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</si>
  <si>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</si>
  <si>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</si>
  <si>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</si>
  <si>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</si>
  <si>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</si>
  <si>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</si>
  <si>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</si>
  <si>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</si>
  <si>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</si>
  <si>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</si>
  <si>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</si>
  <si>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</si>
  <si>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</si>
  <si>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</si>
  <si>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</si>
  <si>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</si>
  <si>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</si>
  <si>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</si>
  <si>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</si>
  <si>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</si>
  <si>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</si>
  <si>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</si>
  <si>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</si>
  <si>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</si>
  <si>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</si>
  <si>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</si>
  <si>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</si>
  <si>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</si>
  <si>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</si>
  <si>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</si>
  <si>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</si>
  <si>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</si>
  <si>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</si>
  <si>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</si>
  <si>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</si>
  <si>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</si>
  <si>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</si>
  <si>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</si>
  <si>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</si>
  <si>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</si>
  <si>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</si>
  <si>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</si>
  <si>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</si>
  <si>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</si>
  <si>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</si>
  <si>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</si>
  <si>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</si>
  <si>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</si>
  <si>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</si>
  <si>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</si>
  <si>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</si>
  <si>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</si>
  <si>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</si>
  <si>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</si>
  <si>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</si>
  <si>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</si>
  <si>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</si>
  <si>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</si>
  <si>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</si>
  <si>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</si>
  <si>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</si>
  <si>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</si>
  <si>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</si>
  <si>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</si>
  <si>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</si>
  <si>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</si>
  <si>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</si>
  <si>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</si>
  <si>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</si>
  <si>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</si>
  <si>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</si>
  <si>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</si>
  <si>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</si>
  <si>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</si>
  <si>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</si>
  <si>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</si>
  <si>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</si>
  <si>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</si>
  <si>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</si>
  <si>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</si>
  <si>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</si>
  <si>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</si>
  <si>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</si>
  <si>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</si>
  <si>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</si>
  <si>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</si>
  <si>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</si>
  <si>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</si>
  <si>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</si>
  <si>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</si>
  <si>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</si>
  <si>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</si>
  <si>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</si>
  <si>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</si>
  <si>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</si>
  <si>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</si>
  <si>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</si>
  <si>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</si>
  <si>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</si>
  <si>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</si>
  <si>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</si>
  <si>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</si>
  <si>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</si>
  <si>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</si>
  <si>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</si>
  <si>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</si>
  <si>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</si>
  <si>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</si>
  <si>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</si>
  <si>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</si>
  <si>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</si>
  <si>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</si>
  <si>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</si>
  <si>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</si>
  <si>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</si>
  <si>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</si>
  <si>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</si>
  <si>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</si>
  <si>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</si>
  <si>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</si>
  <si>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</si>
  <si>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</si>
  <si>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</si>
  <si>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</si>
  <si>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</si>
  <si>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</si>
  <si>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</si>
  <si>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</si>
  <si>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</si>
  <si>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</si>
  <si>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</si>
  <si>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</si>
  <si>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</si>
  <si>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</si>
  <si>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</si>
  <si>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</si>
  <si>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</si>
  <si>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</si>
  <si>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</si>
  <si>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</si>
  <si>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</si>
  <si>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</si>
  <si>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</si>
  <si>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</si>
  <si>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</si>
  <si>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</si>
  <si>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</si>
  <si>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</si>
  <si>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</si>
  <si>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</si>
  <si>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</si>
  <si>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</si>
  <si>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</si>
  <si>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</si>
  <si>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</si>
  <si>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</si>
  <si>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</si>
  <si>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</si>
  <si>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</si>
  <si>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</si>
  <si>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</si>
  <si>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</si>
  <si>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</si>
  <si>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</si>
  <si>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</si>
  <si>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</si>
  <si>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</si>
  <si>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</si>
  <si>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</si>
  <si>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</si>
  <si>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</si>
  <si>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</si>
  <si>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</si>
  <si>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</si>
  <si>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</si>
  <si>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</si>
  <si>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</si>
  <si>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</si>
  <si>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</si>
  <si>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</si>
  <si>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</si>
  <si>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</si>
  <si>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</si>
  <si>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</si>
  <si>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</si>
  <si>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</si>
  <si>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</si>
  <si>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</si>
  <si>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</si>
  <si>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</si>
  <si>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</si>
  <si>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</si>
  <si>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</si>
  <si>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</si>
  <si>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</si>
  <si>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</si>
  <si>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</si>
  <si>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</si>
  <si>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</si>
  <si>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</si>
  <si>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</si>
  <si>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</si>
  <si>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</si>
  <si>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</si>
  <si>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</si>
  <si>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</si>
  <si>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</si>
  <si>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</si>
  <si>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</si>
  <si>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</si>
  <si>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</si>
  <si>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</si>
  <si>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</si>
  <si>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</si>
  <si>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</si>
  <si>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</si>
  <si>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</si>
  <si>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</si>
  <si>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</si>
  <si>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</si>
  <si>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</si>
  <si>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</si>
  <si>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</si>
  <si>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</si>
  <si>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</si>
  <si>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</si>
  <si>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</si>
  <si>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</si>
  <si>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</si>
  <si>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</si>
  <si>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</si>
  <si>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</si>
  <si>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</si>
  <si>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</si>
  <si>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</si>
  <si>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</si>
  <si>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</si>
  <si>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</si>
  <si>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</si>
  <si>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</si>
  <si>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</si>
  <si>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</si>
  <si>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</si>
  <si>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</si>
  <si>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</si>
  <si>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</si>
  <si>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</si>
  <si>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</si>
  <si>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</si>
  <si>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</si>
  <si>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</si>
  <si>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</si>
  <si>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</si>
  <si>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</si>
  <si>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</si>
  <si>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</si>
  <si>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</si>
  <si>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</si>
  <si>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</si>
  <si>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</si>
  <si>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</si>
  <si>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</si>
  <si>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</si>
  <si>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</si>
  <si>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</si>
  <si>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</si>
  <si>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</si>
  <si>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</si>
  <si>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</si>
  <si>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</si>
  <si>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</si>
  <si>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</si>
  <si>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</si>
  <si>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</si>
  <si>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</si>
  <si>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</si>
  <si>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</si>
  <si>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</si>
  <si>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</si>
  <si>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</si>
  <si>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</si>
  <si>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</si>
  <si>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</si>
  <si>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</si>
  <si>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</si>
  <si>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</si>
  <si>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</si>
  <si>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</si>
  <si>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</si>
  <si>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</si>
  <si>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</si>
  <si>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</si>
  <si>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</si>
  <si>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</si>
  <si>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</si>
  <si>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</si>
  <si>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</si>
  <si>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</si>
  <si>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</si>
  <si>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</si>
  <si>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</si>
  <si>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</si>
  <si>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</si>
  <si>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</si>
  <si>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</si>
  <si>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</si>
  <si>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</si>
  <si>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</si>
  <si>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</si>
  <si>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</si>
  <si>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</si>
  <si>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</si>
  <si>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</si>
  <si>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</si>
  <si>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</si>
  <si>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</si>
  <si>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</si>
  <si>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</si>
  <si>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</si>
  <si>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</si>
  <si>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</si>
  <si>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</si>
  <si>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</si>
  <si>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</si>
  <si>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</si>
  <si>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</si>
  <si>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</si>
  <si>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</si>
  <si>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</si>
  <si>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</si>
  <si>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</si>
  <si>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</si>
  <si>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</si>
  <si>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</si>
  <si>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</si>
  <si>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</si>
  <si>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</si>
  <si>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</si>
  <si>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</si>
  <si>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</si>
  <si>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</si>
  <si>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</si>
  <si>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</si>
  <si>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福岡市</t>
    <rPh sb="0" eb="3">
      <t>フクオカシ</t>
    </rPh>
    <phoneticPr fontId="14"/>
  </si>
  <si>
    <t>福岡市</t>
    <rPh sb="0" eb="3">
      <t>フクオカシ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</si>
</sst>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6">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xf>
    <xf numFmtId="0" fontId="32" fillId="2" borderId="4" xfId="2" applyFont="1" applyFill="1" applyBorder="1" applyAlignment="1" applyProtection="1">
      <alignment horizontal="left" vertical="center" wrapText="1"/>
    </xf>
    <xf numFmtId="0" fontId="32" fillId="2" borderId="51" xfId="2" applyFont="1" applyFill="1" applyBorder="1" applyAlignment="1" applyProtection="1">
      <alignment horizontal="left" vertical="center" wrapText="1"/>
    </xf>
    <xf numFmtId="0" fontId="34" fillId="0" borderId="79" xfId="2" quotePrefix="1" applyFont="1" applyBorder="1" applyAlignment="1" applyProtection="1">
      <alignment horizontal="center" vertical="center"/>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28" fillId="3" borderId="1" xfId="2" applyFont="1" applyFill="1" applyBorder="1" applyAlignment="1" applyProtection="1">
      <alignment horizontal="center"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9" fillId="0" borderId="27" xfId="2" applyFont="1" applyBorder="1" applyAlignment="1" applyProtection="1">
      <alignment horizontal="left" vertical="center" wrapText="1"/>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9" fillId="0" borderId="0" xfId="2" applyFont="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65"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78" fillId="0" borderId="139"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1"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6"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38"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0" applyFont="1" applyFill="1" applyBorder="1" applyAlignment="1" applyProtection="1">
      <alignment horizontal="left" vertical="top" wrapText="1"/>
      <protection locked="0"/>
    </xf>
    <xf numFmtId="0" fontId="25" fillId="8" borderId="17" xfId="0" applyFont="1" applyFill="1" applyBorder="1" applyAlignment="1" applyProtection="1">
      <alignment horizontal="left" vertical="top" wrapText="1"/>
      <protection locked="0"/>
    </xf>
    <xf numFmtId="0" fontId="25" fillId="8" borderId="26" xfId="0" applyFont="1" applyFill="1" applyBorder="1" applyAlignment="1" applyProtection="1">
      <alignment horizontal="left" vertical="top" wrapText="1"/>
      <protection locked="0"/>
    </xf>
    <xf numFmtId="0" fontId="25" fillId="8" borderId="14" xfId="0" applyFont="1" applyFill="1" applyBorder="1" applyAlignment="1" applyProtection="1">
      <alignment horizontal="left" vertical="top" wrapText="1"/>
      <protection locked="0"/>
    </xf>
    <xf numFmtId="0" fontId="25" fillId="8" borderId="0" xfId="0" applyFont="1" applyFill="1" applyAlignment="1" applyProtection="1">
      <alignment horizontal="left" vertical="top" wrapText="1"/>
      <protection locked="0"/>
    </xf>
    <xf numFmtId="0" fontId="25" fillId="8" borderId="43" xfId="0" applyFont="1" applyFill="1" applyBorder="1" applyAlignment="1" applyProtection="1">
      <alignment horizontal="left" vertical="top" wrapText="1"/>
      <protection locked="0"/>
    </xf>
    <xf numFmtId="0" fontId="25" fillId="8" borderId="62" xfId="0" applyFont="1" applyFill="1" applyBorder="1" applyAlignment="1" applyProtection="1">
      <alignment horizontal="left" vertical="top" wrapText="1"/>
      <protection locked="0"/>
    </xf>
    <xf numFmtId="0" fontId="25" fillId="8" borderId="15" xfId="0" applyFont="1" applyFill="1" applyBorder="1" applyAlignment="1" applyProtection="1">
      <alignment horizontal="left" vertical="top" wrapText="1"/>
      <protection locked="0"/>
    </xf>
    <xf numFmtId="0" fontId="25" fillId="8" borderId="63" xfId="0"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1"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34" fillId="2" borderId="0" xfId="2" applyFont="1" applyFill="1" applyAlignment="1" applyProtection="1">
      <alignment horizontal="left" vertical="top"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88" fillId="2" borderId="139"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xf>
    <xf numFmtId="0" fontId="86" fillId="2" borderId="1" xfId="0" applyFont="1" applyFill="1" applyBorder="1" applyAlignment="1" applyProtection="1">
      <alignment horizontal="left" vertical="center" wrapText="1"/>
    </xf>
    <xf numFmtId="38" fontId="80" fillId="2" borderId="139" xfId="1" applyFont="1" applyFill="1" applyBorder="1" applyAlignment="1" applyProtection="1">
      <alignment horizontal="right" vertical="center"/>
    </xf>
    <xf numFmtId="0" fontId="74" fillId="2" borderId="139"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38" fontId="63" fillId="2" borderId="0" xfId="1" applyFont="1" applyFill="1" applyBorder="1" applyAlignment="1" applyProtection="1">
      <alignment horizontal="right" shrinkToFit="1"/>
    </xf>
    <xf numFmtId="0" fontId="84" fillId="2" borderId="0" xfId="0" applyFont="1" applyFill="1" applyAlignment="1" applyProtection="1">
      <alignment horizontal="left" vertical="center"/>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6" xfId="1" applyFont="1" applyFill="1" applyBorder="1" applyAlignment="1" applyProtection="1">
      <alignment horizontal="right"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0" fontId="64"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4" fillId="2" borderId="139" xfId="0" applyFont="1" applyFill="1" applyBorder="1" applyAlignment="1" applyProtection="1">
      <alignment horizontal="center" vertical="center" shrinkToFit="1"/>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0" fontId="84" fillId="2" borderId="15" xfId="0" applyFont="1" applyFill="1" applyBorder="1" applyAlignment="1" applyProtection="1">
      <alignment horizontal="left" vertical="center"/>
    </xf>
    <xf numFmtId="0" fontId="74" fillId="3" borderId="139" xfId="0" applyFont="1" applyFill="1" applyBorder="1" applyAlignment="1" applyProtection="1">
      <alignment horizontal="center" vertical="center"/>
    </xf>
    <xf numFmtId="0" fontId="62" fillId="2" borderId="1" xfId="0" applyFont="1" applyFill="1" applyBorder="1" applyAlignment="1" applyProtection="1">
      <alignment horizontal="left" vertical="center" wrapTex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80" fillId="2" borderId="165"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73" fillId="7" borderId="1" xfId="0" applyFont="1" applyFill="1" applyBorder="1" applyAlignment="1">
      <alignment horizontal="center" vertical="center"/>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xmlns:a14="http://schemas.microsoft.com/office/drawing/2010/main"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xmlns:a14="http://schemas.microsoft.com/office/drawing/2010/main"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xmlns:a14="http://schemas.microsoft.com/office/drawing/2010/main"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xmlns:a14="http://schemas.microsoft.com/office/drawing/2010/main"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xmlns:a14="http://schemas.microsoft.com/office/drawing/2010/main"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xmlns:a14="http://schemas.microsoft.com/office/drawing/2010/main"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xmlns:a14="http://schemas.microsoft.com/office/drawing/2010/main"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xmlns:a14="http://schemas.microsoft.com/office/drawing/2010/main"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xmlns:a14="http://schemas.microsoft.com/office/drawing/2010/main"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xmlns:a14="http://schemas.microsoft.com/office/drawing/2010/main"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xmlns:a14="http://schemas.microsoft.com/office/drawing/2010/main"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xmlns:a14="http://schemas.microsoft.com/office/drawing/2010/main"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xmlns:a14="http://schemas.microsoft.com/office/drawing/2010/main"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xmlns:a14="http://schemas.microsoft.com/office/drawing/2010/main"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xmlns:a14="http://schemas.microsoft.com/office/drawing/2010/main"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xmlns:a14="http://schemas.microsoft.com/office/drawing/2010/main"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xmlns:a14="http://schemas.microsoft.com/office/drawing/2010/main"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xmlns:a14="http://schemas.microsoft.com/office/drawing/2010/main"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xmlns:a14="http://schemas.microsoft.com/office/drawing/2010/main"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xmlns:a14="http://schemas.microsoft.com/office/drawing/2010/main"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xmlns:a14="http://schemas.microsoft.com/office/drawing/2010/main"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xmlns:a14="http://schemas.microsoft.com/office/drawing/2010/main"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xmlns:a14="http://schemas.microsoft.com/office/drawing/2010/main"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xmlns:a14="http://schemas.microsoft.com/office/drawing/2010/main"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xmlns:a14="http://schemas.microsoft.com/office/drawing/2010/main"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xmlns:a14="http://schemas.microsoft.com/office/drawing/2010/main"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xmlns:a14="http://schemas.microsoft.com/office/drawing/2010/main"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xmlns:a14="http://schemas.microsoft.com/office/drawing/2010/main"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xmlns:a14="http://schemas.microsoft.com/office/drawing/2010/main"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xmlns:a14="http://schemas.microsoft.com/office/drawing/2010/main"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xmlns:a14="http://schemas.microsoft.com/office/drawing/2010/main"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xmlns:a14="http://schemas.microsoft.com/office/drawing/2010/main"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xmlns:a14="http://schemas.microsoft.com/office/drawing/2010/main"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xmlns:a14="http://schemas.microsoft.com/office/drawing/2010/main"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xmlns:a14="http://schemas.microsoft.com/office/drawing/2010/main"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xmlns:a14="http://schemas.microsoft.com/office/drawing/2010/main"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xmlns:a14="http://schemas.microsoft.com/office/drawing/2010/main"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xmlns:a14="http://schemas.microsoft.com/office/drawing/2010/main"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xmlns:a14="http://schemas.microsoft.com/office/drawing/2010/main"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xmlns:a14="http://schemas.microsoft.com/office/drawing/2010/main"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xmlns:a14="http://schemas.microsoft.com/office/drawing/2010/main"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xmlns:a14="http://schemas.microsoft.com/office/drawing/2010/main"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xmlns:a14="http://schemas.microsoft.com/office/drawing/2010/main"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xmlns:a14="http://schemas.microsoft.com/office/drawing/2010/main"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xmlns:a14="http://schemas.microsoft.com/office/drawing/2010/main"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xmlns:a14="http://schemas.microsoft.com/office/drawing/2010/main"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xmlns:a14="http://schemas.microsoft.com/office/drawing/2010/main"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xmlns:a14="http://schemas.microsoft.com/office/drawing/2010/main"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xmlns:a14="http://schemas.microsoft.com/office/drawing/2010/main"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xmlns:a14="http://schemas.microsoft.com/office/drawing/2010/main"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xmlns:a14="http://schemas.microsoft.com/office/drawing/2010/main"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xmlns:a14="http://schemas.microsoft.com/office/drawing/2010/main"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xmlns:a14="http://schemas.microsoft.com/office/drawing/2010/main"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xmlns:a14="http://schemas.microsoft.com/office/drawing/2010/main"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xmlns:a14="http://schemas.microsoft.com/office/drawing/2010/main"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xmlns:a14="http://schemas.microsoft.com/office/drawing/2010/main"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xmlns:a14="http://schemas.microsoft.com/office/drawing/2010/main"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xmlns:a14="http://schemas.microsoft.com/office/drawing/2010/main"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xmlns:a14="http://schemas.microsoft.com/office/drawing/2010/main"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xmlns:a14="http://schemas.microsoft.com/office/drawing/2010/main"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xmlns:a14="http://schemas.microsoft.com/office/drawing/2010/main"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xmlns:a14="http://schemas.microsoft.com/office/drawing/2010/main"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91440</xdr:colOff>
          <xdr:row>36</xdr:row>
          <xdr:rowOff>15240</xdr:rowOff>
        </xdr:from>
        <xdr:to>
          <xdr:col>2</xdr:col>
          <xdr:colOff>76200</xdr:colOff>
          <xdr:row>36</xdr:row>
          <xdr:rowOff>175260</xdr:rowOff>
        </xdr:to>
        <xdr:sp macro="" textlink="">
          <xdr:nvSpPr>
            <xdr:cNvPr id="35840"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43</xdr:row>
          <xdr:rowOff>53340</xdr:rowOff>
        </xdr:from>
        <xdr:to>
          <xdr:col>6</xdr:col>
          <xdr:colOff>15240</xdr:colOff>
          <xdr:row>43</xdr:row>
          <xdr:rowOff>220980</xdr:rowOff>
        </xdr:to>
        <xdr:sp macro="" textlink="">
          <xdr:nvSpPr>
            <xdr:cNvPr id="3590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43</xdr:row>
          <xdr:rowOff>53340</xdr:rowOff>
        </xdr:from>
        <xdr:to>
          <xdr:col>10</xdr:col>
          <xdr:colOff>22860</xdr:colOff>
          <xdr:row>43</xdr:row>
          <xdr:rowOff>220980</xdr:rowOff>
        </xdr:to>
        <xdr:sp macro="" textlink="">
          <xdr:nvSpPr>
            <xdr:cNvPr id="3590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43</xdr:row>
          <xdr:rowOff>53340</xdr:rowOff>
        </xdr:from>
        <xdr:to>
          <xdr:col>16</xdr:col>
          <xdr:colOff>22860</xdr:colOff>
          <xdr:row>43</xdr:row>
          <xdr:rowOff>220980</xdr:rowOff>
        </xdr:to>
        <xdr:sp macro="" textlink="">
          <xdr:nvSpPr>
            <xdr:cNvPr id="48"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43</xdr:row>
          <xdr:rowOff>53340</xdr:rowOff>
        </xdr:from>
        <xdr:to>
          <xdr:col>23</xdr:col>
          <xdr:colOff>22860</xdr:colOff>
          <xdr:row>43</xdr:row>
          <xdr:rowOff>220980</xdr:rowOff>
        </xdr:to>
        <xdr:sp macro="" textlink="">
          <xdr:nvSpPr>
            <xdr:cNvPr id="49"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43</xdr:row>
          <xdr:rowOff>53340</xdr:rowOff>
        </xdr:from>
        <xdr:to>
          <xdr:col>27</xdr:col>
          <xdr:colOff>15240</xdr:colOff>
          <xdr:row>43</xdr:row>
          <xdr:rowOff>220980</xdr:rowOff>
        </xdr:to>
        <xdr:sp macro="" textlink="">
          <xdr:nvSpPr>
            <xdr:cNvPr id="50"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175260</xdr:rowOff>
        </xdr:from>
        <xdr:to>
          <xdr:col>6</xdr:col>
          <xdr:colOff>15240</xdr:colOff>
          <xdr:row>46</xdr:row>
          <xdr:rowOff>15240</xdr:rowOff>
        </xdr:to>
        <xdr:sp macro="" textlink="">
          <xdr:nvSpPr>
            <xdr:cNvPr id="51"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44</xdr:row>
          <xdr:rowOff>182880</xdr:rowOff>
        </xdr:from>
        <xdr:to>
          <xdr:col>13</xdr:col>
          <xdr:colOff>22860</xdr:colOff>
          <xdr:row>46</xdr:row>
          <xdr:rowOff>15240</xdr:rowOff>
        </xdr:to>
        <xdr:sp macro="" textlink="">
          <xdr:nvSpPr>
            <xdr:cNvPr id="52"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44</xdr:row>
          <xdr:rowOff>182880</xdr:rowOff>
        </xdr:from>
        <xdr:to>
          <xdr:col>20</xdr:col>
          <xdr:colOff>22860</xdr:colOff>
          <xdr:row>46</xdr:row>
          <xdr:rowOff>15240</xdr:rowOff>
        </xdr:to>
        <xdr:sp macro="" textlink="">
          <xdr:nvSpPr>
            <xdr:cNvPr id="53"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53</xdr:row>
          <xdr:rowOff>22860</xdr:rowOff>
        </xdr:from>
        <xdr:to>
          <xdr:col>23</xdr:col>
          <xdr:colOff>22860</xdr:colOff>
          <xdr:row>54</xdr:row>
          <xdr:rowOff>0</xdr:rowOff>
        </xdr:to>
        <xdr:sp macro="" textlink="">
          <xdr:nvSpPr>
            <xdr:cNvPr id="54"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53</xdr:row>
          <xdr:rowOff>22860</xdr:rowOff>
        </xdr:from>
        <xdr:to>
          <xdr:col>27</xdr:col>
          <xdr:colOff>22860</xdr:colOff>
          <xdr:row>54</xdr:row>
          <xdr:rowOff>0</xdr:rowOff>
        </xdr:to>
        <xdr:sp macro="" textlink="">
          <xdr:nvSpPr>
            <xdr:cNvPr id="55" name="Check Box 11" hidden="1">
              <a:extLst>
                <a:ext uri="{63B3BB69-23CF-44E3-9099-C40C66FF867C}">
                  <a14:compatExt spid="_x0000_s35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121920</xdr:rowOff>
        </xdr:from>
        <xdr:to>
          <xdr:col>6</xdr:col>
          <xdr:colOff>7620</xdr:colOff>
          <xdr:row>55</xdr:row>
          <xdr:rowOff>60960</xdr:rowOff>
        </xdr:to>
        <xdr:sp macro="" textlink="">
          <xdr:nvSpPr>
            <xdr:cNvPr id="56" name="Check Box 12" hidden="1">
              <a:extLst>
                <a:ext uri="{63B3BB69-23CF-44E3-9099-C40C66FF867C}">
                  <a14:compatExt spid="_x0000_s35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97</xdr:row>
          <xdr:rowOff>7620</xdr:rowOff>
        </xdr:from>
        <xdr:to>
          <xdr:col>3</xdr:col>
          <xdr:colOff>83820</xdr:colOff>
          <xdr:row>97</xdr:row>
          <xdr:rowOff>175260</xdr:rowOff>
        </xdr:to>
        <xdr:sp macro="" textlink="">
          <xdr:nvSpPr>
            <xdr:cNvPr id="57" name="Check Box 13" hidden="1">
              <a:extLst>
                <a:ext uri="{63B3BB69-23CF-44E3-9099-C40C66FF867C}">
                  <a14:compatExt spid="_x0000_s35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102</xdr:row>
          <xdr:rowOff>38100</xdr:rowOff>
        </xdr:from>
        <xdr:to>
          <xdr:col>13</xdr:col>
          <xdr:colOff>83820</xdr:colOff>
          <xdr:row>102</xdr:row>
          <xdr:rowOff>220980</xdr:rowOff>
        </xdr:to>
        <xdr:sp macro="" textlink="">
          <xdr:nvSpPr>
            <xdr:cNvPr id="58" name="Check Box 14" hidden="1">
              <a:extLst>
                <a:ext uri="{63B3BB69-23CF-44E3-9099-C40C66FF867C}">
                  <a14:compatExt spid="_x0000_s35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104</xdr:row>
          <xdr:rowOff>160020</xdr:rowOff>
        </xdr:from>
        <xdr:to>
          <xdr:col>3</xdr:col>
          <xdr:colOff>83820</xdr:colOff>
          <xdr:row>106</xdr:row>
          <xdr:rowOff>0</xdr:rowOff>
        </xdr:to>
        <xdr:sp macro="" textlink="">
          <xdr:nvSpPr>
            <xdr:cNvPr id="59" name="Check Box 15" hidden="1">
              <a:extLst>
                <a:ext uri="{63B3BB69-23CF-44E3-9099-C40C66FF867C}">
                  <a14:compatExt spid="_x0000_s35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113</xdr:row>
          <xdr:rowOff>38100</xdr:rowOff>
        </xdr:from>
        <xdr:to>
          <xdr:col>13</xdr:col>
          <xdr:colOff>83820</xdr:colOff>
          <xdr:row>113</xdr:row>
          <xdr:rowOff>205740</xdr:rowOff>
        </xdr:to>
        <xdr:sp macro="" textlink="">
          <xdr:nvSpPr>
            <xdr:cNvPr id="60" name="Check Box 16" hidden="1">
              <a:extLst>
                <a:ext uri="{63B3BB69-23CF-44E3-9099-C40C66FF867C}">
                  <a14:compatExt spid="_x0000_s35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117</xdr:row>
          <xdr:rowOff>22860</xdr:rowOff>
        </xdr:from>
        <xdr:to>
          <xdr:col>2</xdr:col>
          <xdr:colOff>60960</xdr:colOff>
          <xdr:row>117</xdr:row>
          <xdr:rowOff>198120</xdr:rowOff>
        </xdr:to>
        <xdr:sp macro="" textlink="">
          <xdr:nvSpPr>
            <xdr:cNvPr id="61" name="Check Box 17" hidden="1">
              <a:extLst>
                <a:ext uri="{63B3BB69-23CF-44E3-9099-C40C66FF867C}">
                  <a14:compatExt spid="_x0000_s35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124</xdr:row>
          <xdr:rowOff>45720</xdr:rowOff>
        </xdr:from>
        <xdr:to>
          <xdr:col>13</xdr:col>
          <xdr:colOff>83820</xdr:colOff>
          <xdr:row>124</xdr:row>
          <xdr:rowOff>236220</xdr:rowOff>
        </xdr:to>
        <xdr:sp macro="" textlink="">
          <xdr:nvSpPr>
            <xdr:cNvPr id="62" name="Check Box 18" hidden="1">
              <a:extLst>
                <a:ext uri="{63B3BB69-23CF-44E3-9099-C40C66FF867C}">
                  <a14:compatExt spid="_x0000_s35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175260</xdr:rowOff>
        </xdr:from>
        <xdr:to>
          <xdr:col>8</xdr:col>
          <xdr:colOff>22860</xdr:colOff>
          <xdr:row>108</xdr:row>
          <xdr:rowOff>152400</xdr:rowOff>
        </xdr:to>
        <xdr:sp macro="" textlink="">
          <xdr:nvSpPr>
            <xdr:cNvPr id="63" name="Check Box 19" hidden="1">
              <a:extLst>
                <a:ext uri="{63B3BB69-23CF-44E3-9099-C40C66FF867C}">
                  <a14:compatExt spid="_x0000_s35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190500</xdr:rowOff>
        </xdr:from>
        <xdr:to>
          <xdr:col>8</xdr:col>
          <xdr:colOff>22860</xdr:colOff>
          <xdr:row>110</xdr:row>
          <xdr:rowOff>167640</xdr:rowOff>
        </xdr:to>
        <xdr:sp macro="" textlink="">
          <xdr:nvSpPr>
            <xdr:cNvPr id="35904" name="Check Box 20" hidden="1">
              <a:extLst>
                <a:ext uri="{63B3BB69-23CF-44E3-9099-C40C66FF867C}">
                  <a14:compatExt spid="_x0000_s35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119</xdr:row>
          <xdr:rowOff>7620</xdr:rowOff>
        </xdr:from>
        <xdr:to>
          <xdr:col>7</xdr:col>
          <xdr:colOff>0</xdr:colOff>
          <xdr:row>119</xdr:row>
          <xdr:rowOff>243840</xdr:rowOff>
        </xdr:to>
        <xdr:sp macro="" textlink="">
          <xdr:nvSpPr>
            <xdr:cNvPr id="35905" name="Check Box 21" hidden="1">
              <a:extLst>
                <a:ext uri="{63B3BB69-23CF-44E3-9099-C40C66FF867C}">
                  <a14:compatExt spid="_x0000_s35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91440</xdr:rowOff>
        </xdr:from>
        <xdr:to>
          <xdr:col>7</xdr:col>
          <xdr:colOff>0</xdr:colOff>
          <xdr:row>120</xdr:row>
          <xdr:rowOff>266700</xdr:rowOff>
        </xdr:to>
        <xdr:sp macro="" textlink="">
          <xdr:nvSpPr>
            <xdr:cNvPr id="35906" name="Check Box 22" hidden="1">
              <a:extLst>
                <a:ext uri="{63B3BB69-23CF-44E3-9099-C40C66FF867C}">
                  <a14:compatExt spid="_x0000_s35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121</xdr:row>
          <xdr:rowOff>114300</xdr:rowOff>
        </xdr:from>
        <xdr:to>
          <xdr:col>7</xdr:col>
          <xdr:colOff>0</xdr:colOff>
          <xdr:row>121</xdr:row>
          <xdr:rowOff>266700</xdr:rowOff>
        </xdr:to>
        <xdr:sp macro="" textlink="">
          <xdr:nvSpPr>
            <xdr:cNvPr id="35907" name="Check Box 23" hidden="1">
              <a:extLst>
                <a:ext uri="{63B3BB69-23CF-44E3-9099-C40C66FF867C}">
                  <a14:compatExt spid="_x0000_s35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152</xdr:row>
          <xdr:rowOff>121920</xdr:rowOff>
        </xdr:from>
        <xdr:to>
          <xdr:col>6</xdr:col>
          <xdr:colOff>0</xdr:colOff>
          <xdr:row>154</xdr:row>
          <xdr:rowOff>15240</xdr:rowOff>
        </xdr:to>
        <xdr:sp macro="" textlink="">
          <xdr:nvSpPr>
            <xdr:cNvPr id="35908"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153</xdr:row>
          <xdr:rowOff>129540</xdr:rowOff>
        </xdr:from>
        <xdr:to>
          <xdr:col>6</xdr:col>
          <xdr:colOff>0</xdr:colOff>
          <xdr:row>155</xdr:row>
          <xdr:rowOff>22860</xdr:rowOff>
        </xdr:to>
        <xdr:sp macro="" textlink="">
          <xdr:nvSpPr>
            <xdr:cNvPr id="35909"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154</xdr:row>
          <xdr:rowOff>121920</xdr:rowOff>
        </xdr:from>
        <xdr:to>
          <xdr:col>6</xdr:col>
          <xdr:colOff>0</xdr:colOff>
          <xdr:row>156</xdr:row>
          <xdr:rowOff>22860</xdr:rowOff>
        </xdr:to>
        <xdr:sp macro="" textlink="">
          <xdr:nvSpPr>
            <xdr:cNvPr id="35910"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155</xdr:row>
          <xdr:rowOff>121920</xdr:rowOff>
        </xdr:from>
        <xdr:to>
          <xdr:col>6</xdr:col>
          <xdr:colOff>0</xdr:colOff>
          <xdr:row>157</xdr:row>
          <xdr:rowOff>22860</xdr:rowOff>
        </xdr:to>
        <xdr:sp macro="" textlink="">
          <xdr:nvSpPr>
            <xdr:cNvPr id="35911"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30480</xdr:rowOff>
        </xdr:from>
        <xdr:to>
          <xdr:col>6</xdr:col>
          <xdr:colOff>0</xdr:colOff>
          <xdr:row>157</xdr:row>
          <xdr:rowOff>205740</xdr:rowOff>
        </xdr:to>
        <xdr:sp macro="" textlink="">
          <xdr:nvSpPr>
            <xdr:cNvPr id="35912" name="Check Box 28" hidden="1">
              <a:extLst>
                <a:ext uri="{63B3BB69-23CF-44E3-9099-C40C66FF867C}">
                  <a14:compatExt spid="_x0000_s35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157</xdr:row>
          <xdr:rowOff>236220</xdr:rowOff>
        </xdr:from>
        <xdr:to>
          <xdr:col>6</xdr:col>
          <xdr:colOff>0</xdr:colOff>
          <xdr:row>159</xdr:row>
          <xdr:rowOff>22860</xdr:rowOff>
        </xdr:to>
        <xdr:sp macro="" textlink="">
          <xdr:nvSpPr>
            <xdr:cNvPr id="35913"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158</xdr:row>
          <xdr:rowOff>114300</xdr:rowOff>
        </xdr:from>
        <xdr:to>
          <xdr:col>6</xdr:col>
          <xdr:colOff>0</xdr:colOff>
          <xdr:row>160</xdr:row>
          <xdr:rowOff>22860</xdr:rowOff>
        </xdr:to>
        <xdr:sp macro="" textlink="">
          <xdr:nvSpPr>
            <xdr:cNvPr id="35914"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159</xdr:row>
          <xdr:rowOff>114300</xdr:rowOff>
        </xdr:from>
        <xdr:to>
          <xdr:col>6</xdr:col>
          <xdr:colOff>0</xdr:colOff>
          <xdr:row>161</xdr:row>
          <xdr:rowOff>22860</xdr:rowOff>
        </xdr:to>
        <xdr:sp macro="" textlink="">
          <xdr:nvSpPr>
            <xdr:cNvPr id="35915"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160</xdr:row>
          <xdr:rowOff>114300</xdr:rowOff>
        </xdr:from>
        <xdr:to>
          <xdr:col>6</xdr:col>
          <xdr:colOff>0</xdr:colOff>
          <xdr:row>162</xdr:row>
          <xdr:rowOff>22860</xdr:rowOff>
        </xdr:to>
        <xdr:sp macro="" textlink="">
          <xdr:nvSpPr>
            <xdr:cNvPr id="35917"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22860</xdr:rowOff>
        </xdr:from>
        <xdr:to>
          <xdr:col>6</xdr:col>
          <xdr:colOff>0</xdr:colOff>
          <xdr:row>162</xdr:row>
          <xdr:rowOff>198120</xdr:rowOff>
        </xdr:to>
        <xdr:sp macro="" textlink="">
          <xdr:nvSpPr>
            <xdr:cNvPr id="35918" name="Check Box 33" hidden="1">
              <a:extLst>
                <a:ext uri="{63B3BB69-23CF-44E3-9099-C40C66FF867C}">
                  <a14:compatExt spid="_x0000_s35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162</xdr:row>
          <xdr:rowOff>213360</xdr:rowOff>
        </xdr:from>
        <xdr:to>
          <xdr:col>6</xdr:col>
          <xdr:colOff>0</xdr:colOff>
          <xdr:row>164</xdr:row>
          <xdr:rowOff>22860</xdr:rowOff>
        </xdr:to>
        <xdr:sp macro="" textlink="">
          <xdr:nvSpPr>
            <xdr:cNvPr id="35919" name="Check Box 34" hidden="1">
              <a:extLst>
                <a:ext uri="{63B3BB69-23CF-44E3-9099-C40C66FF867C}">
                  <a14:compatExt spid="_x0000_s35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163</xdr:row>
          <xdr:rowOff>114300</xdr:rowOff>
        </xdr:from>
        <xdr:to>
          <xdr:col>6</xdr:col>
          <xdr:colOff>0</xdr:colOff>
          <xdr:row>165</xdr:row>
          <xdr:rowOff>22860</xdr:rowOff>
        </xdr:to>
        <xdr:sp macro="" textlink="">
          <xdr:nvSpPr>
            <xdr:cNvPr id="35920" name="Check Box 35" hidden="1">
              <a:extLst>
                <a:ext uri="{63B3BB69-23CF-44E3-9099-C40C66FF867C}">
                  <a14:compatExt spid="_x0000_s35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166</xdr:row>
          <xdr:rowOff>22860</xdr:rowOff>
        </xdr:from>
        <xdr:to>
          <xdr:col>6</xdr:col>
          <xdr:colOff>0</xdr:colOff>
          <xdr:row>166</xdr:row>
          <xdr:rowOff>198120</xdr:rowOff>
        </xdr:to>
        <xdr:sp macro="" textlink="">
          <xdr:nvSpPr>
            <xdr:cNvPr id="35921" name="Check Box 36" hidden="1">
              <a:extLst>
                <a:ext uri="{63B3BB69-23CF-44E3-9099-C40C66FF867C}">
                  <a14:compatExt spid="_x0000_s35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166</xdr:row>
          <xdr:rowOff>205740</xdr:rowOff>
        </xdr:from>
        <xdr:to>
          <xdr:col>6</xdr:col>
          <xdr:colOff>0</xdr:colOff>
          <xdr:row>168</xdr:row>
          <xdr:rowOff>22860</xdr:rowOff>
        </xdr:to>
        <xdr:sp macro="" textlink="">
          <xdr:nvSpPr>
            <xdr:cNvPr id="35922" name="Check Box 37" hidden="1">
              <a:extLst>
                <a:ext uri="{63B3BB69-23CF-44E3-9099-C40C66FF867C}">
                  <a14:compatExt spid="_x0000_s35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167</xdr:row>
          <xdr:rowOff>114300</xdr:rowOff>
        </xdr:from>
        <xdr:to>
          <xdr:col>6</xdr:col>
          <xdr:colOff>0</xdr:colOff>
          <xdr:row>169</xdr:row>
          <xdr:rowOff>22860</xdr:rowOff>
        </xdr:to>
        <xdr:sp macro="" textlink="">
          <xdr:nvSpPr>
            <xdr:cNvPr id="35923" name="Check Box 38" hidden="1">
              <a:extLst>
                <a:ext uri="{63B3BB69-23CF-44E3-9099-C40C66FF867C}">
                  <a14:compatExt spid="_x0000_s35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168</xdr:row>
          <xdr:rowOff>114300</xdr:rowOff>
        </xdr:from>
        <xdr:to>
          <xdr:col>6</xdr:col>
          <xdr:colOff>0</xdr:colOff>
          <xdr:row>170</xdr:row>
          <xdr:rowOff>22860</xdr:rowOff>
        </xdr:to>
        <xdr:sp macro="" textlink="">
          <xdr:nvSpPr>
            <xdr:cNvPr id="35924" name="Check Box 39" hidden="1">
              <a:extLst>
                <a:ext uri="{63B3BB69-23CF-44E3-9099-C40C66FF867C}">
                  <a14:compatExt spid="_x0000_s35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169</xdr:row>
          <xdr:rowOff>114300</xdr:rowOff>
        </xdr:from>
        <xdr:to>
          <xdr:col>6</xdr:col>
          <xdr:colOff>0</xdr:colOff>
          <xdr:row>171</xdr:row>
          <xdr:rowOff>22860</xdr:rowOff>
        </xdr:to>
        <xdr:sp macro="" textlink="">
          <xdr:nvSpPr>
            <xdr:cNvPr id="35925" name="Check Box 40" hidden="1">
              <a:extLst>
                <a:ext uri="{63B3BB69-23CF-44E3-9099-C40C66FF867C}">
                  <a14:compatExt spid="_x0000_s35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171</xdr:row>
          <xdr:rowOff>22860</xdr:rowOff>
        </xdr:from>
        <xdr:to>
          <xdr:col>6</xdr:col>
          <xdr:colOff>0</xdr:colOff>
          <xdr:row>171</xdr:row>
          <xdr:rowOff>182880</xdr:rowOff>
        </xdr:to>
        <xdr:sp macro="" textlink="">
          <xdr:nvSpPr>
            <xdr:cNvPr id="35926" name="Check Box 41" hidden="1">
              <a:extLst>
                <a:ext uri="{63B3BB69-23CF-44E3-9099-C40C66FF867C}">
                  <a14:compatExt spid="_x0000_s35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171</xdr:row>
          <xdr:rowOff>205740</xdr:rowOff>
        </xdr:from>
        <xdr:to>
          <xdr:col>6</xdr:col>
          <xdr:colOff>0</xdr:colOff>
          <xdr:row>173</xdr:row>
          <xdr:rowOff>22860</xdr:rowOff>
        </xdr:to>
        <xdr:sp macro="" textlink="">
          <xdr:nvSpPr>
            <xdr:cNvPr id="35927" name="Check Box 42" hidden="1">
              <a:extLst>
                <a:ext uri="{63B3BB69-23CF-44E3-9099-C40C66FF867C}">
                  <a14:compatExt spid="_x0000_s35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172</xdr:row>
          <xdr:rowOff>114300</xdr:rowOff>
        </xdr:from>
        <xdr:to>
          <xdr:col>6</xdr:col>
          <xdr:colOff>0</xdr:colOff>
          <xdr:row>174</xdr:row>
          <xdr:rowOff>22860</xdr:rowOff>
        </xdr:to>
        <xdr:sp macro="" textlink="">
          <xdr:nvSpPr>
            <xdr:cNvPr id="35928" name="Check Box 43" hidden="1">
              <a:extLst>
                <a:ext uri="{63B3BB69-23CF-44E3-9099-C40C66FF867C}">
                  <a14:compatExt spid="_x0000_s35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173</xdr:row>
          <xdr:rowOff>114300</xdr:rowOff>
        </xdr:from>
        <xdr:to>
          <xdr:col>6</xdr:col>
          <xdr:colOff>0</xdr:colOff>
          <xdr:row>175</xdr:row>
          <xdr:rowOff>22860</xdr:rowOff>
        </xdr:to>
        <xdr:sp macro="" textlink="">
          <xdr:nvSpPr>
            <xdr:cNvPr id="35929" name="Check Box 44" hidden="1">
              <a:extLst>
                <a:ext uri="{63B3BB69-23CF-44E3-9099-C40C66FF867C}">
                  <a14:compatExt spid="_x0000_s35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173</xdr:row>
          <xdr:rowOff>114300</xdr:rowOff>
        </xdr:from>
        <xdr:to>
          <xdr:col>6</xdr:col>
          <xdr:colOff>0</xdr:colOff>
          <xdr:row>175</xdr:row>
          <xdr:rowOff>22860</xdr:rowOff>
        </xdr:to>
        <xdr:sp macro="" textlink="">
          <xdr:nvSpPr>
            <xdr:cNvPr id="35930" name="Check Box 45" hidden="1">
              <a:extLst>
                <a:ext uri="{63B3BB69-23CF-44E3-9099-C40C66FF867C}">
                  <a14:compatExt spid="_x0000_s35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174</xdr:row>
          <xdr:rowOff>114300</xdr:rowOff>
        </xdr:from>
        <xdr:to>
          <xdr:col>6</xdr:col>
          <xdr:colOff>0</xdr:colOff>
          <xdr:row>176</xdr:row>
          <xdr:rowOff>22860</xdr:rowOff>
        </xdr:to>
        <xdr:sp macro="" textlink="">
          <xdr:nvSpPr>
            <xdr:cNvPr id="35931" name="Check Box 46" hidden="1">
              <a:extLst>
                <a:ext uri="{63B3BB69-23CF-44E3-9099-C40C66FF867C}">
                  <a14:compatExt spid="_x0000_s35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175</xdr:row>
          <xdr:rowOff>114300</xdr:rowOff>
        </xdr:from>
        <xdr:to>
          <xdr:col>6</xdr:col>
          <xdr:colOff>0</xdr:colOff>
          <xdr:row>177</xdr:row>
          <xdr:rowOff>22860</xdr:rowOff>
        </xdr:to>
        <xdr:sp macro="" textlink="">
          <xdr:nvSpPr>
            <xdr:cNvPr id="35932" name="Check Box 47" hidden="1">
              <a:extLst>
                <a:ext uri="{63B3BB69-23CF-44E3-9099-C40C66FF867C}">
                  <a14:compatExt spid="_x0000_s35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176</xdr:row>
          <xdr:rowOff>114300</xdr:rowOff>
        </xdr:from>
        <xdr:to>
          <xdr:col>6</xdr:col>
          <xdr:colOff>0</xdr:colOff>
          <xdr:row>178</xdr:row>
          <xdr:rowOff>22860</xdr:rowOff>
        </xdr:to>
        <xdr:sp macro="" textlink="">
          <xdr:nvSpPr>
            <xdr:cNvPr id="35933" name="Check Box 48" hidden="1">
              <a:extLst>
                <a:ext uri="{63B3BB69-23CF-44E3-9099-C40C66FF867C}">
                  <a14:compatExt spid="_x0000_s35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181</xdr:row>
          <xdr:rowOff>38100</xdr:rowOff>
        </xdr:from>
        <xdr:to>
          <xdr:col>6</xdr:col>
          <xdr:colOff>7620</xdr:colOff>
          <xdr:row>181</xdr:row>
          <xdr:rowOff>213360</xdr:rowOff>
        </xdr:to>
        <xdr:sp macro="" textlink="">
          <xdr:nvSpPr>
            <xdr:cNvPr id="35934" name="Check Box 49" hidden="1">
              <a:extLst>
                <a:ext uri="{63B3BB69-23CF-44E3-9099-C40C66FF867C}">
                  <a14:compatExt spid="_x0000_s35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160020</xdr:colOff>
          <xdr:row>182</xdr:row>
          <xdr:rowOff>7620</xdr:rowOff>
        </xdr:from>
        <xdr:to>
          <xdr:col>6</xdr:col>
          <xdr:colOff>15240</xdr:colOff>
          <xdr:row>182</xdr:row>
          <xdr:rowOff>182880</xdr:rowOff>
        </xdr:to>
        <xdr:sp macro="" textlink="">
          <xdr:nvSpPr>
            <xdr:cNvPr id="35935" name="Check Box 50" hidden="1">
              <a:extLst>
                <a:ext uri="{63B3BB69-23CF-44E3-9099-C40C66FF867C}">
                  <a14:compatExt spid="_x0000_s35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38100</xdr:rowOff>
        </xdr:from>
        <xdr:to>
          <xdr:col>1</xdr:col>
          <xdr:colOff>175260</xdr:colOff>
          <xdr:row>187</xdr:row>
          <xdr:rowOff>205740</xdr:rowOff>
        </xdr:to>
        <xdr:sp macro="" textlink="">
          <xdr:nvSpPr>
            <xdr:cNvPr id="35936" name="Check Box 51" hidden="1">
              <a:extLst>
                <a:ext uri="{63B3BB69-23CF-44E3-9099-C40C66FF867C}">
                  <a14:compatExt spid="_x0000_s35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91440</xdr:rowOff>
        </xdr:from>
        <xdr:to>
          <xdr:col>1</xdr:col>
          <xdr:colOff>167640</xdr:colOff>
          <xdr:row>188</xdr:row>
          <xdr:rowOff>274320</xdr:rowOff>
        </xdr:to>
        <xdr:sp macro="" textlink="">
          <xdr:nvSpPr>
            <xdr:cNvPr id="35937" name="Check Box 52" hidden="1">
              <a:extLst>
                <a:ext uri="{63B3BB69-23CF-44E3-9099-C40C66FF867C}">
                  <a14:compatExt spid="_x0000_s35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83820</xdr:rowOff>
        </xdr:from>
        <xdr:to>
          <xdr:col>1</xdr:col>
          <xdr:colOff>175260</xdr:colOff>
          <xdr:row>189</xdr:row>
          <xdr:rowOff>266700</xdr:rowOff>
        </xdr:to>
        <xdr:sp macro="" textlink="">
          <xdr:nvSpPr>
            <xdr:cNvPr id="35938" name="Check Box 53" hidden="1">
              <a:extLst>
                <a:ext uri="{63B3BB69-23CF-44E3-9099-C40C66FF867C}">
                  <a14:compatExt spid="_x0000_s35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15240</xdr:rowOff>
        </xdr:from>
        <xdr:to>
          <xdr:col>1</xdr:col>
          <xdr:colOff>175260</xdr:colOff>
          <xdr:row>190</xdr:row>
          <xdr:rowOff>198120</xdr:rowOff>
        </xdr:to>
        <xdr:sp macro="" textlink="">
          <xdr:nvSpPr>
            <xdr:cNvPr id="35939" name="Check Box 54" hidden="1">
              <a:extLst>
                <a:ext uri="{63B3BB69-23CF-44E3-9099-C40C66FF867C}">
                  <a14:compatExt spid="_x0000_s35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15240</xdr:rowOff>
        </xdr:from>
        <xdr:to>
          <xdr:col>1</xdr:col>
          <xdr:colOff>175260</xdr:colOff>
          <xdr:row>191</xdr:row>
          <xdr:rowOff>198120</xdr:rowOff>
        </xdr:to>
        <xdr:sp macro="" textlink="">
          <xdr:nvSpPr>
            <xdr:cNvPr id="35940" name="Check Box 55" hidden="1">
              <a:extLst>
                <a:ext uri="{63B3BB69-23CF-44E3-9099-C40C66FF867C}">
                  <a14:compatExt spid="_x0000_s35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213360</xdr:rowOff>
        </xdr:from>
        <xdr:to>
          <xdr:col>1</xdr:col>
          <xdr:colOff>175260</xdr:colOff>
          <xdr:row>193</xdr:row>
          <xdr:rowOff>22860</xdr:rowOff>
        </xdr:to>
        <xdr:sp macro="" textlink="">
          <xdr:nvSpPr>
            <xdr:cNvPr id="35941" name="Check Box 56" hidden="1">
              <a:extLst>
                <a:ext uri="{63B3BB69-23CF-44E3-9099-C40C66FF867C}">
                  <a14:compatExt spid="_x0000_s35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74</xdr:row>
          <xdr:rowOff>22860</xdr:rowOff>
        </xdr:from>
        <xdr:to>
          <xdr:col>3</xdr:col>
          <xdr:colOff>83820</xdr:colOff>
          <xdr:row>74</xdr:row>
          <xdr:rowOff>198120</xdr:rowOff>
        </xdr:to>
        <xdr:sp macro="" textlink="">
          <xdr:nvSpPr>
            <xdr:cNvPr id="35942" name="Check Box 57" hidden="1">
              <a:extLst>
                <a:ext uri="{63B3BB69-23CF-44E3-9099-C40C66FF867C}">
                  <a14:compatExt spid="_x0000_s35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134</xdr:row>
          <xdr:rowOff>114300</xdr:rowOff>
        </xdr:from>
        <xdr:to>
          <xdr:col>2</xdr:col>
          <xdr:colOff>152400</xdr:colOff>
          <xdr:row>136</xdr:row>
          <xdr:rowOff>30480</xdr:rowOff>
        </xdr:to>
        <xdr:sp macro="" textlink="">
          <xdr:nvSpPr>
            <xdr:cNvPr id="35943" name="Check Box 58" hidden="1">
              <a:extLst>
                <a:ext uri="{63B3BB69-23CF-44E3-9099-C40C66FF867C}">
                  <a14:compatExt spid="_x0000_s35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135</xdr:row>
          <xdr:rowOff>129540</xdr:rowOff>
        </xdr:from>
        <xdr:to>
          <xdr:col>2</xdr:col>
          <xdr:colOff>137160</xdr:colOff>
          <xdr:row>137</xdr:row>
          <xdr:rowOff>30480</xdr:rowOff>
        </xdr:to>
        <xdr:sp macro="" textlink="">
          <xdr:nvSpPr>
            <xdr:cNvPr id="35944" name="Check Box 59" hidden="1">
              <a:extLst>
                <a:ext uri="{63B3BB69-23CF-44E3-9099-C40C66FF867C}">
                  <a14:compatExt spid="_x0000_s35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22860</xdr:rowOff>
        </xdr:from>
        <xdr:to>
          <xdr:col>2</xdr:col>
          <xdr:colOff>137160</xdr:colOff>
          <xdr:row>137</xdr:row>
          <xdr:rowOff>251460</xdr:rowOff>
        </xdr:to>
        <xdr:sp macro="" textlink="">
          <xdr:nvSpPr>
            <xdr:cNvPr id="35945" name="Check Box 60" hidden="1">
              <a:extLst>
                <a:ext uri="{63B3BB69-23CF-44E3-9099-C40C66FF867C}">
                  <a14:compatExt spid="_x0000_s35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137</xdr:row>
          <xdr:rowOff>236220</xdr:rowOff>
        </xdr:from>
        <xdr:to>
          <xdr:col>2</xdr:col>
          <xdr:colOff>137160</xdr:colOff>
          <xdr:row>139</xdr:row>
          <xdr:rowOff>30480</xdr:rowOff>
        </xdr:to>
        <xdr:sp macro="" textlink="">
          <xdr:nvSpPr>
            <xdr:cNvPr id="35946" name="Check Box 61" hidden="1">
              <a:extLst>
                <a:ext uri="{63B3BB69-23CF-44E3-9099-C40C66FF867C}">
                  <a14:compatExt spid="_x0000_s35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164</xdr:row>
          <xdr:rowOff>121920</xdr:rowOff>
        </xdr:from>
        <xdr:to>
          <xdr:col>6</xdr:col>
          <xdr:colOff>0</xdr:colOff>
          <xdr:row>166</xdr:row>
          <xdr:rowOff>30480</xdr:rowOff>
        </xdr:to>
        <xdr:sp macro="" textlink="">
          <xdr:nvSpPr>
            <xdr:cNvPr id="35947" name="Check Box 76" hidden="1">
              <a:extLst>
                <a:ext uri="{63B3BB69-23CF-44E3-9099-C40C66FF867C}">
                  <a14:compatExt spid="_x0000_s359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68189" y="4240530"/>
          <a:ext cx="300994" cy="407670"/>
          <a:chOff x="4492278" y="3772557"/>
          <a:chExt cx="303836" cy="486904"/>
        </a:xfrm>
      </xdr:grpSpPr>
      <xdr:sp macro="" textlink="">
        <xdr:nvSpPr>
          <xdr:cNvPr id="68609" name="Option Button 1" hidden="1">
            <a:extLst>
              <a:ext uri="{63B3BB69-23CF-44E3-9099-C40C66FF867C}">
                <a14:compatExt xmlns:a14="http://schemas.microsoft.com/office/drawing/2010/main"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xmlns:a14="http://schemas.microsoft.com/office/drawing/2010/main"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58665" y="4794885"/>
          <a:ext cx="300990" cy="714375"/>
          <a:chOff x="4470327" y="4496262"/>
          <a:chExt cx="301792" cy="780086"/>
        </a:xfrm>
      </xdr:grpSpPr>
      <xdr:sp macro="" textlink="">
        <xdr:nvSpPr>
          <xdr:cNvPr id="68611" name="Option Button 3" hidden="1">
            <a:extLst>
              <a:ext uri="{63B3BB69-23CF-44E3-9099-C40C66FF867C}">
                <a14:compatExt xmlns:a14="http://schemas.microsoft.com/office/drawing/2010/main" spid="_x0000_s68611"/>
              </a:ext>
              <a:ext uri="{FF2B5EF4-FFF2-40B4-BE49-F238E27FC236}">
                <a16:creationId xmlns:a16="http://schemas.microsoft.com/office/drawing/2014/main" id="{00000000-0008-0000-0900-0000030C0100}"/>
              </a:ext>
            </a:extLst>
          </xdr:cNvPr>
          <xdr:cNvSpPr/>
        </xdr:nvSpPr>
        <xdr:spPr bwMode="auto">
          <a:xfrm>
            <a:off x="4470327" y="4496262"/>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xmlns:a14="http://schemas.microsoft.com/office/drawing/2010/main"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xmlns:a14="http://schemas.microsoft.com/office/drawing/2010/main" spid="_x0000_s68613"/>
              </a:ext>
              <a:ext uri="{FF2B5EF4-FFF2-40B4-BE49-F238E27FC236}">
                <a16:creationId xmlns:a16="http://schemas.microsoft.com/office/drawing/2014/main" id="{00000000-0008-0000-0900-0000050C0100}"/>
              </a:ext>
            </a:extLst>
          </xdr:cNvPr>
          <xdr:cNvSpPr/>
        </xdr:nvSpPr>
        <xdr:spPr bwMode="auto">
          <a:xfrm>
            <a:off x="4470327" y="5026723"/>
            <a:ext cx="301792" cy="249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58666" y="5655942"/>
          <a:ext cx="300996" cy="695326"/>
          <a:chOff x="4540192" y="5456617"/>
          <a:chExt cx="308373" cy="759871"/>
        </a:xfrm>
      </xdr:grpSpPr>
      <xdr:sp macro="" textlink="">
        <xdr:nvSpPr>
          <xdr:cNvPr id="68614" name="Option Button 6" hidden="1">
            <a:extLst>
              <a:ext uri="{63B3BB69-23CF-44E3-9099-C40C66FF867C}">
                <a14:compatExt xmlns:a14="http://schemas.microsoft.com/office/drawing/2010/main" spid="_x0000_s68614"/>
              </a:ext>
              <a:ext uri="{FF2B5EF4-FFF2-40B4-BE49-F238E27FC236}">
                <a16:creationId xmlns:a16="http://schemas.microsoft.com/office/drawing/2014/main" id="{00000000-0008-0000-0900-0000060C0100}"/>
              </a:ext>
            </a:extLst>
          </xdr:cNvPr>
          <xdr:cNvSpPr/>
        </xdr:nvSpPr>
        <xdr:spPr bwMode="auto">
          <a:xfrm>
            <a:off x="4540192" y="5456617"/>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xmlns:a14="http://schemas.microsoft.com/office/drawing/2010/main"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xmlns:a14="http://schemas.microsoft.com/office/drawing/2010/main" spid="_x0000_s68616"/>
              </a:ext>
              <a:ext uri="{FF2B5EF4-FFF2-40B4-BE49-F238E27FC236}">
                <a16:creationId xmlns:a16="http://schemas.microsoft.com/office/drawing/2014/main" id="{00000000-0008-0000-0900-0000080C0100}"/>
              </a:ext>
            </a:extLst>
          </xdr:cNvPr>
          <xdr:cNvSpPr/>
        </xdr:nvSpPr>
        <xdr:spPr bwMode="auto">
          <a:xfrm>
            <a:off x="4540194" y="5997900"/>
            <a:ext cx="308371" cy="21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xmlns:a14="http://schemas.microsoft.com/office/drawing/2010/main"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xmlns:a14="http://schemas.microsoft.com/office/drawing/2010/main"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15025" y="9033515"/>
          <a:ext cx="300990" cy="375280"/>
          <a:chOff x="5753695" y="8927978"/>
          <a:chExt cx="301792" cy="494737"/>
        </a:xfrm>
      </xdr:grpSpPr>
      <xdr:sp macro="" textlink="">
        <xdr:nvSpPr>
          <xdr:cNvPr id="68619" name="Option Button 11" hidden="1">
            <a:extLst>
              <a:ext uri="{63B3BB69-23CF-44E3-9099-C40C66FF867C}">
                <a14:compatExt xmlns:a14="http://schemas.microsoft.com/office/drawing/2010/main" spid="_x0000_s68619"/>
              </a:ext>
              <a:ext uri="{FF2B5EF4-FFF2-40B4-BE49-F238E27FC236}">
                <a16:creationId xmlns:a16="http://schemas.microsoft.com/office/drawing/2014/main" id="{00000000-0008-0000-0900-00000B0C0100}"/>
              </a:ext>
            </a:extLst>
          </xdr:cNvPr>
          <xdr:cNvSpPr/>
        </xdr:nvSpPr>
        <xdr:spPr bwMode="auto">
          <a:xfrm>
            <a:off x="5753695" y="8927978"/>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xmlns:a14="http://schemas.microsoft.com/office/drawing/2010/main" spid="_x0000_s68620"/>
              </a:ext>
              <a:ext uri="{FF2B5EF4-FFF2-40B4-BE49-F238E27FC236}">
                <a16:creationId xmlns:a16="http://schemas.microsoft.com/office/drawing/2014/main" id="{00000000-0008-0000-0900-00000C0C0100}"/>
              </a:ext>
            </a:extLst>
          </xdr:cNvPr>
          <xdr:cNvSpPr/>
        </xdr:nvSpPr>
        <xdr:spPr bwMode="auto">
          <a:xfrm>
            <a:off x="5753695" y="920705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xmlns:a14="http://schemas.microsoft.com/office/drawing/2010/main"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xmlns:a14="http://schemas.microsoft.com/office/drawing/2010/main"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xmlns:a14="http://schemas.microsoft.com/office/drawing/2010/main"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xmlns:a14="http://schemas.microsoft.com/office/drawing/2010/main"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58666" y="6517005"/>
          <a:ext cx="300996" cy="683895"/>
          <a:chOff x="4540192" y="6438951"/>
          <a:chExt cx="308373" cy="779254"/>
        </a:xfrm>
      </xdr:grpSpPr>
      <xdr:sp macro="" textlink="">
        <xdr:nvSpPr>
          <xdr:cNvPr id="68625" name="Option Button 17" hidden="1">
            <a:extLst>
              <a:ext uri="{63B3BB69-23CF-44E3-9099-C40C66FF867C}">
                <a14:compatExt xmlns:a14="http://schemas.microsoft.com/office/drawing/2010/main" spid="_x0000_s68625"/>
              </a:ext>
              <a:ext uri="{FF2B5EF4-FFF2-40B4-BE49-F238E27FC236}">
                <a16:creationId xmlns:a16="http://schemas.microsoft.com/office/drawing/2014/main" id="{00000000-0008-0000-0900-0000110C0100}"/>
              </a:ext>
            </a:extLst>
          </xdr:cNvPr>
          <xdr:cNvSpPr/>
        </xdr:nvSpPr>
        <xdr:spPr bwMode="auto">
          <a:xfrm>
            <a:off x="4540192" y="6438951"/>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xmlns:a14="http://schemas.microsoft.com/office/drawing/2010/main"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xmlns:a14="http://schemas.microsoft.com/office/drawing/2010/main" spid="_x0000_s68627"/>
              </a:ext>
              <a:ext uri="{FF2B5EF4-FFF2-40B4-BE49-F238E27FC236}">
                <a16:creationId xmlns:a16="http://schemas.microsoft.com/office/drawing/2014/main" id="{00000000-0008-0000-0900-0000130C0100}"/>
              </a:ext>
            </a:extLst>
          </xdr:cNvPr>
          <xdr:cNvSpPr/>
        </xdr:nvSpPr>
        <xdr:spPr bwMode="auto">
          <a:xfrm>
            <a:off x="4540194" y="7001741"/>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xmlns:a14="http://schemas.microsoft.com/office/drawing/2010/main"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xmlns:a14="http://schemas.microsoft.com/office/drawing/2010/main"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xmlns:a14="http://schemas.microsoft.com/office/drawing/2010/main"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xmlns:a14="http://schemas.microsoft.com/office/drawing/2010/main"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xmlns:a14="http://schemas.microsoft.com/office/drawing/2010/main"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xmlns:a14="http://schemas.microsoft.com/office/drawing/2010/main"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xmlns:a14="http://schemas.microsoft.com/office/drawing/2010/main"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xmlns:a14="http://schemas.microsoft.com/office/drawing/2010/main"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xmlns:a14="http://schemas.microsoft.com/office/drawing/2010/main"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xmlns:a14="http://schemas.microsoft.com/office/drawing/2010/main"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15019" y="8168645"/>
          <a:ext cx="224793" cy="695325"/>
          <a:chOff x="5754612" y="8167942"/>
          <a:chExt cx="225530" cy="793279"/>
        </a:xfrm>
      </xdr:grpSpPr>
      <xdr:sp macro="" textlink="">
        <xdr:nvSpPr>
          <xdr:cNvPr id="68638" name="Option Button 30" hidden="1">
            <a:extLst>
              <a:ext uri="{63B3BB69-23CF-44E3-9099-C40C66FF867C}">
                <a14:compatExt xmlns:a14="http://schemas.microsoft.com/office/drawing/2010/main" spid="_x0000_s68638"/>
              </a:ext>
              <a:ext uri="{FF2B5EF4-FFF2-40B4-BE49-F238E27FC236}">
                <a16:creationId xmlns:a16="http://schemas.microsoft.com/office/drawing/2014/main" id="{00000000-0008-0000-0900-00001E0C0100}"/>
              </a:ext>
            </a:extLst>
          </xdr:cNvPr>
          <xdr:cNvSpPr/>
        </xdr:nvSpPr>
        <xdr:spPr bwMode="auto">
          <a:xfrm>
            <a:off x="5754650" y="8167942"/>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xmlns:a14="http://schemas.microsoft.com/office/drawing/2010/main" spid="_x0000_s68639"/>
              </a:ext>
              <a:ext uri="{FF2B5EF4-FFF2-40B4-BE49-F238E27FC236}">
                <a16:creationId xmlns:a16="http://schemas.microsoft.com/office/drawing/2014/main" id="{00000000-0008-0000-0900-00001F0C0100}"/>
              </a:ext>
            </a:extLst>
          </xdr:cNvPr>
          <xdr:cNvSpPr/>
        </xdr:nvSpPr>
        <xdr:spPr bwMode="auto">
          <a:xfrm>
            <a:off x="5754612"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15022" y="4223384"/>
          <a:ext cx="300990" cy="424901"/>
          <a:chOff x="44922" y="37725"/>
          <a:chExt cx="3039" cy="4870"/>
        </a:xfrm>
      </xdr:grpSpPr>
      <xdr:sp macro="" textlink="">
        <xdr:nvSpPr>
          <xdr:cNvPr id="68640" name="Option Button 32" hidden="1">
            <a:extLst>
              <a:ext uri="{63B3BB69-23CF-44E3-9099-C40C66FF867C}">
                <a14:compatExt xmlns:a14="http://schemas.microsoft.com/office/drawing/2010/main"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xmlns:a14="http://schemas.microsoft.com/office/drawing/2010/main"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15056" y="5655945"/>
          <a:ext cx="300990" cy="714375"/>
          <a:chOff x="57537" y="54838"/>
          <a:chExt cx="3018" cy="7876"/>
        </a:xfrm>
      </xdr:grpSpPr>
      <xdr:sp macro="" textlink="">
        <xdr:nvSpPr>
          <xdr:cNvPr id="68642" name="Option Button 34" hidden="1">
            <a:extLst>
              <a:ext uri="{63B3BB69-23CF-44E3-9099-C40C66FF867C}">
                <a14:compatExt xmlns:a14="http://schemas.microsoft.com/office/drawing/2010/main"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xmlns:a14="http://schemas.microsoft.com/office/drawing/2010/main"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xmlns:a14="http://schemas.microsoft.com/office/drawing/2010/main"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58697" y="7336134"/>
          <a:ext cx="224791" cy="714472"/>
          <a:chOff x="45247" y="72888"/>
          <a:chExt cx="2261" cy="6566"/>
        </a:xfrm>
      </xdr:grpSpPr>
      <xdr:sp macro="" textlink="">
        <xdr:nvSpPr>
          <xdr:cNvPr id="68645" name="Option Button 37" hidden="1">
            <a:extLst>
              <a:ext uri="{63B3BB69-23CF-44E3-9099-C40C66FF867C}">
                <a14:compatExt xmlns:a14="http://schemas.microsoft.com/office/drawing/2010/main"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xmlns:a14="http://schemas.microsoft.com/office/drawing/2010/main"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568183" y="8164829"/>
          <a:ext cx="196215" cy="741051"/>
          <a:chOff x="4529944" y="8163150"/>
          <a:chExt cx="208417" cy="747995"/>
        </a:xfrm>
      </xdr:grpSpPr>
      <xdr:sp macro="" textlink="">
        <xdr:nvSpPr>
          <xdr:cNvPr id="68647" name="Option Button 39" hidden="1">
            <a:extLst>
              <a:ext uri="{63B3BB69-23CF-44E3-9099-C40C66FF867C}">
                <a14:compatExt xmlns:a14="http://schemas.microsoft.com/office/drawing/2010/main" spid="_x0000_s68647"/>
              </a:ext>
              <a:ext uri="{FF2B5EF4-FFF2-40B4-BE49-F238E27FC236}">
                <a16:creationId xmlns:a16="http://schemas.microsoft.com/office/drawing/2014/main" id="{00000000-0008-0000-0900-0000270C0100}"/>
              </a:ext>
            </a:extLst>
          </xdr:cNvPr>
          <xdr:cNvSpPr/>
        </xdr:nvSpPr>
        <xdr:spPr bwMode="auto">
          <a:xfrm>
            <a:off x="4529944" y="816315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xmlns:a14="http://schemas.microsoft.com/office/drawing/2010/main" spid="_x0000_s68648"/>
              </a:ext>
              <a:ext uri="{FF2B5EF4-FFF2-40B4-BE49-F238E27FC236}">
                <a16:creationId xmlns:a16="http://schemas.microsoft.com/office/drawing/2014/main" id="{00000000-0008-0000-0900-0000280C0100}"/>
              </a:ext>
            </a:extLst>
          </xdr:cNvPr>
          <xdr:cNvSpPr/>
        </xdr:nvSpPr>
        <xdr:spPr bwMode="auto">
          <a:xfrm>
            <a:off x="4529944" y="8642628"/>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xmlns:a14="http://schemas.microsoft.com/office/drawing/2010/main"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24549" y="7324718"/>
          <a:ext cx="300996" cy="716284"/>
          <a:chOff x="5801281" y="7286478"/>
          <a:chExt cx="301599" cy="710874"/>
        </a:xfrm>
      </xdr:grpSpPr>
      <xdr:sp macro="" textlink="">
        <xdr:nvSpPr>
          <xdr:cNvPr id="68650" name="Option Button 42" hidden="1">
            <a:extLst>
              <a:ext uri="{63B3BB69-23CF-44E3-9099-C40C66FF867C}">
                <a14:compatExt xmlns:a14="http://schemas.microsoft.com/office/drawing/2010/main" spid="_x0000_s68650"/>
              </a:ext>
              <a:ext uri="{FF2B5EF4-FFF2-40B4-BE49-F238E27FC236}">
                <a16:creationId xmlns:a16="http://schemas.microsoft.com/office/drawing/2014/main" id="{00000000-0008-0000-0900-00002A0C0100}"/>
              </a:ext>
            </a:extLst>
          </xdr:cNvPr>
          <xdr:cNvSpPr/>
        </xdr:nvSpPr>
        <xdr:spPr bwMode="auto">
          <a:xfrm>
            <a:off x="5801281" y="7286478"/>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xmlns:a14="http://schemas.microsoft.com/office/drawing/2010/main" spid="_x0000_s68651"/>
              </a:ext>
              <a:ext uri="{FF2B5EF4-FFF2-40B4-BE49-F238E27FC236}">
                <a16:creationId xmlns:a16="http://schemas.microsoft.com/office/drawing/2014/main" id="{00000000-0008-0000-0900-00002B0C0100}"/>
              </a:ext>
            </a:extLst>
          </xdr:cNvPr>
          <xdr:cNvSpPr/>
        </xdr:nvSpPr>
        <xdr:spPr bwMode="auto">
          <a:xfrm>
            <a:off x="5801287" y="7750917"/>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15056" y="4804410"/>
          <a:ext cx="300990" cy="685800"/>
          <a:chOff x="57592" y="45007"/>
          <a:chExt cx="3018" cy="8207"/>
        </a:xfrm>
      </xdr:grpSpPr>
      <xdr:sp macro="" textlink="">
        <xdr:nvSpPr>
          <xdr:cNvPr id="68652" name="Option Button 44" hidden="1">
            <a:extLst>
              <a:ext uri="{63B3BB69-23CF-44E3-9099-C40C66FF867C}">
                <a14:compatExt xmlns:a14="http://schemas.microsoft.com/office/drawing/2010/main"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xmlns:a14="http://schemas.microsoft.com/office/drawing/2010/main"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xmlns:a14="http://schemas.microsoft.com/office/drawing/2010/main"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15056" y="6517005"/>
          <a:ext cx="300990" cy="683895"/>
          <a:chOff x="57537" y="54838"/>
          <a:chExt cx="3018" cy="7963"/>
        </a:xfrm>
      </xdr:grpSpPr>
      <xdr:sp macro="" textlink="">
        <xdr:nvSpPr>
          <xdr:cNvPr id="68655" name="Option Button 47" hidden="1">
            <a:extLst>
              <a:ext uri="{63B3BB69-23CF-44E3-9099-C40C66FF867C}">
                <a14:compatExt xmlns:a14="http://schemas.microsoft.com/office/drawing/2010/main"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xmlns:a14="http://schemas.microsoft.com/office/drawing/2010/main"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xmlns:a14="http://schemas.microsoft.com/office/drawing/2010/main"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21</xdr:row>
          <xdr:rowOff>7620</xdr:rowOff>
        </xdr:to>
        <xdr:sp macro="" textlink="">
          <xdr:nvSpPr>
            <xdr:cNvPr id="60" name="Option Button 1" hidden="1">
              <a:extLst>
                <a:ext uri="{63B3BB69-23CF-44E3-9099-C40C66FF867C}">
                  <a14:compatExt spid="_x0000_s68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21</xdr:row>
          <xdr:rowOff>7620</xdr:rowOff>
        </xdr:from>
        <xdr:to>
          <xdr:col>29</xdr:col>
          <xdr:colOff>91440</xdr:colOff>
          <xdr:row>22</xdr:row>
          <xdr:rowOff>0</xdr:rowOff>
        </xdr:to>
        <xdr:sp macro="" textlink="">
          <xdr:nvSpPr>
            <xdr:cNvPr id="61" name="Option Button 2" hidden="1">
              <a:extLst>
                <a:ext uri="{63B3BB69-23CF-44E3-9099-C40C66FF867C}">
                  <a14:compatExt spid="_x0000_s68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23</xdr:row>
          <xdr:rowOff>7620</xdr:rowOff>
        </xdr:from>
        <xdr:to>
          <xdr:col>29</xdr:col>
          <xdr:colOff>83820</xdr:colOff>
          <xdr:row>23</xdr:row>
          <xdr:rowOff>182880</xdr:rowOff>
        </xdr:to>
        <xdr:sp macro="" textlink="">
          <xdr:nvSpPr>
            <xdr:cNvPr id="62" name="Option Button 3" hidden="1">
              <a:extLst>
                <a:ext uri="{63B3BB69-23CF-44E3-9099-C40C66FF867C}">
                  <a14:compatExt spid="_x0000_s68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24</xdr:row>
          <xdr:rowOff>22860</xdr:rowOff>
        </xdr:from>
        <xdr:to>
          <xdr:col>29</xdr:col>
          <xdr:colOff>83820</xdr:colOff>
          <xdr:row>24</xdr:row>
          <xdr:rowOff>198120</xdr:rowOff>
        </xdr:to>
        <xdr:sp macro="" textlink="">
          <xdr:nvSpPr>
            <xdr:cNvPr id="63" name="Option Button 4" hidden="1">
              <a:extLst>
                <a:ext uri="{63B3BB69-23CF-44E3-9099-C40C66FF867C}">
                  <a14:compatExt spid="_x0000_s68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25</xdr:row>
          <xdr:rowOff>0</xdr:rowOff>
        </xdr:from>
        <xdr:to>
          <xdr:col>29</xdr:col>
          <xdr:colOff>83820</xdr:colOff>
          <xdr:row>26</xdr:row>
          <xdr:rowOff>0</xdr:rowOff>
        </xdr:to>
        <xdr:sp macro="" textlink="">
          <xdr:nvSpPr>
            <xdr:cNvPr id="68608" name="Option Button 5" hidden="1">
              <a:extLst>
                <a:ext uri="{63B3BB69-23CF-44E3-9099-C40C66FF867C}">
                  <a14:compatExt spid="_x0000_s68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27</xdr:row>
          <xdr:rowOff>7620</xdr:rowOff>
        </xdr:from>
        <xdr:to>
          <xdr:col>29</xdr:col>
          <xdr:colOff>83820</xdr:colOff>
          <xdr:row>27</xdr:row>
          <xdr:rowOff>182880</xdr:rowOff>
        </xdr:to>
        <xdr:sp macro="" textlink="">
          <xdr:nvSpPr>
            <xdr:cNvPr id="68658" name="Option Button 6" hidden="1">
              <a:extLst>
                <a:ext uri="{63B3BB69-23CF-44E3-9099-C40C66FF867C}">
                  <a14:compatExt spid="_x0000_s68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28</xdr:row>
          <xdr:rowOff>22860</xdr:rowOff>
        </xdr:from>
        <xdr:to>
          <xdr:col>29</xdr:col>
          <xdr:colOff>83820</xdr:colOff>
          <xdr:row>28</xdr:row>
          <xdr:rowOff>190500</xdr:rowOff>
        </xdr:to>
        <xdr:sp macro="" textlink="">
          <xdr:nvSpPr>
            <xdr:cNvPr id="68659" name="Option Button 7" hidden="1">
              <a:extLst>
                <a:ext uri="{63B3BB69-23CF-44E3-9099-C40C66FF867C}">
                  <a14:compatExt spid="_x0000_s68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7620</xdr:rowOff>
        </xdr:from>
        <xdr:to>
          <xdr:col>29</xdr:col>
          <xdr:colOff>83820</xdr:colOff>
          <xdr:row>29</xdr:row>
          <xdr:rowOff>167640</xdr:rowOff>
        </xdr:to>
        <xdr:sp macro="" textlink="">
          <xdr:nvSpPr>
            <xdr:cNvPr id="68660" name="Option Button 8" hidden="1">
              <a:extLst>
                <a:ext uri="{63B3BB69-23CF-44E3-9099-C40C66FF867C}">
                  <a14:compatExt spid="_x0000_s68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43</xdr:row>
          <xdr:rowOff>0</xdr:rowOff>
        </xdr:from>
        <xdr:to>
          <xdr:col>29</xdr:col>
          <xdr:colOff>76200</xdr:colOff>
          <xdr:row>44</xdr:row>
          <xdr:rowOff>22860</xdr:rowOff>
        </xdr:to>
        <xdr:sp macro="" textlink="">
          <xdr:nvSpPr>
            <xdr:cNvPr id="68661" name="Option Button 9" hidden="1">
              <a:extLst>
                <a:ext uri="{63B3BB69-23CF-44E3-9099-C40C66FF867C}">
                  <a14:compatExt spid="_x0000_s68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44</xdr:row>
          <xdr:rowOff>0</xdr:rowOff>
        </xdr:from>
        <xdr:to>
          <xdr:col>29</xdr:col>
          <xdr:colOff>76200</xdr:colOff>
          <xdr:row>44</xdr:row>
          <xdr:rowOff>152400</xdr:rowOff>
        </xdr:to>
        <xdr:sp macro="" textlink="">
          <xdr:nvSpPr>
            <xdr:cNvPr id="68662" name="Option Button 10" hidden="1">
              <a:extLst>
                <a:ext uri="{63B3BB69-23CF-44E3-9099-C40C66FF867C}">
                  <a14:compatExt spid="_x0000_s68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43</xdr:row>
          <xdr:rowOff>15240</xdr:rowOff>
        </xdr:from>
        <xdr:to>
          <xdr:col>37</xdr:col>
          <xdr:colOff>83820</xdr:colOff>
          <xdr:row>43</xdr:row>
          <xdr:rowOff>160020</xdr:rowOff>
        </xdr:to>
        <xdr:sp macro="" textlink="">
          <xdr:nvSpPr>
            <xdr:cNvPr id="68663" name="Option Button 11" hidden="1">
              <a:extLst>
                <a:ext uri="{63B3BB69-23CF-44E3-9099-C40C66FF867C}">
                  <a14:compatExt spid="_x0000_s68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44</xdr:row>
          <xdr:rowOff>15240</xdr:rowOff>
        </xdr:from>
        <xdr:to>
          <xdr:col>37</xdr:col>
          <xdr:colOff>83820</xdr:colOff>
          <xdr:row>44</xdr:row>
          <xdr:rowOff>144780</xdr:rowOff>
        </xdr:to>
        <xdr:sp macro="" textlink="">
          <xdr:nvSpPr>
            <xdr:cNvPr id="68664" name="Option Button 12" hidden="1">
              <a:extLst>
                <a:ext uri="{63B3BB69-23CF-44E3-9099-C40C66FF867C}">
                  <a14:compatExt spid="_x0000_s68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7620</xdr:rowOff>
        </xdr:from>
        <xdr:to>
          <xdr:col>29</xdr:col>
          <xdr:colOff>60960</xdr:colOff>
          <xdr:row>22</xdr:row>
          <xdr:rowOff>76200</xdr:rowOff>
        </xdr:to>
        <xdr:sp macro="" textlink="">
          <xdr:nvSpPr>
            <xdr:cNvPr id="68665" name="Group Box 13" hidden="1">
              <a:extLst>
                <a:ext uri="{63B3BB69-23CF-44E3-9099-C40C66FF867C}">
                  <a14:compatExt spid="_x0000_s686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22</xdr:row>
          <xdr:rowOff>106680</xdr:rowOff>
        </xdr:from>
        <xdr:to>
          <xdr:col>30</xdr:col>
          <xdr:colOff>38100</xdr:colOff>
          <xdr:row>27</xdr:row>
          <xdr:rowOff>22860</xdr:rowOff>
        </xdr:to>
        <xdr:sp macro="" textlink="">
          <xdr:nvSpPr>
            <xdr:cNvPr id="68666" name="Group Box 14" hidden="1">
              <a:extLst>
                <a:ext uri="{63B3BB69-23CF-44E3-9099-C40C66FF867C}">
                  <a14:compatExt spid="_x0000_s686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83820</xdr:rowOff>
        </xdr:from>
        <xdr:to>
          <xdr:col>30</xdr:col>
          <xdr:colOff>38100</xdr:colOff>
          <xdr:row>30</xdr:row>
          <xdr:rowOff>106680</xdr:rowOff>
        </xdr:to>
        <xdr:sp macro="" textlink="">
          <xdr:nvSpPr>
            <xdr:cNvPr id="68667" name="Group Box 15" hidden="1">
              <a:extLst>
                <a:ext uri="{63B3BB69-23CF-44E3-9099-C40C66FF867C}">
                  <a14:compatExt spid="_x0000_s686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99060</xdr:rowOff>
        </xdr:from>
        <xdr:to>
          <xdr:col>30</xdr:col>
          <xdr:colOff>38100</xdr:colOff>
          <xdr:row>34</xdr:row>
          <xdr:rowOff>38100</xdr:rowOff>
        </xdr:to>
        <xdr:sp macro="" textlink="">
          <xdr:nvSpPr>
            <xdr:cNvPr id="68668" name="Group Box 16" hidden="1">
              <a:extLst>
                <a:ext uri="{63B3BB69-23CF-44E3-9099-C40C66FF867C}">
                  <a14:compatExt spid="_x0000_s686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31</xdr:row>
          <xdr:rowOff>7620</xdr:rowOff>
        </xdr:from>
        <xdr:to>
          <xdr:col>29</xdr:col>
          <xdr:colOff>83820</xdr:colOff>
          <xdr:row>32</xdr:row>
          <xdr:rowOff>22860</xdr:rowOff>
        </xdr:to>
        <xdr:sp macro="" textlink="">
          <xdr:nvSpPr>
            <xdr:cNvPr id="68669" name="Option Button 17" hidden="1">
              <a:extLst>
                <a:ext uri="{63B3BB69-23CF-44E3-9099-C40C66FF867C}">
                  <a14:compatExt spid="_x0000_s68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32</xdr:row>
          <xdr:rowOff>45720</xdr:rowOff>
        </xdr:from>
        <xdr:to>
          <xdr:col>29</xdr:col>
          <xdr:colOff>83820</xdr:colOff>
          <xdr:row>32</xdr:row>
          <xdr:rowOff>205740</xdr:rowOff>
        </xdr:to>
        <xdr:sp macro="" textlink="">
          <xdr:nvSpPr>
            <xdr:cNvPr id="68670" name="Option Button 18" hidden="1">
              <a:extLst>
                <a:ext uri="{63B3BB69-23CF-44E3-9099-C40C66FF867C}">
                  <a14:compatExt spid="_x0000_s68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33</xdr:row>
          <xdr:rowOff>38100</xdr:rowOff>
        </xdr:from>
        <xdr:to>
          <xdr:col>29</xdr:col>
          <xdr:colOff>83820</xdr:colOff>
          <xdr:row>34</xdr:row>
          <xdr:rowOff>0</xdr:rowOff>
        </xdr:to>
        <xdr:sp macro="" textlink="">
          <xdr:nvSpPr>
            <xdr:cNvPr id="68671" name="Option Button 19" hidden="1">
              <a:extLst>
                <a:ext uri="{63B3BB69-23CF-44E3-9099-C40C66FF867C}">
                  <a14:compatExt spid="_x0000_s6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34</xdr:row>
          <xdr:rowOff>30480</xdr:rowOff>
        </xdr:from>
        <xdr:to>
          <xdr:col>30</xdr:col>
          <xdr:colOff>129540</xdr:colOff>
          <xdr:row>38</xdr:row>
          <xdr:rowOff>76200</xdr:rowOff>
        </xdr:to>
        <xdr:sp macro="" textlink="">
          <xdr:nvSpPr>
            <xdr:cNvPr id="68672" name="Group Box 20" hidden="1">
              <a:extLst>
                <a:ext uri="{63B3BB69-23CF-44E3-9099-C40C66FF867C}">
                  <a14:compatExt spid="_x0000_s686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42</xdr:row>
          <xdr:rowOff>68580</xdr:rowOff>
        </xdr:from>
        <xdr:to>
          <xdr:col>29</xdr:col>
          <xdr:colOff>114300</xdr:colOff>
          <xdr:row>46</xdr:row>
          <xdr:rowOff>15240</xdr:rowOff>
        </xdr:to>
        <xdr:sp macro="" textlink="">
          <xdr:nvSpPr>
            <xdr:cNvPr id="68673" name="Group Box 21" hidden="1">
              <a:extLst>
                <a:ext uri="{63B3BB69-23CF-44E3-9099-C40C66FF867C}">
                  <a14:compatExt spid="_x0000_s686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26</xdr:row>
          <xdr:rowOff>106680</xdr:rowOff>
        </xdr:from>
        <xdr:to>
          <xdr:col>38</xdr:col>
          <xdr:colOff>53340</xdr:colOff>
          <xdr:row>31</xdr:row>
          <xdr:rowOff>22860</xdr:rowOff>
        </xdr:to>
        <xdr:sp macro="" textlink="">
          <xdr:nvSpPr>
            <xdr:cNvPr id="68674" name="Group Box 22" hidden="1">
              <a:extLst>
                <a:ext uri="{63B3BB69-23CF-44E3-9099-C40C66FF867C}">
                  <a14:compatExt spid="_x0000_s68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91440</xdr:rowOff>
        </xdr:from>
        <xdr:to>
          <xdr:col>39</xdr:col>
          <xdr:colOff>30480</xdr:colOff>
          <xdr:row>34</xdr:row>
          <xdr:rowOff>7620</xdr:rowOff>
        </xdr:to>
        <xdr:sp macro="" textlink="">
          <xdr:nvSpPr>
            <xdr:cNvPr id="68675" name="Group Box 23" hidden="1">
              <a:extLst>
                <a:ext uri="{63B3BB69-23CF-44E3-9099-C40C66FF867C}">
                  <a14:compatExt spid="_x0000_s686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83820</xdr:colOff>
          <xdr:row>33</xdr:row>
          <xdr:rowOff>144780</xdr:rowOff>
        </xdr:from>
        <xdr:to>
          <xdr:col>38</xdr:col>
          <xdr:colOff>91440</xdr:colOff>
          <xdr:row>38</xdr:row>
          <xdr:rowOff>30480</xdr:rowOff>
        </xdr:to>
        <xdr:sp macro="" textlink="">
          <xdr:nvSpPr>
            <xdr:cNvPr id="68676" name="Group Box 24" hidden="1">
              <a:extLst>
                <a:ext uri="{63B3BB69-23CF-44E3-9099-C40C66FF867C}">
                  <a14:compatExt spid="_x0000_s686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38</xdr:row>
          <xdr:rowOff>83820</xdr:rowOff>
        </xdr:from>
        <xdr:to>
          <xdr:col>38</xdr:col>
          <xdr:colOff>121920</xdr:colOff>
          <xdr:row>41</xdr:row>
          <xdr:rowOff>160020</xdr:rowOff>
        </xdr:to>
        <xdr:sp macro="" textlink="">
          <xdr:nvSpPr>
            <xdr:cNvPr id="68677" name="Group Box 25" hidden="1">
              <a:extLst>
                <a:ext uri="{63B3BB69-23CF-44E3-9099-C40C66FF867C}">
                  <a14:compatExt spid="_x0000_s686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38</xdr:col>
          <xdr:colOff>38100</xdr:colOff>
          <xdr:row>46</xdr:row>
          <xdr:rowOff>99060</xdr:rowOff>
        </xdr:to>
        <xdr:sp macro="" textlink="">
          <xdr:nvSpPr>
            <xdr:cNvPr id="68678" name="Group Box 26" hidden="1">
              <a:extLst>
                <a:ext uri="{63B3BB69-23CF-44E3-9099-C40C66FF867C}">
                  <a14:compatExt spid="_x0000_s686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0</xdr:rowOff>
        </xdr:from>
        <xdr:to>
          <xdr:col>30</xdr:col>
          <xdr:colOff>30480</xdr:colOff>
          <xdr:row>23</xdr:row>
          <xdr:rowOff>68580</xdr:rowOff>
        </xdr:to>
        <xdr:sp macro="" textlink="">
          <xdr:nvSpPr>
            <xdr:cNvPr id="68679" name="Group Box 27" hidden="1">
              <a:extLst>
                <a:ext uri="{63B3BB69-23CF-44E3-9099-C40C66FF867C}">
                  <a14:compatExt spid="_x0000_s686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20</xdr:row>
          <xdr:rowOff>0</xdr:rowOff>
        </xdr:from>
        <xdr:to>
          <xdr:col>38</xdr:col>
          <xdr:colOff>45720</xdr:colOff>
          <xdr:row>23</xdr:row>
          <xdr:rowOff>68580</xdr:rowOff>
        </xdr:to>
        <xdr:sp macro="" textlink="">
          <xdr:nvSpPr>
            <xdr:cNvPr id="68680" name="Group Box 28" hidden="1">
              <a:extLst>
                <a:ext uri="{63B3BB69-23CF-44E3-9099-C40C66FF867C}">
                  <a14:compatExt spid="_x0000_s686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76200</xdr:rowOff>
        </xdr:from>
        <xdr:to>
          <xdr:col>38</xdr:col>
          <xdr:colOff>38100</xdr:colOff>
          <xdr:row>27</xdr:row>
          <xdr:rowOff>38100</xdr:rowOff>
        </xdr:to>
        <xdr:sp macro="" textlink="">
          <xdr:nvSpPr>
            <xdr:cNvPr id="68681" name="Group Box 29" hidden="1">
              <a:extLst>
                <a:ext uri="{63B3BB69-23CF-44E3-9099-C40C66FF867C}">
                  <a14:compatExt spid="_x0000_s686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39</xdr:row>
          <xdr:rowOff>0</xdr:rowOff>
        </xdr:from>
        <xdr:to>
          <xdr:col>37</xdr:col>
          <xdr:colOff>22860</xdr:colOff>
          <xdr:row>40</xdr:row>
          <xdr:rowOff>0</xdr:rowOff>
        </xdr:to>
        <xdr:sp macro="" textlink="">
          <xdr:nvSpPr>
            <xdr:cNvPr id="68682" name="Option Button 30" hidden="1">
              <a:extLst>
                <a:ext uri="{63B3BB69-23CF-44E3-9099-C40C66FF867C}">
                  <a14:compatExt spid="_x0000_s68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40</xdr:row>
          <xdr:rowOff>220980</xdr:rowOff>
        </xdr:from>
        <xdr:to>
          <xdr:col>37</xdr:col>
          <xdr:colOff>15240</xdr:colOff>
          <xdr:row>41</xdr:row>
          <xdr:rowOff>160020</xdr:rowOff>
        </xdr:to>
        <xdr:sp macro="" textlink="">
          <xdr:nvSpPr>
            <xdr:cNvPr id="68683" name="Option Button 31" hidden="1">
              <a:extLst>
                <a:ext uri="{63B3BB69-23CF-44E3-9099-C40C66FF867C}">
                  <a14:compatExt spid="_x0000_s68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19</xdr:row>
          <xdr:rowOff>129540</xdr:rowOff>
        </xdr:from>
        <xdr:to>
          <xdr:col>37</xdr:col>
          <xdr:colOff>83820</xdr:colOff>
          <xdr:row>21</xdr:row>
          <xdr:rowOff>0</xdr:rowOff>
        </xdr:to>
        <xdr:sp macro="" textlink="">
          <xdr:nvSpPr>
            <xdr:cNvPr id="68684" name="Option Button 32" hidden="1">
              <a:extLst>
                <a:ext uri="{63B3BB69-23CF-44E3-9099-C40C66FF867C}">
                  <a14:compatExt spid="_x0000_s68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21</xdr:row>
          <xdr:rowOff>0</xdr:rowOff>
        </xdr:from>
        <xdr:to>
          <xdr:col>37</xdr:col>
          <xdr:colOff>83820</xdr:colOff>
          <xdr:row>22</xdr:row>
          <xdr:rowOff>0</xdr:rowOff>
        </xdr:to>
        <xdr:sp macro="" textlink="">
          <xdr:nvSpPr>
            <xdr:cNvPr id="68685" name="Option Button 33" hidden="1">
              <a:extLst>
                <a:ext uri="{63B3BB69-23CF-44E3-9099-C40C66FF867C}">
                  <a14:compatExt spid="_x0000_s68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27</xdr:row>
          <xdr:rowOff>7620</xdr:rowOff>
        </xdr:from>
        <xdr:to>
          <xdr:col>37</xdr:col>
          <xdr:colOff>83820</xdr:colOff>
          <xdr:row>27</xdr:row>
          <xdr:rowOff>175260</xdr:rowOff>
        </xdr:to>
        <xdr:sp macro="" textlink="">
          <xdr:nvSpPr>
            <xdr:cNvPr id="68686" name="Option Button 34" hidden="1">
              <a:extLst>
                <a:ext uri="{63B3BB69-23CF-44E3-9099-C40C66FF867C}">
                  <a14:compatExt spid="_x0000_s68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22860</xdr:rowOff>
        </xdr:from>
        <xdr:to>
          <xdr:col>37</xdr:col>
          <xdr:colOff>83820</xdr:colOff>
          <xdr:row>28</xdr:row>
          <xdr:rowOff>175260</xdr:rowOff>
        </xdr:to>
        <xdr:sp macro="" textlink="">
          <xdr:nvSpPr>
            <xdr:cNvPr id="68687" name="Option Button 35" hidden="1">
              <a:extLst>
                <a:ext uri="{63B3BB69-23CF-44E3-9099-C40C66FF867C}">
                  <a14:compatExt spid="_x0000_s68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205740</xdr:rowOff>
        </xdr:from>
        <xdr:to>
          <xdr:col>37</xdr:col>
          <xdr:colOff>76200</xdr:colOff>
          <xdr:row>30</xdr:row>
          <xdr:rowOff>0</xdr:rowOff>
        </xdr:to>
        <xdr:sp macro="" textlink="">
          <xdr:nvSpPr>
            <xdr:cNvPr id="68688" name="Option Button 36" hidden="1">
              <a:extLst>
                <a:ext uri="{63B3BB69-23CF-44E3-9099-C40C66FF867C}">
                  <a14:compatExt spid="_x0000_s6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34</xdr:row>
          <xdr:rowOff>114300</xdr:rowOff>
        </xdr:from>
        <xdr:to>
          <xdr:col>29</xdr:col>
          <xdr:colOff>15240</xdr:colOff>
          <xdr:row>36</xdr:row>
          <xdr:rowOff>15240</xdr:rowOff>
        </xdr:to>
        <xdr:sp macro="" textlink="">
          <xdr:nvSpPr>
            <xdr:cNvPr id="68689" name="Option Button 37" hidden="1">
              <a:extLst>
                <a:ext uri="{63B3BB69-23CF-44E3-9099-C40C66FF867C}">
                  <a14:compatExt spid="_x0000_s6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36</xdr:row>
          <xdr:rowOff>198120</xdr:rowOff>
        </xdr:from>
        <xdr:to>
          <xdr:col>29</xdr:col>
          <xdr:colOff>22860</xdr:colOff>
          <xdr:row>38</xdr:row>
          <xdr:rowOff>15240</xdr:rowOff>
        </xdr:to>
        <xdr:sp macro="" textlink="">
          <xdr:nvSpPr>
            <xdr:cNvPr id="68690" name="Option Button 38" hidden="1">
              <a:extLst>
                <a:ext uri="{63B3BB69-23CF-44E3-9099-C40C66FF867C}">
                  <a14:compatExt spid="_x0000_s68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38</xdr:row>
          <xdr:rowOff>106680</xdr:rowOff>
        </xdr:from>
        <xdr:to>
          <xdr:col>29</xdr:col>
          <xdr:colOff>7620</xdr:colOff>
          <xdr:row>40</xdr:row>
          <xdr:rowOff>15240</xdr:rowOff>
        </xdr:to>
        <xdr:sp macro="" textlink="">
          <xdr:nvSpPr>
            <xdr:cNvPr id="68691" name="Option Button 39" hidden="1">
              <a:extLst>
                <a:ext uri="{63B3BB69-23CF-44E3-9099-C40C66FF867C}">
                  <a14:compatExt spid="_x0000_s68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40</xdr:row>
          <xdr:rowOff>205740</xdr:rowOff>
        </xdr:from>
        <xdr:to>
          <xdr:col>28</xdr:col>
          <xdr:colOff>121920</xdr:colOff>
          <xdr:row>42</xdr:row>
          <xdr:rowOff>22860</xdr:rowOff>
        </xdr:to>
        <xdr:sp macro="" textlink="">
          <xdr:nvSpPr>
            <xdr:cNvPr id="68692" name="Option Button 40" hidden="1">
              <a:extLst>
                <a:ext uri="{63B3BB69-23CF-44E3-9099-C40C66FF867C}">
                  <a14:compatExt spid="_x0000_s68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53340</xdr:rowOff>
        </xdr:from>
        <xdr:to>
          <xdr:col>30</xdr:col>
          <xdr:colOff>76200</xdr:colOff>
          <xdr:row>43</xdr:row>
          <xdr:rowOff>0</xdr:rowOff>
        </xdr:to>
        <xdr:sp macro="" textlink="">
          <xdr:nvSpPr>
            <xdr:cNvPr id="68693" name="Group Box 41" hidden="1">
              <a:extLst>
                <a:ext uri="{63B3BB69-23CF-44E3-9099-C40C66FF867C}">
                  <a14:compatExt spid="_x0000_s686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34</xdr:row>
          <xdr:rowOff>99060</xdr:rowOff>
        </xdr:from>
        <xdr:to>
          <xdr:col>37</xdr:col>
          <xdr:colOff>91440</xdr:colOff>
          <xdr:row>36</xdr:row>
          <xdr:rowOff>15240</xdr:rowOff>
        </xdr:to>
        <xdr:sp macro="" textlink="">
          <xdr:nvSpPr>
            <xdr:cNvPr id="68694" name="Option Button 42" hidden="1">
              <a:extLst>
                <a:ext uri="{63B3BB69-23CF-44E3-9099-C40C66FF867C}">
                  <a14:compatExt spid="_x0000_s68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36</xdr:row>
          <xdr:rowOff>190500</xdr:rowOff>
        </xdr:from>
        <xdr:to>
          <xdr:col>37</xdr:col>
          <xdr:colOff>91440</xdr:colOff>
          <xdr:row>38</xdr:row>
          <xdr:rowOff>7620</xdr:rowOff>
        </xdr:to>
        <xdr:sp macro="" textlink="">
          <xdr:nvSpPr>
            <xdr:cNvPr id="68695" name="Option Button 43" hidden="1">
              <a:extLst>
                <a:ext uri="{63B3BB69-23CF-44E3-9099-C40C66FF867C}">
                  <a14:compatExt spid="_x0000_s68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23</xdr:row>
          <xdr:rowOff>15240</xdr:rowOff>
        </xdr:from>
        <xdr:to>
          <xdr:col>37</xdr:col>
          <xdr:colOff>83820</xdr:colOff>
          <xdr:row>24</xdr:row>
          <xdr:rowOff>0</xdr:rowOff>
        </xdr:to>
        <xdr:sp macro="" textlink="">
          <xdr:nvSpPr>
            <xdr:cNvPr id="68696" name="Option Button 44" hidden="1">
              <a:extLst>
                <a:ext uri="{63B3BB69-23CF-44E3-9099-C40C66FF867C}">
                  <a14:compatExt spid="_x0000_s68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24</xdr:row>
          <xdr:rowOff>22860</xdr:rowOff>
        </xdr:from>
        <xdr:to>
          <xdr:col>37</xdr:col>
          <xdr:colOff>83820</xdr:colOff>
          <xdr:row>24</xdr:row>
          <xdr:rowOff>182880</xdr:rowOff>
        </xdr:to>
        <xdr:sp macro="" textlink="">
          <xdr:nvSpPr>
            <xdr:cNvPr id="68697" name="Option Button 45" hidden="1">
              <a:extLst>
                <a:ext uri="{63B3BB69-23CF-44E3-9099-C40C66FF867C}">
                  <a14:compatExt spid="_x0000_s68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25</xdr:row>
          <xdr:rowOff>7620</xdr:rowOff>
        </xdr:from>
        <xdr:to>
          <xdr:col>37</xdr:col>
          <xdr:colOff>15240</xdr:colOff>
          <xdr:row>25</xdr:row>
          <xdr:rowOff>167640</xdr:rowOff>
        </xdr:to>
        <xdr:sp macro="" textlink="">
          <xdr:nvSpPr>
            <xdr:cNvPr id="68698" name="Option Button 46" hidden="1">
              <a:extLst>
                <a:ext uri="{63B3BB69-23CF-44E3-9099-C40C66FF867C}">
                  <a14:compatExt spid="_x0000_s68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31</xdr:row>
          <xdr:rowOff>7620</xdr:rowOff>
        </xdr:from>
        <xdr:to>
          <xdr:col>37</xdr:col>
          <xdr:colOff>83820</xdr:colOff>
          <xdr:row>32</xdr:row>
          <xdr:rowOff>15240</xdr:rowOff>
        </xdr:to>
        <xdr:sp macro="" textlink="">
          <xdr:nvSpPr>
            <xdr:cNvPr id="68699" name="Option Button 47" hidden="1">
              <a:extLst>
                <a:ext uri="{63B3BB69-23CF-44E3-9099-C40C66FF867C}">
                  <a14:compatExt spid="_x0000_s68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32</xdr:row>
          <xdr:rowOff>45720</xdr:rowOff>
        </xdr:from>
        <xdr:to>
          <xdr:col>37</xdr:col>
          <xdr:colOff>83820</xdr:colOff>
          <xdr:row>32</xdr:row>
          <xdr:rowOff>190500</xdr:rowOff>
        </xdr:to>
        <xdr:sp macro="" textlink="">
          <xdr:nvSpPr>
            <xdr:cNvPr id="68700" name="Option Button 48" hidden="1">
              <a:extLst>
                <a:ext uri="{63B3BB69-23CF-44E3-9099-C40C66FF867C}">
                  <a14:compatExt spid="_x0000_s68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33</xdr:row>
          <xdr:rowOff>7620</xdr:rowOff>
        </xdr:from>
        <xdr:to>
          <xdr:col>37</xdr:col>
          <xdr:colOff>76200</xdr:colOff>
          <xdr:row>34</xdr:row>
          <xdr:rowOff>0</xdr:rowOff>
        </xdr:to>
        <xdr:sp macro="" textlink="">
          <xdr:nvSpPr>
            <xdr:cNvPr id="68701" name="Option Button 49" hidden="1">
              <a:extLst>
                <a:ext uri="{63B3BB69-23CF-44E3-9099-C40C66FF867C}">
                  <a14:compatExt spid="_x0000_s68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68189" y="4240530"/>
          <a:ext cx="300994" cy="407670"/>
          <a:chOff x="4492278" y="3772557"/>
          <a:chExt cx="303836" cy="486904"/>
        </a:xfrm>
      </xdr:grpSpPr>
      <xdr:sp macro="" textlink="">
        <xdr:nvSpPr>
          <xdr:cNvPr id="69633" name="Option Button 1" hidden="1">
            <a:extLst>
              <a:ext uri="{63B3BB69-23CF-44E3-9099-C40C66FF867C}">
                <a14:compatExt xmlns:a14="http://schemas.microsoft.com/office/drawing/2010/main"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xmlns:a14="http://schemas.microsoft.com/office/drawing/2010/main"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58665" y="4794885"/>
          <a:ext cx="300990" cy="714375"/>
          <a:chOff x="4470327" y="4496262"/>
          <a:chExt cx="301792" cy="780086"/>
        </a:xfrm>
      </xdr:grpSpPr>
      <xdr:sp macro="" textlink="">
        <xdr:nvSpPr>
          <xdr:cNvPr id="69635" name="Option Button 3" hidden="1">
            <a:extLst>
              <a:ext uri="{63B3BB69-23CF-44E3-9099-C40C66FF867C}">
                <a14:compatExt xmlns:a14="http://schemas.microsoft.com/office/drawing/2010/main" spid="_x0000_s69635"/>
              </a:ext>
              <a:ext uri="{FF2B5EF4-FFF2-40B4-BE49-F238E27FC236}">
                <a16:creationId xmlns:a16="http://schemas.microsoft.com/office/drawing/2014/main" id="{00000000-0008-0000-0A00-000003100100}"/>
              </a:ext>
            </a:extLst>
          </xdr:cNvPr>
          <xdr:cNvSpPr/>
        </xdr:nvSpPr>
        <xdr:spPr bwMode="auto">
          <a:xfrm>
            <a:off x="4470327" y="4496262"/>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xmlns:a14="http://schemas.microsoft.com/office/drawing/2010/main"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xmlns:a14="http://schemas.microsoft.com/office/drawing/2010/main" spid="_x0000_s69637"/>
              </a:ext>
              <a:ext uri="{FF2B5EF4-FFF2-40B4-BE49-F238E27FC236}">
                <a16:creationId xmlns:a16="http://schemas.microsoft.com/office/drawing/2014/main" id="{00000000-0008-0000-0A00-000005100100}"/>
              </a:ext>
            </a:extLst>
          </xdr:cNvPr>
          <xdr:cNvSpPr/>
        </xdr:nvSpPr>
        <xdr:spPr bwMode="auto">
          <a:xfrm>
            <a:off x="4470327" y="5026723"/>
            <a:ext cx="301792" cy="249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58666" y="5655942"/>
          <a:ext cx="300996" cy="695326"/>
          <a:chOff x="4540192" y="5456617"/>
          <a:chExt cx="308373" cy="759871"/>
        </a:xfrm>
      </xdr:grpSpPr>
      <xdr:sp macro="" textlink="">
        <xdr:nvSpPr>
          <xdr:cNvPr id="69638" name="Option Button 6" hidden="1">
            <a:extLst>
              <a:ext uri="{63B3BB69-23CF-44E3-9099-C40C66FF867C}">
                <a14:compatExt xmlns:a14="http://schemas.microsoft.com/office/drawing/2010/main" spid="_x0000_s69638"/>
              </a:ext>
              <a:ext uri="{FF2B5EF4-FFF2-40B4-BE49-F238E27FC236}">
                <a16:creationId xmlns:a16="http://schemas.microsoft.com/office/drawing/2014/main" id="{00000000-0008-0000-0A00-000006100100}"/>
              </a:ext>
            </a:extLst>
          </xdr:cNvPr>
          <xdr:cNvSpPr/>
        </xdr:nvSpPr>
        <xdr:spPr bwMode="auto">
          <a:xfrm>
            <a:off x="4540192" y="5456617"/>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xmlns:a14="http://schemas.microsoft.com/office/drawing/2010/main"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xmlns:a14="http://schemas.microsoft.com/office/drawing/2010/main" spid="_x0000_s69640"/>
              </a:ext>
              <a:ext uri="{FF2B5EF4-FFF2-40B4-BE49-F238E27FC236}">
                <a16:creationId xmlns:a16="http://schemas.microsoft.com/office/drawing/2014/main" id="{00000000-0008-0000-0A00-000008100100}"/>
              </a:ext>
            </a:extLst>
          </xdr:cNvPr>
          <xdr:cNvSpPr/>
        </xdr:nvSpPr>
        <xdr:spPr bwMode="auto">
          <a:xfrm>
            <a:off x="4540194" y="5997900"/>
            <a:ext cx="308371" cy="21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xmlns:a14="http://schemas.microsoft.com/office/drawing/2010/main"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xmlns:a14="http://schemas.microsoft.com/office/drawing/2010/main"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15025" y="9033515"/>
          <a:ext cx="300990" cy="375280"/>
          <a:chOff x="5753695" y="8927978"/>
          <a:chExt cx="301792" cy="494737"/>
        </a:xfrm>
      </xdr:grpSpPr>
      <xdr:sp macro="" textlink="">
        <xdr:nvSpPr>
          <xdr:cNvPr id="69643" name="Option Button 11" hidden="1">
            <a:extLst>
              <a:ext uri="{63B3BB69-23CF-44E3-9099-C40C66FF867C}">
                <a14:compatExt xmlns:a14="http://schemas.microsoft.com/office/drawing/2010/main" spid="_x0000_s69643"/>
              </a:ext>
              <a:ext uri="{FF2B5EF4-FFF2-40B4-BE49-F238E27FC236}">
                <a16:creationId xmlns:a16="http://schemas.microsoft.com/office/drawing/2014/main" id="{00000000-0008-0000-0A00-00000B100100}"/>
              </a:ext>
            </a:extLst>
          </xdr:cNvPr>
          <xdr:cNvSpPr/>
        </xdr:nvSpPr>
        <xdr:spPr bwMode="auto">
          <a:xfrm>
            <a:off x="5753695" y="8927978"/>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xmlns:a14="http://schemas.microsoft.com/office/drawing/2010/main" spid="_x0000_s69644"/>
              </a:ext>
              <a:ext uri="{FF2B5EF4-FFF2-40B4-BE49-F238E27FC236}">
                <a16:creationId xmlns:a16="http://schemas.microsoft.com/office/drawing/2014/main" id="{00000000-0008-0000-0A00-00000C100100}"/>
              </a:ext>
            </a:extLst>
          </xdr:cNvPr>
          <xdr:cNvSpPr/>
        </xdr:nvSpPr>
        <xdr:spPr bwMode="auto">
          <a:xfrm>
            <a:off x="5753695" y="920705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xmlns:a14="http://schemas.microsoft.com/office/drawing/2010/main"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xmlns:a14="http://schemas.microsoft.com/office/drawing/2010/main"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xmlns:a14="http://schemas.microsoft.com/office/drawing/2010/main"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xmlns:a14="http://schemas.microsoft.com/office/drawing/2010/main"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58666" y="6517005"/>
          <a:ext cx="300996" cy="683895"/>
          <a:chOff x="4540192" y="6438951"/>
          <a:chExt cx="308373" cy="779254"/>
        </a:xfrm>
      </xdr:grpSpPr>
      <xdr:sp macro="" textlink="">
        <xdr:nvSpPr>
          <xdr:cNvPr id="69649" name="Option Button 17" hidden="1">
            <a:extLst>
              <a:ext uri="{63B3BB69-23CF-44E3-9099-C40C66FF867C}">
                <a14:compatExt xmlns:a14="http://schemas.microsoft.com/office/drawing/2010/main" spid="_x0000_s69649"/>
              </a:ext>
              <a:ext uri="{FF2B5EF4-FFF2-40B4-BE49-F238E27FC236}">
                <a16:creationId xmlns:a16="http://schemas.microsoft.com/office/drawing/2014/main" id="{00000000-0008-0000-0A00-000011100100}"/>
              </a:ext>
            </a:extLst>
          </xdr:cNvPr>
          <xdr:cNvSpPr/>
        </xdr:nvSpPr>
        <xdr:spPr bwMode="auto">
          <a:xfrm>
            <a:off x="4540192" y="6438951"/>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xmlns:a14="http://schemas.microsoft.com/office/drawing/2010/main"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xmlns:a14="http://schemas.microsoft.com/office/drawing/2010/main" spid="_x0000_s69651"/>
              </a:ext>
              <a:ext uri="{FF2B5EF4-FFF2-40B4-BE49-F238E27FC236}">
                <a16:creationId xmlns:a16="http://schemas.microsoft.com/office/drawing/2014/main" id="{00000000-0008-0000-0A00-000013100100}"/>
              </a:ext>
            </a:extLst>
          </xdr:cNvPr>
          <xdr:cNvSpPr/>
        </xdr:nvSpPr>
        <xdr:spPr bwMode="auto">
          <a:xfrm>
            <a:off x="4540194" y="7001741"/>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xmlns:a14="http://schemas.microsoft.com/office/drawing/2010/main"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xmlns:a14="http://schemas.microsoft.com/office/drawing/2010/main"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xmlns:a14="http://schemas.microsoft.com/office/drawing/2010/main"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xmlns:a14="http://schemas.microsoft.com/office/drawing/2010/main"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xmlns:a14="http://schemas.microsoft.com/office/drawing/2010/main"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xmlns:a14="http://schemas.microsoft.com/office/drawing/2010/main"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xmlns:a14="http://schemas.microsoft.com/office/drawing/2010/main"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xmlns:a14="http://schemas.microsoft.com/office/drawing/2010/main"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xmlns:a14="http://schemas.microsoft.com/office/drawing/2010/main"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xmlns:a14="http://schemas.microsoft.com/office/drawing/2010/main"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15019" y="8168645"/>
          <a:ext cx="224793" cy="695325"/>
          <a:chOff x="5754612" y="8167942"/>
          <a:chExt cx="225530" cy="793279"/>
        </a:xfrm>
      </xdr:grpSpPr>
      <xdr:sp macro="" textlink="">
        <xdr:nvSpPr>
          <xdr:cNvPr id="69662" name="Option Button 30" hidden="1">
            <a:extLst>
              <a:ext uri="{63B3BB69-23CF-44E3-9099-C40C66FF867C}">
                <a14:compatExt xmlns:a14="http://schemas.microsoft.com/office/drawing/2010/main" spid="_x0000_s69662"/>
              </a:ext>
              <a:ext uri="{FF2B5EF4-FFF2-40B4-BE49-F238E27FC236}">
                <a16:creationId xmlns:a16="http://schemas.microsoft.com/office/drawing/2014/main" id="{00000000-0008-0000-0A00-00001E100100}"/>
              </a:ext>
            </a:extLst>
          </xdr:cNvPr>
          <xdr:cNvSpPr/>
        </xdr:nvSpPr>
        <xdr:spPr bwMode="auto">
          <a:xfrm>
            <a:off x="5754650" y="8167942"/>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xmlns:a14="http://schemas.microsoft.com/office/drawing/2010/main" spid="_x0000_s69663"/>
              </a:ext>
              <a:ext uri="{FF2B5EF4-FFF2-40B4-BE49-F238E27FC236}">
                <a16:creationId xmlns:a16="http://schemas.microsoft.com/office/drawing/2014/main" id="{00000000-0008-0000-0A00-00001F100100}"/>
              </a:ext>
            </a:extLst>
          </xdr:cNvPr>
          <xdr:cNvSpPr/>
        </xdr:nvSpPr>
        <xdr:spPr bwMode="auto">
          <a:xfrm>
            <a:off x="5754612"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15022" y="4223384"/>
          <a:ext cx="300990" cy="424901"/>
          <a:chOff x="44922" y="37725"/>
          <a:chExt cx="3039" cy="4870"/>
        </a:xfrm>
      </xdr:grpSpPr>
      <xdr:sp macro="" textlink="">
        <xdr:nvSpPr>
          <xdr:cNvPr id="69664" name="Option Button 32" hidden="1">
            <a:extLst>
              <a:ext uri="{63B3BB69-23CF-44E3-9099-C40C66FF867C}">
                <a14:compatExt xmlns:a14="http://schemas.microsoft.com/office/drawing/2010/main"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xmlns:a14="http://schemas.microsoft.com/office/drawing/2010/main"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15056" y="5655945"/>
          <a:ext cx="300990" cy="714375"/>
          <a:chOff x="57537" y="54838"/>
          <a:chExt cx="3018" cy="7876"/>
        </a:xfrm>
      </xdr:grpSpPr>
      <xdr:sp macro="" textlink="">
        <xdr:nvSpPr>
          <xdr:cNvPr id="69666" name="Option Button 34" hidden="1">
            <a:extLst>
              <a:ext uri="{63B3BB69-23CF-44E3-9099-C40C66FF867C}">
                <a14:compatExt xmlns:a14="http://schemas.microsoft.com/office/drawing/2010/main"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xmlns:a14="http://schemas.microsoft.com/office/drawing/2010/main"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xmlns:a14="http://schemas.microsoft.com/office/drawing/2010/main"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58697" y="7336134"/>
          <a:ext cx="224791" cy="714472"/>
          <a:chOff x="45247" y="72888"/>
          <a:chExt cx="2261" cy="6566"/>
        </a:xfrm>
      </xdr:grpSpPr>
      <xdr:sp macro="" textlink="">
        <xdr:nvSpPr>
          <xdr:cNvPr id="69669" name="Option Button 37" hidden="1">
            <a:extLst>
              <a:ext uri="{63B3BB69-23CF-44E3-9099-C40C66FF867C}">
                <a14:compatExt xmlns:a14="http://schemas.microsoft.com/office/drawing/2010/main"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xmlns:a14="http://schemas.microsoft.com/office/drawing/2010/main"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568183" y="8164829"/>
          <a:ext cx="196215" cy="741051"/>
          <a:chOff x="4529944" y="8163150"/>
          <a:chExt cx="208417" cy="747995"/>
        </a:xfrm>
      </xdr:grpSpPr>
      <xdr:sp macro="" textlink="">
        <xdr:nvSpPr>
          <xdr:cNvPr id="69671" name="Option Button 39" hidden="1">
            <a:extLst>
              <a:ext uri="{63B3BB69-23CF-44E3-9099-C40C66FF867C}">
                <a14:compatExt xmlns:a14="http://schemas.microsoft.com/office/drawing/2010/main" spid="_x0000_s69671"/>
              </a:ext>
              <a:ext uri="{FF2B5EF4-FFF2-40B4-BE49-F238E27FC236}">
                <a16:creationId xmlns:a16="http://schemas.microsoft.com/office/drawing/2014/main" id="{00000000-0008-0000-0A00-000027100100}"/>
              </a:ext>
            </a:extLst>
          </xdr:cNvPr>
          <xdr:cNvSpPr/>
        </xdr:nvSpPr>
        <xdr:spPr bwMode="auto">
          <a:xfrm>
            <a:off x="4529944" y="816315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xmlns:a14="http://schemas.microsoft.com/office/drawing/2010/main" spid="_x0000_s69672"/>
              </a:ext>
              <a:ext uri="{FF2B5EF4-FFF2-40B4-BE49-F238E27FC236}">
                <a16:creationId xmlns:a16="http://schemas.microsoft.com/office/drawing/2014/main" id="{00000000-0008-0000-0A00-000028100100}"/>
              </a:ext>
            </a:extLst>
          </xdr:cNvPr>
          <xdr:cNvSpPr/>
        </xdr:nvSpPr>
        <xdr:spPr bwMode="auto">
          <a:xfrm>
            <a:off x="4529944" y="8642628"/>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xmlns:a14="http://schemas.microsoft.com/office/drawing/2010/main"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24549" y="7324718"/>
          <a:ext cx="300996" cy="716284"/>
          <a:chOff x="5801281" y="7286478"/>
          <a:chExt cx="301599" cy="710874"/>
        </a:xfrm>
      </xdr:grpSpPr>
      <xdr:sp macro="" textlink="">
        <xdr:nvSpPr>
          <xdr:cNvPr id="69674" name="Option Button 42" hidden="1">
            <a:extLst>
              <a:ext uri="{63B3BB69-23CF-44E3-9099-C40C66FF867C}">
                <a14:compatExt xmlns:a14="http://schemas.microsoft.com/office/drawing/2010/main" spid="_x0000_s69674"/>
              </a:ext>
              <a:ext uri="{FF2B5EF4-FFF2-40B4-BE49-F238E27FC236}">
                <a16:creationId xmlns:a16="http://schemas.microsoft.com/office/drawing/2014/main" id="{00000000-0008-0000-0A00-00002A100100}"/>
              </a:ext>
            </a:extLst>
          </xdr:cNvPr>
          <xdr:cNvSpPr/>
        </xdr:nvSpPr>
        <xdr:spPr bwMode="auto">
          <a:xfrm>
            <a:off x="5801281" y="7286478"/>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xmlns:a14="http://schemas.microsoft.com/office/drawing/2010/main" spid="_x0000_s69675"/>
              </a:ext>
              <a:ext uri="{FF2B5EF4-FFF2-40B4-BE49-F238E27FC236}">
                <a16:creationId xmlns:a16="http://schemas.microsoft.com/office/drawing/2014/main" id="{00000000-0008-0000-0A00-00002B100100}"/>
              </a:ext>
            </a:extLst>
          </xdr:cNvPr>
          <xdr:cNvSpPr/>
        </xdr:nvSpPr>
        <xdr:spPr bwMode="auto">
          <a:xfrm>
            <a:off x="5801287" y="7750917"/>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15056" y="4804410"/>
          <a:ext cx="300990" cy="685800"/>
          <a:chOff x="57592" y="45007"/>
          <a:chExt cx="3018" cy="8207"/>
        </a:xfrm>
      </xdr:grpSpPr>
      <xdr:sp macro="" textlink="">
        <xdr:nvSpPr>
          <xdr:cNvPr id="69676" name="Option Button 44" hidden="1">
            <a:extLst>
              <a:ext uri="{63B3BB69-23CF-44E3-9099-C40C66FF867C}">
                <a14:compatExt xmlns:a14="http://schemas.microsoft.com/office/drawing/2010/main"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xmlns:a14="http://schemas.microsoft.com/office/drawing/2010/main"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xmlns:a14="http://schemas.microsoft.com/office/drawing/2010/main"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15056" y="6517005"/>
          <a:ext cx="300990" cy="683895"/>
          <a:chOff x="57537" y="54838"/>
          <a:chExt cx="3018" cy="7963"/>
        </a:xfrm>
      </xdr:grpSpPr>
      <xdr:sp macro="" textlink="">
        <xdr:nvSpPr>
          <xdr:cNvPr id="69679" name="Option Button 47" hidden="1">
            <a:extLst>
              <a:ext uri="{63B3BB69-23CF-44E3-9099-C40C66FF867C}">
                <a14:compatExt xmlns:a14="http://schemas.microsoft.com/office/drawing/2010/main"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xmlns:a14="http://schemas.microsoft.com/office/drawing/2010/main"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xmlns:a14="http://schemas.microsoft.com/office/drawing/2010/main"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21</xdr:row>
          <xdr:rowOff>7620</xdr:rowOff>
        </xdr:to>
        <xdr:sp macro="" textlink="">
          <xdr:nvSpPr>
            <xdr:cNvPr id="69682" name="Option Button 1" hidden="1">
              <a:extLst>
                <a:ext uri="{63B3BB69-23CF-44E3-9099-C40C66FF867C}">
                  <a14:compatExt spid="_x0000_s69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21</xdr:row>
          <xdr:rowOff>7620</xdr:rowOff>
        </xdr:from>
        <xdr:to>
          <xdr:col>29</xdr:col>
          <xdr:colOff>91440</xdr:colOff>
          <xdr:row>22</xdr:row>
          <xdr:rowOff>0</xdr:rowOff>
        </xdr:to>
        <xdr:sp macro="" textlink="">
          <xdr:nvSpPr>
            <xdr:cNvPr id="69683" name="Option Button 2" hidden="1">
              <a:extLst>
                <a:ext uri="{63B3BB69-23CF-44E3-9099-C40C66FF867C}">
                  <a14:compatExt spid="_x0000_s6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23</xdr:row>
          <xdr:rowOff>7620</xdr:rowOff>
        </xdr:from>
        <xdr:to>
          <xdr:col>29</xdr:col>
          <xdr:colOff>83820</xdr:colOff>
          <xdr:row>23</xdr:row>
          <xdr:rowOff>182880</xdr:rowOff>
        </xdr:to>
        <xdr:sp macro="" textlink="">
          <xdr:nvSpPr>
            <xdr:cNvPr id="69684" name="Option Button 3" hidden="1">
              <a:extLst>
                <a:ext uri="{63B3BB69-23CF-44E3-9099-C40C66FF867C}">
                  <a14:compatExt spid="_x0000_s69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24</xdr:row>
          <xdr:rowOff>22860</xdr:rowOff>
        </xdr:from>
        <xdr:to>
          <xdr:col>29</xdr:col>
          <xdr:colOff>83820</xdr:colOff>
          <xdr:row>24</xdr:row>
          <xdr:rowOff>198120</xdr:rowOff>
        </xdr:to>
        <xdr:sp macro="" textlink="">
          <xdr:nvSpPr>
            <xdr:cNvPr id="69685" name="Option Button 4" hidden="1">
              <a:extLst>
                <a:ext uri="{63B3BB69-23CF-44E3-9099-C40C66FF867C}">
                  <a14:compatExt spid="_x0000_s69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25</xdr:row>
          <xdr:rowOff>0</xdr:rowOff>
        </xdr:from>
        <xdr:to>
          <xdr:col>29</xdr:col>
          <xdr:colOff>83820</xdr:colOff>
          <xdr:row>26</xdr:row>
          <xdr:rowOff>0</xdr:rowOff>
        </xdr:to>
        <xdr:sp macro="" textlink="">
          <xdr:nvSpPr>
            <xdr:cNvPr id="69686" name="Option Button 5" hidden="1">
              <a:extLst>
                <a:ext uri="{63B3BB69-23CF-44E3-9099-C40C66FF867C}">
                  <a14:compatExt spid="_x0000_s69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27</xdr:row>
          <xdr:rowOff>7620</xdr:rowOff>
        </xdr:from>
        <xdr:to>
          <xdr:col>29</xdr:col>
          <xdr:colOff>83820</xdr:colOff>
          <xdr:row>27</xdr:row>
          <xdr:rowOff>182880</xdr:rowOff>
        </xdr:to>
        <xdr:sp macro="" textlink="">
          <xdr:nvSpPr>
            <xdr:cNvPr id="69687" name="Option Button 6" hidden="1">
              <a:extLst>
                <a:ext uri="{63B3BB69-23CF-44E3-9099-C40C66FF867C}">
                  <a14:compatExt spid="_x0000_s6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28</xdr:row>
          <xdr:rowOff>22860</xdr:rowOff>
        </xdr:from>
        <xdr:to>
          <xdr:col>29</xdr:col>
          <xdr:colOff>83820</xdr:colOff>
          <xdr:row>28</xdr:row>
          <xdr:rowOff>190500</xdr:rowOff>
        </xdr:to>
        <xdr:sp macro="" textlink="">
          <xdr:nvSpPr>
            <xdr:cNvPr id="69688" name="Option Button 7" hidden="1">
              <a:extLst>
                <a:ext uri="{63B3BB69-23CF-44E3-9099-C40C66FF867C}">
                  <a14:compatExt spid="_x0000_s6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7620</xdr:rowOff>
        </xdr:from>
        <xdr:to>
          <xdr:col>29</xdr:col>
          <xdr:colOff>83820</xdr:colOff>
          <xdr:row>29</xdr:row>
          <xdr:rowOff>167640</xdr:rowOff>
        </xdr:to>
        <xdr:sp macro="" textlink="">
          <xdr:nvSpPr>
            <xdr:cNvPr id="69689" name="Option Button 8" hidden="1">
              <a:extLst>
                <a:ext uri="{63B3BB69-23CF-44E3-9099-C40C66FF867C}">
                  <a14:compatExt spid="_x0000_s69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43</xdr:row>
          <xdr:rowOff>0</xdr:rowOff>
        </xdr:from>
        <xdr:to>
          <xdr:col>29</xdr:col>
          <xdr:colOff>76200</xdr:colOff>
          <xdr:row>44</xdr:row>
          <xdr:rowOff>22860</xdr:rowOff>
        </xdr:to>
        <xdr:sp macro="" textlink="">
          <xdr:nvSpPr>
            <xdr:cNvPr id="69690" name="Option Button 9" hidden="1">
              <a:extLst>
                <a:ext uri="{63B3BB69-23CF-44E3-9099-C40C66FF867C}">
                  <a14:compatExt spid="_x0000_s69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44</xdr:row>
          <xdr:rowOff>0</xdr:rowOff>
        </xdr:from>
        <xdr:to>
          <xdr:col>29</xdr:col>
          <xdr:colOff>76200</xdr:colOff>
          <xdr:row>44</xdr:row>
          <xdr:rowOff>152400</xdr:rowOff>
        </xdr:to>
        <xdr:sp macro="" textlink="">
          <xdr:nvSpPr>
            <xdr:cNvPr id="69691" name="Option Button 10" hidden="1">
              <a:extLst>
                <a:ext uri="{63B3BB69-23CF-44E3-9099-C40C66FF867C}">
                  <a14:compatExt spid="_x0000_s69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43</xdr:row>
          <xdr:rowOff>15240</xdr:rowOff>
        </xdr:from>
        <xdr:to>
          <xdr:col>37</xdr:col>
          <xdr:colOff>83820</xdr:colOff>
          <xdr:row>43</xdr:row>
          <xdr:rowOff>160020</xdr:rowOff>
        </xdr:to>
        <xdr:sp macro="" textlink="">
          <xdr:nvSpPr>
            <xdr:cNvPr id="69692" name="Option Button 11" hidden="1">
              <a:extLst>
                <a:ext uri="{63B3BB69-23CF-44E3-9099-C40C66FF867C}">
                  <a14:compatExt spid="_x0000_s69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44</xdr:row>
          <xdr:rowOff>15240</xdr:rowOff>
        </xdr:from>
        <xdr:to>
          <xdr:col>37</xdr:col>
          <xdr:colOff>83820</xdr:colOff>
          <xdr:row>44</xdr:row>
          <xdr:rowOff>144780</xdr:rowOff>
        </xdr:to>
        <xdr:sp macro="" textlink="">
          <xdr:nvSpPr>
            <xdr:cNvPr id="69693" name="Option Button 12" hidden="1">
              <a:extLst>
                <a:ext uri="{63B3BB69-23CF-44E3-9099-C40C66FF867C}">
                  <a14:compatExt spid="_x0000_s69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7620</xdr:rowOff>
        </xdr:from>
        <xdr:to>
          <xdr:col>29</xdr:col>
          <xdr:colOff>60960</xdr:colOff>
          <xdr:row>22</xdr:row>
          <xdr:rowOff>76200</xdr:rowOff>
        </xdr:to>
        <xdr:sp macro="" textlink="">
          <xdr:nvSpPr>
            <xdr:cNvPr id="69694" name="Group Box 13" hidden="1">
              <a:extLst>
                <a:ext uri="{63B3BB69-23CF-44E3-9099-C40C66FF867C}">
                  <a14:compatExt spid="_x0000_s69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22</xdr:row>
          <xdr:rowOff>106680</xdr:rowOff>
        </xdr:from>
        <xdr:to>
          <xdr:col>30</xdr:col>
          <xdr:colOff>38100</xdr:colOff>
          <xdr:row>27</xdr:row>
          <xdr:rowOff>22860</xdr:rowOff>
        </xdr:to>
        <xdr:sp macro="" textlink="">
          <xdr:nvSpPr>
            <xdr:cNvPr id="69695" name="Group Box 14" hidden="1">
              <a:extLst>
                <a:ext uri="{63B3BB69-23CF-44E3-9099-C40C66FF867C}">
                  <a14:compatExt spid="_x0000_s696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83820</xdr:rowOff>
        </xdr:from>
        <xdr:to>
          <xdr:col>30</xdr:col>
          <xdr:colOff>38100</xdr:colOff>
          <xdr:row>30</xdr:row>
          <xdr:rowOff>106680</xdr:rowOff>
        </xdr:to>
        <xdr:sp macro="" textlink="">
          <xdr:nvSpPr>
            <xdr:cNvPr id="60" name="Group Box 15" hidden="1">
              <a:extLst>
                <a:ext uri="{63B3BB69-23CF-44E3-9099-C40C66FF867C}">
                  <a14:compatExt spid="_x0000_s696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99060</xdr:rowOff>
        </xdr:from>
        <xdr:to>
          <xdr:col>30</xdr:col>
          <xdr:colOff>38100</xdr:colOff>
          <xdr:row>34</xdr:row>
          <xdr:rowOff>38100</xdr:rowOff>
        </xdr:to>
        <xdr:sp macro="" textlink="">
          <xdr:nvSpPr>
            <xdr:cNvPr id="61" name="Group Box 16" hidden="1">
              <a:extLst>
                <a:ext uri="{63B3BB69-23CF-44E3-9099-C40C66FF867C}">
                  <a14:compatExt spid="_x0000_s696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31</xdr:row>
          <xdr:rowOff>7620</xdr:rowOff>
        </xdr:from>
        <xdr:to>
          <xdr:col>29</xdr:col>
          <xdr:colOff>83820</xdr:colOff>
          <xdr:row>32</xdr:row>
          <xdr:rowOff>22860</xdr:rowOff>
        </xdr:to>
        <xdr:sp macro="" textlink="">
          <xdr:nvSpPr>
            <xdr:cNvPr id="62" name="Option Button 17" hidden="1">
              <a:extLst>
                <a:ext uri="{63B3BB69-23CF-44E3-9099-C40C66FF867C}">
                  <a14:compatExt spid="_x0000_s69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32</xdr:row>
          <xdr:rowOff>45720</xdr:rowOff>
        </xdr:from>
        <xdr:to>
          <xdr:col>29</xdr:col>
          <xdr:colOff>83820</xdr:colOff>
          <xdr:row>32</xdr:row>
          <xdr:rowOff>205740</xdr:rowOff>
        </xdr:to>
        <xdr:sp macro="" textlink="">
          <xdr:nvSpPr>
            <xdr:cNvPr id="63" name="Option Button 18" hidden="1">
              <a:extLst>
                <a:ext uri="{63B3BB69-23CF-44E3-9099-C40C66FF867C}">
                  <a14:compatExt spid="_x0000_s69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33</xdr:row>
          <xdr:rowOff>38100</xdr:rowOff>
        </xdr:from>
        <xdr:to>
          <xdr:col>29</xdr:col>
          <xdr:colOff>83820</xdr:colOff>
          <xdr:row>34</xdr:row>
          <xdr:rowOff>0</xdr:rowOff>
        </xdr:to>
        <xdr:sp macro="" textlink="">
          <xdr:nvSpPr>
            <xdr:cNvPr id="69726" name="Option Button 19" hidden="1">
              <a:extLst>
                <a:ext uri="{63B3BB69-23CF-44E3-9099-C40C66FF867C}">
                  <a14:compatExt spid="_x0000_s69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34</xdr:row>
          <xdr:rowOff>30480</xdr:rowOff>
        </xdr:from>
        <xdr:to>
          <xdr:col>30</xdr:col>
          <xdr:colOff>129540</xdr:colOff>
          <xdr:row>38</xdr:row>
          <xdr:rowOff>76200</xdr:rowOff>
        </xdr:to>
        <xdr:sp macro="" textlink="">
          <xdr:nvSpPr>
            <xdr:cNvPr id="69696" name="Group Box 20" hidden="1">
              <a:extLst>
                <a:ext uri="{63B3BB69-23CF-44E3-9099-C40C66FF867C}">
                  <a14:compatExt spid="_x0000_s69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42</xdr:row>
          <xdr:rowOff>68580</xdr:rowOff>
        </xdr:from>
        <xdr:to>
          <xdr:col>29</xdr:col>
          <xdr:colOff>114300</xdr:colOff>
          <xdr:row>46</xdr:row>
          <xdr:rowOff>15240</xdr:rowOff>
        </xdr:to>
        <xdr:sp macro="" textlink="">
          <xdr:nvSpPr>
            <xdr:cNvPr id="69697" name="Group Box 21" hidden="1">
              <a:extLst>
                <a:ext uri="{63B3BB69-23CF-44E3-9099-C40C66FF867C}">
                  <a14:compatExt spid="_x0000_s696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26</xdr:row>
          <xdr:rowOff>106680</xdr:rowOff>
        </xdr:from>
        <xdr:to>
          <xdr:col>38</xdr:col>
          <xdr:colOff>53340</xdr:colOff>
          <xdr:row>31</xdr:row>
          <xdr:rowOff>22860</xdr:rowOff>
        </xdr:to>
        <xdr:sp macro="" textlink="">
          <xdr:nvSpPr>
            <xdr:cNvPr id="69698" name="Group Box 22" hidden="1">
              <a:extLst>
                <a:ext uri="{63B3BB69-23CF-44E3-9099-C40C66FF867C}">
                  <a14:compatExt spid="_x0000_s69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91440</xdr:rowOff>
        </xdr:from>
        <xdr:to>
          <xdr:col>39</xdr:col>
          <xdr:colOff>30480</xdr:colOff>
          <xdr:row>34</xdr:row>
          <xdr:rowOff>7620</xdr:rowOff>
        </xdr:to>
        <xdr:sp macro="" textlink="">
          <xdr:nvSpPr>
            <xdr:cNvPr id="69699" name="Group Box 23" hidden="1">
              <a:extLst>
                <a:ext uri="{63B3BB69-23CF-44E3-9099-C40C66FF867C}">
                  <a14:compatExt spid="_x0000_s69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83820</xdr:colOff>
          <xdr:row>33</xdr:row>
          <xdr:rowOff>144780</xdr:rowOff>
        </xdr:from>
        <xdr:to>
          <xdr:col>38</xdr:col>
          <xdr:colOff>91440</xdr:colOff>
          <xdr:row>38</xdr:row>
          <xdr:rowOff>30480</xdr:rowOff>
        </xdr:to>
        <xdr:sp macro="" textlink="">
          <xdr:nvSpPr>
            <xdr:cNvPr id="69700" name="Group Box 24" hidden="1">
              <a:extLst>
                <a:ext uri="{63B3BB69-23CF-44E3-9099-C40C66FF867C}">
                  <a14:compatExt spid="_x0000_s69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38</xdr:row>
          <xdr:rowOff>83820</xdr:rowOff>
        </xdr:from>
        <xdr:to>
          <xdr:col>38</xdr:col>
          <xdr:colOff>121920</xdr:colOff>
          <xdr:row>41</xdr:row>
          <xdr:rowOff>160020</xdr:rowOff>
        </xdr:to>
        <xdr:sp macro="" textlink="">
          <xdr:nvSpPr>
            <xdr:cNvPr id="69701" name="Group Box 25" hidden="1">
              <a:extLst>
                <a:ext uri="{63B3BB69-23CF-44E3-9099-C40C66FF867C}">
                  <a14:compatExt spid="_x0000_s696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38</xdr:col>
          <xdr:colOff>38100</xdr:colOff>
          <xdr:row>46</xdr:row>
          <xdr:rowOff>99060</xdr:rowOff>
        </xdr:to>
        <xdr:sp macro="" textlink="">
          <xdr:nvSpPr>
            <xdr:cNvPr id="69702" name="Group Box 26" hidden="1">
              <a:extLst>
                <a:ext uri="{63B3BB69-23CF-44E3-9099-C40C66FF867C}">
                  <a14:compatExt spid="_x0000_s696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0</xdr:rowOff>
        </xdr:from>
        <xdr:to>
          <xdr:col>30</xdr:col>
          <xdr:colOff>30480</xdr:colOff>
          <xdr:row>23</xdr:row>
          <xdr:rowOff>68580</xdr:rowOff>
        </xdr:to>
        <xdr:sp macro="" textlink="">
          <xdr:nvSpPr>
            <xdr:cNvPr id="69703" name="Group Box 27" hidden="1">
              <a:extLst>
                <a:ext uri="{63B3BB69-23CF-44E3-9099-C40C66FF867C}">
                  <a14:compatExt spid="_x0000_s696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20</xdr:row>
          <xdr:rowOff>0</xdr:rowOff>
        </xdr:from>
        <xdr:to>
          <xdr:col>38</xdr:col>
          <xdr:colOff>45720</xdr:colOff>
          <xdr:row>23</xdr:row>
          <xdr:rowOff>68580</xdr:rowOff>
        </xdr:to>
        <xdr:sp macro="" textlink="">
          <xdr:nvSpPr>
            <xdr:cNvPr id="69704" name="Group Box 28" hidden="1">
              <a:extLst>
                <a:ext uri="{63B3BB69-23CF-44E3-9099-C40C66FF867C}">
                  <a14:compatExt spid="_x0000_s69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76200</xdr:rowOff>
        </xdr:from>
        <xdr:to>
          <xdr:col>38</xdr:col>
          <xdr:colOff>38100</xdr:colOff>
          <xdr:row>27</xdr:row>
          <xdr:rowOff>38100</xdr:rowOff>
        </xdr:to>
        <xdr:sp macro="" textlink="">
          <xdr:nvSpPr>
            <xdr:cNvPr id="69705" name="Group Box 29" hidden="1">
              <a:extLst>
                <a:ext uri="{63B3BB69-23CF-44E3-9099-C40C66FF867C}">
                  <a14:compatExt spid="_x0000_s696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39</xdr:row>
          <xdr:rowOff>0</xdr:rowOff>
        </xdr:from>
        <xdr:to>
          <xdr:col>37</xdr:col>
          <xdr:colOff>22860</xdr:colOff>
          <xdr:row>40</xdr:row>
          <xdr:rowOff>0</xdr:rowOff>
        </xdr:to>
        <xdr:sp macro="" textlink="">
          <xdr:nvSpPr>
            <xdr:cNvPr id="69706" name="Option Button 30" hidden="1">
              <a:extLst>
                <a:ext uri="{63B3BB69-23CF-44E3-9099-C40C66FF867C}">
                  <a14:compatExt spid="_x0000_s69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40</xdr:row>
          <xdr:rowOff>220980</xdr:rowOff>
        </xdr:from>
        <xdr:to>
          <xdr:col>37</xdr:col>
          <xdr:colOff>15240</xdr:colOff>
          <xdr:row>41</xdr:row>
          <xdr:rowOff>160020</xdr:rowOff>
        </xdr:to>
        <xdr:sp macro="" textlink="">
          <xdr:nvSpPr>
            <xdr:cNvPr id="69707" name="Option Button 31" hidden="1">
              <a:extLst>
                <a:ext uri="{63B3BB69-23CF-44E3-9099-C40C66FF867C}">
                  <a14:compatExt spid="_x0000_s69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19</xdr:row>
          <xdr:rowOff>129540</xdr:rowOff>
        </xdr:from>
        <xdr:to>
          <xdr:col>37</xdr:col>
          <xdr:colOff>83820</xdr:colOff>
          <xdr:row>21</xdr:row>
          <xdr:rowOff>0</xdr:rowOff>
        </xdr:to>
        <xdr:sp macro="" textlink="">
          <xdr:nvSpPr>
            <xdr:cNvPr id="69708" name="Option Button 32" hidden="1">
              <a:extLst>
                <a:ext uri="{63B3BB69-23CF-44E3-9099-C40C66FF867C}">
                  <a14:compatExt spid="_x0000_s69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21</xdr:row>
          <xdr:rowOff>0</xdr:rowOff>
        </xdr:from>
        <xdr:to>
          <xdr:col>37</xdr:col>
          <xdr:colOff>83820</xdr:colOff>
          <xdr:row>22</xdr:row>
          <xdr:rowOff>0</xdr:rowOff>
        </xdr:to>
        <xdr:sp macro="" textlink="">
          <xdr:nvSpPr>
            <xdr:cNvPr id="69709" name="Option Button 33" hidden="1">
              <a:extLst>
                <a:ext uri="{63B3BB69-23CF-44E3-9099-C40C66FF867C}">
                  <a14:compatExt spid="_x0000_s69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27</xdr:row>
          <xdr:rowOff>7620</xdr:rowOff>
        </xdr:from>
        <xdr:to>
          <xdr:col>37</xdr:col>
          <xdr:colOff>83820</xdr:colOff>
          <xdr:row>27</xdr:row>
          <xdr:rowOff>175260</xdr:rowOff>
        </xdr:to>
        <xdr:sp macro="" textlink="">
          <xdr:nvSpPr>
            <xdr:cNvPr id="69710" name="Option Button 34" hidden="1">
              <a:extLst>
                <a:ext uri="{63B3BB69-23CF-44E3-9099-C40C66FF867C}">
                  <a14:compatExt spid="_x0000_s69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22860</xdr:rowOff>
        </xdr:from>
        <xdr:to>
          <xdr:col>37</xdr:col>
          <xdr:colOff>83820</xdr:colOff>
          <xdr:row>28</xdr:row>
          <xdr:rowOff>175260</xdr:rowOff>
        </xdr:to>
        <xdr:sp macro="" textlink="">
          <xdr:nvSpPr>
            <xdr:cNvPr id="69711" name="Option Button 35" hidden="1">
              <a:extLst>
                <a:ext uri="{63B3BB69-23CF-44E3-9099-C40C66FF867C}">
                  <a14:compatExt spid="_x0000_s69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205740</xdr:rowOff>
        </xdr:from>
        <xdr:to>
          <xdr:col>37</xdr:col>
          <xdr:colOff>76200</xdr:colOff>
          <xdr:row>30</xdr:row>
          <xdr:rowOff>0</xdr:rowOff>
        </xdr:to>
        <xdr:sp macro="" textlink="">
          <xdr:nvSpPr>
            <xdr:cNvPr id="69712" name="Option Button 36" hidden="1">
              <a:extLst>
                <a:ext uri="{63B3BB69-23CF-44E3-9099-C40C66FF867C}">
                  <a14:compatExt spid="_x0000_s69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34</xdr:row>
          <xdr:rowOff>114300</xdr:rowOff>
        </xdr:from>
        <xdr:to>
          <xdr:col>29</xdr:col>
          <xdr:colOff>15240</xdr:colOff>
          <xdr:row>36</xdr:row>
          <xdr:rowOff>15240</xdr:rowOff>
        </xdr:to>
        <xdr:sp macro="" textlink="">
          <xdr:nvSpPr>
            <xdr:cNvPr id="69713" name="Option Button 37" hidden="1">
              <a:extLst>
                <a:ext uri="{63B3BB69-23CF-44E3-9099-C40C66FF867C}">
                  <a14:compatExt spid="_x0000_s69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36</xdr:row>
          <xdr:rowOff>198120</xdr:rowOff>
        </xdr:from>
        <xdr:to>
          <xdr:col>29</xdr:col>
          <xdr:colOff>22860</xdr:colOff>
          <xdr:row>38</xdr:row>
          <xdr:rowOff>15240</xdr:rowOff>
        </xdr:to>
        <xdr:sp macro="" textlink="">
          <xdr:nvSpPr>
            <xdr:cNvPr id="69714" name="Option Button 38" hidden="1">
              <a:extLst>
                <a:ext uri="{63B3BB69-23CF-44E3-9099-C40C66FF867C}">
                  <a14:compatExt spid="_x0000_s69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38</xdr:row>
          <xdr:rowOff>106680</xdr:rowOff>
        </xdr:from>
        <xdr:to>
          <xdr:col>29</xdr:col>
          <xdr:colOff>7620</xdr:colOff>
          <xdr:row>40</xdr:row>
          <xdr:rowOff>15240</xdr:rowOff>
        </xdr:to>
        <xdr:sp macro="" textlink="">
          <xdr:nvSpPr>
            <xdr:cNvPr id="69715" name="Option Button 39" hidden="1">
              <a:extLst>
                <a:ext uri="{63B3BB69-23CF-44E3-9099-C40C66FF867C}">
                  <a14:compatExt spid="_x0000_s69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40</xdr:row>
          <xdr:rowOff>205740</xdr:rowOff>
        </xdr:from>
        <xdr:to>
          <xdr:col>28</xdr:col>
          <xdr:colOff>121920</xdr:colOff>
          <xdr:row>42</xdr:row>
          <xdr:rowOff>22860</xdr:rowOff>
        </xdr:to>
        <xdr:sp macro="" textlink="">
          <xdr:nvSpPr>
            <xdr:cNvPr id="69716" name="Option Button 40" hidden="1">
              <a:extLst>
                <a:ext uri="{63B3BB69-23CF-44E3-9099-C40C66FF867C}">
                  <a14:compatExt spid="_x0000_s69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53340</xdr:rowOff>
        </xdr:from>
        <xdr:to>
          <xdr:col>30</xdr:col>
          <xdr:colOff>76200</xdr:colOff>
          <xdr:row>43</xdr:row>
          <xdr:rowOff>0</xdr:rowOff>
        </xdr:to>
        <xdr:sp macro="" textlink="">
          <xdr:nvSpPr>
            <xdr:cNvPr id="69717" name="Group Box 41" hidden="1">
              <a:extLst>
                <a:ext uri="{63B3BB69-23CF-44E3-9099-C40C66FF867C}">
                  <a14:compatExt spid="_x0000_s69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34</xdr:row>
          <xdr:rowOff>99060</xdr:rowOff>
        </xdr:from>
        <xdr:to>
          <xdr:col>37</xdr:col>
          <xdr:colOff>91440</xdr:colOff>
          <xdr:row>36</xdr:row>
          <xdr:rowOff>15240</xdr:rowOff>
        </xdr:to>
        <xdr:sp macro="" textlink="">
          <xdr:nvSpPr>
            <xdr:cNvPr id="69718" name="Option Button 42" hidden="1">
              <a:extLst>
                <a:ext uri="{63B3BB69-23CF-44E3-9099-C40C66FF867C}">
                  <a14:compatExt spid="_x0000_s69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36</xdr:row>
          <xdr:rowOff>190500</xdr:rowOff>
        </xdr:from>
        <xdr:to>
          <xdr:col>37</xdr:col>
          <xdr:colOff>91440</xdr:colOff>
          <xdr:row>38</xdr:row>
          <xdr:rowOff>7620</xdr:rowOff>
        </xdr:to>
        <xdr:sp macro="" textlink="">
          <xdr:nvSpPr>
            <xdr:cNvPr id="69719" name="Option Button 43" hidden="1">
              <a:extLst>
                <a:ext uri="{63B3BB69-23CF-44E3-9099-C40C66FF867C}">
                  <a14:compatExt spid="_x0000_s69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23</xdr:row>
          <xdr:rowOff>15240</xdr:rowOff>
        </xdr:from>
        <xdr:to>
          <xdr:col>37</xdr:col>
          <xdr:colOff>83820</xdr:colOff>
          <xdr:row>24</xdr:row>
          <xdr:rowOff>0</xdr:rowOff>
        </xdr:to>
        <xdr:sp macro="" textlink="">
          <xdr:nvSpPr>
            <xdr:cNvPr id="69720" name="Option Button 44" hidden="1">
              <a:extLst>
                <a:ext uri="{63B3BB69-23CF-44E3-9099-C40C66FF867C}">
                  <a14:compatExt spid="_x0000_s69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24</xdr:row>
          <xdr:rowOff>22860</xdr:rowOff>
        </xdr:from>
        <xdr:to>
          <xdr:col>37</xdr:col>
          <xdr:colOff>83820</xdr:colOff>
          <xdr:row>24</xdr:row>
          <xdr:rowOff>182880</xdr:rowOff>
        </xdr:to>
        <xdr:sp macro="" textlink="">
          <xdr:nvSpPr>
            <xdr:cNvPr id="69721" name="Option Button 45" hidden="1">
              <a:extLst>
                <a:ext uri="{63B3BB69-23CF-44E3-9099-C40C66FF867C}">
                  <a14:compatExt spid="_x0000_s69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25</xdr:row>
          <xdr:rowOff>7620</xdr:rowOff>
        </xdr:from>
        <xdr:to>
          <xdr:col>37</xdr:col>
          <xdr:colOff>15240</xdr:colOff>
          <xdr:row>25</xdr:row>
          <xdr:rowOff>167640</xdr:rowOff>
        </xdr:to>
        <xdr:sp macro="" textlink="">
          <xdr:nvSpPr>
            <xdr:cNvPr id="69722" name="Option Button 46" hidden="1">
              <a:extLst>
                <a:ext uri="{63B3BB69-23CF-44E3-9099-C40C66FF867C}">
                  <a14:compatExt spid="_x0000_s69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31</xdr:row>
          <xdr:rowOff>7620</xdr:rowOff>
        </xdr:from>
        <xdr:to>
          <xdr:col>37</xdr:col>
          <xdr:colOff>83820</xdr:colOff>
          <xdr:row>32</xdr:row>
          <xdr:rowOff>15240</xdr:rowOff>
        </xdr:to>
        <xdr:sp macro="" textlink="">
          <xdr:nvSpPr>
            <xdr:cNvPr id="69723" name="Option Button 47" hidden="1">
              <a:extLst>
                <a:ext uri="{63B3BB69-23CF-44E3-9099-C40C66FF867C}">
                  <a14:compatExt spid="_x0000_s69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32</xdr:row>
          <xdr:rowOff>45720</xdr:rowOff>
        </xdr:from>
        <xdr:to>
          <xdr:col>37</xdr:col>
          <xdr:colOff>83820</xdr:colOff>
          <xdr:row>32</xdr:row>
          <xdr:rowOff>190500</xdr:rowOff>
        </xdr:to>
        <xdr:sp macro="" textlink="">
          <xdr:nvSpPr>
            <xdr:cNvPr id="69724" name="Option Button 48" hidden="1">
              <a:extLst>
                <a:ext uri="{63B3BB69-23CF-44E3-9099-C40C66FF867C}">
                  <a14:compatExt spid="_x0000_s69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33</xdr:row>
          <xdr:rowOff>7620</xdr:rowOff>
        </xdr:from>
        <xdr:to>
          <xdr:col>37</xdr:col>
          <xdr:colOff>76200</xdr:colOff>
          <xdr:row>34</xdr:row>
          <xdr:rowOff>0</xdr:rowOff>
        </xdr:to>
        <xdr:sp macro="" textlink="">
          <xdr:nvSpPr>
            <xdr:cNvPr id="69725" name="Option Button 49" hidden="1">
              <a:extLst>
                <a:ext uri="{63B3BB69-23CF-44E3-9099-C40C66FF867C}">
                  <a14:compatExt spid="_x0000_s69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0"/>
          <a:ext cx="300990" cy="403860"/>
          <a:chOff x="4501773" y="3772535"/>
          <a:chExt cx="303832" cy="486918"/>
        </a:xfrm>
      </xdr:grpSpPr>
      <xdr:sp macro="" textlink="">
        <xdr:nvSpPr>
          <xdr:cNvPr id="19464" name="Option Button 1" hidden="1">
            <a:extLst>
              <a:ext uri="{63B3BB69-23CF-44E3-9099-C40C66FF867C}">
                <a14:compatExt xmlns:a14="http://schemas.microsoft.com/office/drawing/2010/main" spid="_x0000_s19464"/>
              </a:ext>
              <a:ext uri="{FF2B5EF4-FFF2-40B4-BE49-F238E27FC236}">
                <a16:creationId xmlns:a16="http://schemas.microsoft.com/office/drawing/2014/main" id="{00000000-0008-0000-0100-0000084C0000}"/>
              </a:ext>
            </a:extLst>
          </xdr:cNvPr>
          <xdr:cNvSpPr/>
        </xdr:nvSpPr>
        <xdr:spPr bwMode="auto">
          <a:xfrm>
            <a:off x="4501773" y="3772535"/>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xmlns:a14="http://schemas.microsoft.com/office/drawing/2010/main" spid="_x0000_s19465"/>
              </a:ext>
              <a:ext uri="{FF2B5EF4-FFF2-40B4-BE49-F238E27FC236}">
                <a16:creationId xmlns:a16="http://schemas.microsoft.com/office/drawing/2014/main" id="{00000000-0008-0000-0100-0000094C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80"/>
          <a:chOff x="4479758" y="4496265"/>
          <a:chExt cx="301792" cy="780096"/>
        </a:xfrm>
      </xdr:grpSpPr>
      <xdr:sp macro="" textlink="">
        <xdr:nvSpPr>
          <xdr:cNvPr id="19467" name="Option Button 3" hidden="1">
            <a:extLst>
              <a:ext uri="{63B3BB69-23CF-44E3-9099-C40C66FF867C}">
                <a14:compatExt xmlns:a14="http://schemas.microsoft.com/office/drawing/2010/main"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xmlns:a14="http://schemas.microsoft.com/office/drawing/2010/main"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xmlns:a14="http://schemas.microsoft.com/office/drawing/2010/main" spid="_x0000_s19470"/>
              </a:ext>
              <a:ext uri="{FF2B5EF4-FFF2-40B4-BE49-F238E27FC236}">
                <a16:creationId xmlns:a16="http://schemas.microsoft.com/office/drawing/2014/main" id="{00000000-0008-0000-0100-00000E4C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43"/>
          <a:ext cx="300990" cy="698090"/>
          <a:chOff x="4549825" y="5456615"/>
          <a:chExt cx="308371" cy="762880"/>
        </a:xfrm>
      </xdr:grpSpPr>
      <xdr:sp macro="" textlink="">
        <xdr:nvSpPr>
          <xdr:cNvPr id="19482" name="Option Button 6" hidden="1">
            <a:extLst>
              <a:ext uri="{63B3BB69-23CF-44E3-9099-C40C66FF867C}">
                <a14:compatExt xmlns:a14="http://schemas.microsoft.com/office/drawing/2010/main" spid="_x0000_s19482"/>
              </a:ext>
              <a:ext uri="{FF2B5EF4-FFF2-40B4-BE49-F238E27FC236}">
                <a16:creationId xmlns:a16="http://schemas.microsoft.com/office/drawing/2014/main" id="{00000000-0008-0000-0100-00001A4C0000}"/>
              </a:ext>
            </a:extLst>
          </xdr:cNvPr>
          <xdr:cNvSpPr/>
        </xdr:nvSpPr>
        <xdr:spPr bwMode="auto">
          <a:xfrm>
            <a:off x="4549825" y="545661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xmlns:a14="http://schemas.microsoft.com/office/drawing/2010/main"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xmlns:a14="http://schemas.microsoft.com/office/drawing/2010/main" spid="_x0000_s19484"/>
              </a:ext>
              <a:ext uri="{FF2B5EF4-FFF2-40B4-BE49-F238E27FC236}">
                <a16:creationId xmlns:a16="http://schemas.microsoft.com/office/drawing/2014/main" id="{00000000-0008-0000-0100-00001C4C0000}"/>
              </a:ext>
            </a:extLst>
          </xdr:cNvPr>
          <xdr:cNvSpPr/>
        </xdr:nvSpPr>
        <xdr:spPr bwMode="auto">
          <a:xfrm>
            <a:off x="4549825" y="6000423"/>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xmlns:a14="http://schemas.microsoft.com/office/drawing/2010/main"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xmlns:a14="http://schemas.microsoft.com/office/drawing/2010/main"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67"/>
          <a:ext cx="300990" cy="375285"/>
          <a:chOff x="5763126" y="8931894"/>
          <a:chExt cx="301792" cy="494782"/>
        </a:xfrm>
      </xdr:grpSpPr>
      <xdr:sp macro="" textlink="">
        <xdr:nvSpPr>
          <xdr:cNvPr id="19509" name="Option Button 53" hidden="1">
            <a:extLst>
              <a:ext uri="{63B3BB69-23CF-44E3-9099-C40C66FF867C}">
                <a14:compatExt xmlns:a14="http://schemas.microsoft.com/office/drawing/2010/main" spid="_x0000_s19509"/>
              </a:ext>
              <a:ext uri="{FF2B5EF4-FFF2-40B4-BE49-F238E27FC236}">
                <a16:creationId xmlns:a16="http://schemas.microsoft.com/office/drawing/2014/main" id="{00000000-0008-0000-0100-0000354C0000}"/>
              </a:ext>
            </a:extLst>
          </xdr:cNvPr>
          <xdr:cNvSpPr/>
        </xdr:nvSpPr>
        <xdr:spPr bwMode="auto">
          <a:xfrm>
            <a:off x="5763126" y="893189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xmlns:a14="http://schemas.microsoft.com/office/drawing/2010/main" spid="_x0000_s19510"/>
              </a:ext>
              <a:ext uri="{FF2B5EF4-FFF2-40B4-BE49-F238E27FC236}">
                <a16:creationId xmlns:a16="http://schemas.microsoft.com/office/drawing/2014/main" id="{00000000-0008-0000-0100-0000364C0000}"/>
              </a:ext>
            </a:extLst>
          </xdr:cNvPr>
          <xdr:cNvSpPr/>
        </xdr:nvSpPr>
        <xdr:spPr bwMode="auto">
          <a:xfrm>
            <a:off x="5763126" y="9207601"/>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xmlns:a14="http://schemas.microsoft.com/office/drawing/2010/main"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xmlns:a14="http://schemas.microsoft.com/office/drawing/2010/main"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xmlns:a14="http://schemas.microsoft.com/office/drawing/2010/main"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xmlns:a14="http://schemas.microsoft.com/office/drawing/2010/main"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5"/>
          <a:chExt cx="308371" cy="779273"/>
        </a:xfrm>
      </xdr:grpSpPr>
      <xdr:sp macro="" textlink="">
        <xdr:nvSpPr>
          <xdr:cNvPr id="19485" name="Option Button 29" hidden="1">
            <a:extLst>
              <a:ext uri="{63B3BB69-23CF-44E3-9099-C40C66FF867C}">
                <a14:compatExt xmlns:a14="http://schemas.microsoft.com/office/drawing/2010/main" spid="_x0000_s19485"/>
              </a:ext>
              <a:ext uri="{FF2B5EF4-FFF2-40B4-BE49-F238E27FC236}">
                <a16:creationId xmlns:a16="http://schemas.microsoft.com/office/drawing/2014/main" id="{00000000-0008-0000-0100-00001D4C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xmlns:a14="http://schemas.microsoft.com/office/drawing/2010/main"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xmlns:a14="http://schemas.microsoft.com/office/drawing/2010/main" spid="_x0000_s19487"/>
              </a:ext>
              <a:ext uri="{FF2B5EF4-FFF2-40B4-BE49-F238E27FC236}">
                <a16:creationId xmlns:a16="http://schemas.microsoft.com/office/drawing/2014/main" id="{00000000-0008-0000-0100-00001F4C0000}"/>
              </a:ext>
            </a:extLst>
          </xdr:cNvPr>
          <xdr:cNvSpPr/>
        </xdr:nvSpPr>
        <xdr:spPr bwMode="auto">
          <a:xfrm>
            <a:off x="4549825" y="699914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xmlns:a14="http://schemas.microsoft.com/office/drawing/2010/main"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xmlns:a14="http://schemas.microsoft.com/office/drawing/2010/main"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xmlns:a14="http://schemas.microsoft.com/office/drawing/2010/main"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xmlns:a14="http://schemas.microsoft.com/office/drawing/2010/main"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xmlns:a14="http://schemas.microsoft.com/office/drawing/2010/main"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xmlns:a14="http://schemas.microsoft.com/office/drawing/2010/main"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xmlns:a14="http://schemas.microsoft.com/office/drawing/2010/main"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xmlns:a14="http://schemas.microsoft.com/office/drawing/2010/main"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xmlns:a14="http://schemas.microsoft.com/office/drawing/2010/main"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xmlns:a14="http://schemas.microsoft.com/office/drawing/2010/main"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4" y="8169365"/>
          <a:ext cx="216767" cy="694590"/>
          <a:chOff x="5767610" y="8168753"/>
          <a:chExt cx="217594" cy="792441"/>
        </a:xfrm>
      </xdr:grpSpPr>
      <xdr:sp macro="" textlink="">
        <xdr:nvSpPr>
          <xdr:cNvPr id="19547" name="Option Button 91" hidden="1">
            <a:extLst>
              <a:ext uri="{63B3BB69-23CF-44E3-9099-C40C66FF867C}">
                <a14:compatExt xmlns:a14="http://schemas.microsoft.com/office/drawing/2010/main" spid="_x0000_s19547"/>
              </a:ext>
              <a:ext uri="{FF2B5EF4-FFF2-40B4-BE49-F238E27FC236}">
                <a16:creationId xmlns:a16="http://schemas.microsoft.com/office/drawing/2014/main" id="{00000000-0008-0000-0100-00005B4C0000}"/>
              </a:ext>
            </a:extLst>
          </xdr:cNvPr>
          <xdr:cNvSpPr/>
        </xdr:nvSpPr>
        <xdr:spPr bwMode="auto">
          <a:xfrm>
            <a:off x="5768131" y="8168753"/>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xmlns:a14="http://schemas.microsoft.com/office/drawing/2010/main" spid="_x0000_s19548"/>
              </a:ext>
              <a:ext uri="{FF2B5EF4-FFF2-40B4-BE49-F238E27FC236}">
                <a16:creationId xmlns:a16="http://schemas.microsoft.com/office/drawing/2014/main" id="{00000000-0008-0000-0100-00005C4C0000}"/>
              </a:ext>
            </a:extLst>
          </xdr:cNvPr>
          <xdr:cNvSpPr/>
        </xdr:nvSpPr>
        <xdr:spPr bwMode="auto">
          <a:xfrm>
            <a:off x="5767610" y="872306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80"/>
          <a:ext cx="300990" cy="426720"/>
          <a:chOff x="45017" y="37725"/>
          <a:chExt cx="3039" cy="4869"/>
        </a:xfrm>
      </xdr:grpSpPr>
      <xdr:sp macro="" textlink="">
        <xdr:nvSpPr>
          <xdr:cNvPr id="5" name="Option Button 76" hidden="1">
            <a:extLst>
              <a:ext uri="{63B3BB69-23CF-44E3-9099-C40C66FF867C}">
                <a14:compatExt xmlns:a14="http://schemas.microsoft.com/office/drawing/2010/main"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xmlns:a14="http://schemas.microsoft.com/office/drawing/2010/main"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45"/>
          <a:ext cx="300990" cy="714375"/>
          <a:chOff x="57631" y="54838"/>
          <a:chExt cx="3018" cy="7876"/>
        </a:xfrm>
      </xdr:grpSpPr>
      <xdr:sp macro="" textlink="">
        <xdr:nvSpPr>
          <xdr:cNvPr id="20" name="Option Button 43" hidden="1">
            <a:extLst>
              <a:ext uri="{63B3BB69-23CF-44E3-9099-C40C66FF867C}">
                <a14:compatExt xmlns:a14="http://schemas.microsoft.com/office/drawing/2010/main"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xmlns:a14="http://schemas.microsoft.com/office/drawing/2010/main"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xmlns:a14="http://schemas.microsoft.com/office/drawing/2010/main"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11"/>
          <a:ext cx="229138" cy="714714"/>
          <a:chOff x="45321" y="72871"/>
          <a:chExt cx="2304" cy="6586"/>
        </a:xfrm>
      </xdr:grpSpPr>
      <xdr:sp macro="" textlink="">
        <xdr:nvSpPr>
          <xdr:cNvPr id="26" name="Option Button 70" hidden="1">
            <a:extLst>
              <a:ext uri="{63B3BB69-23CF-44E3-9099-C40C66FF867C}">
                <a14:compatExt xmlns:a14="http://schemas.microsoft.com/office/drawing/2010/main"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xmlns:a14="http://schemas.microsoft.com/office/drawing/2010/main"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71" y="8167707"/>
          <a:ext cx="196438" cy="742817"/>
          <a:chOff x="4538979" y="8166029"/>
          <a:chExt cx="208649" cy="749775"/>
        </a:xfrm>
      </xdr:grpSpPr>
      <xdr:sp macro="" textlink="">
        <xdr:nvSpPr>
          <xdr:cNvPr id="19638" name="Option Button 182" hidden="1">
            <a:extLst>
              <a:ext uri="{63B3BB69-23CF-44E3-9099-C40C66FF867C}">
                <a14:compatExt xmlns:a14="http://schemas.microsoft.com/office/drawing/2010/main" spid="_x0000_s19638"/>
              </a:ext>
              <a:ext uri="{FF2B5EF4-FFF2-40B4-BE49-F238E27FC236}">
                <a16:creationId xmlns:a16="http://schemas.microsoft.com/office/drawing/2014/main" id="{00000000-0008-0000-0100-0000B64C0000}"/>
              </a:ext>
            </a:extLst>
          </xdr:cNvPr>
          <xdr:cNvSpPr/>
        </xdr:nvSpPr>
        <xdr:spPr bwMode="auto">
          <a:xfrm>
            <a:off x="4540519" y="8166029"/>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xmlns:a14="http://schemas.microsoft.com/office/drawing/2010/main" spid="_x0000_s19639"/>
              </a:ext>
              <a:ext uri="{FF2B5EF4-FFF2-40B4-BE49-F238E27FC236}">
                <a16:creationId xmlns:a16="http://schemas.microsoft.com/office/drawing/2014/main" id="{00000000-0008-0000-0100-0000B74C0000}"/>
              </a:ext>
            </a:extLst>
          </xdr:cNvPr>
          <xdr:cNvSpPr/>
        </xdr:nvSpPr>
        <xdr:spPr bwMode="auto">
          <a:xfrm>
            <a:off x="4538979" y="864068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xmlns:a14="http://schemas.microsoft.com/office/drawing/2010/main"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5"/>
          <a:ext cx="300992" cy="712885"/>
          <a:chOff x="5809589" y="7290608"/>
          <a:chExt cx="301595" cy="707491"/>
        </a:xfrm>
      </xdr:grpSpPr>
      <xdr:sp macro="" textlink="">
        <xdr:nvSpPr>
          <xdr:cNvPr id="19689" name="Option Button 233" hidden="1">
            <a:extLst>
              <a:ext uri="{63B3BB69-23CF-44E3-9099-C40C66FF867C}">
                <a14:compatExt xmlns:a14="http://schemas.microsoft.com/office/drawing/2010/main" spid="_x0000_s19689"/>
              </a:ext>
              <a:ext uri="{FF2B5EF4-FFF2-40B4-BE49-F238E27FC236}">
                <a16:creationId xmlns:a16="http://schemas.microsoft.com/office/drawing/2014/main" id="{00000000-0008-0000-0100-0000E94C0000}"/>
              </a:ext>
            </a:extLst>
          </xdr:cNvPr>
          <xdr:cNvSpPr/>
        </xdr:nvSpPr>
        <xdr:spPr bwMode="auto">
          <a:xfrm>
            <a:off x="5809589" y="729060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xmlns:a14="http://schemas.microsoft.com/office/drawing/2010/main" spid="_x0000_s19690"/>
              </a:ext>
              <a:ext uri="{FF2B5EF4-FFF2-40B4-BE49-F238E27FC236}">
                <a16:creationId xmlns:a16="http://schemas.microsoft.com/office/drawing/2014/main" id="{00000000-0008-0000-0100-0000EA4C0000}"/>
              </a:ext>
            </a:extLst>
          </xdr:cNvPr>
          <xdr:cNvSpPr/>
        </xdr:nvSpPr>
        <xdr:spPr bwMode="auto">
          <a:xfrm>
            <a:off x="5809590" y="77525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10"/>
          <a:ext cx="300990" cy="685800"/>
          <a:chOff x="57686" y="45007"/>
          <a:chExt cx="3018" cy="8207"/>
        </a:xfrm>
      </xdr:grpSpPr>
      <xdr:sp macro="" textlink="">
        <xdr:nvSpPr>
          <xdr:cNvPr id="29" name="Option Button 80" hidden="1">
            <a:extLst>
              <a:ext uri="{63B3BB69-23CF-44E3-9099-C40C66FF867C}">
                <a14:compatExt xmlns:a14="http://schemas.microsoft.com/office/drawing/2010/main"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xmlns:a14="http://schemas.microsoft.com/office/drawing/2010/main"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xmlns:a14="http://schemas.microsoft.com/office/drawing/2010/main"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39" name="Option Button 84" hidden="1">
            <a:extLst>
              <a:ext uri="{63B3BB69-23CF-44E3-9099-C40C66FF867C}">
                <a14:compatExt xmlns:a14="http://schemas.microsoft.com/office/drawing/2010/main"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xmlns:a14="http://schemas.microsoft.com/office/drawing/2010/main"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xmlns:a14="http://schemas.microsoft.com/office/drawing/2010/main"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19712" name="Option Button 1" hidden="1">
              <a:extLst>
                <a:ext uri="{63B3BB69-23CF-44E3-9099-C40C66FF867C}">
                  <a14:compatExt spid="_x0000_s19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19713" name="Option Button 2"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19714" name="Option Button 3" hidden="1">
              <a:extLst>
                <a:ext uri="{63B3BB69-23CF-44E3-9099-C40C66FF867C}">
                  <a14:compatExt spid="_x0000_s19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19715" name="Option Button 4" hidden="1">
              <a:extLst>
                <a:ext uri="{63B3BB69-23CF-44E3-9099-C40C66FF867C}">
                  <a14:compatExt spid="_x0000_s19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19716" name="Option Button 5" hidden="1">
              <a:extLst>
                <a:ext uri="{63B3BB69-23CF-44E3-9099-C40C66FF867C}">
                  <a14:compatExt spid="_x0000_s19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19717" name="Option Button 6" hidden="1">
              <a:extLst>
                <a:ext uri="{63B3BB69-23CF-44E3-9099-C40C66FF867C}">
                  <a14:compatExt spid="_x0000_s19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19718" name="Option Button 7" hidden="1">
              <a:extLst>
                <a:ext uri="{63B3BB69-23CF-44E3-9099-C40C66FF867C}">
                  <a14:compatExt spid="_x0000_s19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19720" name="Option Button 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19721" name="Option Button 29" hidden="1">
              <a:extLst>
                <a:ext uri="{63B3BB69-23CF-44E3-9099-C40C66FF867C}">
                  <a14:compatExt spid="_x0000_s19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19722" name="Option Button 30" hidden="1">
              <a:extLst>
                <a:ext uri="{63B3BB69-23CF-44E3-9099-C40C66FF867C}">
                  <a14:compatExt spid="_x0000_s19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19723" name="Option Button 31" hidden="1">
              <a:extLst>
                <a:ext uri="{63B3BB69-23CF-44E3-9099-C40C66FF867C}">
                  <a14:compatExt spid="_x0000_s19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19724" name="Option Button 53" hidden="1">
              <a:extLst>
                <a:ext uri="{63B3BB69-23CF-44E3-9099-C40C66FF867C}">
                  <a14:compatExt spid="_x0000_s19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19725" name="Option Button 54" hidden="1">
              <a:extLst>
                <a:ext uri="{63B3BB69-23CF-44E3-9099-C40C66FF867C}">
                  <a14:compatExt spid="_x0000_s19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19726" name="Group Box 68" hidden="1">
              <a:extLst>
                <a:ext uri="{63B3BB69-23CF-44E3-9099-C40C66FF867C}">
                  <a14:compatExt spid="_x0000_s195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19727" name="Option Button 91" hidden="1">
              <a:extLst>
                <a:ext uri="{63B3BB69-23CF-44E3-9099-C40C66FF867C}">
                  <a14:compatExt spid="_x0000_s19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19728" name="Option Button 92" hidden="1">
              <a:extLst>
                <a:ext uri="{63B3BB69-23CF-44E3-9099-C40C66FF867C}">
                  <a14:compatExt spid="_x0000_s19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19729" name="Option Button 36" hidden="1">
              <a:extLst>
                <a:ext uri="{63B3BB69-23CF-44E3-9099-C40C66FF867C}">
                  <a14:compatExt spid="_x0000_s19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19730" name="Option Button 37" hidden="1">
              <a:extLst>
                <a:ext uri="{63B3BB69-23CF-44E3-9099-C40C66FF867C}">
                  <a14:compatExt spid="_x0000_s19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19731" name="Group Box 61" hidden="1">
              <a:extLst>
                <a:ext uri="{63B3BB69-23CF-44E3-9099-C40C66FF867C}">
                  <a14:compatExt spid="_x0000_s195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19732" name="Group Box 55" hidden="1">
              <a:extLst>
                <a:ext uri="{63B3BB69-23CF-44E3-9099-C40C66FF867C}">
                  <a14:compatExt spid="_x0000_s195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19733" name="Group Box 69" hidden="1">
              <a:extLst>
                <a:ext uri="{63B3BB69-23CF-44E3-9099-C40C66FF867C}">
                  <a14:compatExt spid="_x0000_s195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19734" name="Group Box 56" hidden="1">
              <a:extLst>
                <a:ext uri="{63B3BB69-23CF-44E3-9099-C40C66FF867C}">
                  <a14:compatExt spid="_x0000_s195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19735" name="Group Box 57" hidden="1">
              <a:extLst>
                <a:ext uri="{63B3BB69-23CF-44E3-9099-C40C66FF867C}">
                  <a14:compatExt spid="_x0000_s195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19736" name="Group Box 58" hidden="1">
              <a:extLst>
                <a:ext uri="{63B3BB69-23CF-44E3-9099-C40C66FF867C}">
                  <a14:compatExt spid="_x0000_s195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19737" name="Group Box 67" hidden="1">
              <a:extLst>
                <a:ext uri="{63B3BB69-23CF-44E3-9099-C40C66FF867C}">
                  <a14:compatExt spid="_x0000_s195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19738" name="Option Button 76" hidden="1">
              <a:extLst>
                <a:ext uri="{63B3BB69-23CF-44E3-9099-C40C66FF867C}">
                  <a14:compatExt spid="_x0000_s19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19739" name="Option Button 77" hidden="1">
              <a:extLst>
                <a:ext uri="{63B3BB69-23CF-44E3-9099-C40C66FF867C}">
                  <a14:compatExt spid="_x0000_s19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19740" name="Option Button 43" hidden="1">
              <a:extLst>
                <a:ext uri="{63B3BB69-23CF-44E3-9099-C40C66FF867C}">
                  <a14:compatExt spid="_x0000_s19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19741" name="Option Button 44" hidden="1">
              <a:extLst>
                <a:ext uri="{63B3BB69-23CF-44E3-9099-C40C66FF867C}">
                  <a14:compatExt spid="_x0000_s19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19742" name="Option Button 45" hidden="1">
              <a:extLst>
                <a:ext uri="{63B3BB69-23CF-44E3-9099-C40C66FF867C}">
                  <a14:compatExt spid="_x0000_s19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19743" name="Group Box 59" hidden="1">
              <a:extLst>
                <a:ext uri="{63B3BB69-23CF-44E3-9099-C40C66FF867C}">
                  <a14:compatExt spid="_x0000_s195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19488" name="Option Button 70" hidden="1">
              <a:extLst>
                <a:ext uri="{63B3BB69-23CF-44E3-9099-C40C66FF867C}">
                  <a14:compatExt spid="_x0000_s19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19489" name="Option Button 71" hidden="1">
              <a:extLst>
                <a:ext uri="{63B3BB69-23CF-44E3-9099-C40C66FF867C}">
                  <a14:compatExt spid="_x0000_s19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19490" name="Option Button 182" hidden="1">
              <a:extLst>
                <a:ext uri="{63B3BB69-23CF-44E3-9099-C40C66FF867C}">
                  <a14:compatExt spid="_x0000_s19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19491" name="Option Button 183" hidden="1">
              <a:extLst>
                <a:ext uri="{63B3BB69-23CF-44E3-9099-C40C66FF867C}">
                  <a14:compatExt spid="_x0000_s19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19494" name="Group Box 184" hidden="1">
              <a:extLst>
                <a:ext uri="{63B3BB69-23CF-44E3-9099-C40C66FF867C}">
                  <a14:compatExt spid="_x0000_s196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19495" name="Option Button 233" hidden="1">
              <a:extLst>
                <a:ext uri="{63B3BB69-23CF-44E3-9099-C40C66FF867C}">
                  <a14:compatExt spid="_x0000_s19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19496" name="Option Button 234" hidden="1">
              <a:extLst>
                <a:ext uri="{63B3BB69-23CF-44E3-9099-C40C66FF867C}">
                  <a14:compatExt spid="_x0000_s19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19497" name="Group Box 64" hidden="1">
              <a:extLst>
                <a:ext uri="{63B3BB69-23CF-44E3-9099-C40C66FF867C}">
                  <a14:compatExt spid="_x0000_s195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19498" name="Group Box 65" hidden="1">
              <a:extLst>
                <a:ext uri="{63B3BB69-23CF-44E3-9099-C40C66FF867C}">
                  <a14:compatExt spid="_x0000_s195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19502" name="Group Box 66" hidden="1">
              <a:extLst>
                <a:ext uri="{63B3BB69-23CF-44E3-9099-C40C66FF867C}">
                  <a14:compatExt spid="_x0000_s195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19503" name="Group Box 78" hidden="1">
              <a:extLst>
                <a:ext uri="{63B3BB69-23CF-44E3-9099-C40C66FF867C}">
                  <a14:compatExt spid="_x0000_s195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19504" name="Group Box 83" hidden="1">
              <a:extLst>
                <a:ext uri="{63B3BB69-23CF-44E3-9099-C40C66FF867C}">
                  <a14:compatExt spid="_x0000_s195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19505" name="Option Button 80" hidden="1">
              <a:extLst>
                <a:ext uri="{63B3BB69-23CF-44E3-9099-C40C66FF867C}">
                  <a14:compatExt spid="_x0000_s19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19506" name="Option Button 81" hidden="1">
              <a:extLst>
                <a:ext uri="{63B3BB69-23CF-44E3-9099-C40C66FF867C}">
                  <a14:compatExt spid="_x0000_s19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19507" name="Option Button 82" hidden="1">
              <a:extLst>
                <a:ext uri="{63B3BB69-23CF-44E3-9099-C40C66FF867C}">
                  <a14:compatExt spid="_x0000_s19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19508" name="Option Button 84" hidden="1">
              <a:extLst>
                <a:ext uri="{63B3BB69-23CF-44E3-9099-C40C66FF867C}">
                  <a14:compatExt spid="_x0000_s19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19516" name="Option Button 85" hidden="1">
              <a:extLst>
                <a:ext uri="{63B3BB69-23CF-44E3-9099-C40C66FF867C}">
                  <a14:compatExt spid="_x0000_s19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19518" name="Option Button 86" hidden="1">
              <a:extLst>
                <a:ext uri="{63B3BB69-23CF-44E3-9099-C40C66FF867C}">
                  <a14:compatExt spid="_x0000_s19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0"/>
          <a:ext cx="300990" cy="407670"/>
          <a:chOff x="4501773" y="3772535"/>
          <a:chExt cx="303832" cy="486918"/>
        </a:xfrm>
      </xdr:grpSpPr>
      <xdr:sp macro="" textlink="">
        <xdr:nvSpPr>
          <xdr:cNvPr id="53249" name="Option Button 1" hidden="1">
            <a:extLst>
              <a:ext uri="{63B3BB69-23CF-44E3-9099-C40C66FF867C}">
                <a14:compatExt xmlns:a14="http://schemas.microsoft.com/office/drawing/2010/main" spid="_x0000_s53249"/>
              </a:ext>
              <a:ext uri="{FF2B5EF4-FFF2-40B4-BE49-F238E27FC236}">
                <a16:creationId xmlns:a16="http://schemas.microsoft.com/office/drawing/2014/main" id="{00000000-0008-0000-0200-000001D00000}"/>
              </a:ext>
            </a:extLst>
          </xdr:cNvPr>
          <xdr:cNvSpPr/>
        </xdr:nvSpPr>
        <xdr:spPr bwMode="auto">
          <a:xfrm>
            <a:off x="4501773" y="3772535"/>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xmlns:a14="http://schemas.microsoft.com/office/drawing/2010/main" spid="_x0000_s53250"/>
              </a:ext>
              <a:ext uri="{FF2B5EF4-FFF2-40B4-BE49-F238E27FC236}">
                <a16:creationId xmlns:a16="http://schemas.microsoft.com/office/drawing/2014/main" id="{00000000-0008-0000-0200-000002D0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5"/>
          <a:ext cx="300990" cy="714375"/>
          <a:chOff x="4479758" y="4496265"/>
          <a:chExt cx="301792" cy="780096"/>
        </a:xfrm>
      </xdr:grpSpPr>
      <xdr:sp macro="" textlink="">
        <xdr:nvSpPr>
          <xdr:cNvPr id="53251" name="Option Button 3" hidden="1">
            <a:extLst>
              <a:ext uri="{63B3BB69-23CF-44E3-9099-C40C66FF867C}">
                <a14:compatExt xmlns:a14="http://schemas.microsoft.com/office/drawing/2010/main" spid="_x0000_s53251"/>
              </a:ext>
              <a:ext uri="{FF2B5EF4-FFF2-40B4-BE49-F238E27FC236}">
                <a16:creationId xmlns:a16="http://schemas.microsoft.com/office/drawing/2014/main" id="{00000000-0008-0000-0200-000003D0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xmlns:a14="http://schemas.microsoft.com/office/drawing/2010/main"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xmlns:a14="http://schemas.microsoft.com/office/drawing/2010/main" spid="_x0000_s53253"/>
              </a:ext>
              <a:ext uri="{FF2B5EF4-FFF2-40B4-BE49-F238E27FC236}">
                <a16:creationId xmlns:a16="http://schemas.microsoft.com/office/drawing/2014/main" id="{00000000-0008-0000-0200-000005D0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43"/>
          <a:ext cx="300990" cy="698090"/>
          <a:chOff x="4549825" y="5456615"/>
          <a:chExt cx="308371" cy="762880"/>
        </a:xfrm>
      </xdr:grpSpPr>
      <xdr:sp macro="" textlink="">
        <xdr:nvSpPr>
          <xdr:cNvPr id="53254" name="Option Button 6" hidden="1">
            <a:extLst>
              <a:ext uri="{63B3BB69-23CF-44E3-9099-C40C66FF867C}">
                <a14:compatExt xmlns:a14="http://schemas.microsoft.com/office/drawing/2010/main" spid="_x0000_s53254"/>
              </a:ext>
              <a:ext uri="{FF2B5EF4-FFF2-40B4-BE49-F238E27FC236}">
                <a16:creationId xmlns:a16="http://schemas.microsoft.com/office/drawing/2014/main" id="{00000000-0008-0000-0200-000006D00000}"/>
              </a:ext>
            </a:extLst>
          </xdr:cNvPr>
          <xdr:cNvSpPr/>
        </xdr:nvSpPr>
        <xdr:spPr bwMode="auto">
          <a:xfrm>
            <a:off x="4549825" y="545661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xmlns:a14="http://schemas.microsoft.com/office/drawing/2010/main" spid="_x0000_s53255"/>
              </a:ext>
              <a:ext uri="{FF2B5EF4-FFF2-40B4-BE49-F238E27FC236}">
                <a16:creationId xmlns:a16="http://schemas.microsoft.com/office/drawing/2014/main" id="{00000000-0008-0000-0200-000007D0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xmlns:a14="http://schemas.microsoft.com/office/drawing/2010/main" spid="_x0000_s53256"/>
              </a:ext>
              <a:ext uri="{FF2B5EF4-FFF2-40B4-BE49-F238E27FC236}">
                <a16:creationId xmlns:a16="http://schemas.microsoft.com/office/drawing/2014/main" id="{00000000-0008-0000-0200-000008D00000}"/>
              </a:ext>
            </a:extLst>
          </xdr:cNvPr>
          <xdr:cNvSpPr/>
        </xdr:nvSpPr>
        <xdr:spPr bwMode="auto">
          <a:xfrm>
            <a:off x="4549825" y="6000423"/>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xmlns:a14="http://schemas.microsoft.com/office/drawing/2010/main"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xmlns:a14="http://schemas.microsoft.com/office/drawing/2010/main"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67"/>
          <a:ext cx="300990" cy="375285"/>
          <a:chOff x="5763126" y="8931894"/>
          <a:chExt cx="301792" cy="494782"/>
        </a:xfrm>
      </xdr:grpSpPr>
      <xdr:sp macro="" textlink="">
        <xdr:nvSpPr>
          <xdr:cNvPr id="53259" name="Option Button 11" hidden="1">
            <a:extLst>
              <a:ext uri="{63B3BB69-23CF-44E3-9099-C40C66FF867C}">
                <a14:compatExt xmlns:a14="http://schemas.microsoft.com/office/drawing/2010/main" spid="_x0000_s53259"/>
              </a:ext>
              <a:ext uri="{FF2B5EF4-FFF2-40B4-BE49-F238E27FC236}">
                <a16:creationId xmlns:a16="http://schemas.microsoft.com/office/drawing/2014/main" id="{00000000-0008-0000-0200-00000BD00000}"/>
              </a:ext>
            </a:extLst>
          </xdr:cNvPr>
          <xdr:cNvSpPr/>
        </xdr:nvSpPr>
        <xdr:spPr bwMode="auto">
          <a:xfrm>
            <a:off x="5763126" y="893189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xmlns:a14="http://schemas.microsoft.com/office/drawing/2010/main" spid="_x0000_s53260"/>
              </a:ext>
              <a:ext uri="{FF2B5EF4-FFF2-40B4-BE49-F238E27FC236}">
                <a16:creationId xmlns:a16="http://schemas.microsoft.com/office/drawing/2014/main" id="{00000000-0008-0000-0200-00000CD00000}"/>
              </a:ext>
            </a:extLst>
          </xdr:cNvPr>
          <xdr:cNvSpPr/>
        </xdr:nvSpPr>
        <xdr:spPr bwMode="auto">
          <a:xfrm>
            <a:off x="5763126" y="9207601"/>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xmlns:a14="http://schemas.microsoft.com/office/drawing/2010/main"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xmlns:a14="http://schemas.microsoft.com/office/drawing/2010/main"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xmlns:a14="http://schemas.microsoft.com/office/drawing/2010/main"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xmlns:a14="http://schemas.microsoft.com/office/drawing/2010/main"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7005"/>
          <a:ext cx="300990" cy="683895"/>
          <a:chOff x="4549825" y="6438945"/>
          <a:chExt cx="308371" cy="779273"/>
        </a:xfrm>
      </xdr:grpSpPr>
      <xdr:sp macro="" textlink="">
        <xdr:nvSpPr>
          <xdr:cNvPr id="53265" name="Option Button 17" hidden="1">
            <a:extLst>
              <a:ext uri="{63B3BB69-23CF-44E3-9099-C40C66FF867C}">
                <a14:compatExt xmlns:a14="http://schemas.microsoft.com/office/drawing/2010/main" spid="_x0000_s53265"/>
              </a:ext>
              <a:ext uri="{FF2B5EF4-FFF2-40B4-BE49-F238E27FC236}">
                <a16:creationId xmlns:a16="http://schemas.microsoft.com/office/drawing/2014/main" id="{00000000-0008-0000-0200-000011D0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xmlns:a14="http://schemas.microsoft.com/office/drawing/2010/main"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xmlns:a14="http://schemas.microsoft.com/office/drawing/2010/main" spid="_x0000_s53267"/>
              </a:ext>
              <a:ext uri="{FF2B5EF4-FFF2-40B4-BE49-F238E27FC236}">
                <a16:creationId xmlns:a16="http://schemas.microsoft.com/office/drawing/2014/main" id="{00000000-0008-0000-0200-000013D00000}"/>
              </a:ext>
            </a:extLst>
          </xdr:cNvPr>
          <xdr:cNvSpPr/>
        </xdr:nvSpPr>
        <xdr:spPr bwMode="auto">
          <a:xfrm>
            <a:off x="4549825" y="699914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xmlns:a14="http://schemas.microsoft.com/office/drawing/2010/main"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xmlns:a14="http://schemas.microsoft.com/office/drawing/2010/main"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xmlns:a14="http://schemas.microsoft.com/office/drawing/2010/main"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xmlns:a14="http://schemas.microsoft.com/office/drawing/2010/main"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xmlns:a14="http://schemas.microsoft.com/office/drawing/2010/main"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xmlns:a14="http://schemas.microsoft.com/office/drawing/2010/main"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xmlns:a14="http://schemas.microsoft.com/office/drawing/2010/main"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xmlns:a14="http://schemas.microsoft.com/office/drawing/2010/main"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xmlns:a14="http://schemas.microsoft.com/office/drawing/2010/main"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xmlns:a14="http://schemas.microsoft.com/office/drawing/2010/main"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4" y="8169365"/>
          <a:ext cx="216767" cy="694590"/>
          <a:chOff x="5767610" y="8168753"/>
          <a:chExt cx="217594" cy="792441"/>
        </a:xfrm>
      </xdr:grpSpPr>
      <xdr:sp macro="" textlink="">
        <xdr:nvSpPr>
          <xdr:cNvPr id="53278" name="Option Button 30" hidden="1">
            <a:extLst>
              <a:ext uri="{63B3BB69-23CF-44E3-9099-C40C66FF867C}">
                <a14:compatExt xmlns:a14="http://schemas.microsoft.com/office/drawing/2010/main" spid="_x0000_s53278"/>
              </a:ext>
              <a:ext uri="{FF2B5EF4-FFF2-40B4-BE49-F238E27FC236}">
                <a16:creationId xmlns:a16="http://schemas.microsoft.com/office/drawing/2014/main" id="{00000000-0008-0000-0200-00001ED00000}"/>
              </a:ext>
            </a:extLst>
          </xdr:cNvPr>
          <xdr:cNvSpPr/>
        </xdr:nvSpPr>
        <xdr:spPr bwMode="auto">
          <a:xfrm>
            <a:off x="5768131" y="8168753"/>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xmlns:a14="http://schemas.microsoft.com/office/drawing/2010/main" spid="_x0000_s53279"/>
              </a:ext>
              <a:ext uri="{FF2B5EF4-FFF2-40B4-BE49-F238E27FC236}">
                <a16:creationId xmlns:a16="http://schemas.microsoft.com/office/drawing/2014/main" id="{00000000-0008-0000-0200-00001FD00000}"/>
              </a:ext>
            </a:extLst>
          </xdr:cNvPr>
          <xdr:cNvSpPr/>
        </xdr:nvSpPr>
        <xdr:spPr bwMode="auto">
          <a:xfrm>
            <a:off x="5767610" y="872306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80"/>
          <a:ext cx="300990" cy="426720"/>
          <a:chOff x="45017" y="37725"/>
          <a:chExt cx="3039" cy="4869"/>
        </a:xfrm>
      </xdr:grpSpPr>
      <xdr:sp macro="" textlink="">
        <xdr:nvSpPr>
          <xdr:cNvPr id="53280" name="Option Button 32" hidden="1">
            <a:extLst>
              <a:ext uri="{63B3BB69-23CF-44E3-9099-C40C66FF867C}">
                <a14:compatExt xmlns:a14="http://schemas.microsoft.com/office/drawing/2010/main"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xmlns:a14="http://schemas.microsoft.com/office/drawing/2010/main"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45"/>
          <a:ext cx="300990" cy="714375"/>
          <a:chOff x="57631" y="54838"/>
          <a:chExt cx="3018" cy="7876"/>
        </a:xfrm>
      </xdr:grpSpPr>
      <xdr:sp macro="" textlink="">
        <xdr:nvSpPr>
          <xdr:cNvPr id="53282" name="Option Button 34" hidden="1">
            <a:extLst>
              <a:ext uri="{63B3BB69-23CF-44E3-9099-C40C66FF867C}">
                <a14:compatExt xmlns:a14="http://schemas.microsoft.com/office/drawing/2010/main"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xmlns:a14="http://schemas.microsoft.com/office/drawing/2010/main"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xmlns:a14="http://schemas.microsoft.com/office/drawing/2010/main"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306"/>
          <a:ext cx="229138" cy="716619"/>
          <a:chOff x="45321" y="72871"/>
          <a:chExt cx="2304" cy="6586"/>
        </a:xfrm>
      </xdr:grpSpPr>
      <xdr:sp macro="" textlink="">
        <xdr:nvSpPr>
          <xdr:cNvPr id="53285" name="Option Button 37" hidden="1">
            <a:extLst>
              <a:ext uri="{63B3BB69-23CF-44E3-9099-C40C66FF867C}">
                <a14:compatExt xmlns:a14="http://schemas.microsoft.com/office/drawing/2010/main"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xmlns:a14="http://schemas.microsoft.com/office/drawing/2010/main"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71" y="8167707"/>
          <a:ext cx="196438" cy="742817"/>
          <a:chOff x="4538979" y="8166029"/>
          <a:chExt cx="208649" cy="749775"/>
        </a:xfrm>
      </xdr:grpSpPr>
      <xdr:sp macro="" textlink="">
        <xdr:nvSpPr>
          <xdr:cNvPr id="53287" name="Option Button 39" hidden="1">
            <a:extLst>
              <a:ext uri="{63B3BB69-23CF-44E3-9099-C40C66FF867C}">
                <a14:compatExt xmlns:a14="http://schemas.microsoft.com/office/drawing/2010/main" spid="_x0000_s53287"/>
              </a:ext>
              <a:ext uri="{FF2B5EF4-FFF2-40B4-BE49-F238E27FC236}">
                <a16:creationId xmlns:a16="http://schemas.microsoft.com/office/drawing/2014/main" id="{00000000-0008-0000-0200-000027D00000}"/>
              </a:ext>
            </a:extLst>
          </xdr:cNvPr>
          <xdr:cNvSpPr/>
        </xdr:nvSpPr>
        <xdr:spPr bwMode="auto">
          <a:xfrm>
            <a:off x="4540519" y="8166029"/>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xmlns:a14="http://schemas.microsoft.com/office/drawing/2010/main" spid="_x0000_s53288"/>
              </a:ext>
              <a:ext uri="{FF2B5EF4-FFF2-40B4-BE49-F238E27FC236}">
                <a16:creationId xmlns:a16="http://schemas.microsoft.com/office/drawing/2014/main" id="{00000000-0008-0000-0200-000028D00000}"/>
              </a:ext>
            </a:extLst>
          </xdr:cNvPr>
          <xdr:cNvSpPr/>
        </xdr:nvSpPr>
        <xdr:spPr bwMode="auto">
          <a:xfrm>
            <a:off x="4538979" y="864068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xmlns:a14="http://schemas.microsoft.com/office/drawing/2010/main"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5"/>
          <a:ext cx="300992" cy="712885"/>
          <a:chOff x="5809589" y="7290608"/>
          <a:chExt cx="301595" cy="707491"/>
        </a:xfrm>
      </xdr:grpSpPr>
      <xdr:sp macro="" textlink="">
        <xdr:nvSpPr>
          <xdr:cNvPr id="53290" name="Option Button 42" hidden="1">
            <a:extLst>
              <a:ext uri="{63B3BB69-23CF-44E3-9099-C40C66FF867C}">
                <a14:compatExt xmlns:a14="http://schemas.microsoft.com/office/drawing/2010/main" spid="_x0000_s53290"/>
              </a:ext>
              <a:ext uri="{FF2B5EF4-FFF2-40B4-BE49-F238E27FC236}">
                <a16:creationId xmlns:a16="http://schemas.microsoft.com/office/drawing/2014/main" id="{00000000-0008-0000-0200-00002AD00000}"/>
              </a:ext>
            </a:extLst>
          </xdr:cNvPr>
          <xdr:cNvSpPr/>
        </xdr:nvSpPr>
        <xdr:spPr bwMode="auto">
          <a:xfrm>
            <a:off x="5809589" y="729060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xmlns:a14="http://schemas.microsoft.com/office/drawing/2010/main" spid="_x0000_s53291"/>
              </a:ext>
              <a:ext uri="{FF2B5EF4-FFF2-40B4-BE49-F238E27FC236}">
                <a16:creationId xmlns:a16="http://schemas.microsoft.com/office/drawing/2014/main" id="{00000000-0008-0000-0200-00002BD00000}"/>
              </a:ext>
            </a:extLst>
          </xdr:cNvPr>
          <xdr:cNvSpPr/>
        </xdr:nvSpPr>
        <xdr:spPr bwMode="auto">
          <a:xfrm>
            <a:off x="5809590" y="77525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10"/>
          <a:ext cx="300990" cy="685800"/>
          <a:chOff x="57686" y="45007"/>
          <a:chExt cx="3018" cy="8207"/>
        </a:xfrm>
      </xdr:grpSpPr>
      <xdr:sp macro="" textlink="">
        <xdr:nvSpPr>
          <xdr:cNvPr id="53292" name="Option Button 44" hidden="1">
            <a:extLst>
              <a:ext uri="{63B3BB69-23CF-44E3-9099-C40C66FF867C}">
                <a14:compatExt xmlns:a14="http://schemas.microsoft.com/office/drawing/2010/main"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xmlns:a14="http://schemas.microsoft.com/office/drawing/2010/main"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xmlns:a14="http://schemas.microsoft.com/office/drawing/2010/main"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xmlns:a14="http://schemas.microsoft.com/office/drawing/2010/main"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xmlns:a14="http://schemas.microsoft.com/office/drawing/2010/main"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xmlns:a14="http://schemas.microsoft.com/office/drawing/2010/main"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53338" name="Option Button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53339" name="Option Button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53340" name="Option Button 3" hidden="1">
              <a:extLst>
                <a:ext uri="{63B3BB69-23CF-44E3-9099-C40C66FF867C}">
                  <a14:compatExt spid="_x0000_s5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53341" name="Option Button 4" hidden="1">
              <a:extLst>
                <a:ext uri="{63B3BB69-23CF-44E3-9099-C40C66FF867C}">
                  <a14:compatExt spid="_x0000_s5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53342" name="Option Button 5" hidden="1">
              <a:extLst>
                <a:ext uri="{63B3BB69-23CF-44E3-9099-C40C66FF867C}">
                  <a14:compatExt spid="_x0000_s5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53343" name="Option Button 6" hidden="1">
              <a:extLst>
                <a:ext uri="{63B3BB69-23CF-44E3-9099-C40C66FF867C}">
                  <a14:compatExt spid="_x0000_s5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60" name="Option Button 7" hidden="1">
              <a:extLst>
                <a:ext uri="{63B3BB69-23CF-44E3-9099-C40C66FF867C}">
                  <a14:compatExt spid="_x0000_s5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61" name="Option Button 8" hidden="1">
              <a:extLst>
                <a:ext uri="{63B3BB69-23CF-44E3-9099-C40C66FF867C}">
                  <a14:compatExt spid="_x0000_s5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62" name="Option Button 9" hidden="1">
              <a:extLst>
                <a:ext uri="{63B3BB69-23CF-44E3-9099-C40C66FF867C}">
                  <a14:compatExt spid="_x0000_s5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63" name="Option Button 10" hidden="1">
              <a:extLst>
                <a:ext uri="{63B3BB69-23CF-44E3-9099-C40C66FF867C}">
                  <a14:compatExt spid="_x0000_s5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53248" name="Option Button 11" hidden="1">
              <a:extLst>
                <a:ext uri="{63B3BB69-23CF-44E3-9099-C40C66FF867C}">
                  <a14:compatExt spid="_x0000_s53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53298" name="Option Button 12" hidden="1">
              <a:extLst>
                <a:ext uri="{63B3BB69-23CF-44E3-9099-C40C66FF867C}">
                  <a14:compatExt spid="_x0000_s53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53299" name="Group Box 13" hidden="1">
              <a:extLst>
                <a:ext uri="{63B3BB69-23CF-44E3-9099-C40C66FF867C}">
                  <a14:compatExt spid="_x0000_s532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53300" name="Group Box 14" hidden="1">
              <a:extLst>
                <a:ext uri="{63B3BB69-23CF-44E3-9099-C40C66FF867C}">
                  <a14:compatExt spid="_x0000_s532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53301" name="Group Box 15" hidden="1">
              <a:extLst>
                <a:ext uri="{63B3BB69-23CF-44E3-9099-C40C66FF867C}">
                  <a14:compatExt spid="_x0000_s53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53302" name="Group Box 16" hidden="1">
              <a:extLst>
                <a:ext uri="{63B3BB69-23CF-44E3-9099-C40C66FF867C}">
                  <a14:compatExt spid="_x0000_s53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53303" name="Option Button 17" hidden="1">
              <a:extLst>
                <a:ext uri="{63B3BB69-23CF-44E3-9099-C40C66FF867C}">
                  <a14:compatExt spid="_x0000_s5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53304" name="Option Button 18" hidden="1">
              <a:extLst>
                <a:ext uri="{63B3BB69-23CF-44E3-9099-C40C66FF867C}">
                  <a14:compatExt spid="_x0000_s53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53305" name="Option Button 19" hidden="1">
              <a:extLst>
                <a:ext uri="{63B3BB69-23CF-44E3-9099-C40C66FF867C}">
                  <a14:compatExt spid="_x0000_s53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53306" name="Group Box 20" hidden="1">
              <a:extLst>
                <a:ext uri="{63B3BB69-23CF-44E3-9099-C40C66FF867C}">
                  <a14:compatExt spid="_x0000_s532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53307" name="Group Box 21" hidden="1">
              <a:extLst>
                <a:ext uri="{63B3BB69-23CF-44E3-9099-C40C66FF867C}">
                  <a14:compatExt spid="_x0000_s532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53308" name="Group Box 22" hidden="1">
              <a:extLst>
                <a:ext uri="{63B3BB69-23CF-44E3-9099-C40C66FF867C}">
                  <a14:compatExt spid="_x0000_s532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53309" name="Group Box 23" hidden="1">
              <a:extLst>
                <a:ext uri="{63B3BB69-23CF-44E3-9099-C40C66FF867C}">
                  <a14:compatExt spid="_x0000_s532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53310" name="Group Box 24" hidden="1">
              <a:extLst>
                <a:ext uri="{63B3BB69-23CF-44E3-9099-C40C66FF867C}">
                  <a14:compatExt spid="_x0000_s532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53311" name="Group Box 25" hidden="1">
              <a:extLst>
                <a:ext uri="{63B3BB69-23CF-44E3-9099-C40C66FF867C}">
                  <a14:compatExt spid="_x0000_s532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53312" name="Group Box 26" hidden="1">
              <a:extLst>
                <a:ext uri="{63B3BB69-23CF-44E3-9099-C40C66FF867C}">
                  <a14:compatExt spid="_x0000_s532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53313" name="Group Box 27" hidden="1">
              <a:extLst>
                <a:ext uri="{63B3BB69-23CF-44E3-9099-C40C66FF867C}">
                  <a14:compatExt spid="_x0000_s532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53314" name="Group Box 28" hidden="1">
              <a:extLst>
                <a:ext uri="{63B3BB69-23CF-44E3-9099-C40C66FF867C}">
                  <a14:compatExt spid="_x0000_s532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53315" name="Group Box 29" hidden="1">
              <a:extLst>
                <a:ext uri="{63B3BB69-23CF-44E3-9099-C40C66FF867C}">
                  <a14:compatExt spid="_x0000_s532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53316" name="Option Button 30" hidden="1">
              <a:extLst>
                <a:ext uri="{63B3BB69-23CF-44E3-9099-C40C66FF867C}">
                  <a14:compatExt spid="_x0000_s53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53317" name="Option Button 31" hidden="1">
              <a:extLst>
                <a:ext uri="{63B3BB69-23CF-44E3-9099-C40C66FF867C}">
                  <a14:compatExt spid="_x0000_s53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53318" name="Option Button 32" hidden="1">
              <a:extLst>
                <a:ext uri="{63B3BB69-23CF-44E3-9099-C40C66FF867C}">
                  <a14:compatExt spid="_x0000_s53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53319" name="Option Button 33" hidden="1">
              <a:extLst>
                <a:ext uri="{63B3BB69-23CF-44E3-9099-C40C66FF867C}">
                  <a14:compatExt spid="_x0000_s53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53320" name="Option Button 34" hidden="1">
              <a:extLst>
                <a:ext uri="{63B3BB69-23CF-44E3-9099-C40C66FF867C}">
                  <a14:compatExt spid="_x0000_s53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53321" name="Option Button 35" hidden="1">
              <a:extLst>
                <a:ext uri="{63B3BB69-23CF-44E3-9099-C40C66FF867C}">
                  <a14:compatExt spid="_x0000_s53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53322" name="Option Button 36" hidden="1">
              <a:extLst>
                <a:ext uri="{63B3BB69-23CF-44E3-9099-C40C66FF867C}">
                  <a14:compatExt spid="_x0000_s53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53323" name="Option Button 37" hidden="1">
              <a:extLst>
                <a:ext uri="{63B3BB69-23CF-44E3-9099-C40C66FF867C}">
                  <a14:compatExt spid="_x0000_s53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53324" name="Option Button 38" hidden="1">
              <a:extLst>
                <a:ext uri="{63B3BB69-23CF-44E3-9099-C40C66FF867C}">
                  <a14:compatExt spid="_x0000_s53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53325" name="Option Button 39" hidden="1">
              <a:extLst>
                <a:ext uri="{63B3BB69-23CF-44E3-9099-C40C66FF867C}">
                  <a14:compatExt spid="_x0000_s53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53326" name="Option Button 40" hidden="1">
              <a:extLst>
                <a:ext uri="{63B3BB69-23CF-44E3-9099-C40C66FF867C}">
                  <a14:compatExt spid="_x0000_s53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53327" name="Group Box 41" hidden="1">
              <a:extLst>
                <a:ext uri="{63B3BB69-23CF-44E3-9099-C40C66FF867C}">
                  <a14:compatExt spid="_x0000_s532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53328" name="Option Button 42" hidden="1">
              <a:extLst>
                <a:ext uri="{63B3BB69-23CF-44E3-9099-C40C66FF867C}">
                  <a14:compatExt spid="_x0000_s53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53329" name="Option Button 43" hidden="1">
              <a:extLst>
                <a:ext uri="{63B3BB69-23CF-44E3-9099-C40C66FF867C}">
                  <a14:compatExt spid="_x0000_s53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53330" name="Option Button 44" hidden="1">
              <a:extLst>
                <a:ext uri="{63B3BB69-23CF-44E3-9099-C40C66FF867C}">
                  <a14:compatExt spid="_x0000_s53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53331" name="Option Button 45" hidden="1">
              <a:extLst>
                <a:ext uri="{63B3BB69-23CF-44E3-9099-C40C66FF867C}">
                  <a14:compatExt spid="_x0000_s53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53332" name="Option Button 46" hidden="1">
              <a:extLst>
                <a:ext uri="{63B3BB69-23CF-44E3-9099-C40C66FF867C}">
                  <a14:compatExt spid="_x0000_s53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53333" name="Option Button 47" hidden="1">
              <a:extLst>
                <a:ext uri="{63B3BB69-23CF-44E3-9099-C40C66FF867C}">
                  <a14:compatExt spid="_x0000_s53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53334" name="Option Button 48" hidden="1">
              <a:extLst>
                <a:ext uri="{63B3BB69-23CF-44E3-9099-C40C66FF867C}">
                  <a14:compatExt spid="_x0000_s53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53335" name="Option Button 49" hidden="1">
              <a:extLst>
                <a:ext uri="{63B3BB69-23CF-44E3-9099-C40C66FF867C}">
                  <a14:compatExt spid="_x0000_s53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78630"/>
          <a:ext cx="300990" cy="407670"/>
          <a:chOff x="4501773" y="3772535"/>
          <a:chExt cx="303832" cy="486918"/>
        </a:xfrm>
      </xdr:grpSpPr>
      <xdr:sp macro="" textlink="">
        <xdr:nvSpPr>
          <xdr:cNvPr id="41985" name="Option Button 1" hidden="1">
            <a:extLst>
              <a:ext uri="{63B3BB69-23CF-44E3-9099-C40C66FF867C}">
                <a14:compatExt xmlns:a14="http://schemas.microsoft.com/office/drawing/2010/main" spid="_x0000_s41985"/>
              </a:ext>
              <a:ext uri="{FF2B5EF4-FFF2-40B4-BE49-F238E27FC236}">
                <a16:creationId xmlns:a16="http://schemas.microsoft.com/office/drawing/2014/main" id="{00000000-0008-0000-0300-000001A40000}"/>
              </a:ext>
            </a:extLst>
          </xdr:cNvPr>
          <xdr:cNvSpPr/>
        </xdr:nvSpPr>
        <xdr:spPr bwMode="auto">
          <a:xfrm>
            <a:off x="4501773" y="3772535"/>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xmlns:a14="http://schemas.microsoft.com/office/drawing/2010/main" spid="_x0000_s41986"/>
              </a:ext>
              <a:ext uri="{FF2B5EF4-FFF2-40B4-BE49-F238E27FC236}">
                <a16:creationId xmlns:a16="http://schemas.microsoft.com/office/drawing/2014/main" id="{00000000-0008-0000-0300-000002A4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832985"/>
          <a:ext cx="300990" cy="714375"/>
          <a:chOff x="4479758" y="4496265"/>
          <a:chExt cx="301792" cy="780096"/>
        </a:xfrm>
      </xdr:grpSpPr>
      <xdr:sp macro="" textlink="">
        <xdr:nvSpPr>
          <xdr:cNvPr id="41987" name="Option Button 3" hidden="1">
            <a:extLst>
              <a:ext uri="{63B3BB69-23CF-44E3-9099-C40C66FF867C}">
                <a14:compatExt xmlns:a14="http://schemas.microsoft.com/office/drawing/2010/main" spid="_x0000_s41987"/>
              </a:ext>
              <a:ext uri="{FF2B5EF4-FFF2-40B4-BE49-F238E27FC236}">
                <a16:creationId xmlns:a16="http://schemas.microsoft.com/office/drawing/2014/main" id="{00000000-0008-0000-0300-000003A4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xmlns:a14="http://schemas.microsoft.com/office/drawing/2010/main"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xmlns:a14="http://schemas.microsoft.com/office/drawing/2010/main" spid="_x0000_s41989"/>
              </a:ext>
              <a:ext uri="{FF2B5EF4-FFF2-40B4-BE49-F238E27FC236}">
                <a16:creationId xmlns:a16="http://schemas.microsoft.com/office/drawing/2014/main" id="{00000000-0008-0000-0300-000005A4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94043"/>
          <a:ext cx="300990" cy="698090"/>
          <a:chOff x="4549825" y="5456615"/>
          <a:chExt cx="308371" cy="762880"/>
        </a:xfrm>
      </xdr:grpSpPr>
      <xdr:sp macro="" textlink="">
        <xdr:nvSpPr>
          <xdr:cNvPr id="41990" name="Option Button 6" hidden="1">
            <a:extLst>
              <a:ext uri="{63B3BB69-23CF-44E3-9099-C40C66FF867C}">
                <a14:compatExt xmlns:a14="http://schemas.microsoft.com/office/drawing/2010/main" spid="_x0000_s41990"/>
              </a:ext>
              <a:ext uri="{FF2B5EF4-FFF2-40B4-BE49-F238E27FC236}">
                <a16:creationId xmlns:a16="http://schemas.microsoft.com/office/drawing/2014/main" id="{00000000-0008-0000-0300-000006A40000}"/>
              </a:ext>
            </a:extLst>
          </xdr:cNvPr>
          <xdr:cNvSpPr/>
        </xdr:nvSpPr>
        <xdr:spPr bwMode="auto">
          <a:xfrm>
            <a:off x="4549825" y="545661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xmlns:a14="http://schemas.microsoft.com/office/drawing/2010/main" spid="_x0000_s41991"/>
              </a:ext>
              <a:ext uri="{FF2B5EF4-FFF2-40B4-BE49-F238E27FC236}">
                <a16:creationId xmlns:a16="http://schemas.microsoft.com/office/drawing/2014/main" id="{00000000-0008-0000-0300-000007A4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xmlns:a14="http://schemas.microsoft.com/office/drawing/2010/main" spid="_x0000_s41992"/>
              </a:ext>
              <a:ext uri="{FF2B5EF4-FFF2-40B4-BE49-F238E27FC236}">
                <a16:creationId xmlns:a16="http://schemas.microsoft.com/office/drawing/2014/main" id="{00000000-0008-0000-0300-000008A40000}"/>
              </a:ext>
            </a:extLst>
          </xdr:cNvPr>
          <xdr:cNvSpPr/>
        </xdr:nvSpPr>
        <xdr:spPr bwMode="auto">
          <a:xfrm>
            <a:off x="4549825" y="6000423"/>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xmlns:a14="http://schemas.microsoft.com/office/drawing/2010/main"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xmlns:a14="http://schemas.microsoft.com/office/drawing/2010/main"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940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74567"/>
          <a:ext cx="300990" cy="375285"/>
          <a:chOff x="5763126" y="8931894"/>
          <a:chExt cx="301792" cy="494782"/>
        </a:xfrm>
      </xdr:grpSpPr>
      <xdr:sp macro="" textlink="">
        <xdr:nvSpPr>
          <xdr:cNvPr id="41995" name="Option Button 11" hidden="1">
            <a:extLst>
              <a:ext uri="{63B3BB69-23CF-44E3-9099-C40C66FF867C}">
                <a14:compatExt xmlns:a14="http://schemas.microsoft.com/office/drawing/2010/main" spid="_x0000_s41995"/>
              </a:ext>
              <a:ext uri="{FF2B5EF4-FFF2-40B4-BE49-F238E27FC236}">
                <a16:creationId xmlns:a16="http://schemas.microsoft.com/office/drawing/2014/main" id="{00000000-0008-0000-0300-00000BA40000}"/>
              </a:ext>
            </a:extLst>
          </xdr:cNvPr>
          <xdr:cNvSpPr/>
        </xdr:nvSpPr>
        <xdr:spPr bwMode="auto">
          <a:xfrm>
            <a:off x="5763126" y="893189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xmlns:a14="http://schemas.microsoft.com/office/drawing/2010/main" spid="_x0000_s41996"/>
              </a:ext>
              <a:ext uri="{FF2B5EF4-FFF2-40B4-BE49-F238E27FC236}">
                <a16:creationId xmlns:a16="http://schemas.microsoft.com/office/drawing/2014/main" id="{00000000-0008-0000-0300-00000CA40000}"/>
              </a:ext>
            </a:extLst>
          </xdr:cNvPr>
          <xdr:cNvSpPr/>
        </xdr:nvSpPr>
        <xdr:spPr bwMode="auto">
          <a:xfrm>
            <a:off x="5763126" y="9207601"/>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xmlns:a14="http://schemas.microsoft.com/office/drawing/2010/main"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xmlns:a14="http://schemas.microsoft.com/office/drawing/2010/main"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xmlns:a14="http://schemas.microsoft.com/office/drawing/2010/main"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xmlns:a14="http://schemas.microsoft.com/office/drawing/2010/main"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55105"/>
          <a:ext cx="300990" cy="683895"/>
          <a:chOff x="4549825" y="6438945"/>
          <a:chExt cx="308371" cy="779273"/>
        </a:xfrm>
      </xdr:grpSpPr>
      <xdr:sp macro="" textlink="">
        <xdr:nvSpPr>
          <xdr:cNvPr id="42001" name="Option Button 17" hidden="1">
            <a:extLst>
              <a:ext uri="{63B3BB69-23CF-44E3-9099-C40C66FF867C}">
                <a14:compatExt xmlns:a14="http://schemas.microsoft.com/office/drawing/2010/main" spid="_x0000_s42001"/>
              </a:ext>
              <a:ext uri="{FF2B5EF4-FFF2-40B4-BE49-F238E27FC236}">
                <a16:creationId xmlns:a16="http://schemas.microsoft.com/office/drawing/2014/main" id="{00000000-0008-0000-0300-000011A4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xmlns:a14="http://schemas.microsoft.com/office/drawing/2010/main"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xmlns:a14="http://schemas.microsoft.com/office/drawing/2010/main" spid="_x0000_s42003"/>
              </a:ext>
              <a:ext uri="{FF2B5EF4-FFF2-40B4-BE49-F238E27FC236}">
                <a16:creationId xmlns:a16="http://schemas.microsoft.com/office/drawing/2014/main" id="{00000000-0008-0000-0300-000013A40000}"/>
              </a:ext>
            </a:extLst>
          </xdr:cNvPr>
          <xdr:cNvSpPr/>
        </xdr:nvSpPr>
        <xdr:spPr bwMode="auto">
          <a:xfrm>
            <a:off x="4549825" y="699914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xmlns:a14="http://schemas.microsoft.com/office/drawing/2010/main"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xmlns:a14="http://schemas.microsoft.com/office/drawing/2010/main"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xmlns:a14="http://schemas.microsoft.com/office/drawing/2010/main"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xmlns:a14="http://schemas.microsoft.com/office/drawing/2010/main"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xmlns:a14="http://schemas.microsoft.com/office/drawing/2010/main"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xmlns:a14="http://schemas.microsoft.com/office/drawing/2010/main"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xmlns:a14="http://schemas.microsoft.com/office/drawing/2010/main"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xmlns:a14="http://schemas.microsoft.com/office/drawing/2010/main"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2077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595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xmlns:a14="http://schemas.microsoft.com/office/drawing/2010/main"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8294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xmlns:a14="http://schemas.microsoft.com/office/drawing/2010/main"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504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4" y="8207465"/>
          <a:ext cx="216767" cy="694590"/>
          <a:chOff x="5767610" y="8168753"/>
          <a:chExt cx="217594" cy="792441"/>
        </a:xfrm>
      </xdr:grpSpPr>
      <xdr:sp macro="" textlink="">
        <xdr:nvSpPr>
          <xdr:cNvPr id="42014" name="Option Button 30" hidden="1">
            <a:extLst>
              <a:ext uri="{63B3BB69-23CF-44E3-9099-C40C66FF867C}">
                <a14:compatExt xmlns:a14="http://schemas.microsoft.com/office/drawing/2010/main" spid="_x0000_s42014"/>
              </a:ext>
              <a:ext uri="{FF2B5EF4-FFF2-40B4-BE49-F238E27FC236}">
                <a16:creationId xmlns:a16="http://schemas.microsoft.com/office/drawing/2014/main" id="{00000000-0008-0000-0300-00001EA40000}"/>
              </a:ext>
            </a:extLst>
          </xdr:cNvPr>
          <xdr:cNvSpPr/>
        </xdr:nvSpPr>
        <xdr:spPr bwMode="auto">
          <a:xfrm>
            <a:off x="5768131" y="8168753"/>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xmlns:a14="http://schemas.microsoft.com/office/drawing/2010/main" spid="_x0000_s42015"/>
              </a:ext>
              <a:ext uri="{FF2B5EF4-FFF2-40B4-BE49-F238E27FC236}">
                <a16:creationId xmlns:a16="http://schemas.microsoft.com/office/drawing/2014/main" id="{00000000-0008-0000-0300-00001FA40000}"/>
              </a:ext>
            </a:extLst>
          </xdr:cNvPr>
          <xdr:cNvSpPr/>
        </xdr:nvSpPr>
        <xdr:spPr bwMode="auto">
          <a:xfrm>
            <a:off x="5767610" y="872306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2067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59580"/>
          <a:ext cx="300990" cy="426720"/>
          <a:chOff x="45017" y="37725"/>
          <a:chExt cx="3039" cy="4869"/>
        </a:xfrm>
      </xdr:grpSpPr>
      <xdr:sp macro="" textlink="">
        <xdr:nvSpPr>
          <xdr:cNvPr id="42016" name="Option Button 32" hidden="1">
            <a:extLst>
              <a:ext uri="{63B3BB69-23CF-44E3-9099-C40C66FF867C}">
                <a14:compatExt xmlns:a14="http://schemas.microsoft.com/office/drawing/2010/main"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xmlns:a14="http://schemas.microsoft.com/office/drawing/2010/main"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394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94045"/>
          <a:ext cx="300990" cy="714375"/>
          <a:chOff x="57631" y="54838"/>
          <a:chExt cx="3018" cy="7876"/>
        </a:xfrm>
      </xdr:grpSpPr>
      <xdr:sp macro="" textlink="">
        <xdr:nvSpPr>
          <xdr:cNvPr id="42018" name="Option Button 34" hidden="1">
            <a:extLst>
              <a:ext uri="{63B3BB69-23CF-44E3-9099-C40C66FF867C}">
                <a14:compatExt xmlns:a14="http://schemas.microsoft.com/office/drawing/2010/main"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xmlns:a14="http://schemas.microsoft.com/office/drawing/2010/main"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xmlns:a14="http://schemas.microsoft.com/office/drawing/2010/main"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551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723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72406"/>
          <a:ext cx="229138" cy="716619"/>
          <a:chOff x="45321" y="72871"/>
          <a:chExt cx="2304" cy="6586"/>
        </a:xfrm>
      </xdr:grpSpPr>
      <xdr:sp macro="" textlink="">
        <xdr:nvSpPr>
          <xdr:cNvPr id="42021" name="Option Button 37" hidden="1">
            <a:extLst>
              <a:ext uri="{63B3BB69-23CF-44E3-9099-C40C66FF867C}">
                <a14:compatExt xmlns:a14="http://schemas.microsoft.com/office/drawing/2010/main"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xmlns:a14="http://schemas.microsoft.com/office/drawing/2010/main"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2067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2067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71" y="8205807"/>
          <a:ext cx="196438" cy="742817"/>
          <a:chOff x="4538979" y="8166029"/>
          <a:chExt cx="208649" cy="749775"/>
        </a:xfrm>
      </xdr:grpSpPr>
      <xdr:sp macro="" textlink="">
        <xdr:nvSpPr>
          <xdr:cNvPr id="42023" name="Option Button 39" hidden="1">
            <a:extLst>
              <a:ext uri="{63B3BB69-23CF-44E3-9099-C40C66FF867C}">
                <a14:compatExt xmlns:a14="http://schemas.microsoft.com/office/drawing/2010/main" spid="_x0000_s42023"/>
              </a:ext>
              <a:ext uri="{FF2B5EF4-FFF2-40B4-BE49-F238E27FC236}">
                <a16:creationId xmlns:a16="http://schemas.microsoft.com/office/drawing/2014/main" id="{00000000-0008-0000-0300-000027A40000}"/>
              </a:ext>
            </a:extLst>
          </xdr:cNvPr>
          <xdr:cNvSpPr/>
        </xdr:nvSpPr>
        <xdr:spPr bwMode="auto">
          <a:xfrm>
            <a:off x="4540519" y="8166029"/>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xmlns:a14="http://schemas.microsoft.com/office/drawing/2010/main" spid="_x0000_s42024"/>
              </a:ext>
              <a:ext uri="{FF2B5EF4-FFF2-40B4-BE49-F238E27FC236}">
                <a16:creationId xmlns:a16="http://schemas.microsoft.com/office/drawing/2014/main" id="{00000000-0008-0000-0300-000028A40000}"/>
              </a:ext>
            </a:extLst>
          </xdr:cNvPr>
          <xdr:cNvSpPr/>
        </xdr:nvSpPr>
        <xdr:spPr bwMode="auto">
          <a:xfrm>
            <a:off x="4538979" y="864068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xmlns:a14="http://schemas.microsoft.com/office/drawing/2010/main"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66975"/>
          <a:ext cx="300992" cy="712885"/>
          <a:chOff x="5809589" y="7290608"/>
          <a:chExt cx="301595" cy="707491"/>
        </a:xfrm>
      </xdr:grpSpPr>
      <xdr:sp macro="" textlink="">
        <xdr:nvSpPr>
          <xdr:cNvPr id="42026" name="Option Button 42" hidden="1">
            <a:extLst>
              <a:ext uri="{63B3BB69-23CF-44E3-9099-C40C66FF867C}">
                <a14:compatExt xmlns:a14="http://schemas.microsoft.com/office/drawing/2010/main" spid="_x0000_s42026"/>
              </a:ext>
              <a:ext uri="{FF2B5EF4-FFF2-40B4-BE49-F238E27FC236}">
                <a16:creationId xmlns:a16="http://schemas.microsoft.com/office/drawing/2014/main" id="{00000000-0008-0000-0300-00002AA40000}"/>
              </a:ext>
            </a:extLst>
          </xdr:cNvPr>
          <xdr:cNvSpPr/>
        </xdr:nvSpPr>
        <xdr:spPr bwMode="auto">
          <a:xfrm>
            <a:off x="5809589" y="729060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xmlns:a14="http://schemas.microsoft.com/office/drawing/2010/main" spid="_x0000_s42027"/>
              </a:ext>
              <a:ext uri="{FF2B5EF4-FFF2-40B4-BE49-F238E27FC236}">
                <a16:creationId xmlns:a16="http://schemas.microsoft.com/office/drawing/2014/main" id="{00000000-0008-0000-0300-00002BA40000}"/>
              </a:ext>
            </a:extLst>
          </xdr:cNvPr>
          <xdr:cNvSpPr/>
        </xdr:nvSpPr>
        <xdr:spPr bwMode="auto">
          <a:xfrm>
            <a:off x="5809590" y="77525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608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42510"/>
          <a:ext cx="300990" cy="685800"/>
          <a:chOff x="57686" y="45007"/>
          <a:chExt cx="3018" cy="8207"/>
        </a:xfrm>
      </xdr:grpSpPr>
      <xdr:sp macro="" textlink="">
        <xdr:nvSpPr>
          <xdr:cNvPr id="42028" name="Option Button 44" hidden="1">
            <a:extLst>
              <a:ext uri="{63B3BB69-23CF-44E3-9099-C40C66FF867C}">
                <a14:compatExt xmlns:a14="http://schemas.microsoft.com/office/drawing/2010/main"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xmlns:a14="http://schemas.microsoft.com/office/drawing/2010/main"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xmlns:a14="http://schemas.microsoft.com/office/drawing/2010/main"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55105"/>
          <a:ext cx="300990" cy="683895"/>
          <a:chOff x="57631" y="54838"/>
          <a:chExt cx="3018" cy="7963"/>
        </a:xfrm>
      </xdr:grpSpPr>
      <xdr:sp macro="" textlink="">
        <xdr:nvSpPr>
          <xdr:cNvPr id="42031" name="Option Button 47" hidden="1">
            <a:extLst>
              <a:ext uri="{63B3BB69-23CF-44E3-9099-C40C66FF867C}">
                <a14:compatExt xmlns:a14="http://schemas.microsoft.com/office/drawing/2010/main"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xmlns:a14="http://schemas.microsoft.com/office/drawing/2010/main"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xmlns:a14="http://schemas.microsoft.com/office/drawing/2010/main"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60" name="Option Button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61" name="Option Button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62" name="Option Button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63" name="Option Button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1984" name="Option Button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42034" name="Option Button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42035" name="Option Button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42036" name="Option Button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42037" name="Option Button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42038" name="Option Button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42039" name="Option Button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42040" name="Option Button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42041" name="Group Box 13" hidden="1">
              <a:extLst>
                <a:ext uri="{63B3BB69-23CF-44E3-9099-C40C66FF867C}">
                  <a14:compatExt spid="_x0000_s419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42042" name="Group Box 14" hidden="1">
              <a:extLst>
                <a:ext uri="{63B3BB69-23CF-44E3-9099-C40C66FF867C}">
                  <a14:compatExt spid="_x0000_s419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42043" name="Group Box 15" hidden="1">
              <a:extLst>
                <a:ext uri="{63B3BB69-23CF-44E3-9099-C40C66FF867C}">
                  <a14:compatExt spid="_x0000_s419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42044" name="Group Box 16" hidden="1">
              <a:extLst>
                <a:ext uri="{63B3BB69-23CF-44E3-9099-C40C66FF867C}">
                  <a14:compatExt spid="_x0000_s42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42045" name="Option Button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42046" name="Option Button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42047" name="Option Button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42048" name="Group Box 20" hidden="1">
              <a:extLst>
                <a:ext uri="{63B3BB69-23CF-44E3-9099-C40C66FF867C}">
                  <a14:compatExt spid="_x0000_s420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42049" name="Group Box 21" hidden="1">
              <a:extLst>
                <a:ext uri="{63B3BB69-23CF-44E3-9099-C40C66FF867C}">
                  <a14:compatExt spid="_x0000_s420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42050" name="Group Box 22" hidden="1">
              <a:extLst>
                <a:ext uri="{63B3BB69-23CF-44E3-9099-C40C66FF867C}">
                  <a14:compatExt spid="_x0000_s420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42051" name="Group Box 23" hidden="1">
              <a:extLst>
                <a:ext uri="{63B3BB69-23CF-44E3-9099-C40C66FF867C}">
                  <a14:compatExt spid="_x0000_s420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42052" name="Group Box 24" hidden="1">
              <a:extLst>
                <a:ext uri="{63B3BB69-23CF-44E3-9099-C40C66FF867C}">
                  <a14:compatExt spid="_x0000_s420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42053" name="Group Box 25" hidden="1">
              <a:extLst>
                <a:ext uri="{63B3BB69-23CF-44E3-9099-C40C66FF867C}">
                  <a14:compatExt spid="_x0000_s420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42054" name="Group Box 26" hidden="1">
              <a:extLst>
                <a:ext uri="{63B3BB69-23CF-44E3-9099-C40C66FF867C}">
                  <a14:compatExt spid="_x0000_s420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42055" name="Group Box 27" hidden="1">
              <a:extLst>
                <a:ext uri="{63B3BB69-23CF-44E3-9099-C40C66FF867C}">
                  <a14:compatExt spid="_x0000_s420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42056" name="Group Box 28" hidden="1">
              <a:extLst>
                <a:ext uri="{63B3BB69-23CF-44E3-9099-C40C66FF867C}">
                  <a14:compatExt spid="_x0000_s420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42057" name="Group Box 29" hidden="1">
              <a:extLst>
                <a:ext uri="{63B3BB69-23CF-44E3-9099-C40C66FF867C}">
                  <a14:compatExt spid="_x0000_s420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42058" name="Option Button 30" hidden="1">
              <a:extLst>
                <a:ext uri="{63B3BB69-23CF-44E3-9099-C40C66FF867C}">
                  <a14:compatExt spid="_x0000_s4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42059" name="Option Button 31" hidden="1">
              <a:extLst>
                <a:ext uri="{63B3BB69-23CF-44E3-9099-C40C66FF867C}">
                  <a14:compatExt spid="_x0000_s4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42060" name="Option Button 32" hidden="1">
              <a:extLst>
                <a:ext uri="{63B3BB69-23CF-44E3-9099-C40C66FF867C}">
                  <a14:compatExt spid="_x0000_s4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42061" name="Option Button 33" hidden="1">
              <a:extLst>
                <a:ext uri="{63B3BB69-23CF-44E3-9099-C40C66FF867C}">
                  <a14:compatExt spid="_x0000_s4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42062" name="Option Button 34" hidden="1">
              <a:extLst>
                <a:ext uri="{63B3BB69-23CF-44E3-9099-C40C66FF867C}">
                  <a14:compatExt spid="_x0000_s4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42063" name="Option Button 35" hidden="1">
              <a:extLst>
                <a:ext uri="{63B3BB69-23CF-44E3-9099-C40C66FF867C}">
                  <a14:compatExt spid="_x0000_s4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42064" name="Option Button 36" hidden="1">
              <a:extLst>
                <a:ext uri="{63B3BB69-23CF-44E3-9099-C40C66FF867C}">
                  <a14:compatExt spid="_x0000_s4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42065" name="Option Button 37" hidden="1">
              <a:extLst>
                <a:ext uri="{63B3BB69-23CF-44E3-9099-C40C66FF867C}">
                  <a14:compatExt spid="_x0000_s4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42066" name="Option Button 38" hidden="1">
              <a:extLst>
                <a:ext uri="{63B3BB69-23CF-44E3-9099-C40C66FF867C}">
                  <a14:compatExt spid="_x0000_s4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42067" name="Option Button 39" hidden="1">
              <a:extLst>
                <a:ext uri="{63B3BB69-23CF-44E3-9099-C40C66FF867C}">
                  <a14:compatExt spid="_x0000_s4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42068" name="Option Button 40" hidden="1">
              <a:extLst>
                <a:ext uri="{63B3BB69-23CF-44E3-9099-C40C66FF867C}">
                  <a14:compatExt spid="_x0000_s4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42069" name="Group Box 41" hidden="1">
              <a:extLst>
                <a:ext uri="{63B3BB69-23CF-44E3-9099-C40C66FF867C}">
                  <a14:compatExt spid="_x0000_s420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42070" name="Option Button 42" hidden="1">
              <a:extLst>
                <a:ext uri="{63B3BB69-23CF-44E3-9099-C40C66FF867C}">
                  <a14:compatExt spid="_x0000_s4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42071" name="Option Button 43" hidden="1">
              <a:extLst>
                <a:ext uri="{63B3BB69-23CF-44E3-9099-C40C66FF867C}">
                  <a14:compatExt spid="_x0000_s4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42072" name="Option Button 44" hidden="1">
              <a:extLst>
                <a:ext uri="{63B3BB69-23CF-44E3-9099-C40C66FF867C}">
                  <a14:compatExt spid="_x0000_s4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42073" name="Option Button 45" hidden="1">
              <a:extLst>
                <a:ext uri="{63B3BB69-23CF-44E3-9099-C40C66FF867C}">
                  <a14:compatExt spid="_x0000_s4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42074" name="Option Button 46" hidden="1">
              <a:extLst>
                <a:ext uri="{63B3BB69-23CF-44E3-9099-C40C66FF867C}">
                  <a14:compatExt spid="_x0000_s4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42075" name="Option Button 47" hidden="1">
              <a:extLst>
                <a:ext uri="{63B3BB69-23CF-44E3-9099-C40C66FF867C}">
                  <a14:compatExt spid="_x0000_s4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42076" name="Option Button 48" hidden="1">
              <a:extLst>
                <a:ext uri="{63B3BB69-23CF-44E3-9099-C40C66FF867C}">
                  <a14:compatExt spid="_x0000_s4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42077" name="Option Button 49" hidden="1">
              <a:extLst>
                <a:ext uri="{63B3BB69-23CF-44E3-9099-C40C66FF867C}">
                  <a14:compatExt spid="_x0000_s4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0"/>
          <a:ext cx="300990" cy="407670"/>
          <a:chOff x="4501773" y="3772535"/>
          <a:chExt cx="303832" cy="486918"/>
        </a:xfrm>
      </xdr:grpSpPr>
      <xdr:sp macro="" textlink="">
        <xdr:nvSpPr>
          <xdr:cNvPr id="43009" name="Option Button 1" hidden="1">
            <a:extLst>
              <a:ext uri="{63B3BB69-23CF-44E3-9099-C40C66FF867C}">
                <a14:compatExt xmlns:a14="http://schemas.microsoft.com/office/drawing/2010/main" spid="_x0000_s43009"/>
              </a:ext>
              <a:ext uri="{FF2B5EF4-FFF2-40B4-BE49-F238E27FC236}">
                <a16:creationId xmlns:a16="http://schemas.microsoft.com/office/drawing/2014/main" id="{00000000-0008-0000-0400-000001A80000}"/>
              </a:ext>
            </a:extLst>
          </xdr:cNvPr>
          <xdr:cNvSpPr/>
        </xdr:nvSpPr>
        <xdr:spPr bwMode="auto">
          <a:xfrm>
            <a:off x="4501773" y="3772535"/>
            <a:ext cx="303832" cy="2487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xmlns:a14="http://schemas.microsoft.com/office/drawing/2010/main" spid="_x0000_s43010"/>
              </a:ext>
              <a:ext uri="{FF2B5EF4-FFF2-40B4-BE49-F238E27FC236}">
                <a16:creationId xmlns:a16="http://schemas.microsoft.com/office/drawing/2014/main" id="{00000000-0008-0000-0400-000002A80000}"/>
              </a:ext>
            </a:extLst>
          </xdr:cNvPr>
          <xdr:cNvSpPr/>
        </xdr:nvSpPr>
        <xdr:spPr bwMode="auto">
          <a:xfrm>
            <a:off x="4501773" y="4021330"/>
            <a:ext cx="30383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5"/>
          <a:ext cx="300990" cy="714375"/>
          <a:chOff x="4479758" y="4496265"/>
          <a:chExt cx="301792" cy="780096"/>
        </a:xfrm>
      </xdr:grpSpPr>
      <xdr:sp macro="" textlink="">
        <xdr:nvSpPr>
          <xdr:cNvPr id="43011" name="Option Button 3" hidden="1">
            <a:extLst>
              <a:ext uri="{63B3BB69-23CF-44E3-9099-C40C66FF867C}">
                <a14:compatExt xmlns:a14="http://schemas.microsoft.com/office/drawing/2010/main" spid="_x0000_s43011"/>
              </a:ext>
              <a:ext uri="{FF2B5EF4-FFF2-40B4-BE49-F238E27FC236}">
                <a16:creationId xmlns:a16="http://schemas.microsoft.com/office/drawing/2014/main" id="{00000000-0008-0000-0400-000003A80000}"/>
              </a:ext>
            </a:extLst>
          </xdr:cNvPr>
          <xdr:cNvSpPr/>
        </xdr:nvSpPr>
        <xdr:spPr bwMode="auto">
          <a:xfrm>
            <a:off x="4479758" y="4496265"/>
            <a:ext cx="301792" cy="238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xmlns:a14="http://schemas.microsoft.com/office/drawing/2010/main"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xmlns:a14="http://schemas.microsoft.com/office/drawing/2010/main" spid="_x0000_s43013"/>
              </a:ext>
              <a:ext uri="{FF2B5EF4-FFF2-40B4-BE49-F238E27FC236}">
                <a16:creationId xmlns:a16="http://schemas.microsoft.com/office/drawing/2014/main" id="{00000000-0008-0000-0400-000005A80000}"/>
              </a:ext>
            </a:extLst>
          </xdr:cNvPr>
          <xdr:cNvSpPr/>
        </xdr:nvSpPr>
        <xdr:spPr bwMode="auto">
          <a:xfrm>
            <a:off x="4479758" y="5028207"/>
            <a:ext cx="301792" cy="2481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43"/>
          <a:ext cx="300990" cy="698090"/>
          <a:chOff x="4549825" y="5456615"/>
          <a:chExt cx="308371" cy="762880"/>
        </a:xfrm>
      </xdr:grpSpPr>
      <xdr:sp macro="" textlink="">
        <xdr:nvSpPr>
          <xdr:cNvPr id="43014" name="Option Button 6" hidden="1">
            <a:extLst>
              <a:ext uri="{63B3BB69-23CF-44E3-9099-C40C66FF867C}">
                <a14:compatExt xmlns:a14="http://schemas.microsoft.com/office/drawing/2010/main" spid="_x0000_s43014"/>
              </a:ext>
              <a:ext uri="{FF2B5EF4-FFF2-40B4-BE49-F238E27FC236}">
                <a16:creationId xmlns:a16="http://schemas.microsoft.com/office/drawing/2014/main" id="{00000000-0008-0000-0400-000006A80000}"/>
              </a:ext>
            </a:extLst>
          </xdr:cNvPr>
          <xdr:cNvSpPr/>
        </xdr:nvSpPr>
        <xdr:spPr bwMode="auto">
          <a:xfrm>
            <a:off x="4549825" y="5456615"/>
            <a:ext cx="308371" cy="2381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xmlns:a14="http://schemas.microsoft.com/office/drawing/2010/main" spid="_x0000_s43015"/>
              </a:ext>
              <a:ext uri="{FF2B5EF4-FFF2-40B4-BE49-F238E27FC236}">
                <a16:creationId xmlns:a16="http://schemas.microsoft.com/office/drawing/2014/main" id="{00000000-0008-0000-0400-000007A80000}"/>
              </a:ext>
            </a:extLst>
          </xdr:cNvPr>
          <xdr:cNvSpPr/>
        </xdr:nvSpPr>
        <xdr:spPr bwMode="auto">
          <a:xfrm>
            <a:off x="4549825" y="5722888"/>
            <a:ext cx="308371" cy="2285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xmlns:a14="http://schemas.microsoft.com/office/drawing/2010/main" spid="_x0000_s43016"/>
              </a:ext>
              <a:ext uri="{FF2B5EF4-FFF2-40B4-BE49-F238E27FC236}">
                <a16:creationId xmlns:a16="http://schemas.microsoft.com/office/drawing/2014/main" id="{00000000-0008-0000-0400-000008A80000}"/>
              </a:ext>
            </a:extLst>
          </xdr:cNvPr>
          <xdr:cNvSpPr/>
        </xdr:nvSpPr>
        <xdr:spPr bwMode="auto">
          <a:xfrm>
            <a:off x="4549825" y="6000423"/>
            <a:ext cx="308371" cy="219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xmlns:a14="http://schemas.microsoft.com/office/drawing/2010/main"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xmlns:a14="http://schemas.microsoft.com/office/drawing/2010/main"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67"/>
          <a:ext cx="300990" cy="375285"/>
          <a:chOff x="5763126" y="8931894"/>
          <a:chExt cx="301792" cy="494782"/>
        </a:xfrm>
      </xdr:grpSpPr>
      <xdr:sp macro="" textlink="">
        <xdr:nvSpPr>
          <xdr:cNvPr id="43019" name="Option Button 11" hidden="1">
            <a:extLst>
              <a:ext uri="{63B3BB69-23CF-44E3-9099-C40C66FF867C}">
                <a14:compatExt xmlns:a14="http://schemas.microsoft.com/office/drawing/2010/main" spid="_x0000_s43019"/>
              </a:ext>
              <a:ext uri="{FF2B5EF4-FFF2-40B4-BE49-F238E27FC236}">
                <a16:creationId xmlns:a16="http://schemas.microsoft.com/office/drawing/2014/main" id="{00000000-0008-0000-0400-00000BA80000}"/>
              </a:ext>
            </a:extLst>
          </xdr:cNvPr>
          <xdr:cNvSpPr/>
        </xdr:nvSpPr>
        <xdr:spPr bwMode="auto">
          <a:xfrm>
            <a:off x="5763126" y="8931894"/>
            <a:ext cx="301792" cy="2381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xmlns:a14="http://schemas.microsoft.com/office/drawing/2010/main" spid="_x0000_s43020"/>
              </a:ext>
              <a:ext uri="{FF2B5EF4-FFF2-40B4-BE49-F238E27FC236}">
                <a16:creationId xmlns:a16="http://schemas.microsoft.com/office/drawing/2014/main" id="{00000000-0008-0000-0400-00000CA80000}"/>
              </a:ext>
            </a:extLst>
          </xdr:cNvPr>
          <xdr:cNvSpPr/>
        </xdr:nvSpPr>
        <xdr:spPr bwMode="auto">
          <a:xfrm>
            <a:off x="5763126" y="9207601"/>
            <a:ext cx="301792"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xmlns:a14="http://schemas.microsoft.com/office/drawing/2010/main"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xmlns:a14="http://schemas.microsoft.com/office/drawing/2010/main"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xmlns:a14="http://schemas.microsoft.com/office/drawing/2010/main"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xmlns:a14="http://schemas.microsoft.com/office/drawing/2010/main"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7005"/>
          <a:ext cx="300990" cy="683895"/>
          <a:chOff x="4549825" y="6438945"/>
          <a:chExt cx="308371" cy="779273"/>
        </a:xfrm>
      </xdr:grpSpPr>
      <xdr:sp macro="" textlink="">
        <xdr:nvSpPr>
          <xdr:cNvPr id="43025" name="Option Button 17" hidden="1">
            <a:extLst>
              <a:ext uri="{63B3BB69-23CF-44E3-9099-C40C66FF867C}">
                <a14:compatExt xmlns:a14="http://schemas.microsoft.com/office/drawing/2010/main" spid="_x0000_s43025"/>
              </a:ext>
              <a:ext uri="{FF2B5EF4-FFF2-40B4-BE49-F238E27FC236}">
                <a16:creationId xmlns:a16="http://schemas.microsoft.com/office/drawing/2014/main" id="{00000000-0008-0000-0400-000011A80000}"/>
              </a:ext>
            </a:extLst>
          </xdr:cNvPr>
          <xdr:cNvSpPr/>
        </xdr:nvSpPr>
        <xdr:spPr bwMode="auto">
          <a:xfrm>
            <a:off x="4549825" y="6438945"/>
            <a:ext cx="308371"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xmlns:a14="http://schemas.microsoft.com/office/drawing/2010/main"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xmlns:a14="http://schemas.microsoft.com/office/drawing/2010/main" spid="_x0000_s43027"/>
              </a:ext>
              <a:ext uri="{FF2B5EF4-FFF2-40B4-BE49-F238E27FC236}">
                <a16:creationId xmlns:a16="http://schemas.microsoft.com/office/drawing/2014/main" id="{00000000-0008-0000-0400-000013A80000}"/>
              </a:ext>
            </a:extLst>
          </xdr:cNvPr>
          <xdr:cNvSpPr/>
        </xdr:nvSpPr>
        <xdr:spPr bwMode="auto">
          <a:xfrm>
            <a:off x="4549825" y="6999141"/>
            <a:ext cx="308371" cy="219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xmlns:a14="http://schemas.microsoft.com/office/drawing/2010/main"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xmlns:a14="http://schemas.microsoft.com/office/drawing/2010/main"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xmlns:a14="http://schemas.microsoft.com/office/drawing/2010/main"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xmlns:a14="http://schemas.microsoft.com/office/drawing/2010/main"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xmlns:a14="http://schemas.microsoft.com/office/drawing/2010/main"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xmlns:a14="http://schemas.microsoft.com/office/drawing/2010/main"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xmlns:a14="http://schemas.microsoft.com/office/drawing/2010/main"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xmlns:a14="http://schemas.microsoft.com/office/drawing/2010/main"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xmlns:a14="http://schemas.microsoft.com/office/drawing/2010/main"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xmlns:a14="http://schemas.microsoft.com/office/drawing/2010/main"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4" y="8169365"/>
          <a:ext cx="216767" cy="694590"/>
          <a:chOff x="5767610" y="8168753"/>
          <a:chExt cx="217594" cy="792441"/>
        </a:xfrm>
      </xdr:grpSpPr>
      <xdr:sp macro="" textlink="">
        <xdr:nvSpPr>
          <xdr:cNvPr id="43038" name="Option Button 30" hidden="1">
            <a:extLst>
              <a:ext uri="{63B3BB69-23CF-44E3-9099-C40C66FF867C}">
                <a14:compatExt xmlns:a14="http://schemas.microsoft.com/office/drawing/2010/main" spid="_x0000_s43038"/>
              </a:ext>
              <a:ext uri="{FF2B5EF4-FFF2-40B4-BE49-F238E27FC236}">
                <a16:creationId xmlns:a16="http://schemas.microsoft.com/office/drawing/2014/main" id="{00000000-0008-0000-0400-00001EA80000}"/>
              </a:ext>
            </a:extLst>
          </xdr:cNvPr>
          <xdr:cNvSpPr/>
        </xdr:nvSpPr>
        <xdr:spPr bwMode="auto">
          <a:xfrm>
            <a:off x="5768131" y="8168753"/>
            <a:ext cx="217073" cy="23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xmlns:a14="http://schemas.microsoft.com/office/drawing/2010/main" spid="_x0000_s43039"/>
              </a:ext>
              <a:ext uri="{FF2B5EF4-FFF2-40B4-BE49-F238E27FC236}">
                <a16:creationId xmlns:a16="http://schemas.microsoft.com/office/drawing/2014/main" id="{00000000-0008-0000-0400-00001FA80000}"/>
              </a:ext>
            </a:extLst>
          </xdr:cNvPr>
          <xdr:cNvSpPr/>
        </xdr:nvSpPr>
        <xdr:spPr bwMode="auto">
          <a:xfrm>
            <a:off x="5767610" y="8723068"/>
            <a:ext cx="216064"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80"/>
          <a:ext cx="300990" cy="426720"/>
          <a:chOff x="45017" y="37725"/>
          <a:chExt cx="3039" cy="4869"/>
        </a:xfrm>
      </xdr:grpSpPr>
      <xdr:sp macro="" textlink="">
        <xdr:nvSpPr>
          <xdr:cNvPr id="43040" name="Option Button 32" hidden="1">
            <a:extLst>
              <a:ext uri="{63B3BB69-23CF-44E3-9099-C40C66FF867C}">
                <a14:compatExt xmlns:a14="http://schemas.microsoft.com/office/drawing/2010/main"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xmlns:a14="http://schemas.microsoft.com/office/drawing/2010/main"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45"/>
          <a:ext cx="300990" cy="714375"/>
          <a:chOff x="57631" y="54838"/>
          <a:chExt cx="3018" cy="7876"/>
        </a:xfrm>
      </xdr:grpSpPr>
      <xdr:sp macro="" textlink="">
        <xdr:nvSpPr>
          <xdr:cNvPr id="43042" name="Option Button 34" hidden="1">
            <a:extLst>
              <a:ext uri="{63B3BB69-23CF-44E3-9099-C40C66FF867C}">
                <a14:compatExt xmlns:a14="http://schemas.microsoft.com/office/drawing/2010/main"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xmlns:a14="http://schemas.microsoft.com/office/drawing/2010/main"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xmlns:a14="http://schemas.microsoft.com/office/drawing/2010/main"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306"/>
          <a:ext cx="229138" cy="716619"/>
          <a:chOff x="45321" y="72871"/>
          <a:chExt cx="2304" cy="6586"/>
        </a:xfrm>
      </xdr:grpSpPr>
      <xdr:sp macro="" textlink="">
        <xdr:nvSpPr>
          <xdr:cNvPr id="43045" name="Option Button 37" hidden="1">
            <a:extLst>
              <a:ext uri="{63B3BB69-23CF-44E3-9099-C40C66FF867C}">
                <a14:compatExt xmlns:a14="http://schemas.microsoft.com/office/drawing/2010/main"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xmlns:a14="http://schemas.microsoft.com/office/drawing/2010/main"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71" y="8167707"/>
          <a:ext cx="196438" cy="742817"/>
          <a:chOff x="4538979" y="8166029"/>
          <a:chExt cx="208649" cy="749775"/>
        </a:xfrm>
      </xdr:grpSpPr>
      <xdr:sp macro="" textlink="">
        <xdr:nvSpPr>
          <xdr:cNvPr id="43047" name="Option Button 39" hidden="1">
            <a:extLst>
              <a:ext uri="{63B3BB69-23CF-44E3-9099-C40C66FF867C}">
                <a14:compatExt xmlns:a14="http://schemas.microsoft.com/office/drawing/2010/main" spid="_x0000_s43047"/>
              </a:ext>
              <a:ext uri="{FF2B5EF4-FFF2-40B4-BE49-F238E27FC236}">
                <a16:creationId xmlns:a16="http://schemas.microsoft.com/office/drawing/2014/main" id="{00000000-0008-0000-0400-000027A80000}"/>
              </a:ext>
            </a:extLst>
          </xdr:cNvPr>
          <xdr:cNvSpPr/>
        </xdr:nvSpPr>
        <xdr:spPr bwMode="auto">
          <a:xfrm>
            <a:off x="4540519" y="8166029"/>
            <a:ext cx="207109" cy="2403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xmlns:a14="http://schemas.microsoft.com/office/drawing/2010/main" spid="_x0000_s43048"/>
              </a:ext>
              <a:ext uri="{FF2B5EF4-FFF2-40B4-BE49-F238E27FC236}">
                <a16:creationId xmlns:a16="http://schemas.microsoft.com/office/drawing/2014/main" id="{00000000-0008-0000-0400-000028A80000}"/>
              </a:ext>
            </a:extLst>
          </xdr:cNvPr>
          <xdr:cNvSpPr/>
        </xdr:nvSpPr>
        <xdr:spPr bwMode="auto">
          <a:xfrm>
            <a:off x="4538979" y="8640689"/>
            <a:ext cx="186517" cy="275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xmlns:a14="http://schemas.microsoft.com/office/drawing/2010/main"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5"/>
          <a:ext cx="300992" cy="712885"/>
          <a:chOff x="5809589" y="7290608"/>
          <a:chExt cx="301595" cy="707491"/>
        </a:xfrm>
      </xdr:grpSpPr>
      <xdr:sp macro="" textlink="">
        <xdr:nvSpPr>
          <xdr:cNvPr id="43050" name="Option Button 42" hidden="1">
            <a:extLst>
              <a:ext uri="{63B3BB69-23CF-44E3-9099-C40C66FF867C}">
                <a14:compatExt xmlns:a14="http://schemas.microsoft.com/office/drawing/2010/main" spid="_x0000_s43050"/>
              </a:ext>
              <a:ext uri="{FF2B5EF4-FFF2-40B4-BE49-F238E27FC236}">
                <a16:creationId xmlns:a16="http://schemas.microsoft.com/office/drawing/2014/main" id="{00000000-0008-0000-0400-00002AA80000}"/>
              </a:ext>
            </a:extLst>
          </xdr:cNvPr>
          <xdr:cNvSpPr/>
        </xdr:nvSpPr>
        <xdr:spPr bwMode="auto">
          <a:xfrm>
            <a:off x="5809589" y="7290608"/>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xmlns:a14="http://schemas.microsoft.com/office/drawing/2010/main" spid="_x0000_s43051"/>
              </a:ext>
              <a:ext uri="{FF2B5EF4-FFF2-40B4-BE49-F238E27FC236}">
                <a16:creationId xmlns:a16="http://schemas.microsoft.com/office/drawing/2014/main" id="{00000000-0008-0000-0400-00002BA80000}"/>
              </a:ext>
            </a:extLst>
          </xdr:cNvPr>
          <xdr:cNvSpPr/>
        </xdr:nvSpPr>
        <xdr:spPr bwMode="auto">
          <a:xfrm>
            <a:off x="5809590" y="7752524"/>
            <a:ext cx="301594" cy="245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10"/>
          <a:ext cx="300990" cy="685800"/>
          <a:chOff x="57686" y="45007"/>
          <a:chExt cx="3018" cy="8207"/>
        </a:xfrm>
      </xdr:grpSpPr>
      <xdr:sp macro="" textlink="">
        <xdr:nvSpPr>
          <xdr:cNvPr id="43052" name="Option Button 44" hidden="1">
            <a:extLst>
              <a:ext uri="{63B3BB69-23CF-44E3-9099-C40C66FF867C}">
                <a14:compatExt xmlns:a14="http://schemas.microsoft.com/office/drawing/2010/main"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xmlns:a14="http://schemas.microsoft.com/office/drawing/2010/main"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xmlns:a14="http://schemas.microsoft.com/office/drawing/2010/main"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xmlns:a14="http://schemas.microsoft.com/office/drawing/2010/main"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xmlns:a14="http://schemas.microsoft.com/office/drawing/2010/main"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xmlns:a14="http://schemas.microsoft.com/office/drawing/2010/main"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114300</xdr:colOff>
          <xdr:row>20</xdr:row>
          <xdr:rowOff>15240</xdr:rowOff>
        </xdr:from>
        <xdr:to>
          <xdr:col>29</xdr:col>
          <xdr:colOff>99060</xdr:colOff>
          <xdr:row>21</xdr:row>
          <xdr:rowOff>7620</xdr:rowOff>
        </xdr:to>
        <xdr:sp macro="" textlink="">
          <xdr:nvSpPr>
            <xdr:cNvPr id="43008" name="Option Button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21</xdr:row>
          <xdr:rowOff>7620</xdr:rowOff>
        </xdr:from>
        <xdr:to>
          <xdr:col>29</xdr:col>
          <xdr:colOff>99060</xdr:colOff>
          <xdr:row>22</xdr:row>
          <xdr:rowOff>0</xdr:rowOff>
        </xdr:to>
        <xdr:sp macro="" textlink="">
          <xdr:nvSpPr>
            <xdr:cNvPr id="43058" name="Option Button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23</xdr:row>
          <xdr:rowOff>7620</xdr:rowOff>
        </xdr:from>
        <xdr:to>
          <xdr:col>29</xdr:col>
          <xdr:colOff>91440</xdr:colOff>
          <xdr:row>23</xdr:row>
          <xdr:rowOff>182880</xdr:rowOff>
        </xdr:to>
        <xdr:sp macro="" textlink="">
          <xdr:nvSpPr>
            <xdr:cNvPr id="43059" name="Option Button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24</xdr:row>
          <xdr:rowOff>22860</xdr:rowOff>
        </xdr:from>
        <xdr:to>
          <xdr:col>29</xdr:col>
          <xdr:colOff>91440</xdr:colOff>
          <xdr:row>24</xdr:row>
          <xdr:rowOff>198120</xdr:rowOff>
        </xdr:to>
        <xdr:sp macro="" textlink="">
          <xdr:nvSpPr>
            <xdr:cNvPr id="43060" name="Option Button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25</xdr:row>
          <xdr:rowOff>0</xdr:rowOff>
        </xdr:from>
        <xdr:to>
          <xdr:col>29</xdr:col>
          <xdr:colOff>91440</xdr:colOff>
          <xdr:row>26</xdr:row>
          <xdr:rowOff>0</xdr:rowOff>
        </xdr:to>
        <xdr:sp macro="" textlink="">
          <xdr:nvSpPr>
            <xdr:cNvPr id="43061" name="Option Button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27</xdr:row>
          <xdr:rowOff>7620</xdr:rowOff>
        </xdr:from>
        <xdr:to>
          <xdr:col>29</xdr:col>
          <xdr:colOff>91440</xdr:colOff>
          <xdr:row>27</xdr:row>
          <xdr:rowOff>182880</xdr:rowOff>
        </xdr:to>
        <xdr:sp macro="" textlink="">
          <xdr:nvSpPr>
            <xdr:cNvPr id="43062" name="Option Button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28</xdr:row>
          <xdr:rowOff>22860</xdr:rowOff>
        </xdr:from>
        <xdr:to>
          <xdr:col>29</xdr:col>
          <xdr:colOff>91440</xdr:colOff>
          <xdr:row>28</xdr:row>
          <xdr:rowOff>190500</xdr:rowOff>
        </xdr:to>
        <xdr:sp macro="" textlink="">
          <xdr:nvSpPr>
            <xdr:cNvPr id="43063" name="Option Button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29</xdr:row>
          <xdr:rowOff>7620</xdr:rowOff>
        </xdr:from>
        <xdr:to>
          <xdr:col>29</xdr:col>
          <xdr:colOff>91440</xdr:colOff>
          <xdr:row>29</xdr:row>
          <xdr:rowOff>167640</xdr:rowOff>
        </xdr:to>
        <xdr:sp macro="" textlink="">
          <xdr:nvSpPr>
            <xdr:cNvPr id="43064" name="Option Button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42</xdr:row>
          <xdr:rowOff>114300</xdr:rowOff>
        </xdr:from>
        <xdr:to>
          <xdr:col>29</xdr:col>
          <xdr:colOff>83820</xdr:colOff>
          <xdr:row>44</xdr:row>
          <xdr:rowOff>22860</xdr:rowOff>
        </xdr:to>
        <xdr:sp macro="" textlink="">
          <xdr:nvSpPr>
            <xdr:cNvPr id="43065" name="Option Button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43</xdr:row>
          <xdr:rowOff>167640</xdr:rowOff>
        </xdr:from>
        <xdr:to>
          <xdr:col>29</xdr:col>
          <xdr:colOff>83820</xdr:colOff>
          <xdr:row>45</xdr:row>
          <xdr:rowOff>7620</xdr:rowOff>
        </xdr:to>
        <xdr:sp macro="" textlink="">
          <xdr:nvSpPr>
            <xdr:cNvPr id="43066" name="Option Button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43</xdr:row>
          <xdr:rowOff>15240</xdr:rowOff>
        </xdr:from>
        <xdr:to>
          <xdr:col>37</xdr:col>
          <xdr:colOff>91440</xdr:colOff>
          <xdr:row>43</xdr:row>
          <xdr:rowOff>160020</xdr:rowOff>
        </xdr:to>
        <xdr:sp macro="" textlink="">
          <xdr:nvSpPr>
            <xdr:cNvPr id="43067" name="Option Button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44</xdr:row>
          <xdr:rowOff>15240</xdr:rowOff>
        </xdr:from>
        <xdr:to>
          <xdr:col>37</xdr:col>
          <xdr:colOff>91440</xdr:colOff>
          <xdr:row>44</xdr:row>
          <xdr:rowOff>144780</xdr:rowOff>
        </xdr:to>
        <xdr:sp macro="" textlink="">
          <xdr:nvSpPr>
            <xdr:cNvPr id="43068" name="Option Button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20</xdr:row>
          <xdr:rowOff>7620</xdr:rowOff>
        </xdr:from>
        <xdr:to>
          <xdr:col>29</xdr:col>
          <xdr:colOff>68580</xdr:colOff>
          <xdr:row>22</xdr:row>
          <xdr:rowOff>76200</xdr:rowOff>
        </xdr:to>
        <xdr:sp macro="" textlink="">
          <xdr:nvSpPr>
            <xdr:cNvPr id="43069" name="Group Box 13" hidden="1">
              <a:extLst>
                <a:ext uri="{63B3BB69-23CF-44E3-9099-C40C66FF867C}">
                  <a14:compatExt spid="_x0000_s430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106680</xdr:rowOff>
        </xdr:from>
        <xdr:to>
          <xdr:col>30</xdr:col>
          <xdr:colOff>45720</xdr:colOff>
          <xdr:row>27</xdr:row>
          <xdr:rowOff>22860</xdr:rowOff>
        </xdr:to>
        <xdr:sp macro="" textlink="">
          <xdr:nvSpPr>
            <xdr:cNvPr id="43070" name="Group Box 14" hidden="1">
              <a:extLst>
                <a:ext uri="{63B3BB69-23CF-44E3-9099-C40C66FF867C}">
                  <a14:compatExt spid="_x0000_s430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26</xdr:row>
          <xdr:rowOff>83820</xdr:rowOff>
        </xdr:from>
        <xdr:to>
          <xdr:col>30</xdr:col>
          <xdr:colOff>45720</xdr:colOff>
          <xdr:row>30</xdr:row>
          <xdr:rowOff>106680</xdr:rowOff>
        </xdr:to>
        <xdr:sp macro="" textlink="">
          <xdr:nvSpPr>
            <xdr:cNvPr id="43071" name="Group Box 15" hidden="1">
              <a:extLst>
                <a:ext uri="{63B3BB69-23CF-44E3-9099-C40C66FF867C}">
                  <a14:compatExt spid="_x0000_s430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15240</xdr:colOff>
          <xdr:row>30</xdr:row>
          <xdr:rowOff>99060</xdr:rowOff>
        </xdr:from>
        <xdr:to>
          <xdr:col>30</xdr:col>
          <xdr:colOff>45720</xdr:colOff>
          <xdr:row>34</xdr:row>
          <xdr:rowOff>38100</xdr:rowOff>
        </xdr:to>
        <xdr:sp macro="" textlink="">
          <xdr:nvSpPr>
            <xdr:cNvPr id="60" name="Group Box 16" hidden="1">
              <a:extLst>
                <a:ext uri="{63B3BB69-23CF-44E3-9099-C40C66FF867C}">
                  <a14:compatExt spid="_x0000_s430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31</xdr:row>
          <xdr:rowOff>7620</xdr:rowOff>
        </xdr:from>
        <xdr:to>
          <xdr:col>29</xdr:col>
          <xdr:colOff>91440</xdr:colOff>
          <xdr:row>32</xdr:row>
          <xdr:rowOff>22860</xdr:rowOff>
        </xdr:to>
        <xdr:sp macro="" textlink="">
          <xdr:nvSpPr>
            <xdr:cNvPr id="61" name="Option Button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32</xdr:row>
          <xdr:rowOff>45720</xdr:rowOff>
        </xdr:from>
        <xdr:to>
          <xdr:col>29</xdr:col>
          <xdr:colOff>91440</xdr:colOff>
          <xdr:row>32</xdr:row>
          <xdr:rowOff>205740</xdr:rowOff>
        </xdr:to>
        <xdr:sp macro="" textlink="">
          <xdr:nvSpPr>
            <xdr:cNvPr id="62" name="Option Button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33</xdr:row>
          <xdr:rowOff>38100</xdr:rowOff>
        </xdr:from>
        <xdr:to>
          <xdr:col>29</xdr:col>
          <xdr:colOff>91440</xdr:colOff>
          <xdr:row>34</xdr:row>
          <xdr:rowOff>0</xdr:rowOff>
        </xdr:to>
        <xdr:sp macro="" textlink="">
          <xdr:nvSpPr>
            <xdr:cNvPr id="63" name="Option Button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34</xdr:row>
          <xdr:rowOff>30480</xdr:rowOff>
        </xdr:from>
        <xdr:to>
          <xdr:col>30</xdr:col>
          <xdr:colOff>137160</xdr:colOff>
          <xdr:row>38</xdr:row>
          <xdr:rowOff>76200</xdr:rowOff>
        </xdr:to>
        <xdr:sp macro="" textlink="">
          <xdr:nvSpPr>
            <xdr:cNvPr id="43072" name="Group Box 20" hidden="1">
              <a:extLst>
                <a:ext uri="{63B3BB69-23CF-44E3-9099-C40C66FF867C}">
                  <a14:compatExt spid="_x0000_s430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68580</xdr:colOff>
          <xdr:row>42</xdr:row>
          <xdr:rowOff>68580</xdr:rowOff>
        </xdr:from>
        <xdr:to>
          <xdr:col>29</xdr:col>
          <xdr:colOff>121920</xdr:colOff>
          <xdr:row>46</xdr:row>
          <xdr:rowOff>15240</xdr:rowOff>
        </xdr:to>
        <xdr:sp macro="" textlink="">
          <xdr:nvSpPr>
            <xdr:cNvPr id="43073" name="Group Box 21" hidden="1">
              <a:extLst>
                <a:ext uri="{63B3BB69-23CF-44E3-9099-C40C66FF867C}">
                  <a14:compatExt spid="_x0000_s43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106680</xdr:rowOff>
        </xdr:from>
        <xdr:to>
          <xdr:col>38</xdr:col>
          <xdr:colOff>60960</xdr:colOff>
          <xdr:row>31</xdr:row>
          <xdr:rowOff>22860</xdr:rowOff>
        </xdr:to>
        <xdr:sp macro="" textlink="">
          <xdr:nvSpPr>
            <xdr:cNvPr id="43074" name="Group Box 22" hidden="1">
              <a:extLst>
                <a:ext uri="{63B3BB69-23CF-44E3-9099-C40C66FF867C}">
                  <a14:compatExt spid="_x0000_s43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30</xdr:row>
          <xdr:rowOff>91440</xdr:rowOff>
        </xdr:from>
        <xdr:to>
          <xdr:col>39</xdr:col>
          <xdr:colOff>38100</xdr:colOff>
          <xdr:row>34</xdr:row>
          <xdr:rowOff>7620</xdr:rowOff>
        </xdr:to>
        <xdr:sp macro="" textlink="">
          <xdr:nvSpPr>
            <xdr:cNvPr id="43075" name="Group Box 23" hidden="1">
              <a:extLst>
                <a:ext uri="{63B3BB69-23CF-44E3-9099-C40C66FF867C}">
                  <a14:compatExt spid="_x0000_s43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91440</xdr:colOff>
          <xdr:row>33</xdr:row>
          <xdr:rowOff>144780</xdr:rowOff>
        </xdr:from>
        <xdr:to>
          <xdr:col>38</xdr:col>
          <xdr:colOff>99060</xdr:colOff>
          <xdr:row>38</xdr:row>
          <xdr:rowOff>30480</xdr:rowOff>
        </xdr:to>
        <xdr:sp macro="" textlink="">
          <xdr:nvSpPr>
            <xdr:cNvPr id="43076" name="Group Box 24" hidden="1">
              <a:extLst>
                <a:ext uri="{63B3BB69-23CF-44E3-9099-C40C66FF867C}">
                  <a14:compatExt spid="_x0000_s4303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83820</xdr:rowOff>
        </xdr:from>
        <xdr:to>
          <xdr:col>38</xdr:col>
          <xdr:colOff>129540</xdr:colOff>
          <xdr:row>41</xdr:row>
          <xdr:rowOff>160020</xdr:rowOff>
        </xdr:to>
        <xdr:sp macro="" textlink="">
          <xdr:nvSpPr>
            <xdr:cNvPr id="43077" name="Group Box 25" hidden="1">
              <a:extLst>
                <a:ext uri="{63B3BB69-23CF-44E3-9099-C40C66FF867C}">
                  <a14:compatExt spid="_x0000_s43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42</xdr:row>
          <xdr:rowOff>114300</xdr:rowOff>
        </xdr:from>
        <xdr:to>
          <xdr:col>38</xdr:col>
          <xdr:colOff>45720</xdr:colOff>
          <xdr:row>46</xdr:row>
          <xdr:rowOff>99060</xdr:rowOff>
        </xdr:to>
        <xdr:sp macro="" textlink="">
          <xdr:nvSpPr>
            <xdr:cNvPr id="43078" name="Group Box 26" hidden="1">
              <a:extLst>
                <a:ext uri="{63B3BB69-23CF-44E3-9099-C40C66FF867C}">
                  <a14:compatExt spid="_x0000_s43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19</xdr:row>
          <xdr:rowOff>129540</xdr:rowOff>
        </xdr:from>
        <xdr:to>
          <xdr:col>30</xdr:col>
          <xdr:colOff>38100</xdr:colOff>
          <xdr:row>23</xdr:row>
          <xdr:rowOff>68580</xdr:rowOff>
        </xdr:to>
        <xdr:sp macro="" textlink="">
          <xdr:nvSpPr>
            <xdr:cNvPr id="43079" name="Group Box 27" hidden="1">
              <a:extLst>
                <a:ext uri="{63B3BB69-23CF-44E3-9099-C40C66FF867C}">
                  <a14:compatExt spid="_x0000_s43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19</xdr:row>
          <xdr:rowOff>137160</xdr:rowOff>
        </xdr:from>
        <xdr:to>
          <xdr:col>38</xdr:col>
          <xdr:colOff>53340</xdr:colOff>
          <xdr:row>23</xdr:row>
          <xdr:rowOff>68580</xdr:rowOff>
        </xdr:to>
        <xdr:sp macro="" textlink="">
          <xdr:nvSpPr>
            <xdr:cNvPr id="43080" name="Group Box 28" hidden="1">
              <a:extLst>
                <a:ext uri="{63B3BB69-23CF-44E3-9099-C40C66FF867C}">
                  <a14:compatExt spid="_x0000_s43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53340</xdr:colOff>
          <xdr:row>22</xdr:row>
          <xdr:rowOff>76200</xdr:rowOff>
        </xdr:from>
        <xdr:to>
          <xdr:col>38</xdr:col>
          <xdr:colOff>45720</xdr:colOff>
          <xdr:row>27</xdr:row>
          <xdr:rowOff>38100</xdr:rowOff>
        </xdr:to>
        <xdr:sp macro="" textlink="">
          <xdr:nvSpPr>
            <xdr:cNvPr id="43081" name="Group Box 29" hidden="1">
              <a:extLst>
                <a:ext uri="{63B3BB69-23CF-44E3-9099-C40C66FF867C}">
                  <a14:compatExt spid="_x0000_s430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39</xdr:row>
          <xdr:rowOff>0</xdr:rowOff>
        </xdr:from>
        <xdr:to>
          <xdr:col>37</xdr:col>
          <xdr:colOff>30480</xdr:colOff>
          <xdr:row>39</xdr:row>
          <xdr:rowOff>167640</xdr:rowOff>
        </xdr:to>
        <xdr:sp macro="" textlink="">
          <xdr:nvSpPr>
            <xdr:cNvPr id="43082" name="Option Button 30" hidden="1">
              <a:extLst>
                <a:ext uri="{63B3BB69-23CF-44E3-9099-C40C66FF867C}">
                  <a14:compatExt spid="_x0000_s4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40</xdr:row>
          <xdr:rowOff>220980</xdr:rowOff>
        </xdr:from>
        <xdr:to>
          <xdr:col>37</xdr:col>
          <xdr:colOff>22860</xdr:colOff>
          <xdr:row>41</xdr:row>
          <xdr:rowOff>160020</xdr:rowOff>
        </xdr:to>
        <xdr:sp macro="" textlink="">
          <xdr:nvSpPr>
            <xdr:cNvPr id="43083" name="Option Button 31" hidden="1">
              <a:extLst>
                <a:ext uri="{63B3BB69-23CF-44E3-9099-C40C66FF867C}">
                  <a14:compatExt spid="_x0000_s4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20</xdr:row>
          <xdr:rowOff>0</xdr:rowOff>
        </xdr:from>
        <xdr:to>
          <xdr:col>37</xdr:col>
          <xdr:colOff>91440</xdr:colOff>
          <xdr:row>21</xdr:row>
          <xdr:rowOff>0</xdr:rowOff>
        </xdr:to>
        <xdr:sp macro="" textlink="">
          <xdr:nvSpPr>
            <xdr:cNvPr id="43084" name="Option Button 32" hidden="1">
              <a:extLst>
                <a:ext uri="{63B3BB69-23CF-44E3-9099-C40C66FF867C}">
                  <a14:compatExt spid="_x0000_s4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21</xdr:row>
          <xdr:rowOff>0</xdr:rowOff>
        </xdr:from>
        <xdr:to>
          <xdr:col>37</xdr:col>
          <xdr:colOff>91440</xdr:colOff>
          <xdr:row>22</xdr:row>
          <xdr:rowOff>0</xdr:rowOff>
        </xdr:to>
        <xdr:sp macro="" textlink="">
          <xdr:nvSpPr>
            <xdr:cNvPr id="43085" name="Option Button 33" hidden="1">
              <a:extLst>
                <a:ext uri="{63B3BB69-23CF-44E3-9099-C40C66FF867C}">
                  <a14:compatExt spid="_x0000_s43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27</xdr:row>
          <xdr:rowOff>7620</xdr:rowOff>
        </xdr:from>
        <xdr:to>
          <xdr:col>37</xdr:col>
          <xdr:colOff>91440</xdr:colOff>
          <xdr:row>27</xdr:row>
          <xdr:rowOff>175260</xdr:rowOff>
        </xdr:to>
        <xdr:sp macro="" textlink="">
          <xdr:nvSpPr>
            <xdr:cNvPr id="43086" name="Option Button 34" hidden="1">
              <a:extLst>
                <a:ext uri="{63B3BB69-23CF-44E3-9099-C40C66FF867C}">
                  <a14:compatExt spid="_x0000_s43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22860</xdr:rowOff>
        </xdr:from>
        <xdr:to>
          <xdr:col>37</xdr:col>
          <xdr:colOff>91440</xdr:colOff>
          <xdr:row>28</xdr:row>
          <xdr:rowOff>175260</xdr:rowOff>
        </xdr:to>
        <xdr:sp macro="" textlink="">
          <xdr:nvSpPr>
            <xdr:cNvPr id="43087" name="Option Button 35" hidden="1">
              <a:extLst>
                <a:ext uri="{63B3BB69-23CF-44E3-9099-C40C66FF867C}">
                  <a14:compatExt spid="_x0000_s43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28</xdr:row>
          <xdr:rowOff>205740</xdr:rowOff>
        </xdr:from>
        <xdr:to>
          <xdr:col>37</xdr:col>
          <xdr:colOff>83820</xdr:colOff>
          <xdr:row>30</xdr:row>
          <xdr:rowOff>0</xdr:rowOff>
        </xdr:to>
        <xdr:sp macro="" textlink="">
          <xdr:nvSpPr>
            <xdr:cNvPr id="43088" name="Option Button 36" hidden="1">
              <a:extLst>
                <a:ext uri="{63B3BB69-23CF-44E3-9099-C40C66FF867C}">
                  <a14:compatExt spid="_x0000_s43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34</xdr:row>
          <xdr:rowOff>114300</xdr:rowOff>
        </xdr:from>
        <xdr:to>
          <xdr:col>29</xdr:col>
          <xdr:colOff>22860</xdr:colOff>
          <xdr:row>36</xdr:row>
          <xdr:rowOff>15240</xdr:rowOff>
        </xdr:to>
        <xdr:sp macro="" textlink="">
          <xdr:nvSpPr>
            <xdr:cNvPr id="43089" name="Option Button 37" hidden="1">
              <a:extLst>
                <a:ext uri="{63B3BB69-23CF-44E3-9099-C40C66FF867C}">
                  <a14:compatExt spid="_x0000_s4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106680</xdr:colOff>
          <xdr:row>36</xdr:row>
          <xdr:rowOff>198120</xdr:rowOff>
        </xdr:from>
        <xdr:to>
          <xdr:col>29</xdr:col>
          <xdr:colOff>30480</xdr:colOff>
          <xdr:row>38</xdr:row>
          <xdr:rowOff>15240</xdr:rowOff>
        </xdr:to>
        <xdr:sp macro="" textlink="">
          <xdr:nvSpPr>
            <xdr:cNvPr id="43090" name="Option Button 38" hidden="1">
              <a:extLst>
                <a:ext uri="{63B3BB69-23CF-44E3-9099-C40C66FF867C}">
                  <a14:compatExt spid="_x0000_s4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38</xdr:row>
          <xdr:rowOff>106680</xdr:rowOff>
        </xdr:from>
        <xdr:to>
          <xdr:col>29</xdr:col>
          <xdr:colOff>15240</xdr:colOff>
          <xdr:row>40</xdr:row>
          <xdr:rowOff>15240</xdr:rowOff>
        </xdr:to>
        <xdr:sp macro="" textlink="">
          <xdr:nvSpPr>
            <xdr:cNvPr id="43091" name="Option Button 39" hidden="1">
              <a:extLst>
                <a:ext uri="{63B3BB69-23CF-44E3-9099-C40C66FF867C}">
                  <a14:compatExt spid="_x0000_s4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40</xdr:row>
          <xdr:rowOff>205740</xdr:rowOff>
        </xdr:from>
        <xdr:to>
          <xdr:col>28</xdr:col>
          <xdr:colOff>129540</xdr:colOff>
          <xdr:row>42</xdr:row>
          <xdr:rowOff>22860</xdr:rowOff>
        </xdr:to>
        <xdr:sp macro="" textlink="">
          <xdr:nvSpPr>
            <xdr:cNvPr id="43092" name="Option Button 40" hidden="1">
              <a:extLst>
                <a:ext uri="{63B3BB69-23CF-44E3-9099-C40C66FF867C}">
                  <a14:compatExt spid="_x0000_s4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121920</xdr:colOff>
          <xdr:row>38</xdr:row>
          <xdr:rowOff>53340</xdr:rowOff>
        </xdr:from>
        <xdr:to>
          <xdr:col>30</xdr:col>
          <xdr:colOff>83820</xdr:colOff>
          <xdr:row>43</xdr:row>
          <xdr:rowOff>0</xdr:rowOff>
        </xdr:to>
        <xdr:sp macro="" textlink="">
          <xdr:nvSpPr>
            <xdr:cNvPr id="43093" name="Group Box 41" hidden="1">
              <a:extLst>
                <a:ext uri="{63B3BB69-23CF-44E3-9099-C40C66FF867C}">
                  <a14:compatExt spid="_x0000_s43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34</xdr:row>
          <xdr:rowOff>99060</xdr:rowOff>
        </xdr:from>
        <xdr:to>
          <xdr:col>37</xdr:col>
          <xdr:colOff>99060</xdr:colOff>
          <xdr:row>36</xdr:row>
          <xdr:rowOff>15240</xdr:rowOff>
        </xdr:to>
        <xdr:sp macro="" textlink="">
          <xdr:nvSpPr>
            <xdr:cNvPr id="43094" name="Option Button 42" hidden="1">
              <a:extLst>
                <a:ext uri="{63B3BB69-23CF-44E3-9099-C40C66FF867C}">
                  <a14:compatExt spid="_x0000_s4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36</xdr:row>
          <xdr:rowOff>190500</xdr:rowOff>
        </xdr:from>
        <xdr:to>
          <xdr:col>37</xdr:col>
          <xdr:colOff>99060</xdr:colOff>
          <xdr:row>38</xdr:row>
          <xdr:rowOff>7620</xdr:rowOff>
        </xdr:to>
        <xdr:sp macro="" textlink="">
          <xdr:nvSpPr>
            <xdr:cNvPr id="43095" name="Option Button 43" hidden="1">
              <a:extLst>
                <a:ext uri="{63B3BB69-23CF-44E3-9099-C40C66FF867C}">
                  <a14:compatExt spid="_x0000_s4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23</xdr:row>
          <xdr:rowOff>15240</xdr:rowOff>
        </xdr:from>
        <xdr:to>
          <xdr:col>37</xdr:col>
          <xdr:colOff>91440</xdr:colOff>
          <xdr:row>23</xdr:row>
          <xdr:rowOff>182880</xdr:rowOff>
        </xdr:to>
        <xdr:sp macro="" textlink="">
          <xdr:nvSpPr>
            <xdr:cNvPr id="43096" name="Option Button 44" hidden="1">
              <a:extLst>
                <a:ext uri="{63B3BB69-23CF-44E3-9099-C40C66FF867C}">
                  <a14:compatExt spid="_x0000_s4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24</xdr:row>
          <xdr:rowOff>22860</xdr:rowOff>
        </xdr:from>
        <xdr:to>
          <xdr:col>37</xdr:col>
          <xdr:colOff>91440</xdr:colOff>
          <xdr:row>24</xdr:row>
          <xdr:rowOff>182880</xdr:rowOff>
        </xdr:to>
        <xdr:sp macro="" textlink="">
          <xdr:nvSpPr>
            <xdr:cNvPr id="43097" name="Option Button 45" hidden="1">
              <a:extLst>
                <a:ext uri="{63B3BB69-23CF-44E3-9099-C40C66FF867C}">
                  <a14:compatExt spid="_x0000_s4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25</xdr:row>
          <xdr:rowOff>7620</xdr:rowOff>
        </xdr:from>
        <xdr:to>
          <xdr:col>37</xdr:col>
          <xdr:colOff>22860</xdr:colOff>
          <xdr:row>25</xdr:row>
          <xdr:rowOff>167640</xdr:rowOff>
        </xdr:to>
        <xdr:sp macro="" textlink="">
          <xdr:nvSpPr>
            <xdr:cNvPr id="43098" name="Option Button 46" hidden="1">
              <a:extLst>
                <a:ext uri="{63B3BB69-23CF-44E3-9099-C40C66FF867C}">
                  <a14:compatExt spid="_x0000_s4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31</xdr:row>
          <xdr:rowOff>7620</xdr:rowOff>
        </xdr:from>
        <xdr:to>
          <xdr:col>37</xdr:col>
          <xdr:colOff>91440</xdr:colOff>
          <xdr:row>32</xdr:row>
          <xdr:rowOff>15240</xdr:rowOff>
        </xdr:to>
        <xdr:sp macro="" textlink="">
          <xdr:nvSpPr>
            <xdr:cNvPr id="43099" name="Option Button 47" hidden="1">
              <a:extLst>
                <a:ext uri="{63B3BB69-23CF-44E3-9099-C40C66FF867C}">
                  <a14:compatExt spid="_x0000_s43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32</xdr:row>
          <xdr:rowOff>45720</xdr:rowOff>
        </xdr:from>
        <xdr:to>
          <xdr:col>37</xdr:col>
          <xdr:colOff>91440</xdr:colOff>
          <xdr:row>32</xdr:row>
          <xdr:rowOff>190500</xdr:rowOff>
        </xdr:to>
        <xdr:sp macro="" textlink="">
          <xdr:nvSpPr>
            <xdr:cNvPr id="43100" name="Option Button 48" hidden="1">
              <a:extLst>
                <a:ext uri="{63B3BB69-23CF-44E3-9099-C40C66FF867C}">
                  <a14:compatExt spid="_x0000_s43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106680</xdr:colOff>
          <xdr:row>33</xdr:row>
          <xdr:rowOff>7620</xdr:rowOff>
        </xdr:from>
        <xdr:to>
          <xdr:col>37</xdr:col>
          <xdr:colOff>83820</xdr:colOff>
          <xdr:row>34</xdr:row>
          <xdr:rowOff>0</xdr:rowOff>
        </xdr:to>
        <xdr:sp macro="" textlink="">
          <xdr:nvSpPr>
            <xdr:cNvPr id="43101" name="Option Button 49" hidden="1">
              <a:extLst>
                <a:ext uri="{63B3BB69-23CF-44E3-9099-C40C66FF867C}">
                  <a14:compatExt spid="_x0000_s4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8" y="3772557"/>
          <a:chExt cx="303836" cy="486904"/>
        </a:xfrm>
      </xdr:grpSpPr>
      <xdr:sp macro="" textlink="">
        <xdr:nvSpPr>
          <xdr:cNvPr id="54273" name="Option Button 1" hidden="1">
            <a:extLst>
              <a:ext uri="{63B3BB69-23CF-44E3-9099-C40C66FF867C}">
                <a14:compatExt xmlns:a14="http://schemas.microsoft.com/office/drawing/2010/main"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xmlns:a14="http://schemas.microsoft.com/office/drawing/2010/main"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62"/>
          <a:chExt cx="301792" cy="780086"/>
        </a:xfrm>
      </xdr:grpSpPr>
      <xdr:sp macro="" textlink="">
        <xdr:nvSpPr>
          <xdr:cNvPr id="54275" name="Option Button 3" hidden="1">
            <a:extLst>
              <a:ext uri="{63B3BB69-23CF-44E3-9099-C40C66FF867C}">
                <a14:compatExt xmlns:a14="http://schemas.microsoft.com/office/drawing/2010/main" spid="_x0000_s54275"/>
              </a:ext>
              <a:ext uri="{FF2B5EF4-FFF2-40B4-BE49-F238E27FC236}">
                <a16:creationId xmlns:a16="http://schemas.microsoft.com/office/drawing/2014/main" id="{00000000-0008-0000-0500-000003D40000}"/>
              </a:ext>
            </a:extLst>
          </xdr:cNvPr>
          <xdr:cNvSpPr/>
        </xdr:nvSpPr>
        <xdr:spPr bwMode="auto">
          <a:xfrm>
            <a:off x="4470327" y="4496262"/>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xmlns:a14="http://schemas.microsoft.com/office/drawing/2010/main"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xmlns:a14="http://schemas.microsoft.com/office/drawing/2010/main" spid="_x0000_s54277"/>
              </a:ext>
              <a:ext uri="{FF2B5EF4-FFF2-40B4-BE49-F238E27FC236}">
                <a16:creationId xmlns:a16="http://schemas.microsoft.com/office/drawing/2014/main" id="{00000000-0008-0000-0500-000005D40000}"/>
              </a:ext>
            </a:extLst>
          </xdr:cNvPr>
          <xdr:cNvSpPr/>
        </xdr:nvSpPr>
        <xdr:spPr bwMode="auto">
          <a:xfrm>
            <a:off x="4470327" y="5026723"/>
            <a:ext cx="301792" cy="249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2" y="5456617"/>
          <a:chExt cx="308373" cy="759871"/>
        </a:xfrm>
      </xdr:grpSpPr>
      <xdr:sp macro="" textlink="">
        <xdr:nvSpPr>
          <xdr:cNvPr id="54278" name="Option Button 6" hidden="1">
            <a:extLst>
              <a:ext uri="{63B3BB69-23CF-44E3-9099-C40C66FF867C}">
                <a14:compatExt xmlns:a14="http://schemas.microsoft.com/office/drawing/2010/main" spid="_x0000_s54278"/>
              </a:ext>
              <a:ext uri="{FF2B5EF4-FFF2-40B4-BE49-F238E27FC236}">
                <a16:creationId xmlns:a16="http://schemas.microsoft.com/office/drawing/2014/main" id="{00000000-0008-0000-0500-000006D40000}"/>
              </a:ext>
            </a:extLst>
          </xdr:cNvPr>
          <xdr:cNvSpPr/>
        </xdr:nvSpPr>
        <xdr:spPr bwMode="auto">
          <a:xfrm>
            <a:off x="4540192" y="5456617"/>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xmlns:a14="http://schemas.microsoft.com/office/drawing/2010/main"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xmlns:a14="http://schemas.microsoft.com/office/drawing/2010/main" spid="_x0000_s54280"/>
              </a:ext>
              <a:ext uri="{FF2B5EF4-FFF2-40B4-BE49-F238E27FC236}">
                <a16:creationId xmlns:a16="http://schemas.microsoft.com/office/drawing/2014/main" id="{00000000-0008-0000-0500-000008D40000}"/>
              </a:ext>
            </a:extLst>
          </xdr:cNvPr>
          <xdr:cNvSpPr/>
        </xdr:nvSpPr>
        <xdr:spPr bwMode="auto">
          <a:xfrm>
            <a:off x="4540194" y="5997900"/>
            <a:ext cx="308371" cy="21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xmlns:a14="http://schemas.microsoft.com/office/drawing/2010/main"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xmlns:a14="http://schemas.microsoft.com/office/drawing/2010/main"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7978"/>
          <a:chExt cx="301792" cy="494737"/>
        </a:xfrm>
      </xdr:grpSpPr>
      <xdr:sp macro="" textlink="">
        <xdr:nvSpPr>
          <xdr:cNvPr id="54283" name="Option Button 11" hidden="1">
            <a:extLst>
              <a:ext uri="{63B3BB69-23CF-44E3-9099-C40C66FF867C}">
                <a14:compatExt xmlns:a14="http://schemas.microsoft.com/office/drawing/2010/main" spid="_x0000_s54283"/>
              </a:ext>
              <a:ext uri="{FF2B5EF4-FFF2-40B4-BE49-F238E27FC236}">
                <a16:creationId xmlns:a16="http://schemas.microsoft.com/office/drawing/2014/main" id="{00000000-0008-0000-0500-00000BD40000}"/>
              </a:ext>
            </a:extLst>
          </xdr:cNvPr>
          <xdr:cNvSpPr/>
        </xdr:nvSpPr>
        <xdr:spPr bwMode="auto">
          <a:xfrm>
            <a:off x="5753695" y="8927978"/>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xmlns:a14="http://schemas.microsoft.com/office/drawing/2010/main" spid="_x0000_s54284"/>
              </a:ext>
              <a:ext uri="{FF2B5EF4-FFF2-40B4-BE49-F238E27FC236}">
                <a16:creationId xmlns:a16="http://schemas.microsoft.com/office/drawing/2014/main" id="{00000000-0008-0000-0500-00000CD40000}"/>
              </a:ext>
            </a:extLst>
          </xdr:cNvPr>
          <xdr:cNvSpPr/>
        </xdr:nvSpPr>
        <xdr:spPr bwMode="auto">
          <a:xfrm>
            <a:off x="5753695" y="920705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xmlns:a14="http://schemas.microsoft.com/office/drawing/2010/main"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xmlns:a14="http://schemas.microsoft.com/office/drawing/2010/main"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xmlns:a14="http://schemas.microsoft.com/office/drawing/2010/main"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xmlns:a14="http://schemas.microsoft.com/office/drawing/2010/main"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2" y="6438951"/>
          <a:chExt cx="308373" cy="779254"/>
        </a:xfrm>
      </xdr:grpSpPr>
      <xdr:sp macro="" textlink="">
        <xdr:nvSpPr>
          <xdr:cNvPr id="54289" name="Option Button 17" hidden="1">
            <a:extLst>
              <a:ext uri="{63B3BB69-23CF-44E3-9099-C40C66FF867C}">
                <a14:compatExt xmlns:a14="http://schemas.microsoft.com/office/drawing/2010/main" spid="_x0000_s54289"/>
              </a:ext>
              <a:ext uri="{FF2B5EF4-FFF2-40B4-BE49-F238E27FC236}">
                <a16:creationId xmlns:a16="http://schemas.microsoft.com/office/drawing/2014/main" id="{00000000-0008-0000-0500-000011D40000}"/>
              </a:ext>
            </a:extLst>
          </xdr:cNvPr>
          <xdr:cNvSpPr/>
        </xdr:nvSpPr>
        <xdr:spPr bwMode="auto">
          <a:xfrm>
            <a:off x="4540192" y="6438951"/>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xmlns:a14="http://schemas.microsoft.com/office/drawing/2010/main"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xmlns:a14="http://schemas.microsoft.com/office/drawing/2010/main" spid="_x0000_s54291"/>
              </a:ext>
              <a:ext uri="{FF2B5EF4-FFF2-40B4-BE49-F238E27FC236}">
                <a16:creationId xmlns:a16="http://schemas.microsoft.com/office/drawing/2014/main" id="{00000000-0008-0000-0500-000013D40000}"/>
              </a:ext>
            </a:extLst>
          </xdr:cNvPr>
          <xdr:cNvSpPr/>
        </xdr:nvSpPr>
        <xdr:spPr bwMode="auto">
          <a:xfrm>
            <a:off x="4540194" y="7001741"/>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xmlns:a14="http://schemas.microsoft.com/office/drawing/2010/main"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xmlns:a14="http://schemas.microsoft.com/office/drawing/2010/main"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xmlns:a14="http://schemas.microsoft.com/office/drawing/2010/main"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xmlns:a14="http://schemas.microsoft.com/office/drawing/2010/main"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xmlns:a14="http://schemas.microsoft.com/office/drawing/2010/main"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xmlns:a14="http://schemas.microsoft.com/office/drawing/2010/main"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xmlns:a14="http://schemas.microsoft.com/office/drawing/2010/main"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xmlns:a14="http://schemas.microsoft.com/office/drawing/2010/main"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xmlns:a14="http://schemas.microsoft.com/office/drawing/2010/main"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xmlns:a14="http://schemas.microsoft.com/office/drawing/2010/main"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612" y="8167942"/>
          <a:chExt cx="225530" cy="793279"/>
        </a:xfrm>
      </xdr:grpSpPr>
      <xdr:sp macro="" textlink="">
        <xdr:nvSpPr>
          <xdr:cNvPr id="54302" name="Option Button 30" hidden="1">
            <a:extLst>
              <a:ext uri="{63B3BB69-23CF-44E3-9099-C40C66FF867C}">
                <a14:compatExt xmlns:a14="http://schemas.microsoft.com/office/drawing/2010/main" spid="_x0000_s54302"/>
              </a:ext>
              <a:ext uri="{FF2B5EF4-FFF2-40B4-BE49-F238E27FC236}">
                <a16:creationId xmlns:a16="http://schemas.microsoft.com/office/drawing/2014/main" id="{00000000-0008-0000-0500-00001ED40000}"/>
              </a:ext>
            </a:extLst>
          </xdr:cNvPr>
          <xdr:cNvSpPr/>
        </xdr:nvSpPr>
        <xdr:spPr bwMode="auto">
          <a:xfrm>
            <a:off x="5754650" y="8167942"/>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xmlns:a14="http://schemas.microsoft.com/office/drawing/2010/main" spid="_x0000_s54303"/>
              </a:ext>
              <a:ext uri="{FF2B5EF4-FFF2-40B4-BE49-F238E27FC236}">
                <a16:creationId xmlns:a16="http://schemas.microsoft.com/office/drawing/2014/main" id="{00000000-0008-0000-0500-00001FD40000}"/>
              </a:ext>
            </a:extLst>
          </xdr:cNvPr>
          <xdr:cNvSpPr/>
        </xdr:nvSpPr>
        <xdr:spPr bwMode="auto">
          <a:xfrm>
            <a:off x="5754612"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xmlns:a14="http://schemas.microsoft.com/office/drawing/2010/main"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xmlns:a14="http://schemas.microsoft.com/office/drawing/2010/main"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xmlns:a14="http://schemas.microsoft.com/office/drawing/2010/main"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xmlns:a14="http://schemas.microsoft.com/office/drawing/2010/main"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xmlns:a14="http://schemas.microsoft.com/office/drawing/2010/main"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xmlns:a14="http://schemas.microsoft.com/office/drawing/2010/main"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xmlns:a14="http://schemas.microsoft.com/office/drawing/2010/main"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44" y="8163150"/>
          <a:chExt cx="208417" cy="747995"/>
        </a:xfrm>
      </xdr:grpSpPr>
      <xdr:sp macro="" textlink="">
        <xdr:nvSpPr>
          <xdr:cNvPr id="54311" name="Option Button 39" hidden="1">
            <a:extLst>
              <a:ext uri="{63B3BB69-23CF-44E3-9099-C40C66FF867C}">
                <a14:compatExt xmlns:a14="http://schemas.microsoft.com/office/drawing/2010/main" spid="_x0000_s54311"/>
              </a:ext>
              <a:ext uri="{FF2B5EF4-FFF2-40B4-BE49-F238E27FC236}">
                <a16:creationId xmlns:a16="http://schemas.microsoft.com/office/drawing/2014/main" id="{00000000-0008-0000-0500-000027D40000}"/>
              </a:ext>
            </a:extLst>
          </xdr:cNvPr>
          <xdr:cNvSpPr/>
        </xdr:nvSpPr>
        <xdr:spPr bwMode="auto">
          <a:xfrm>
            <a:off x="4529944" y="816315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xmlns:a14="http://schemas.microsoft.com/office/drawing/2010/main" spid="_x0000_s54312"/>
              </a:ext>
              <a:ext uri="{FF2B5EF4-FFF2-40B4-BE49-F238E27FC236}">
                <a16:creationId xmlns:a16="http://schemas.microsoft.com/office/drawing/2014/main" id="{00000000-0008-0000-0500-000028D40000}"/>
              </a:ext>
            </a:extLst>
          </xdr:cNvPr>
          <xdr:cNvSpPr/>
        </xdr:nvSpPr>
        <xdr:spPr bwMode="auto">
          <a:xfrm>
            <a:off x="4529944" y="8642628"/>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xmlns:a14="http://schemas.microsoft.com/office/drawing/2010/main"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81" y="7286478"/>
          <a:chExt cx="301599" cy="710874"/>
        </a:xfrm>
      </xdr:grpSpPr>
      <xdr:sp macro="" textlink="">
        <xdr:nvSpPr>
          <xdr:cNvPr id="54314" name="Option Button 42" hidden="1">
            <a:extLst>
              <a:ext uri="{63B3BB69-23CF-44E3-9099-C40C66FF867C}">
                <a14:compatExt xmlns:a14="http://schemas.microsoft.com/office/drawing/2010/main" spid="_x0000_s54314"/>
              </a:ext>
              <a:ext uri="{FF2B5EF4-FFF2-40B4-BE49-F238E27FC236}">
                <a16:creationId xmlns:a16="http://schemas.microsoft.com/office/drawing/2014/main" id="{00000000-0008-0000-0500-00002AD40000}"/>
              </a:ext>
            </a:extLst>
          </xdr:cNvPr>
          <xdr:cNvSpPr/>
        </xdr:nvSpPr>
        <xdr:spPr bwMode="auto">
          <a:xfrm>
            <a:off x="5801281" y="7286478"/>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xmlns:a14="http://schemas.microsoft.com/office/drawing/2010/main" spid="_x0000_s54315"/>
              </a:ext>
              <a:ext uri="{FF2B5EF4-FFF2-40B4-BE49-F238E27FC236}">
                <a16:creationId xmlns:a16="http://schemas.microsoft.com/office/drawing/2014/main" id="{00000000-0008-0000-0500-00002BD40000}"/>
              </a:ext>
            </a:extLst>
          </xdr:cNvPr>
          <xdr:cNvSpPr/>
        </xdr:nvSpPr>
        <xdr:spPr bwMode="auto">
          <a:xfrm>
            <a:off x="5801287" y="7750917"/>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xmlns:a14="http://schemas.microsoft.com/office/drawing/2010/main"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xmlns:a14="http://schemas.microsoft.com/office/drawing/2010/main"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xmlns:a14="http://schemas.microsoft.com/office/drawing/2010/main"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xmlns:a14="http://schemas.microsoft.com/office/drawing/2010/main"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xmlns:a14="http://schemas.microsoft.com/office/drawing/2010/main"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xmlns:a14="http://schemas.microsoft.com/office/drawing/2010/main"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21</xdr:row>
          <xdr:rowOff>7620</xdr:rowOff>
        </xdr:to>
        <xdr:sp macro="" textlink="">
          <xdr:nvSpPr>
            <xdr:cNvPr id="60" name="Option Button 1" hidden="1">
              <a:extLst>
                <a:ext uri="{63B3BB69-23CF-44E3-9099-C40C66FF867C}">
                  <a14:compatExt spid="_x0000_s54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21</xdr:row>
          <xdr:rowOff>7620</xdr:rowOff>
        </xdr:from>
        <xdr:to>
          <xdr:col>29</xdr:col>
          <xdr:colOff>91440</xdr:colOff>
          <xdr:row>22</xdr:row>
          <xdr:rowOff>0</xdr:rowOff>
        </xdr:to>
        <xdr:sp macro="" textlink="">
          <xdr:nvSpPr>
            <xdr:cNvPr id="61" name="Option Button 2" hidden="1">
              <a:extLst>
                <a:ext uri="{63B3BB69-23CF-44E3-9099-C40C66FF867C}">
                  <a14:compatExt spid="_x0000_s5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23</xdr:row>
          <xdr:rowOff>7620</xdr:rowOff>
        </xdr:from>
        <xdr:to>
          <xdr:col>29</xdr:col>
          <xdr:colOff>83820</xdr:colOff>
          <xdr:row>23</xdr:row>
          <xdr:rowOff>182880</xdr:rowOff>
        </xdr:to>
        <xdr:sp macro="" textlink="">
          <xdr:nvSpPr>
            <xdr:cNvPr id="62" name="Option Button 3" hidden="1">
              <a:extLst>
                <a:ext uri="{63B3BB69-23CF-44E3-9099-C40C66FF867C}">
                  <a14:compatExt spid="_x0000_s54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24</xdr:row>
          <xdr:rowOff>22860</xdr:rowOff>
        </xdr:from>
        <xdr:to>
          <xdr:col>29</xdr:col>
          <xdr:colOff>83820</xdr:colOff>
          <xdr:row>24</xdr:row>
          <xdr:rowOff>198120</xdr:rowOff>
        </xdr:to>
        <xdr:sp macro="" textlink="">
          <xdr:nvSpPr>
            <xdr:cNvPr id="63" name="Option Button 4" hidden="1">
              <a:extLst>
                <a:ext uri="{63B3BB69-23CF-44E3-9099-C40C66FF867C}">
                  <a14:compatExt spid="_x0000_s54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25</xdr:row>
          <xdr:rowOff>0</xdr:rowOff>
        </xdr:from>
        <xdr:to>
          <xdr:col>29</xdr:col>
          <xdr:colOff>83820</xdr:colOff>
          <xdr:row>26</xdr:row>
          <xdr:rowOff>0</xdr:rowOff>
        </xdr:to>
        <xdr:sp macro="" textlink="">
          <xdr:nvSpPr>
            <xdr:cNvPr id="54272" name="Option Button 5" hidden="1">
              <a:extLst>
                <a:ext uri="{63B3BB69-23CF-44E3-9099-C40C66FF867C}">
                  <a14:compatExt spid="_x0000_s54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27</xdr:row>
          <xdr:rowOff>7620</xdr:rowOff>
        </xdr:from>
        <xdr:to>
          <xdr:col>29</xdr:col>
          <xdr:colOff>83820</xdr:colOff>
          <xdr:row>27</xdr:row>
          <xdr:rowOff>182880</xdr:rowOff>
        </xdr:to>
        <xdr:sp macro="" textlink="">
          <xdr:nvSpPr>
            <xdr:cNvPr id="54322" name="Option Button 6" hidden="1">
              <a:extLst>
                <a:ext uri="{63B3BB69-23CF-44E3-9099-C40C66FF867C}">
                  <a14:compatExt spid="_x0000_s5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28</xdr:row>
          <xdr:rowOff>22860</xdr:rowOff>
        </xdr:from>
        <xdr:to>
          <xdr:col>29</xdr:col>
          <xdr:colOff>83820</xdr:colOff>
          <xdr:row>28</xdr:row>
          <xdr:rowOff>190500</xdr:rowOff>
        </xdr:to>
        <xdr:sp macro="" textlink="">
          <xdr:nvSpPr>
            <xdr:cNvPr id="54323" name="Option Button 7" hidden="1">
              <a:extLst>
                <a:ext uri="{63B3BB69-23CF-44E3-9099-C40C66FF867C}">
                  <a14:compatExt spid="_x0000_s54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7620</xdr:rowOff>
        </xdr:from>
        <xdr:to>
          <xdr:col>29</xdr:col>
          <xdr:colOff>83820</xdr:colOff>
          <xdr:row>29</xdr:row>
          <xdr:rowOff>167640</xdr:rowOff>
        </xdr:to>
        <xdr:sp macro="" textlink="">
          <xdr:nvSpPr>
            <xdr:cNvPr id="54324" name="Option Button 8" hidden="1">
              <a:extLst>
                <a:ext uri="{63B3BB69-23CF-44E3-9099-C40C66FF867C}">
                  <a14:compatExt spid="_x0000_s54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43</xdr:row>
          <xdr:rowOff>0</xdr:rowOff>
        </xdr:from>
        <xdr:to>
          <xdr:col>29</xdr:col>
          <xdr:colOff>76200</xdr:colOff>
          <xdr:row>44</xdr:row>
          <xdr:rowOff>22860</xdr:rowOff>
        </xdr:to>
        <xdr:sp macro="" textlink="">
          <xdr:nvSpPr>
            <xdr:cNvPr id="54325" name="Option Button 9" hidden="1">
              <a:extLst>
                <a:ext uri="{63B3BB69-23CF-44E3-9099-C40C66FF867C}">
                  <a14:compatExt spid="_x0000_s54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44</xdr:row>
          <xdr:rowOff>0</xdr:rowOff>
        </xdr:from>
        <xdr:to>
          <xdr:col>29</xdr:col>
          <xdr:colOff>76200</xdr:colOff>
          <xdr:row>44</xdr:row>
          <xdr:rowOff>152400</xdr:rowOff>
        </xdr:to>
        <xdr:sp macro="" textlink="">
          <xdr:nvSpPr>
            <xdr:cNvPr id="54326" name="Option Button 10" hidden="1">
              <a:extLst>
                <a:ext uri="{63B3BB69-23CF-44E3-9099-C40C66FF867C}">
                  <a14:compatExt spid="_x0000_s54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43</xdr:row>
          <xdr:rowOff>15240</xdr:rowOff>
        </xdr:from>
        <xdr:to>
          <xdr:col>37</xdr:col>
          <xdr:colOff>83820</xdr:colOff>
          <xdr:row>43</xdr:row>
          <xdr:rowOff>160020</xdr:rowOff>
        </xdr:to>
        <xdr:sp macro="" textlink="">
          <xdr:nvSpPr>
            <xdr:cNvPr id="54327" name="Option Button 11" hidden="1">
              <a:extLst>
                <a:ext uri="{63B3BB69-23CF-44E3-9099-C40C66FF867C}">
                  <a14:compatExt spid="_x0000_s5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44</xdr:row>
          <xdr:rowOff>15240</xdr:rowOff>
        </xdr:from>
        <xdr:to>
          <xdr:col>37</xdr:col>
          <xdr:colOff>83820</xdr:colOff>
          <xdr:row>44</xdr:row>
          <xdr:rowOff>144780</xdr:rowOff>
        </xdr:to>
        <xdr:sp macro="" textlink="">
          <xdr:nvSpPr>
            <xdr:cNvPr id="54328" name="Option Button 12" hidden="1">
              <a:extLst>
                <a:ext uri="{63B3BB69-23CF-44E3-9099-C40C66FF867C}">
                  <a14:compatExt spid="_x0000_s54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7620</xdr:rowOff>
        </xdr:from>
        <xdr:to>
          <xdr:col>29</xdr:col>
          <xdr:colOff>60960</xdr:colOff>
          <xdr:row>22</xdr:row>
          <xdr:rowOff>76200</xdr:rowOff>
        </xdr:to>
        <xdr:sp macro="" textlink="">
          <xdr:nvSpPr>
            <xdr:cNvPr id="54329" name="Group Box 13" hidden="1">
              <a:extLst>
                <a:ext uri="{63B3BB69-23CF-44E3-9099-C40C66FF867C}">
                  <a14:compatExt spid="_x0000_s542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22</xdr:row>
          <xdr:rowOff>106680</xdr:rowOff>
        </xdr:from>
        <xdr:to>
          <xdr:col>30</xdr:col>
          <xdr:colOff>38100</xdr:colOff>
          <xdr:row>27</xdr:row>
          <xdr:rowOff>22860</xdr:rowOff>
        </xdr:to>
        <xdr:sp macro="" textlink="">
          <xdr:nvSpPr>
            <xdr:cNvPr id="54330" name="Group Box 14" hidden="1">
              <a:extLst>
                <a:ext uri="{63B3BB69-23CF-44E3-9099-C40C66FF867C}">
                  <a14:compatExt spid="_x0000_s542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83820</xdr:rowOff>
        </xdr:from>
        <xdr:to>
          <xdr:col>30</xdr:col>
          <xdr:colOff>38100</xdr:colOff>
          <xdr:row>30</xdr:row>
          <xdr:rowOff>106680</xdr:rowOff>
        </xdr:to>
        <xdr:sp macro="" textlink="">
          <xdr:nvSpPr>
            <xdr:cNvPr id="54331" name="Group Box 15" hidden="1">
              <a:extLst>
                <a:ext uri="{63B3BB69-23CF-44E3-9099-C40C66FF867C}">
                  <a14:compatExt spid="_x0000_s542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99060</xdr:rowOff>
        </xdr:from>
        <xdr:to>
          <xdr:col>30</xdr:col>
          <xdr:colOff>38100</xdr:colOff>
          <xdr:row>34</xdr:row>
          <xdr:rowOff>38100</xdr:rowOff>
        </xdr:to>
        <xdr:sp macro="" textlink="">
          <xdr:nvSpPr>
            <xdr:cNvPr id="54332" name="Group Box 16" hidden="1">
              <a:extLst>
                <a:ext uri="{63B3BB69-23CF-44E3-9099-C40C66FF867C}">
                  <a14:compatExt spid="_x0000_s542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31</xdr:row>
          <xdr:rowOff>7620</xdr:rowOff>
        </xdr:from>
        <xdr:to>
          <xdr:col>29</xdr:col>
          <xdr:colOff>83820</xdr:colOff>
          <xdr:row>32</xdr:row>
          <xdr:rowOff>22860</xdr:rowOff>
        </xdr:to>
        <xdr:sp macro="" textlink="">
          <xdr:nvSpPr>
            <xdr:cNvPr id="54333" name="Option Button 17" hidden="1">
              <a:extLst>
                <a:ext uri="{63B3BB69-23CF-44E3-9099-C40C66FF867C}">
                  <a14:compatExt spid="_x0000_s54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32</xdr:row>
          <xdr:rowOff>45720</xdr:rowOff>
        </xdr:from>
        <xdr:to>
          <xdr:col>29</xdr:col>
          <xdr:colOff>83820</xdr:colOff>
          <xdr:row>32</xdr:row>
          <xdr:rowOff>205740</xdr:rowOff>
        </xdr:to>
        <xdr:sp macro="" textlink="">
          <xdr:nvSpPr>
            <xdr:cNvPr id="54334" name="Option Button 18" hidden="1">
              <a:extLst>
                <a:ext uri="{63B3BB69-23CF-44E3-9099-C40C66FF867C}">
                  <a14:compatExt spid="_x0000_s54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33</xdr:row>
          <xdr:rowOff>38100</xdr:rowOff>
        </xdr:from>
        <xdr:to>
          <xdr:col>29</xdr:col>
          <xdr:colOff>83820</xdr:colOff>
          <xdr:row>34</xdr:row>
          <xdr:rowOff>0</xdr:rowOff>
        </xdr:to>
        <xdr:sp macro="" textlink="">
          <xdr:nvSpPr>
            <xdr:cNvPr id="54335" name="Option Button 19" hidden="1">
              <a:extLst>
                <a:ext uri="{63B3BB69-23CF-44E3-9099-C40C66FF867C}">
                  <a14:compatExt spid="_x0000_s54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34</xdr:row>
          <xdr:rowOff>30480</xdr:rowOff>
        </xdr:from>
        <xdr:to>
          <xdr:col>30</xdr:col>
          <xdr:colOff>129540</xdr:colOff>
          <xdr:row>38</xdr:row>
          <xdr:rowOff>76200</xdr:rowOff>
        </xdr:to>
        <xdr:sp macro="" textlink="">
          <xdr:nvSpPr>
            <xdr:cNvPr id="54336" name="Group Box 20" hidden="1">
              <a:extLst>
                <a:ext uri="{63B3BB69-23CF-44E3-9099-C40C66FF867C}">
                  <a14:compatExt spid="_x0000_s5429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42</xdr:row>
          <xdr:rowOff>68580</xdr:rowOff>
        </xdr:from>
        <xdr:to>
          <xdr:col>29</xdr:col>
          <xdr:colOff>114300</xdr:colOff>
          <xdr:row>46</xdr:row>
          <xdr:rowOff>15240</xdr:rowOff>
        </xdr:to>
        <xdr:sp macro="" textlink="">
          <xdr:nvSpPr>
            <xdr:cNvPr id="54337" name="Group Box 21" hidden="1">
              <a:extLst>
                <a:ext uri="{63B3BB69-23CF-44E3-9099-C40C66FF867C}">
                  <a14:compatExt spid="_x0000_s542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26</xdr:row>
          <xdr:rowOff>106680</xdr:rowOff>
        </xdr:from>
        <xdr:to>
          <xdr:col>38</xdr:col>
          <xdr:colOff>53340</xdr:colOff>
          <xdr:row>31</xdr:row>
          <xdr:rowOff>22860</xdr:rowOff>
        </xdr:to>
        <xdr:sp macro="" textlink="">
          <xdr:nvSpPr>
            <xdr:cNvPr id="54338" name="Group Box 22" hidden="1">
              <a:extLst>
                <a:ext uri="{63B3BB69-23CF-44E3-9099-C40C66FF867C}">
                  <a14:compatExt spid="_x0000_s54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91440</xdr:rowOff>
        </xdr:from>
        <xdr:to>
          <xdr:col>39</xdr:col>
          <xdr:colOff>30480</xdr:colOff>
          <xdr:row>34</xdr:row>
          <xdr:rowOff>7620</xdr:rowOff>
        </xdr:to>
        <xdr:sp macro="" textlink="">
          <xdr:nvSpPr>
            <xdr:cNvPr id="54339" name="Group Box 23" hidden="1">
              <a:extLst>
                <a:ext uri="{63B3BB69-23CF-44E3-9099-C40C66FF867C}">
                  <a14:compatExt spid="_x0000_s54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83820</xdr:colOff>
          <xdr:row>33</xdr:row>
          <xdr:rowOff>144780</xdr:rowOff>
        </xdr:from>
        <xdr:to>
          <xdr:col>38</xdr:col>
          <xdr:colOff>91440</xdr:colOff>
          <xdr:row>38</xdr:row>
          <xdr:rowOff>30480</xdr:rowOff>
        </xdr:to>
        <xdr:sp macro="" textlink="">
          <xdr:nvSpPr>
            <xdr:cNvPr id="54340" name="Group Box 24" hidden="1">
              <a:extLst>
                <a:ext uri="{63B3BB69-23CF-44E3-9099-C40C66FF867C}">
                  <a14:compatExt spid="_x0000_s54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38</xdr:row>
          <xdr:rowOff>83820</xdr:rowOff>
        </xdr:from>
        <xdr:to>
          <xdr:col>38</xdr:col>
          <xdr:colOff>121920</xdr:colOff>
          <xdr:row>41</xdr:row>
          <xdr:rowOff>160020</xdr:rowOff>
        </xdr:to>
        <xdr:sp macro="" textlink="">
          <xdr:nvSpPr>
            <xdr:cNvPr id="54341" name="Group Box 25" hidden="1">
              <a:extLst>
                <a:ext uri="{63B3BB69-23CF-44E3-9099-C40C66FF867C}">
                  <a14:compatExt spid="_x0000_s54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38</xdr:col>
          <xdr:colOff>38100</xdr:colOff>
          <xdr:row>46</xdr:row>
          <xdr:rowOff>99060</xdr:rowOff>
        </xdr:to>
        <xdr:sp macro="" textlink="">
          <xdr:nvSpPr>
            <xdr:cNvPr id="54342" name="Group Box 26" hidden="1">
              <a:extLst>
                <a:ext uri="{63B3BB69-23CF-44E3-9099-C40C66FF867C}">
                  <a14:compatExt spid="_x0000_s54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0</xdr:rowOff>
        </xdr:from>
        <xdr:to>
          <xdr:col>30</xdr:col>
          <xdr:colOff>30480</xdr:colOff>
          <xdr:row>23</xdr:row>
          <xdr:rowOff>68580</xdr:rowOff>
        </xdr:to>
        <xdr:sp macro="" textlink="">
          <xdr:nvSpPr>
            <xdr:cNvPr id="54343" name="Group Box 27" hidden="1">
              <a:extLst>
                <a:ext uri="{63B3BB69-23CF-44E3-9099-C40C66FF867C}">
                  <a14:compatExt spid="_x0000_s542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20</xdr:row>
          <xdr:rowOff>0</xdr:rowOff>
        </xdr:from>
        <xdr:to>
          <xdr:col>38</xdr:col>
          <xdr:colOff>45720</xdr:colOff>
          <xdr:row>23</xdr:row>
          <xdr:rowOff>68580</xdr:rowOff>
        </xdr:to>
        <xdr:sp macro="" textlink="">
          <xdr:nvSpPr>
            <xdr:cNvPr id="54344" name="Group Box 28" hidden="1">
              <a:extLst>
                <a:ext uri="{63B3BB69-23CF-44E3-9099-C40C66FF867C}">
                  <a14:compatExt spid="_x0000_s54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76200</xdr:rowOff>
        </xdr:from>
        <xdr:to>
          <xdr:col>38</xdr:col>
          <xdr:colOff>38100</xdr:colOff>
          <xdr:row>27</xdr:row>
          <xdr:rowOff>38100</xdr:rowOff>
        </xdr:to>
        <xdr:sp macro="" textlink="">
          <xdr:nvSpPr>
            <xdr:cNvPr id="54345" name="Group Box 29" hidden="1">
              <a:extLst>
                <a:ext uri="{63B3BB69-23CF-44E3-9099-C40C66FF867C}">
                  <a14:compatExt spid="_x0000_s54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39</xdr:row>
          <xdr:rowOff>0</xdr:rowOff>
        </xdr:from>
        <xdr:to>
          <xdr:col>37</xdr:col>
          <xdr:colOff>22860</xdr:colOff>
          <xdr:row>40</xdr:row>
          <xdr:rowOff>0</xdr:rowOff>
        </xdr:to>
        <xdr:sp macro="" textlink="">
          <xdr:nvSpPr>
            <xdr:cNvPr id="54346" name="Option Button 30" hidden="1">
              <a:extLst>
                <a:ext uri="{63B3BB69-23CF-44E3-9099-C40C66FF867C}">
                  <a14:compatExt spid="_x0000_s54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40</xdr:row>
          <xdr:rowOff>220980</xdr:rowOff>
        </xdr:from>
        <xdr:to>
          <xdr:col>37</xdr:col>
          <xdr:colOff>15240</xdr:colOff>
          <xdr:row>41</xdr:row>
          <xdr:rowOff>160020</xdr:rowOff>
        </xdr:to>
        <xdr:sp macro="" textlink="">
          <xdr:nvSpPr>
            <xdr:cNvPr id="54347" name="Option Button 31" hidden="1">
              <a:extLst>
                <a:ext uri="{63B3BB69-23CF-44E3-9099-C40C66FF867C}">
                  <a14:compatExt spid="_x0000_s54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19</xdr:row>
          <xdr:rowOff>129540</xdr:rowOff>
        </xdr:from>
        <xdr:to>
          <xdr:col>37</xdr:col>
          <xdr:colOff>83820</xdr:colOff>
          <xdr:row>21</xdr:row>
          <xdr:rowOff>0</xdr:rowOff>
        </xdr:to>
        <xdr:sp macro="" textlink="">
          <xdr:nvSpPr>
            <xdr:cNvPr id="54348" name="Option Button 32" hidden="1">
              <a:extLst>
                <a:ext uri="{63B3BB69-23CF-44E3-9099-C40C66FF867C}">
                  <a14:compatExt spid="_x0000_s54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21</xdr:row>
          <xdr:rowOff>0</xdr:rowOff>
        </xdr:from>
        <xdr:to>
          <xdr:col>37</xdr:col>
          <xdr:colOff>83820</xdr:colOff>
          <xdr:row>22</xdr:row>
          <xdr:rowOff>0</xdr:rowOff>
        </xdr:to>
        <xdr:sp macro="" textlink="">
          <xdr:nvSpPr>
            <xdr:cNvPr id="54349" name="Option Button 33" hidden="1">
              <a:extLst>
                <a:ext uri="{63B3BB69-23CF-44E3-9099-C40C66FF867C}">
                  <a14:compatExt spid="_x0000_s5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27</xdr:row>
          <xdr:rowOff>7620</xdr:rowOff>
        </xdr:from>
        <xdr:to>
          <xdr:col>37</xdr:col>
          <xdr:colOff>83820</xdr:colOff>
          <xdr:row>27</xdr:row>
          <xdr:rowOff>175260</xdr:rowOff>
        </xdr:to>
        <xdr:sp macro="" textlink="">
          <xdr:nvSpPr>
            <xdr:cNvPr id="54350" name="Option Button 34" hidden="1">
              <a:extLst>
                <a:ext uri="{63B3BB69-23CF-44E3-9099-C40C66FF867C}">
                  <a14:compatExt spid="_x0000_s5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22860</xdr:rowOff>
        </xdr:from>
        <xdr:to>
          <xdr:col>37</xdr:col>
          <xdr:colOff>83820</xdr:colOff>
          <xdr:row>28</xdr:row>
          <xdr:rowOff>175260</xdr:rowOff>
        </xdr:to>
        <xdr:sp macro="" textlink="">
          <xdr:nvSpPr>
            <xdr:cNvPr id="54351" name="Option Button 35" hidden="1">
              <a:extLst>
                <a:ext uri="{63B3BB69-23CF-44E3-9099-C40C66FF867C}">
                  <a14:compatExt spid="_x0000_s54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205740</xdr:rowOff>
        </xdr:from>
        <xdr:to>
          <xdr:col>37</xdr:col>
          <xdr:colOff>76200</xdr:colOff>
          <xdr:row>30</xdr:row>
          <xdr:rowOff>0</xdr:rowOff>
        </xdr:to>
        <xdr:sp macro="" textlink="">
          <xdr:nvSpPr>
            <xdr:cNvPr id="54352" name="Option Button 36" hidden="1">
              <a:extLst>
                <a:ext uri="{63B3BB69-23CF-44E3-9099-C40C66FF867C}">
                  <a14:compatExt spid="_x0000_s54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34</xdr:row>
          <xdr:rowOff>114300</xdr:rowOff>
        </xdr:from>
        <xdr:to>
          <xdr:col>29</xdr:col>
          <xdr:colOff>15240</xdr:colOff>
          <xdr:row>36</xdr:row>
          <xdr:rowOff>15240</xdr:rowOff>
        </xdr:to>
        <xdr:sp macro="" textlink="">
          <xdr:nvSpPr>
            <xdr:cNvPr id="54353" name="Option Button 37" hidden="1">
              <a:extLst>
                <a:ext uri="{63B3BB69-23CF-44E3-9099-C40C66FF867C}">
                  <a14:compatExt spid="_x0000_s5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36</xdr:row>
          <xdr:rowOff>198120</xdr:rowOff>
        </xdr:from>
        <xdr:to>
          <xdr:col>29</xdr:col>
          <xdr:colOff>22860</xdr:colOff>
          <xdr:row>38</xdr:row>
          <xdr:rowOff>15240</xdr:rowOff>
        </xdr:to>
        <xdr:sp macro="" textlink="">
          <xdr:nvSpPr>
            <xdr:cNvPr id="54354" name="Option Button 38" hidden="1">
              <a:extLst>
                <a:ext uri="{63B3BB69-23CF-44E3-9099-C40C66FF867C}">
                  <a14:compatExt spid="_x0000_s5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38</xdr:row>
          <xdr:rowOff>106680</xdr:rowOff>
        </xdr:from>
        <xdr:to>
          <xdr:col>29</xdr:col>
          <xdr:colOff>7620</xdr:colOff>
          <xdr:row>40</xdr:row>
          <xdr:rowOff>15240</xdr:rowOff>
        </xdr:to>
        <xdr:sp macro="" textlink="">
          <xdr:nvSpPr>
            <xdr:cNvPr id="54355" name="Option Button 39" hidden="1">
              <a:extLst>
                <a:ext uri="{63B3BB69-23CF-44E3-9099-C40C66FF867C}">
                  <a14:compatExt spid="_x0000_s54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40</xdr:row>
          <xdr:rowOff>205740</xdr:rowOff>
        </xdr:from>
        <xdr:to>
          <xdr:col>28</xdr:col>
          <xdr:colOff>121920</xdr:colOff>
          <xdr:row>42</xdr:row>
          <xdr:rowOff>22860</xdr:rowOff>
        </xdr:to>
        <xdr:sp macro="" textlink="">
          <xdr:nvSpPr>
            <xdr:cNvPr id="54356" name="Option Button 40" hidden="1">
              <a:extLst>
                <a:ext uri="{63B3BB69-23CF-44E3-9099-C40C66FF867C}">
                  <a14:compatExt spid="_x0000_s5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53340</xdr:rowOff>
        </xdr:from>
        <xdr:to>
          <xdr:col>30</xdr:col>
          <xdr:colOff>76200</xdr:colOff>
          <xdr:row>43</xdr:row>
          <xdr:rowOff>0</xdr:rowOff>
        </xdr:to>
        <xdr:sp macro="" textlink="">
          <xdr:nvSpPr>
            <xdr:cNvPr id="54357" name="Group Box 41" hidden="1">
              <a:extLst>
                <a:ext uri="{63B3BB69-23CF-44E3-9099-C40C66FF867C}">
                  <a14:compatExt spid="_x0000_s54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34</xdr:row>
          <xdr:rowOff>99060</xdr:rowOff>
        </xdr:from>
        <xdr:to>
          <xdr:col>37</xdr:col>
          <xdr:colOff>91440</xdr:colOff>
          <xdr:row>36</xdr:row>
          <xdr:rowOff>15240</xdr:rowOff>
        </xdr:to>
        <xdr:sp macro="" textlink="">
          <xdr:nvSpPr>
            <xdr:cNvPr id="54358" name="Option Button 42" hidden="1">
              <a:extLst>
                <a:ext uri="{63B3BB69-23CF-44E3-9099-C40C66FF867C}">
                  <a14:compatExt spid="_x0000_s54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36</xdr:row>
          <xdr:rowOff>190500</xdr:rowOff>
        </xdr:from>
        <xdr:to>
          <xdr:col>37</xdr:col>
          <xdr:colOff>91440</xdr:colOff>
          <xdr:row>38</xdr:row>
          <xdr:rowOff>7620</xdr:rowOff>
        </xdr:to>
        <xdr:sp macro="" textlink="">
          <xdr:nvSpPr>
            <xdr:cNvPr id="54359" name="Option Button 43" hidden="1">
              <a:extLst>
                <a:ext uri="{63B3BB69-23CF-44E3-9099-C40C66FF867C}">
                  <a14:compatExt spid="_x0000_s5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23</xdr:row>
          <xdr:rowOff>15240</xdr:rowOff>
        </xdr:from>
        <xdr:to>
          <xdr:col>37</xdr:col>
          <xdr:colOff>83820</xdr:colOff>
          <xdr:row>24</xdr:row>
          <xdr:rowOff>0</xdr:rowOff>
        </xdr:to>
        <xdr:sp macro="" textlink="">
          <xdr:nvSpPr>
            <xdr:cNvPr id="54360" name="Option Button 44" hidden="1">
              <a:extLst>
                <a:ext uri="{63B3BB69-23CF-44E3-9099-C40C66FF867C}">
                  <a14:compatExt spid="_x0000_s5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24</xdr:row>
          <xdr:rowOff>22860</xdr:rowOff>
        </xdr:from>
        <xdr:to>
          <xdr:col>37</xdr:col>
          <xdr:colOff>83820</xdr:colOff>
          <xdr:row>24</xdr:row>
          <xdr:rowOff>182880</xdr:rowOff>
        </xdr:to>
        <xdr:sp macro="" textlink="">
          <xdr:nvSpPr>
            <xdr:cNvPr id="54361" name="Option Button 45" hidden="1">
              <a:extLst>
                <a:ext uri="{63B3BB69-23CF-44E3-9099-C40C66FF867C}">
                  <a14:compatExt spid="_x0000_s54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25</xdr:row>
          <xdr:rowOff>7620</xdr:rowOff>
        </xdr:from>
        <xdr:to>
          <xdr:col>37</xdr:col>
          <xdr:colOff>15240</xdr:colOff>
          <xdr:row>25</xdr:row>
          <xdr:rowOff>167640</xdr:rowOff>
        </xdr:to>
        <xdr:sp macro="" textlink="">
          <xdr:nvSpPr>
            <xdr:cNvPr id="54362" name="Option Button 46" hidden="1">
              <a:extLst>
                <a:ext uri="{63B3BB69-23CF-44E3-9099-C40C66FF867C}">
                  <a14:compatExt spid="_x0000_s54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31</xdr:row>
          <xdr:rowOff>7620</xdr:rowOff>
        </xdr:from>
        <xdr:to>
          <xdr:col>37</xdr:col>
          <xdr:colOff>83820</xdr:colOff>
          <xdr:row>32</xdr:row>
          <xdr:rowOff>15240</xdr:rowOff>
        </xdr:to>
        <xdr:sp macro="" textlink="">
          <xdr:nvSpPr>
            <xdr:cNvPr id="54363" name="Option Button 47" hidden="1">
              <a:extLst>
                <a:ext uri="{63B3BB69-23CF-44E3-9099-C40C66FF867C}">
                  <a14:compatExt spid="_x0000_s54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32</xdr:row>
          <xdr:rowOff>45720</xdr:rowOff>
        </xdr:from>
        <xdr:to>
          <xdr:col>37</xdr:col>
          <xdr:colOff>83820</xdr:colOff>
          <xdr:row>32</xdr:row>
          <xdr:rowOff>190500</xdr:rowOff>
        </xdr:to>
        <xdr:sp macro="" textlink="">
          <xdr:nvSpPr>
            <xdr:cNvPr id="54364" name="Option Button 48" hidden="1">
              <a:extLst>
                <a:ext uri="{63B3BB69-23CF-44E3-9099-C40C66FF867C}">
                  <a14:compatExt spid="_x0000_s54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33</xdr:row>
          <xdr:rowOff>7620</xdr:rowOff>
        </xdr:from>
        <xdr:to>
          <xdr:col>37</xdr:col>
          <xdr:colOff>76200</xdr:colOff>
          <xdr:row>34</xdr:row>
          <xdr:rowOff>0</xdr:rowOff>
        </xdr:to>
        <xdr:sp macro="" textlink="">
          <xdr:nvSpPr>
            <xdr:cNvPr id="54365" name="Option Button 49" hidden="1">
              <a:extLst>
                <a:ext uri="{63B3BB69-23CF-44E3-9099-C40C66FF867C}">
                  <a14:compatExt spid="_x0000_s54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68189" y="4240530"/>
          <a:ext cx="300994" cy="407670"/>
          <a:chOff x="4492278" y="3772557"/>
          <a:chExt cx="303836" cy="486904"/>
        </a:xfrm>
      </xdr:grpSpPr>
      <xdr:sp macro="" textlink="">
        <xdr:nvSpPr>
          <xdr:cNvPr id="65537" name="Option Button 1" hidden="1">
            <a:extLst>
              <a:ext uri="{63B3BB69-23CF-44E3-9099-C40C66FF867C}">
                <a14:compatExt xmlns:a14="http://schemas.microsoft.com/office/drawing/2010/main"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xmlns:a14="http://schemas.microsoft.com/office/drawing/2010/main"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58665" y="4794885"/>
          <a:ext cx="300990" cy="714375"/>
          <a:chOff x="4470327" y="4496262"/>
          <a:chExt cx="301792" cy="780086"/>
        </a:xfrm>
      </xdr:grpSpPr>
      <xdr:sp macro="" textlink="">
        <xdr:nvSpPr>
          <xdr:cNvPr id="65539" name="Option Button 3" hidden="1">
            <a:extLst>
              <a:ext uri="{63B3BB69-23CF-44E3-9099-C40C66FF867C}">
                <a14:compatExt xmlns:a14="http://schemas.microsoft.com/office/drawing/2010/main" spid="_x0000_s65539"/>
              </a:ext>
              <a:ext uri="{FF2B5EF4-FFF2-40B4-BE49-F238E27FC236}">
                <a16:creationId xmlns:a16="http://schemas.microsoft.com/office/drawing/2014/main" id="{00000000-0008-0000-0600-000003000100}"/>
              </a:ext>
            </a:extLst>
          </xdr:cNvPr>
          <xdr:cNvSpPr/>
        </xdr:nvSpPr>
        <xdr:spPr bwMode="auto">
          <a:xfrm>
            <a:off x="4470327" y="4496262"/>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xmlns:a14="http://schemas.microsoft.com/office/drawing/2010/main"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xmlns:a14="http://schemas.microsoft.com/office/drawing/2010/main" spid="_x0000_s65541"/>
              </a:ext>
              <a:ext uri="{FF2B5EF4-FFF2-40B4-BE49-F238E27FC236}">
                <a16:creationId xmlns:a16="http://schemas.microsoft.com/office/drawing/2014/main" id="{00000000-0008-0000-0600-000005000100}"/>
              </a:ext>
            </a:extLst>
          </xdr:cNvPr>
          <xdr:cNvSpPr/>
        </xdr:nvSpPr>
        <xdr:spPr bwMode="auto">
          <a:xfrm>
            <a:off x="4470327" y="5026723"/>
            <a:ext cx="301792" cy="249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58666" y="5655942"/>
          <a:ext cx="300996" cy="695326"/>
          <a:chOff x="4540192" y="5456617"/>
          <a:chExt cx="308373" cy="759871"/>
        </a:xfrm>
      </xdr:grpSpPr>
      <xdr:sp macro="" textlink="">
        <xdr:nvSpPr>
          <xdr:cNvPr id="65542" name="Option Button 6" hidden="1">
            <a:extLst>
              <a:ext uri="{63B3BB69-23CF-44E3-9099-C40C66FF867C}">
                <a14:compatExt xmlns:a14="http://schemas.microsoft.com/office/drawing/2010/main" spid="_x0000_s65542"/>
              </a:ext>
              <a:ext uri="{FF2B5EF4-FFF2-40B4-BE49-F238E27FC236}">
                <a16:creationId xmlns:a16="http://schemas.microsoft.com/office/drawing/2014/main" id="{00000000-0008-0000-0600-000006000100}"/>
              </a:ext>
            </a:extLst>
          </xdr:cNvPr>
          <xdr:cNvSpPr/>
        </xdr:nvSpPr>
        <xdr:spPr bwMode="auto">
          <a:xfrm>
            <a:off x="4540192" y="5456617"/>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xmlns:a14="http://schemas.microsoft.com/office/drawing/2010/main"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xmlns:a14="http://schemas.microsoft.com/office/drawing/2010/main" spid="_x0000_s65544"/>
              </a:ext>
              <a:ext uri="{FF2B5EF4-FFF2-40B4-BE49-F238E27FC236}">
                <a16:creationId xmlns:a16="http://schemas.microsoft.com/office/drawing/2014/main" id="{00000000-0008-0000-0600-000008000100}"/>
              </a:ext>
            </a:extLst>
          </xdr:cNvPr>
          <xdr:cNvSpPr/>
        </xdr:nvSpPr>
        <xdr:spPr bwMode="auto">
          <a:xfrm>
            <a:off x="4540194" y="5997900"/>
            <a:ext cx="308371" cy="21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xmlns:a14="http://schemas.microsoft.com/office/drawing/2010/main"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xmlns:a14="http://schemas.microsoft.com/office/drawing/2010/main"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15025" y="9033515"/>
          <a:ext cx="300990" cy="375280"/>
          <a:chOff x="5753695" y="8927978"/>
          <a:chExt cx="301792" cy="494737"/>
        </a:xfrm>
      </xdr:grpSpPr>
      <xdr:sp macro="" textlink="">
        <xdr:nvSpPr>
          <xdr:cNvPr id="65547" name="Option Button 11" hidden="1">
            <a:extLst>
              <a:ext uri="{63B3BB69-23CF-44E3-9099-C40C66FF867C}">
                <a14:compatExt xmlns:a14="http://schemas.microsoft.com/office/drawing/2010/main" spid="_x0000_s65547"/>
              </a:ext>
              <a:ext uri="{FF2B5EF4-FFF2-40B4-BE49-F238E27FC236}">
                <a16:creationId xmlns:a16="http://schemas.microsoft.com/office/drawing/2014/main" id="{00000000-0008-0000-0600-00000B000100}"/>
              </a:ext>
            </a:extLst>
          </xdr:cNvPr>
          <xdr:cNvSpPr/>
        </xdr:nvSpPr>
        <xdr:spPr bwMode="auto">
          <a:xfrm>
            <a:off x="5753695" y="8927978"/>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xmlns:a14="http://schemas.microsoft.com/office/drawing/2010/main" spid="_x0000_s65548"/>
              </a:ext>
              <a:ext uri="{FF2B5EF4-FFF2-40B4-BE49-F238E27FC236}">
                <a16:creationId xmlns:a16="http://schemas.microsoft.com/office/drawing/2014/main" id="{00000000-0008-0000-0600-00000C000100}"/>
              </a:ext>
            </a:extLst>
          </xdr:cNvPr>
          <xdr:cNvSpPr/>
        </xdr:nvSpPr>
        <xdr:spPr bwMode="auto">
          <a:xfrm>
            <a:off x="5753695" y="920705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xmlns:a14="http://schemas.microsoft.com/office/drawing/2010/main"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xmlns:a14="http://schemas.microsoft.com/office/drawing/2010/main"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xmlns:a14="http://schemas.microsoft.com/office/drawing/2010/main"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xmlns:a14="http://schemas.microsoft.com/office/drawing/2010/main"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58666" y="6517005"/>
          <a:ext cx="300996" cy="683895"/>
          <a:chOff x="4540192" y="6438951"/>
          <a:chExt cx="308373" cy="779254"/>
        </a:xfrm>
      </xdr:grpSpPr>
      <xdr:sp macro="" textlink="">
        <xdr:nvSpPr>
          <xdr:cNvPr id="65553" name="Option Button 17" hidden="1">
            <a:extLst>
              <a:ext uri="{63B3BB69-23CF-44E3-9099-C40C66FF867C}">
                <a14:compatExt xmlns:a14="http://schemas.microsoft.com/office/drawing/2010/main" spid="_x0000_s65553"/>
              </a:ext>
              <a:ext uri="{FF2B5EF4-FFF2-40B4-BE49-F238E27FC236}">
                <a16:creationId xmlns:a16="http://schemas.microsoft.com/office/drawing/2014/main" id="{00000000-0008-0000-0600-000011000100}"/>
              </a:ext>
            </a:extLst>
          </xdr:cNvPr>
          <xdr:cNvSpPr/>
        </xdr:nvSpPr>
        <xdr:spPr bwMode="auto">
          <a:xfrm>
            <a:off x="4540192" y="6438951"/>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xmlns:a14="http://schemas.microsoft.com/office/drawing/2010/main"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xmlns:a14="http://schemas.microsoft.com/office/drawing/2010/main" spid="_x0000_s65555"/>
              </a:ext>
              <a:ext uri="{FF2B5EF4-FFF2-40B4-BE49-F238E27FC236}">
                <a16:creationId xmlns:a16="http://schemas.microsoft.com/office/drawing/2014/main" id="{00000000-0008-0000-0600-000013000100}"/>
              </a:ext>
            </a:extLst>
          </xdr:cNvPr>
          <xdr:cNvSpPr/>
        </xdr:nvSpPr>
        <xdr:spPr bwMode="auto">
          <a:xfrm>
            <a:off x="4540194" y="7001741"/>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xmlns:a14="http://schemas.microsoft.com/office/drawing/2010/main"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xmlns:a14="http://schemas.microsoft.com/office/drawing/2010/main"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xmlns:a14="http://schemas.microsoft.com/office/drawing/2010/main"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xmlns:a14="http://schemas.microsoft.com/office/drawing/2010/main"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xmlns:a14="http://schemas.microsoft.com/office/drawing/2010/main"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xmlns:a14="http://schemas.microsoft.com/office/drawing/2010/main"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xmlns:a14="http://schemas.microsoft.com/office/drawing/2010/main"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xmlns:a14="http://schemas.microsoft.com/office/drawing/2010/main"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xmlns:a14="http://schemas.microsoft.com/office/drawing/2010/main"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xmlns:a14="http://schemas.microsoft.com/office/drawing/2010/main"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15019" y="8168645"/>
          <a:ext cx="224793" cy="695325"/>
          <a:chOff x="5754612" y="8167942"/>
          <a:chExt cx="225530" cy="793279"/>
        </a:xfrm>
      </xdr:grpSpPr>
      <xdr:sp macro="" textlink="">
        <xdr:nvSpPr>
          <xdr:cNvPr id="65566" name="Option Button 30" hidden="1">
            <a:extLst>
              <a:ext uri="{63B3BB69-23CF-44E3-9099-C40C66FF867C}">
                <a14:compatExt xmlns:a14="http://schemas.microsoft.com/office/drawing/2010/main" spid="_x0000_s65566"/>
              </a:ext>
              <a:ext uri="{FF2B5EF4-FFF2-40B4-BE49-F238E27FC236}">
                <a16:creationId xmlns:a16="http://schemas.microsoft.com/office/drawing/2014/main" id="{00000000-0008-0000-0600-00001E000100}"/>
              </a:ext>
            </a:extLst>
          </xdr:cNvPr>
          <xdr:cNvSpPr/>
        </xdr:nvSpPr>
        <xdr:spPr bwMode="auto">
          <a:xfrm>
            <a:off x="5754650" y="8167942"/>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xmlns:a14="http://schemas.microsoft.com/office/drawing/2010/main" spid="_x0000_s65567"/>
              </a:ext>
              <a:ext uri="{FF2B5EF4-FFF2-40B4-BE49-F238E27FC236}">
                <a16:creationId xmlns:a16="http://schemas.microsoft.com/office/drawing/2014/main" id="{00000000-0008-0000-0600-00001F000100}"/>
              </a:ext>
            </a:extLst>
          </xdr:cNvPr>
          <xdr:cNvSpPr/>
        </xdr:nvSpPr>
        <xdr:spPr bwMode="auto">
          <a:xfrm>
            <a:off x="5754612"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15022" y="4223384"/>
          <a:ext cx="300990" cy="424901"/>
          <a:chOff x="44922" y="37725"/>
          <a:chExt cx="3039" cy="4870"/>
        </a:xfrm>
      </xdr:grpSpPr>
      <xdr:sp macro="" textlink="">
        <xdr:nvSpPr>
          <xdr:cNvPr id="65568" name="Option Button 32" hidden="1">
            <a:extLst>
              <a:ext uri="{63B3BB69-23CF-44E3-9099-C40C66FF867C}">
                <a14:compatExt xmlns:a14="http://schemas.microsoft.com/office/drawing/2010/main"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xmlns:a14="http://schemas.microsoft.com/office/drawing/2010/main"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15056" y="5655945"/>
          <a:ext cx="300990" cy="714375"/>
          <a:chOff x="57537" y="54838"/>
          <a:chExt cx="3018" cy="7876"/>
        </a:xfrm>
      </xdr:grpSpPr>
      <xdr:sp macro="" textlink="">
        <xdr:nvSpPr>
          <xdr:cNvPr id="65570" name="Option Button 34" hidden="1">
            <a:extLst>
              <a:ext uri="{63B3BB69-23CF-44E3-9099-C40C66FF867C}">
                <a14:compatExt xmlns:a14="http://schemas.microsoft.com/office/drawing/2010/main"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xmlns:a14="http://schemas.microsoft.com/office/drawing/2010/main"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xmlns:a14="http://schemas.microsoft.com/office/drawing/2010/main"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58697" y="7336134"/>
          <a:ext cx="224791" cy="714472"/>
          <a:chOff x="45247" y="72888"/>
          <a:chExt cx="2261" cy="6566"/>
        </a:xfrm>
      </xdr:grpSpPr>
      <xdr:sp macro="" textlink="">
        <xdr:nvSpPr>
          <xdr:cNvPr id="65573" name="Option Button 37" hidden="1">
            <a:extLst>
              <a:ext uri="{63B3BB69-23CF-44E3-9099-C40C66FF867C}">
                <a14:compatExt xmlns:a14="http://schemas.microsoft.com/office/drawing/2010/main"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xmlns:a14="http://schemas.microsoft.com/office/drawing/2010/main"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568183" y="8164829"/>
          <a:ext cx="196215" cy="741051"/>
          <a:chOff x="4529944" y="8163150"/>
          <a:chExt cx="208417" cy="747995"/>
        </a:xfrm>
      </xdr:grpSpPr>
      <xdr:sp macro="" textlink="">
        <xdr:nvSpPr>
          <xdr:cNvPr id="65575" name="Option Button 39" hidden="1">
            <a:extLst>
              <a:ext uri="{63B3BB69-23CF-44E3-9099-C40C66FF867C}">
                <a14:compatExt xmlns:a14="http://schemas.microsoft.com/office/drawing/2010/main" spid="_x0000_s65575"/>
              </a:ext>
              <a:ext uri="{FF2B5EF4-FFF2-40B4-BE49-F238E27FC236}">
                <a16:creationId xmlns:a16="http://schemas.microsoft.com/office/drawing/2014/main" id="{00000000-0008-0000-0600-000027000100}"/>
              </a:ext>
            </a:extLst>
          </xdr:cNvPr>
          <xdr:cNvSpPr/>
        </xdr:nvSpPr>
        <xdr:spPr bwMode="auto">
          <a:xfrm>
            <a:off x="4529944" y="816315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xmlns:a14="http://schemas.microsoft.com/office/drawing/2010/main" spid="_x0000_s65576"/>
              </a:ext>
              <a:ext uri="{FF2B5EF4-FFF2-40B4-BE49-F238E27FC236}">
                <a16:creationId xmlns:a16="http://schemas.microsoft.com/office/drawing/2014/main" id="{00000000-0008-0000-0600-000028000100}"/>
              </a:ext>
            </a:extLst>
          </xdr:cNvPr>
          <xdr:cNvSpPr/>
        </xdr:nvSpPr>
        <xdr:spPr bwMode="auto">
          <a:xfrm>
            <a:off x="4529944" y="8642628"/>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xmlns:a14="http://schemas.microsoft.com/office/drawing/2010/main"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24549" y="7324718"/>
          <a:ext cx="300996" cy="716284"/>
          <a:chOff x="5801281" y="7286478"/>
          <a:chExt cx="301599" cy="710874"/>
        </a:xfrm>
      </xdr:grpSpPr>
      <xdr:sp macro="" textlink="">
        <xdr:nvSpPr>
          <xdr:cNvPr id="65578" name="Option Button 42" hidden="1">
            <a:extLst>
              <a:ext uri="{63B3BB69-23CF-44E3-9099-C40C66FF867C}">
                <a14:compatExt xmlns:a14="http://schemas.microsoft.com/office/drawing/2010/main" spid="_x0000_s65578"/>
              </a:ext>
              <a:ext uri="{FF2B5EF4-FFF2-40B4-BE49-F238E27FC236}">
                <a16:creationId xmlns:a16="http://schemas.microsoft.com/office/drawing/2014/main" id="{00000000-0008-0000-0600-00002A000100}"/>
              </a:ext>
            </a:extLst>
          </xdr:cNvPr>
          <xdr:cNvSpPr/>
        </xdr:nvSpPr>
        <xdr:spPr bwMode="auto">
          <a:xfrm>
            <a:off x="5801281" y="7286478"/>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xmlns:a14="http://schemas.microsoft.com/office/drawing/2010/main" spid="_x0000_s65579"/>
              </a:ext>
              <a:ext uri="{FF2B5EF4-FFF2-40B4-BE49-F238E27FC236}">
                <a16:creationId xmlns:a16="http://schemas.microsoft.com/office/drawing/2014/main" id="{00000000-0008-0000-0600-00002B000100}"/>
              </a:ext>
            </a:extLst>
          </xdr:cNvPr>
          <xdr:cNvSpPr/>
        </xdr:nvSpPr>
        <xdr:spPr bwMode="auto">
          <a:xfrm>
            <a:off x="5801287" y="7750917"/>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15056" y="4804410"/>
          <a:ext cx="300990" cy="685800"/>
          <a:chOff x="57592" y="45007"/>
          <a:chExt cx="3018" cy="8207"/>
        </a:xfrm>
      </xdr:grpSpPr>
      <xdr:sp macro="" textlink="">
        <xdr:nvSpPr>
          <xdr:cNvPr id="65580" name="Option Button 44" hidden="1">
            <a:extLst>
              <a:ext uri="{63B3BB69-23CF-44E3-9099-C40C66FF867C}">
                <a14:compatExt xmlns:a14="http://schemas.microsoft.com/office/drawing/2010/main"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xmlns:a14="http://schemas.microsoft.com/office/drawing/2010/main"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xmlns:a14="http://schemas.microsoft.com/office/drawing/2010/main"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15056" y="6517005"/>
          <a:ext cx="300990" cy="683895"/>
          <a:chOff x="57537" y="54838"/>
          <a:chExt cx="3018" cy="7963"/>
        </a:xfrm>
      </xdr:grpSpPr>
      <xdr:sp macro="" textlink="">
        <xdr:nvSpPr>
          <xdr:cNvPr id="65583" name="Option Button 47" hidden="1">
            <a:extLst>
              <a:ext uri="{63B3BB69-23CF-44E3-9099-C40C66FF867C}">
                <a14:compatExt xmlns:a14="http://schemas.microsoft.com/office/drawing/2010/main"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xmlns:a14="http://schemas.microsoft.com/office/drawing/2010/main"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xmlns:a14="http://schemas.microsoft.com/office/drawing/2010/main"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21</xdr:row>
          <xdr:rowOff>7620</xdr:rowOff>
        </xdr:to>
        <xdr:sp macro="" textlink="">
          <xdr:nvSpPr>
            <xdr:cNvPr id="60" name="Option Button 1" hidden="1">
              <a:extLst>
                <a:ext uri="{63B3BB69-23CF-44E3-9099-C40C66FF867C}">
                  <a14:compatExt spid="_x0000_s65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21</xdr:row>
          <xdr:rowOff>7620</xdr:rowOff>
        </xdr:from>
        <xdr:to>
          <xdr:col>29</xdr:col>
          <xdr:colOff>91440</xdr:colOff>
          <xdr:row>22</xdr:row>
          <xdr:rowOff>0</xdr:rowOff>
        </xdr:to>
        <xdr:sp macro="" textlink="">
          <xdr:nvSpPr>
            <xdr:cNvPr id="61" name="Option Button 2" hidden="1">
              <a:extLst>
                <a:ext uri="{63B3BB69-23CF-44E3-9099-C40C66FF867C}">
                  <a14:compatExt spid="_x0000_s6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23</xdr:row>
          <xdr:rowOff>7620</xdr:rowOff>
        </xdr:from>
        <xdr:to>
          <xdr:col>29</xdr:col>
          <xdr:colOff>83820</xdr:colOff>
          <xdr:row>23</xdr:row>
          <xdr:rowOff>182880</xdr:rowOff>
        </xdr:to>
        <xdr:sp macro="" textlink="">
          <xdr:nvSpPr>
            <xdr:cNvPr id="62" name="Option Button 3" hidden="1">
              <a:extLst>
                <a:ext uri="{63B3BB69-23CF-44E3-9099-C40C66FF867C}">
                  <a14:compatExt spid="_x0000_s6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24</xdr:row>
          <xdr:rowOff>22860</xdr:rowOff>
        </xdr:from>
        <xdr:to>
          <xdr:col>29</xdr:col>
          <xdr:colOff>83820</xdr:colOff>
          <xdr:row>24</xdr:row>
          <xdr:rowOff>198120</xdr:rowOff>
        </xdr:to>
        <xdr:sp macro="" textlink="">
          <xdr:nvSpPr>
            <xdr:cNvPr id="63" name="Option Button 4" hidden="1">
              <a:extLst>
                <a:ext uri="{63B3BB69-23CF-44E3-9099-C40C66FF867C}">
                  <a14:compatExt spid="_x0000_s6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25</xdr:row>
          <xdr:rowOff>0</xdr:rowOff>
        </xdr:from>
        <xdr:to>
          <xdr:col>29</xdr:col>
          <xdr:colOff>83820</xdr:colOff>
          <xdr:row>26</xdr:row>
          <xdr:rowOff>0</xdr:rowOff>
        </xdr:to>
        <xdr:sp macro="" textlink="">
          <xdr:nvSpPr>
            <xdr:cNvPr id="65536" name="Option Button 5" hidden="1">
              <a:extLst>
                <a:ext uri="{63B3BB69-23CF-44E3-9099-C40C66FF867C}">
                  <a14:compatExt spid="_x0000_s6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27</xdr:row>
          <xdr:rowOff>7620</xdr:rowOff>
        </xdr:from>
        <xdr:to>
          <xdr:col>29</xdr:col>
          <xdr:colOff>83820</xdr:colOff>
          <xdr:row>27</xdr:row>
          <xdr:rowOff>182880</xdr:rowOff>
        </xdr:to>
        <xdr:sp macro="" textlink="">
          <xdr:nvSpPr>
            <xdr:cNvPr id="65586" name="Option Button 6" hidden="1">
              <a:extLst>
                <a:ext uri="{63B3BB69-23CF-44E3-9099-C40C66FF867C}">
                  <a14:compatExt spid="_x0000_s6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28</xdr:row>
          <xdr:rowOff>22860</xdr:rowOff>
        </xdr:from>
        <xdr:to>
          <xdr:col>29</xdr:col>
          <xdr:colOff>83820</xdr:colOff>
          <xdr:row>28</xdr:row>
          <xdr:rowOff>190500</xdr:rowOff>
        </xdr:to>
        <xdr:sp macro="" textlink="">
          <xdr:nvSpPr>
            <xdr:cNvPr id="65587" name="Option Button 7" hidden="1">
              <a:extLst>
                <a:ext uri="{63B3BB69-23CF-44E3-9099-C40C66FF867C}">
                  <a14:compatExt spid="_x0000_s6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7620</xdr:rowOff>
        </xdr:from>
        <xdr:to>
          <xdr:col>29</xdr:col>
          <xdr:colOff>83820</xdr:colOff>
          <xdr:row>29</xdr:row>
          <xdr:rowOff>167640</xdr:rowOff>
        </xdr:to>
        <xdr:sp macro="" textlink="">
          <xdr:nvSpPr>
            <xdr:cNvPr id="65588" name="Option Button 8" hidden="1">
              <a:extLst>
                <a:ext uri="{63B3BB69-23CF-44E3-9099-C40C66FF867C}">
                  <a14:compatExt spid="_x0000_s6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43</xdr:row>
          <xdr:rowOff>0</xdr:rowOff>
        </xdr:from>
        <xdr:to>
          <xdr:col>29</xdr:col>
          <xdr:colOff>76200</xdr:colOff>
          <xdr:row>44</xdr:row>
          <xdr:rowOff>22860</xdr:rowOff>
        </xdr:to>
        <xdr:sp macro="" textlink="">
          <xdr:nvSpPr>
            <xdr:cNvPr id="65589" name="Option Button 9" hidden="1">
              <a:extLst>
                <a:ext uri="{63B3BB69-23CF-44E3-9099-C40C66FF867C}">
                  <a14:compatExt spid="_x0000_s6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44</xdr:row>
          <xdr:rowOff>0</xdr:rowOff>
        </xdr:from>
        <xdr:to>
          <xdr:col>29</xdr:col>
          <xdr:colOff>76200</xdr:colOff>
          <xdr:row>44</xdr:row>
          <xdr:rowOff>152400</xdr:rowOff>
        </xdr:to>
        <xdr:sp macro="" textlink="">
          <xdr:nvSpPr>
            <xdr:cNvPr id="65590" name="Option Button 10" hidden="1">
              <a:extLst>
                <a:ext uri="{63B3BB69-23CF-44E3-9099-C40C66FF867C}">
                  <a14:compatExt spid="_x0000_s6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43</xdr:row>
          <xdr:rowOff>15240</xdr:rowOff>
        </xdr:from>
        <xdr:to>
          <xdr:col>37</xdr:col>
          <xdr:colOff>83820</xdr:colOff>
          <xdr:row>43</xdr:row>
          <xdr:rowOff>160020</xdr:rowOff>
        </xdr:to>
        <xdr:sp macro="" textlink="">
          <xdr:nvSpPr>
            <xdr:cNvPr id="65591" name="Option Button 11" hidden="1">
              <a:extLst>
                <a:ext uri="{63B3BB69-23CF-44E3-9099-C40C66FF867C}">
                  <a14:compatExt spid="_x0000_s6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44</xdr:row>
          <xdr:rowOff>15240</xdr:rowOff>
        </xdr:from>
        <xdr:to>
          <xdr:col>37</xdr:col>
          <xdr:colOff>83820</xdr:colOff>
          <xdr:row>44</xdr:row>
          <xdr:rowOff>144780</xdr:rowOff>
        </xdr:to>
        <xdr:sp macro="" textlink="">
          <xdr:nvSpPr>
            <xdr:cNvPr id="65592" name="Option Button 12" hidden="1">
              <a:extLst>
                <a:ext uri="{63B3BB69-23CF-44E3-9099-C40C66FF867C}">
                  <a14:compatExt spid="_x0000_s6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7620</xdr:rowOff>
        </xdr:from>
        <xdr:to>
          <xdr:col>29</xdr:col>
          <xdr:colOff>60960</xdr:colOff>
          <xdr:row>22</xdr:row>
          <xdr:rowOff>76200</xdr:rowOff>
        </xdr:to>
        <xdr:sp macro="" textlink="">
          <xdr:nvSpPr>
            <xdr:cNvPr id="65593" name="Group Box 13" hidden="1">
              <a:extLst>
                <a:ext uri="{63B3BB69-23CF-44E3-9099-C40C66FF867C}">
                  <a14:compatExt spid="_x0000_s655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22</xdr:row>
          <xdr:rowOff>106680</xdr:rowOff>
        </xdr:from>
        <xdr:to>
          <xdr:col>30</xdr:col>
          <xdr:colOff>38100</xdr:colOff>
          <xdr:row>27</xdr:row>
          <xdr:rowOff>22860</xdr:rowOff>
        </xdr:to>
        <xdr:sp macro="" textlink="">
          <xdr:nvSpPr>
            <xdr:cNvPr id="65594" name="Group Box 14" hidden="1">
              <a:extLst>
                <a:ext uri="{63B3BB69-23CF-44E3-9099-C40C66FF867C}">
                  <a14:compatExt spid="_x0000_s655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83820</xdr:rowOff>
        </xdr:from>
        <xdr:to>
          <xdr:col>30</xdr:col>
          <xdr:colOff>38100</xdr:colOff>
          <xdr:row>30</xdr:row>
          <xdr:rowOff>106680</xdr:rowOff>
        </xdr:to>
        <xdr:sp macro="" textlink="">
          <xdr:nvSpPr>
            <xdr:cNvPr id="65595" name="Group Box 15" hidden="1">
              <a:extLst>
                <a:ext uri="{63B3BB69-23CF-44E3-9099-C40C66FF867C}">
                  <a14:compatExt spid="_x0000_s655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99060</xdr:rowOff>
        </xdr:from>
        <xdr:to>
          <xdr:col>30</xdr:col>
          <xdr:colOff>38100</xdr:colOff>
          <xdr:row>34</xdr:row>
          <xdr:rowOff>38100</xdr:rowOff>
        </xdr:to>
        <xdr:sp macro="" textlink="">
          <xdr:nvSpPr>
            <xdr:cNvPr id="65596" name="Group Box 16" hidden="1">
              <a:extLst>
                <a:ext uri="{63B3BB69-23CF-44E3-9099-C40C66FF867C}">
                  <a14:compatExt spid="_x0000_s655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31</xdr:row>
          <xdr:rowOff>7620</xdr:rowOff>
        </xdr:from>
        <xdr:to>
          <xdr:col>29</xdr:col>
          <xdr:colOff>83820</xdr:colOff>
          <xdr:row>32</xdr:row>
          <xdr:rowOff>22860</xdr:rowOff>
        </xdr:to>
        <xdr:sp macro="" textlink="">
          <xdr:nvSpPr>
            <xdr:cNvPr id="65597" name="Option Button 17" hidden="1">
              <a:extLst>
                <a:ext uri="{63B3BB69-23CF-44E3-9099-C40C66FF867C}">
                  <a14:compatExt spid="_x0000_s6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32</xdr:row>
          <xdr:rowOff>45720</xdr:rowOff>
        </xdr:from>
        <xdr:to>
          <xdr:col>29</xdr:col>
          <xdr:colOff>83820</xdr:colOff>
          <xdr:row>32</xdr:row>
          <xdr:rowOff>205740</xdr:rowOff>
        </xdr:to>
        <xdr:sp macro="" textlink="">
          <xdr:nvSpPr>
            <xdr:cNvPr id="65598" name="Option Button 18" hidden="1">
              <a:extLst>
                <a:ext uri="{63B3BB69-23CF-44E3-9099-C40C66FF867C}">
                  <a14:compatExt spid="_x0000_s6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33</xdr:row>
          <xdr:rowOff>38100</xdr:rowOff>
        </xdr:from>
        <xdr:to>
          <xdr:col>29</xdr:col>
          <xdr:colOff>83820</xdr:colOff>
          <xdr:row>34</xdr:row>
          <xdr:rowOff>0</xdr:rowOff>
        </xdr:to>
        <xdr:sp macro="" textlink="">
          <xdr:nvSpPr>
            <xdr:cNvPr id="65599" name="Option Button 19" hidden="1">
              <a:extLst>
                <a:ext uri="{63B3BB69-23CF-44E3-9099-C40C66FF867C}">
                  <a14:compatExt spid="_x0000_s6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34</xdr:row>
          <xdr:rowOff>30480</xdr:rowOff>
        </xdr:from>
        <xdr:to>
          <xdr:col>30</xdr:col>
          <xdr:colOff>129540</xdr:colOff>
          <xdr:row>38</xdr:row>
          <xdr:rowOff>76200</xdr:rowOff>
        </xdr:to>
        <xdr:sp macro="" textlink="">
          <xdr:nvSpPr>
            <xdr:cNvPr id="65600" name="Group Box 20" hidden="1">
              <a:extLst>
                <a:ext uri="{63B3BB69-23CF-44E3-9099-C40C66FF867C}">
                  <a14:compatExt spid="_x0000_s655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42</xdr:row>
          <xdr:rowOff>68580</xdr:rowOff>
        </xdr:from>
        <xdr:to>
          <xdr:col>29</xdr:col>
          <xdr:colOff>114300</xdr:colOff>
          <xdr:row>46</xdr:row>
          <xdr:rowOff>15240</xdr:rowOff>
        </xdr:to>
        <xdr:sp macro="" textlink="">
          <xdr:nvSpPr>
            <xdr:cNvPr id="65601" name="Group Box 21" hidden="1">
              <a:extLst>
                <a:ext uri="{63B3BB69-23CF-44E3-9099-C40C66FF867C}">
                  <a14:compatExt spid="_x0000_s655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26</xdr:row>
          <xdr:rowOff>106680</xdr:rowOff>
        </xdr:from>
        <xdr:to>
          <xdr:col>38</xdr:col>
          <xdr:colOff>53340</xdr:colOff>
          <xdr:row>31</xdr:row>
          <xdr:rowOff>22860</xdr:rowOff>
        </xdr:to>
        <xdr:sp macro="" textlink="">
          <xdr:nvSpPr>
            <xdr:cNvPr id="65602" name="Group Box 22" hidden="1">
              <a:extLst>
                <a:ext uri="{63B3BB69-23CF-44E3-9099-C40C66FF867C}">
                  <a14:compatExt spid="_x0000_s65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91440</xdr:rowOff>
        </xdr:from>
        <xdr:to>
          <xdr:col>39</xdr:col>
          <xdr:colOff>30480</xdr:colOff>
          <xdr:row>34</xdr:row>
          <xdr:rowOff>7620</xdr:rowOff>
        </xdr:to>
        <xdr:sp macro="" textlink="">
          <xdr:nvSpPr>
            <xdr:cNvPr id="65603" name="Group Box 23" hidden="1">
              <a:extLst>
                <a:ext uri="{63B3BB69-23CF-44E3-9099-C40C66FF867C}">
                  <a14:compatExt spid="_x0000_s655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83820</xdr:colOff>
          <xdr:row>33</xdr:row>
          <xdr:rowOff>144780</xdr:rowOff>
        </xdr:from>
        <xdr:to>
          <xdr:col>38</xdr:col>
          <xdr:colOff>91440</xdr:colOff>
          <xdr:row>38</xdr:row>
          <xdr:rowOff>30480</xdr:rowOff>
        </xdr:to>
        <xdr:sp macro="" textlink="">
          <xdr:nvSpPr>
            <xdr:cNvPr id="65604" name="Group Box 24" hidden="1">
              <a:extLst>
                <a:ext uri="{63B3BB69-23CF-44E3-9099-C40C66FF867C}">
                  <a14:compatExt spid="_x0000_s655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38</xdr:row>
          <xdr:rowOff>83820</xdr:rowOff>
        </xdr:from>
        <xdr:to>
          <xdr:col>38</xdr:col>
          <xdr:colOff>121920</xdr:colOff>
          <xdr:row>41</xdr:row>
          <xdr:rowOff>160020</xdr:rowOff>
        </xdr:to>
        <xdr:sp macro="" textlink="">
          <xdr:nvSpPr>
            <xdr:cNvPr id="65605" name="Group Box 25" hidden="1">
              <a:extLst>
                <a:ext uri="{63B3BB69-23CF-44E3-9099-C40C66FF867C}">
                  <a14:compatExt spid="_x0000_s655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38</xdr:col>
          <xdr:colOff>38100</xdr:colOff>
          <xdr:row>46</xdr:row>
          <xdr:rowOff>99060</xdr:rowOff>
        </xdr:to>
        <xdr:sp macro="" textlink="">
          <xdr:nvSpPr>
            <xdr:cNvPr id="65606" name="Group Box 26" hidden="1">
              <a:extLst>
                <a:ext uri="{63B3BB69-23CF-44E3-9099-C40C66FF867C}">
                  <a14:compatExt spid="_x0000_s655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0</xdr:rowOff>
        </xdr:from>
        <xdr:to>
          <xdr:col>30</xdr:col>
          <xdr:colOff>30480</xdr:colOff>
          <xdr:row>23</xdr:row>
          <xdr:rowOff>68580</xdr:rowOff>
        </xdr:to>
        <xdr:sp macro="" textlink="">
          <xdr:nvSpPr>
            <xdr:cNvPr id="65607" name="Group Box 27" hidden="1">
              <a:extLst>
                <a:ext uri="{63B3BB69-23CF-44E3-9099-C40C66FF867C}">
                  <a14:compatExt spid="_x0000_s655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20</xdr:row>
          <xdr:rowOff>0</xdr:rowOff>
        </xdr:from>
        <xdr:to>
          <xdr:col>38</xdr:col>
          <xdr:colOff>45720</xdr:colOff>
          <xdr:row>23</xdr:row>
          <xdr:rowOff>68580</xdr:rowOff>
        </xdr:to>
        <xdr:sp macro="" textlink="">
          <xdr:nvSpPr>
            <xdr:cNvPr id="65608" name="Group Box 28" hidden="1">
              <a:extLst>
                <a:ext uri="{63B3BB69-23CF-44E3-9099-C40C66FF867C}">
                  <a14:compatExt spid="_x0000_s655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76200</xdr:rowOff>
        </xdr:from>
        <xdr:to>
          <xdr:col>38</xdr:col>
          <xdr:colOff>38100</xdr:colOff>
          <xdr:row>27</xdr:row>
          <xdr:rowOff>38100</xdr:rowOff>
        </xdr:to>
        <xdr:sp macro="" textlink="">
          <xdr:nvSpPr>
            <xdr:cNvPr id="65609" name="Group Box 29" hidden="1">
              <a:extLst>
                <a:ext uri="{63B3BB69-23CF-44E3-9099-C40C66FF867C}">
                  <a14:compatExt spid="_x0000_s655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39</xdr:row>
          <xdr:rowOff>0</xdr:rowOff>
        </xdr:from>
        <xdr:to>
          <xdr:col>37</xdr:col>
          <xdr:colOff>22860</xdr:colOff>
          <xdr:row>40</xdr:row>
          <xdr:rowOff>0</xdr:rowOff>
        </xdr:to>
        <xdr:sp macro="" textlink="">
          <xdr:nvSpPr>
            <xdr:cNvPr id="65610" name="Option Button 30" hidden="1">
              <a:extLst>
                <a:ext uri="{63B3BB69-23CF-44E3-9099-C40C66FF867C}">
                  <a14:compatExt spid="_x0000_s65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40</xdr:row>
          <xdr:rowOff>220980</xdr:rowOff>
        </xdr:from>
        <xdr:to>
          <xdr:col>37</xdr:col>
          <xdr:colOff>15240</xdr:colOff>
          <xdr:row>41</xdr:row>
          <xdr:rowOff>160020</xdr:rowOff>
        </xdr:to>
        <xdr:sp macro="" textlink="">
          <xdr:nvSpPr>
            <xdr:cNvPr id="65611" name="Option Button 31" hidden="1">
              <a:extLst>
                <a:ext uri="{63B3BB69-23CF-44E3-9099-C40C66FF867C}">
                  <a14:compatExt spid="_x0000_s65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19</xdr:row>
          <xdr:rowOff>129540</xdr:rowOff>
        </xdr:from>
        <xdr:to>
          <xdr:col>37</xdr:col>
          <xdr:colOff>83820</xdr:colOff>
          <xdr:row>21</xdr:row>
          <xdr:rowOff>0</xdr:rowOff>
        </xdr:to>
        <xdr:sp macro="" textlink="">
          <xdr:nvSpPr>
            <xdr:cNvPr id="65612" name="Option Button 32" hidden="1">
              <a:extLst>
                <a:ext uri="{63B3BB69-23CF-44E3-9099-C40C66FF867C}">
                  <a14:compatExt spid="_x0000_s65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21</xdr:row>
          <xdr:rowOff>0</xdr:rowOff>
        </xdr:from>
        <xdr:to>
          <xdr:col>37</xdr:col>
          <xdr:colOff>83820</xdr:colOff>
          <xdr:row>22</xdr:row>
          <xdr:rowOff>0</xdr:rowOff>
        </xdr:to>
        <xdr:sp macro="" textlink="">
          <xdr:nvSpPr>
            <xdr:cNvPr id="65613" name="Option Button 33" hidden="1">
              <a:extLst>
                <a:ext uri="{63B3BB69-23CF-44E3-9099-C40C66FF867C}">
                  <a14:compatExt spid="_x0000_s65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27</xdr:row>
          <xdr:rowOff>7620</xdr:rowOff>
        </xdr:from>
        <xdr:to>
          <xdr:col>37</xdr:col>
          <xdr:colOff>83820</xdr:colOff>
          <xdr:row>27</xdr:row>
          <xdr:rowOff>175260</xdr:rowOff>
        </xdr:to>
        <xdr:sp macro="" textlink="">
          <xdr:nvSpPr>
            <xdr:cNvPr id="65614" name="Option Button 34" hidden="1">
              <a:extLst>
                <a:ext uri="{63B3BB69-23CF-44E3-9099-C40C66FF867C}">
                  <a14:compatExt spid="_x0000_s65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22860</xdr:rowOff>
        </xdr:from>
        <xdr:to>
          <xdr:col>37</xdr:col>
          <xdr:colOff>83820</xdr:colOff>
          <xdr:row>28</xdr:row>
          <xdr:rowOff>175260</xdr:rowOff>
        </xdr:to>
        <xdr:sp macro="" textlink="">
          <xdr:nvSpPr>
            <xdr:cNvPr id="65615" name="Option Button 35" hidden="1">
              <a:extLst>
                <a:ext uri="{63B3BB69-23CF-44E3-9099-C40C66FF867C}">
                  <a14:compatExt spid="_x0000_s65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205740</xdr:rowOff>
        </xdr:from>
        <xdr:to>
          <xdr:col>37</xdr:col>
          <xdr:colOff>76200</xdr:colOff>
          <xdr:row>30</xdr:row>
          <xdr:rowOff>0</xdr:rowOff>
        </xdr:to>
        <xdr:sp macro="" textlink="">
          <xdr:nvSpPr>
            <xdr:cNvPr id="65616" name="Option Button 36" hidden="1">
              <a:extLst>
                <a:ext uri="{63B3BB69-23CF-44E3-9099-C40C66FF867C}">
                  <a14:compatExt spid="_x0000_s65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34</xdr:row>
          <xdr:rowOff>114300</xdr:rowOff>
        </xdr:from>
        <xdr:to>
          <xdr:col>29</xdr:col>
          <xdr:colOff>15240</xdr:colOff>
          <xdr:row>36</xdr:row>
          <xdr:rowOff>15240</xdr:rowOff>
        </xdr:to>
        <xdr:sp macro="" textlink="">
          <xdr:nvSpPr>
            <xdr:cNvPr id="65617" name="Option Button 37" hidden="1">
              <a:extLst>
                <a:ext uri="{63B3BB69-23CF-44E3-9099-C40C66FF867C}">
                  <a14:compatExt spid="_x0000_s6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36</xdr:row>
          <xdr:rowOff>198120</xdr:rowOff>
        </xdr:from>
        <xdr:to>
          <xdr:col>29</xdr:col>
          <xdr:colOff>22860</xdr:colOff>
          <xdr:row>38</xdr:row>
          <xdr:rowOff>15240</xdr:rowOff>
        </xdr:to>
        <xdr:sp macro="" textlink="">
          <xdr:nvSpPr>
            <xdr:cNvPr id="65618" name="Option Button 38" hidden="1">
              <a:extLst>
                <a:ext uri="{63B3BB69-23CF-44E3-9099-C40C66FF867C}">
                  <a14:compatExt spid="_x0000_s65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38</xdr:row>
          <xdr:rowOff>106680</xdr:rowOff>
        </xdr:from>
        <xdr:to>
          <xdr:col>29</xdr:col>
          <xdr:colOff>7620</xdr:colOff>
          <xdr:row>40</xdr:row>
          <xdr:rowOff>15240</xdr:rowOff>
        </xdr:to>
        <xdr:sp macro="" textlink="">
          <xdr:nvSpPr>
            <xdr:cNvPr id="65619" name="Option Button 39" hidden="1">
              <a:extLst>
                <a:ext uri="{63B3BB69-23CF-44E3-9099-C40C66FF867C}">
                  <a14:compatExt spid="_x0000_s6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40</xdr:row>
          <xdr:rowOff>205740</xdr:rowOff>
        </xdr:from>
        <xdr:to>
          <xdr:col>28</xdr:col>
          <xdr:colOff>121920</xdr:colOff>
          <xdr:row>42</xdr:row>
          <xdr:rowOff>22860</xdr:rowOff>
        </xdr:to>
        <xdr:sp macro="" textlink="">
          <xdr:nvSpPr>
            <xdr:cNvPr id="65620" name="Option Button 40" hidden="1">
              <a:extLst>
                <a:ext uri="{63B3BB69-23CF-44E3-9099-C40C66FF867C}">
                  <a14:compatExt spid="_x0000_s6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53340</xdr:rowOff>
        </xdr:from>
        <xdr:to>
          <xdr:col>30</xdr:col>
          <xdr:colOff>76200</xdr:colOff>
          <xdr:row>43</xdr:row>
          <xdr:rowOff>0</xdr:rowOff>
        </xdr:to>
        <xdr:sp macro="" textlink="">
          <xdr:nvSpPr>
            <xdr:cNvPr id="65621" name="Group Box 41" hidden="1">
              <a:extLst>
                <a:ext uri="{63B3BB69-23CF-44E3-9099-C40C66FF867C}">
                  <a14:compatExt spid="_x0000_s655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34</xdr:row>
          <xdr:rowOff>99060</xdr:rowOff>
        </xdr:from>
        <xdr:to>
          <xdr:col>37</xdr:col>
          <xdr:colOff>91440</xdr:colOff>
          <xdr:row>36</xdr:row>
          <xdr:rowOff>15240</xdr:rowOff>
        </xdr:to>
        <xdr:sp macro="" textlink="">
          <xdr:nvSpPr>
            <xdr:cNvPr id="65622" name="Option Button 42" hidden="1">
              <a:extLst>
                <a:ext uri="{63B3BB69-23CF-44E3-9099-C40C66FF867C}">
                  <a14:compatExt spid="_x0000_s65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36</xdr:row>
          <xdr:rowOff>190500</xdr:rowOff>
        </xdr:from>
        <xdr:to>
          <xdr:col>37</xdr:col>
          <xdr:colOff>91440</xdr:colOff>
          <xdr:row>38</xdr:row>
          <xdr:rowOff>7620</xdr:rowOff>
        </xdr:to>
        <xdr:sp macro="" textlink="">
          <xdr:nvSpPr>
            <xdr:cNvPr id="65623" name="Option Button 43" hidden="1">
              <a:extLst>
                <a:ext uri="{63B3BB69-23CF-44E3-9099-C40C66FF867C}">
                  <a14:compatExt spid="_x0000_s65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23</xdr:row>
          <xdr:rowOff>15240</xdr:rowOff>
        </xdr:from>
        <xdr:to>
          <xdr:col>37</xdr:col>
          <xdr:colOff>83820</xdr:colOff>
          <xdr:row>24</xdr:row>
          <xdr:rowOff>0</xdr:rowOff>
        </xdr:to>
        <xdr:sp macro="" textlink="">
          <xdr:nvSpPr>
            <xdr:cNvPr id="65624" name="Option Button 44" hidden="1">
              <a:extLst>
                <a:ext uri="{63B3BB69-23CF-44E3-9099-C40C66FF867C}">
                  <a14:compatExt spid="_x0000_s6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24</xdr:row>
          <xdr:rowOff>22860</xdr:rowOff>
        </xdr:from>
        <xdr:to>
          <xdr:col>37</xdr:col>
          <xdr:colOff>83820</xdr:colOff>
          <xdr:row>24</xdr:row>
          <xdr:rowOff>182880</xdr:rowOff>
        </xdr:to>
        <xdr:sp macro="" textlink="">
          <xdr:nvSpPr>
            <xdr:cNvPr id="65625" name="Option Button 45" hidden="1">
              <a:extLst>
                <a:ext uri="{63B3BB69-23CF-44E3-9099-C40C66FF867C}">
                  <a14:compatExt spid="_x0000_s6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25</xdr:row>
          <xdr:rowOff>7620</xdr:rowOff>
        </xdr:from>
        <xdr:to>
          <xdr:col>37</xdr:col>
          <xdr:colOff>15240</xdr:colOff>
          <xdr:row>25</xdr:row>
          <xdr:rowOff>167640</xdr:rowOff>
        </xdr:to>
        <xdr:sp macro="" textlink="">
          <xdr:nvSpPr>
            <xdr:cNvPr id="65626" name="Option Button 46" hidden="1">
              <a:extLst>
                <a:ext uri="{63B3BB69-23CF-44E3-9099-C40C66FF867C}">
                  <a14:compatExt spid="_x0000_s6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31</xdr:row>
          <xdr:rowOff>7620</xdr:rowOff>
        </xdr:from>
        <xdr:to>
          <xdr:col>37</xdr:col>
          <xdr:colOff>83820</xdr:colOff>
          <xdr:row>32</xdr:row>
          <xdr:rowOff>15240</xdr:rowOff>
        </xdr:to>
        <xdr:sp macro="" textlink="">
          <xdr:nvSpPr>
            <xdr:cNvPr id="65627" name="Option Button 47" hidden="1">
              <a:extLst>
                <a:ext uri="{63B3BB69-23CF-44E3-9099-C40C66FF867C}">
                  <a14:compatExt spid="_x0000_s6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32</xdr:row>
          <xdr:rowOff>45720</xdr:rowOff>
        </xdr:from>
        <xdr:to>
          <xdr:col>37</xdr:col>
          <xdr:colOff>83820</xdr:colOff>
          <xdr:row>32</xdr:row>
          <xdr:rowOff>190500</xdr:rowOff>
        </xdr:to>
        <xdr:sp macro="" textlink="">
          <xdr:nvSpPr>
            <xdr:cNvPr id="65628" name="Option Button 48" hidden="1">
              <a:extLst>
                <a:ext uri="{63B3BB69-23CF-44E3-9099-C40C66FF867C}">
                  <a14:compatExt spid="_x0000_s6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33</xdr:row>
          <xdr:rowOff>7620</xdr:rowOff>
        </xdr:from>
        <xdr:to>
          <xdr:col>37</xdr:col>
          <xdr:colOff>76200</xdr:colOff>
          <xdr:row>34</xdr:row>
          <xdr:rowOff>0</xdr:rowOff>
        </xdr:to>
        <xdr:sp macro="" textlink="">
          <xdr:nvSpPr>
            <xdr:cNvPr id="65629" name="Option Button 49" hidden="1">
              <a:extLst>
                <a:ext uri="{63B3BB69-23CF-44E3-9099-C40C66FF867C}">
                  <a14:compatExt spid="_x0000_s65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68189" y="4240530"/>
          <a:ext cx="300994" cy="407670"/>
          <a:chOff x="4492278" y="3772557"/>
          <a:chExt cx="303836" cy="486904"/>
        </a:xfrm>
      </xdr:grpSpPr>
      <xdr:sp macro="" textlink="">
        <xdr:nvSpPr>
          <xdr:cNvPr id="66561" name="Option Button 1" hidden="1">
            <a:extLst>
              <a:ext uri="{63B3BB69-23CF-44E3-9099-C40C66FF867C}">
                <a14:compatExt xmlns:a14="http://schemas.microsoft.com/office/drawing/2010/main"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xmlns:a14="http://schemas.microsoft.com/office/drawing/2010/main"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58665" y="4794885"/>
          <a:ext cx="300990" cy="714375"/>
          <a:chOff x="4470327" y="4496262"/>
          <a:chExt cx="301792" cy="780086"/>
        </a:xfrm>
      </xdr:grpSpPr>
      <xdr:sp macro="" textlink="">
        <xdr:nvSpPr>
          <xdr:cNvPr id="66563" name="Option Button 3" hidden="1">
            <a:extLst>
              <a:ext uri="{63B3BB69-23CF-44E3-9099-C40C66FF867C}">
                <a14:compatExt xmlns:a14="http://schemas.microsoft.com/office/drawing/2010/main" spid="_x0000_s66563"/>
              </a:ext>
              <a:ext uri="{FF2B5EF4-FFF2-40B4-BE49-F238E27FC236}">
                <a16:creationId xmlns:a16="http://schemas.microsoft.com/office/drawing/2014/main" id="{00000000-0008-0000-0700-000003040100}"/>
              </a:ext>
            </a:extLst>
          </xdr:cNvPr>
          <xdr:cNvSpPr/>
        </xdr:nvSpPr>
        <xdr:spPr bwMode="auto">
          <a:xfrm>
            <a:off x="4470327" y="4496262"/>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xmlns:a14="http://schemas.microsoft.com/office/drawing/2010/main"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xmlns:a14="http://schemas.microsoft.com/office/drawing/2010/main" spid="_x0000_s66565"/>
              </a:ext>
              <a:ext uri="{FF2B5EF4-FFF2-40B4-BE49-F238E27FC236}">
                <a16:creationId xmlns:a16="http://schemas.microsoft.com/office/drawing/2014/main" id="{00000000-0008-0000-0700-000005040100}"/>
              </a:ext>
            </a:extLst>
          </xdr:cNvPr>
          <xdr:cNvSpPr/>
        </xdr:nvSpPr>
        <xdr:spPr bwMode="auto">
          <a:xfrm>
            <a:off x="4470327" y="5026723"/>
            <a:ext cx="301792" cy="249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58666" y="5655942"/>
          <a:ext cx="300996" cy="695326"/>
          <a:chOff x="4540192" y="5456617"/>
          <a:chExt cx="308373" cy="759871"/>
        </a:xfrm>
      </xdr:grpSpPr>
      <xdr:sp macro="" textlink="">
        <xdr:nvSpPr>
          <xdr:cNvPr id="66566" name="Option Button 6" hidden="1">
            <a:extLst>
              <a:ext uri="{63B3BB69-23CF-44E3-9099-C40C66FF867C}">
                <a14:compatExt xmlns:a14="http://schemas.microsoft.com/office/drawing/2010/main" spid="_x0000_s66566"/>
              </a:ext>
              <a:ext uri="{FF2B5EF4-FFF2-40B4-BE49-F238E27FC236}">
                <a16:creationId xmlns:a16="http://schemas.microsoft.com/office/drawing/2014/main" id="{00000000-0008-0000-0700-000006040100}"/>
              </a:ext>
            </a:extLst>
          </xdr:cNvPr>
          <xdr:cNvSpPr/>
        </xdr:nvSpPr>
        <xdr:spPr bwMode="auto">
          <a:xfrm>
            <a:off x="4540192" y="5456617"/>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xmlns:a14="http://schemas.microsoft.com/office/drawing/2010/main"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xmlns:a14="http://schemas.microsoft.com/office/drawing/2010/main" spid="_x0000_s66568"/>
              </a:ext>
              <a:ext uri="{FF2B5EF4-FFF2-40B4-BE49-F238E27FC236}">
                <a16:creationId xmlns:a16="http://schemas.microsoft.com/office/drawing/2014/main" id="{00000000-0008-0000-0700-000008040100}"/>
              </a:ext>
            </a:extLst>
          </xdr:cNvPr>
          <xdr:cNvSpPr/>
        </xdr:nvSpPr>
        <xdr:spPr bwMode="auto">
          <a:xfrm>
            <a:off x="4540194" y="5997900"/>
            <a:ext cx="308371" cy="21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xmlns:a14="http://schemas.microsoft.com/office/drawing/2010/main"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xmlns:a14="http://schemas.microsoft.com/office/drawing/2010/main"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15025" y="9033515"/>
          <a:ext cx="300990" cy="375280"/>
          <a:chOff x="5753695" y="8927978"/>
          <a:chExt cx="301792" cy="494737"/>
        </a:xfrm>
      </xdr:grpSpPr>
      <xdr:sp macro="" textlink="">
        <xdr:nvSpPr>
          <xdr:cNvPr id="66571" name="Option Button 11" hidden="1">
            <a:extLst>
              <a:ext uri="{63B3BB69-23CF-44E3-9099-C40C66FF867C}">
                <a14:compatExt xmlns:a14="http://schemas.microsoft.com/office/drawing/2010/main" spid="_x0000_s66571"/>
              </a:ext>
              <a:ext uri="{FF2B5EF4-FFF2-40B4-BE49-F238E27FC236}">
                <a16:creationId xmlns:a16="http://schemas.microsoft.com/office/drawing/2014/main" id="{00000000-0008-0000-0700-00000B040100}"/>
              </a:ext>
            </a:extLst>
          </xdr:cNvPr>
          <xdr:cNvSpPr/>
        </xdr:nvSpPr>
        <xdr:spPr bwMode="auto">
          <a:xfrm>
            <a:off x="5753695" y="8927978"/>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xmlns:a14="http://schemas.microsoft.com/office/drawing/2010/main" spid="_x0000_s66572"/>
              </a:ext>
              <a:ext uri="{FF2B5EF4-FFF2-40B4-BE49-F238E27FC236}">
                <a16:creationId xmlns:a16="http://schemas.microsoft.com/office/drawing/2014/main" id="{00000000-0008-0000-0700-00000C040100}"/>
              </a:ext>
            </a:extLst>
          </xdr:cNvPr>
          <xdr:cNvSpPr/>
        </xdr:nvSpPr>
        <xdr:spPr bwMode="auto">
          <a:xfrm>
            <a:off x="5753695" y="920705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xmlns:a14="http://schemas.microsoft.com/office/drawing/2010/main"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xmlns:a14="http://schemas.microsoft.com/office/drawing/2010/main"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xmlns:a14="http://schemas.microsoft.com/office/drawing/2010/main"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xmlns:a14="http://schemas.microsoft.com/office/drawing/2010/main"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58666" y="6517005"/>
          <a:ext cx="300996" cy="683895"/>
          <a:chOff x="4540192" y="6438951"/>
          <a:chExt cx="308373" cy="779254"/>
        </a:xfrm>
      </xdr:grpSpPr>
      <xdr:sp macro="" textlink="">
        <xdr:nvSpPr>
          <xdr:cNvPr id="66577" name="Option Button 17" hidden="1">
            <a:extLst>
              <a:ext uri="{63B3BB69-23CF-44E3-9099-C40C66FF867C}">
                <a14:compatExt xmlns:a14="http://schemas.microsoft.com/office/drawing/2010/main" spid="_x0000_s66577"/>
              </a:ext>
              <a:ext uri="{FF2B5EF4-FFF2-40B4-BE49-F238E27FC236}">
                <a16:creationId xmlns:a16="http://schemas.microsoft.com/office/drawing/2014/main" id="{00000000-0008-0000-0700-000011040100}"/>
              </a:ext>
            </a:extLst>
          </xdr:cNvPr>
          <xdr:cNvSpPr/>
        </xdr:nvSpPr>
        <xdr:spPr bwMode="auto">
          <a:xfrm>
            <a:off x="4540192" y="6438951"/>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xmlns:a14="http://schemas.microsoft.com/office/drawing/2010/main"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xmlns:a14="http://schemas.microsoft.com/office/drawing/2010/main" spid="_x0000_s66579"/>
              </a:ext>
              <a:ext uri="{FF2B5EF4-FFF2-40B4-BE49-F238E27FC236}">
                <a16:creationId xmlns:a16="http://schemas.microsoft.com/office/drawing/2014/main" id="{00000000-0008-0000-0700-000013040100}"/>
              </a:ext>
            </a:extLst>
          </xdr:cNvPr>
          <xdr:cNvSpPr/>
        </xdr:nvSpPr>
        <xdr:spPr bwMode="auto">
          <a:xfrm>
            <a:off x="4540194" y="7001741"/>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xmlns:a14="http://schemas.microsoft.com/office/drawing/2010/main"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xmlns:a14="http://schemas.microsoft.com/office/drawing/2010/main"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xmlns:a14="http://schemas.microsoft.com/office/drawing/2010/main"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xmlns:a14="http://schemas.microsoft.com/office/drawing/2010/main"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xmlns:a14="http://schemas.microsoft.com/office/drawing/2010/main"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xmlns:a14="http://schemas.microsoft.com/office/drawing/2010/main"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xmlns:a14="http://schemas.microsoft.com/office/drawing/2010/main"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xmlns:a14="http://schemas.microsoft.com/office/drawing/2010/main"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xmlns:a14="http://schemas.microsoft.com/office/drawing/2010/main"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xmlns:a14="http://schemas.microsoft.com/office/drawing/2010/main"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15019" y="8168645"/>
          <a:ext cx="224793" cy="695325"/>
          <a:chOff x="5754612" y="8167942"/>
          <a:chExt cx="225530" cy="793279"/>
        </a:xfrm>
      </xdr:grpSpPr>
      <xdr:sp macro="" textlink="">
        <xdr:nvSpPr>
          <xdr:cNvPr id="66590" name="Option Button 30" hidden="1">
            <a:extLst>
              <a:ext uri="{63B3BB69-23CF-44E3-9099-C40C66FF867C}">
                <a14:compatExt xmlns:a14="http://schemas.microsoft.com/office/drawing/2010/main" spid="_x0000_s66590"/>
              </a:ext>
              <a:ext uri="{FF2B5EF4-FFF2-40B4-BE49-F238E27FC236}">
                <a16:creationId xmlns:a16="http://schemas.microsoft.com/office/drawing/2014/main" id="{00000000-0008-0000-0700-00001E040100}"/>
              </a:ext>
            </a:extLst>
          </xdr:cNvPr>
          <xdr:cNvSpPr/>
        </xdr:nvSpPr>
        <xdr:spPr bwMode="auto">
          <a:xfrm>
            <a:off x="5754650" y="8167942"/>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xmlns:a14="http://schemas.microsoft.com/office/drawing/2010/main" spid="_x0000_s66591"/>
              </a:ext>
              <a:ext uri="{FF2B5EF4-FFF2-40B4-BE49-F238E27FC236}">
                <a16:creationId xmlns:a16="http://schemas.microsoft.com/office/drawing/2014/main" id="{00000000-0008-0000-0700-00001F040100}"/>
              </a:ext>
            </a:extLst>
          </xdr:cNvPr>
          <xdr:cNvSpPr/>
        </xdr:nvSpPr>
        <xdr:spPr bwMode="auto">
          <a:xfrm>
            <a:off x="5754612"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15022" y="4223384"/>
          <a:ext cx="300990" cy="424901"/>
          <a:chOff x="44922" y="37725"/>
          <a:chExt cx="3039" cy="4870"/>
        </a:xfrm>
      </xdr:grpSpPr>
      <xdr:sp macro="" textlink="">
        <xdr:nvSpPr>
          <xdr:cNvPr id="66592" name="Option Button 32" hidden="1">
            <a:extLst>
              <a:ext uri="{63B3BB69-23CF-44E3-9099-C40C66FF867C}">
                <a14:compatExt xmlns:a14="http://schemas.microsoft.com/office/drawing/2010/main"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xmlns:a14="http://schemas.microsoft.com/office/drawing/2010/main"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15056" y="5655945"/>
          <a:ext cx="300990" cy="714375"/>
          <a:chOff x="57537" y="54838"/>
          <a:chExt cx="3018" cy="7876"/>
        </a:xfrm>
      </xdr:grpSpPr>
      <xdr:sp macro="" textlink="">
        <xdr:nvSpPr>
          <xdr:cNvPr id="66594" name="Option Button 34" hidden="1">
            <a:extLst>
              <a:ext uri="{63B3BB69-23CF-44E3-9099-C40C66FF867C}">
                <a14:compatExt xmlns:a14="http://schemas.microsoft.com/office/drawing/2010/main"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xmlns:a14="http://schemas.microsoft.com/office/drawing/2010/main"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xmlns:a14="http://schemas.microsoft.com/office/drawing/2010/main"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58697" y="7336134"/>
          <a:ext cx="224791" cy="714472"/>
          <a:chOff x="45247" y="72888"/>
          <a:chExt cx="2261" cy="6566"/>
        </a:xfrm>
      </xdr:grpSpPr>
      <xdr:sp macro="" textlink="">
        <xdr:nvSpPr>
          <xdr:cNvPr id="66597" name="Option Button 37" hidden="1">
            <a:extLst>
              <a:ext uri="{63B3BB69-23CF-44E3-9099-C40C66FF867C}">
                <a14:compatExt xmlns:a14="http://schemas.microsoft.com/office/drawing/2010/main"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xmlns:a14="http://schemas.microsoft.com/office/drawing/2010/main"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568183" y="8164829"/>
          <a:ext cx="196215" cy="741051"/>
          <a:chOff x="4529944" y="8163150"/>
          <a:chExt cx="208417" cy="747995"/>
        </a:xfrm>
      </xdr:grpSpPr>
      <xdr:sp macro="" textlink="">
        <xdr:nvSpPr>
          <xdr:cNvPr id="66599" name="Option Button 39" hidden="1">
            <a:extLst>
              <a:ext uri="{63B3BB69-23CF-44E3-9099-C40C66FF867C}">
                <a14:compatExt xmlns:a14="http://schemas.microsoft.com/office/drawing/2010/main" spid="_x0000_s66599"/>
              </a:ext>
              <a:ext uri="{FF2B5EF4-FFF2-40B4-BE49-F238E27FC236}">
                <a16:creationId xmlns:a16="http://schemas.microsoft.com/office/drawing/2014/main" id="{00000000-0008-0000-0700-000027040100}"/>
              </a:ext>
            </a:extLst>
          </xdr:cNvPr>
          <xdr:cNvSpPr/>
        </xdr:nvSpPr>
        <xdr:spPr bwMode="auto">
          <a:xfrm>
            <a:off x="4529944" y="816315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xmlns:a14="http://schemas.microsoft.com/office/drawing/2010/main" spid="_x0000_s66600"/>
              </a:ext>
              <a:ext uri="{FF2B5EF4-FFF2-40B4-BE49-F238E27FC236}">
                <a16:creationId xmlns:a16="http://schemas.microsoft.com/office/drawing/2014/main" id="{00000000-0008-0000-0700-000028040100}"/>
              </a:ext>
            </a:extLst>
          </xdr:cNvPr>
          <xdr:cNvSpPr/>
        </xdr:nvSpPr>
        <xdr:spPr bwMode="auto">
          <a:xfrm>
            <a:off x="4529944" y="8642628"/>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xmlns:a14="http://schemas.microsoft.com/office/drawing/2010/main"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24549" y="7324718"/>
          <a:ext cx="300996" cy="716284"/>
          <a:chOff x="5801281" y="7286478"/>
          <a:chExt cx="301599" cy="710874"/>
        </a:xfrm>
      </xdr:grpSpPr>
      <xdr:sp macro="" textlink="">
        <xdr:nvSpPr>
          <xdr:cNvPr id="66602" name="Option Button 42" hidden="1">
            <a:extLst>
              <a:ext uri="{63B3BB69-23CF-44E3-9099-C40C66FF867C}">
                <a14:compatExt xmlns:a14="http://schemas.microsoft.com/office/drawing/2010/main" spid="_x0000_s66602"/>
              </a:ext>
              <a:ext uri="{FF2B5EF4-FFF2-40B4-BE49-F238E27FC236}">
                <a16:creationId xmlns:a16="http://schemas.microsoft.com/office/drawing/2014/main" id="{00000000-0008-0000-0700-00002A040100}"/>
              </a:ext>
            </a:extLst>
          </xdr:cNvPr>
          <xdr:cNvSpPr/>
        </xdr:nvSpPr>
        <xdr:spPr bwMode="auto">
          <a:xfrm>
            <a:off x="5801281" y="7286478"/>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xmlns:a14="http://schemas.microsoft.com/office/drawing/2010/main" spid="_x0000_s66603"/>
              </a:ext>
              <a:ext uri="{FF2B5EF4-FFF2-40B4-BE49-F238E27FC236}">
                <a16:creationId xmlns:a16="http://schemas.microsoft.com/office/drawing/2014/main" id="{00000000-0008-0000-0700-00002B040100}"/>
              </a:ext>
            </a:extLst>
          </xdr:cNvPr>
          <xdr:cNvSpPr/>
        </xdr:nvSpPr>
        <xdr:spPr bwMode="auto">
          <a:xfrm>
            <a:off x="5801287" y="7750917"/>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15056" y="4804410"/>
          <a:ext cx="300990" cy="685800"/>
          <a:chOff x="57592" y="45007"/>
          <a:chExt cx="3018" cy="8207"/>
        </a:xfrm>
      </xdr:grpSpPr>
      <xdr:sp macro="" textlink="">
        <xdr:nvSpPr>
          <xdr:cNvPr id="66604" name="Option Button 44" hidden="1">
            <a:extLst>
              <a:ext uri="{63B3BB69-23CF-44E3-9099-C40C66FF867C}">
                <a14:compatExt xmlns:a14="http://schemas.microsoft.com/office/drawing/2010/main"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xmlns:a14="http://schemas.microsoft.com/office/drawing/2010/main"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xmlns:a14="http://schemas.microsoft.com/office/drawing/2010/main"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15056" y="6517005"/>
          <a:ext cx="300990" cy="683895"/>
          <a:chOff x="57537" y="54838"/>
          <a:chExt cx="3018" cy="7963"/>
        </a:xfrm>
      </xdr:grpSpPr>
      <xdr:sp macro="" textlink="">
        <xdr:nvSpPr>
          <xdr:cNvPr id="66607" name="Option Button 47" hidden="1">
            <a:extLst>
              <a:ext uri="{63B3BB69-23CF-44E3-9099-C40C66FF867C}">
                <a14:compatExt xmlns:a14="http://schemas.microsoft.com/office/drawing/2010/main"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xmlns:a14="http://schemas.microsoft.com/office/drawing/2010/main"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xmlns:a14="http://schemas.microsoft.com/office/drawing/2010/main"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21</xdr:row>
          <xdr:rowOff>7620</xdr:rowOff>
        </xdr:to>
        <xdr:sp macro="" textlink="">
          <xdr:nvSpPr>
            <xdr:cNvPr id="66560" name="Option Button 1" hidden="1">
              <a:extLst>
                <a:ext uri="{63B3BB69-23CF-44E3-9099-C40C66FF867C}">
                  <a14:compatExt spid="_x0000_s66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21</xdr:row>
          <xdr:rowOff>7620</xdr:rowOff>
        </xdr:from>
        <xdr:to>
          <xdr:col>29</xdr:col>
          <xdr:colOff>91440</xdr:colOff>
          <xdr:row>22</xdr:row>
          <xdr:rowOff>0</xdr:rowOff>
        </xdr:to>
        <xdr:sp macro="" textlink="">
          <xdr:nvSpPr>
            <xdr:cNvPr id="60" name="Option Button 2" hidden="1">
              <a:extLst>
                <a:ext uri="{63B3BB69-23CF-44E3-9099-C40C66FF867C}">
                  <a14:compatExt spid="_x0000_s66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23</xdr:row>
          <xdr:rowOff>7620</xdr:rowOff>
        </xdr:from>
        <xdr:to>
          <xdr:col>29</xdr:col>
          <xdr:colOff>83820</xdr:colOff>
          <xdr:row>23</xdr:row>
          <xdr:rowOff>182880</xdr:rowOff>
        </xdr:to>
        <xdr:sp macro="" textlink="">
          <xdr:nvSpPr>
            <xdr:cNvPr id="61" name="Option Button 3" hidden="1">
              <a:extLst>
                <a:ext uri="{63B3BB69-23CF-44E3-9099-C40C66FF867C}">
                  <a14:compatExt spid="_x0000_s66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24</xdr:row>
          <xdr:rowOff>22860</xdr:rowOff>
        </xdr:from>
        <xdr:to>
          <xdr:col>29</xdr:col>
          <xdr:colOff>83820</xdr:colOff>
          <xdr:row>24</xdr:row>
          <xdr:rowOff>198120</xdr:rowOff>
        </xdr:to>
        <xdr:sp macro="" textlink="">
          <xdr:nvSpPr>
            <xdr:cNvPr id="62" name="Option Button 4" hidden="1">
              <a:extLst>
                <a:ext uri="{63B3BB69-23CF-44E3-9099-C40C66FF867C}">
                  <a14:compatExt spid="_x0000_s66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25</xdr:row>
          <xdr:rowOff>0</xdr:rowOff>
        </xdr:from>
        <xdr:to>
          <xdr:col>29</xdr:col>
          <xdr:colOff>83820</xdr:colOff>
          <xdr:row>26</xdr:row>
          <xdr:rowOff>0</xdr:rowOff>
        </xdr:to>
        <xdr:sp macro="" textlink="">
          <xdr:nvSpPr>
            <xdr:cNvPr id="63" name="Option Button 5" hidden="1">
              <a:extLst>
                <a:ext uri="{63B3BB69-23CF-44E3-9099-C40C66FF867C}">
                  <a14:compatExt spid="_x0000_s66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27</xdr:row>
          <xdr:rowOff>7620</xdr:rowOff>
        </xdr:from>
        <xdr:to>
          <xdr:col>29</xdr:col>
          <xdr:colOff>83820</xdr:colOff>
          <xdr:row>27</xdr:row>
          <xdr:rowOff>182880</xdr:rowOff>
        </xdr:to>
        <xdr:sp macro="" textlink="">
          <xdr:nvSpPr>
            <xdr:cNvPr id="66610" name="Option Button 6" hidden="1">
              <a:extLst>
                <a:ext uri="{63B3BB69-23CF-44E3-9099-C40C66FF867C}">
                  <a14:compatExt spid="_x0000_s66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28</xdr:row>
          <xdr:rowOff>22860</xdr:rowOff>
        </xdr:from>
        <xdr:to>
          <xdr:col>29</xdr:col>
          <xdr:colOff>83820</xdr:colOff>
          <xdr:row>28</xdr:row>
          <xdr:rowOff>190500</xdr:rowOff>
        </xdr:to>
        <xdr:sp macro="" textlink="">
          <xdr:nvSpPr>
            <xdr:cNvPr id="66611" name="Option Button 7" hidden="1">
              <a:extLst>
                <a:ext uri="{63B3BB69-23CF-44E3-9099-C40C66FF867C}">
                  <a14:compatExt spid="_x0000_s66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7620</xdr:rowOff>
        </xdr:from>
        <xdr:to>
          <xdr:col>29</xdr:col>
          <xdr:colOff>83820</xdr:colOff>
          <xdr:row>29</xdr:row>
          <xdr:rowOff>167640</xdr:rowOff>
        </xdr:to>
        <xdr:sp macro="" textlink="">
          <xdr:nvSpPr>
            <xdr:cNvPr id="66612" name="Option Button 8" hidden="1">
              <a:extLst>
                <a:ext uri="{63B3BB69-23CF-44E3-9099-C40C66FF867C}">
                  <a14:compatExt spid="_x0000_s66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43</xdr:row>
          <xdr:rowOff>0</xdr:rowOff>
        </xdr:from>
        <xdr:to>
          <xdr:col>29</xdr:col>
          <xdr:colOff>76200</xdr:colOff>
          <xdr:row>44</xdr:row>
          <xdr:rowOff>22860</xdr:rowOff>
        </xdr:to>
        <xdr:sp macro="" textlink="">
          <xdr:nvSpPr>
            <xdr:cNvPr id="66613" name="Option Button 9" hidden="1">
              <a:extLst>
                <a:ext uri="{63B3BB69-23CF-44E3-9099-C40C66FF867C}">
                  <a14:compatExt spid="_x0000_s66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44</xdr:row>
          <xdr:rowOff>0</xdr:rowOff>
        </xdr:from>
        <xdr:to>
          <xdr:col>29</xdr:col>
          <xdr:colOff>76200</xdr:colOff>
          <xdr:row>44</xdr:row>
          <xdr:rowOff>152400</xdr:rowOff>
        </xdr:to>
        <xdr:sp macro="" textlink="">
          <xdr:nvSpPr>
            <xdr:cNvPr id="66614" name="Option Button 10" hidden="1">
              <a:extLst>
                <a:ext uri="{63B3BB69-23CF-44E3-9099-C40C66FF867C}">
                  <a14:compatExt spid="_x0000_s66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43</xdr:row>
          <xdr:rowOff>15240</xdr:rowOff>
        </xdr:from>
        <xdr:to>
          <xdr:col>37</xdr:col>
          <xdr:colOff>83820</xdr:colOff>
          <xdr:row>43</xdr:row>
          <xdr:rowOff>160020</xdr:rowOff>
        </xdr:to>
        <xdr:sp macro="" textlink="">
          <xdr:nvSpPr>
            <xdr:cNvPr id="66615" name="Option Button 11" hidden="1">
              <a:extLst>
                <a:ext uri="{63B3BB69-23CF-44E3-9099-C40C66FF867C}">
                  <a14:compatExt spid="_x0000_s66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44</xdr:row>
          <xdr:rowOff>15240</xdr:rowOff>
        </xdr:from>
        <xdr:to>
          <xdr:col>37</xdr:col>
          <xdr:colOff>83820</xdr:colOff>
          <xdr:row>44</xdr:row>
          <xdr:rowOff>144780</xdr:rowOff>
        </xdr:to>
        <xdr:sp macro="" textlink="">
          <xdr:nvSpPr>
            <xdr:cNvPr id="66616" name="Option Button 12" hidden="1">
              <a:extLst>
                <a:ext uri="{63B3BB69-23CF-44E3-9099-C40C66FF867C}">
                  <a14:compatExt spid="_x0000_s66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7620</xdr:rowOff>
        </xdr:from>
        <xdr:to>
          <xdr:col>29</xdr:col>
          <xdr:colOff>60960</xdr:colOff>
          <xdr:row>22</xdr:row>
          <xdr:rowOff>76200</xdr:rowOff>
        </xdr:to>
        <xdr:sp macro="" textlink="">
          <xdr:nvSpPr>
            <xdr:cNvPr id="66617" name="Group Box 13" hidden="1">
              <a:extLst>
                <a:ext uri="{63B3BB69-23CF-44E3-9099-C40C66FF867C}">
                  <a14:compatExt spid="_x0000_s665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22</xdr:row>
          <xdr:rowOff>106680</xdr:rowOff>
        </xdr:from>
        <xdr:to>
          <xdr:col>30</xdr:col>
          <xdr:colOff>38100</xdr:colOff>
          <xdr:row>27</xdr:row>
          <xdr:rowOff>22860</xdr:rowOff>
        </xdr:to>
        <xdr:sp macro="" textlink="">
          <xdr:nvSpPr>
            <xdr:cNvPr id="66618" name="Group Box 14" hidden="1">
              <a:extLst>
                <a:ext uri="{63B3BB69-23CF-44E3-9099-C40C66FF867C}">
                  <a14:compatExt spid="_x0000_s665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83820</xdr:rowOff>
        </xdr:from>
        <xdr:to>
          <xdr:col>30</xdr:col>
          <xdr:colOff>38100</xdr:colOff>
          <xdr:row>30</xdr:row>
          <xdr:rowOff>106680</xdr:rowOff>
        </xdr:to>
        <xdr:sp macro="" textlink="">
          <xdr:nvSpPr>
            <xdr:cNvPr id="66619" name="Group Box 15" hidden="1">
              <a:extLst>
                <a:ext uri="{63B3BB69-23CF-44E3-9099-C40C66FF867C}">
                  <a14:compatExt spid="_x0000_s665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99060</xdr:rowOff>
        </xdr:from>
        <xdr:to>
          <xdr:col>30</xdr:col>
          <xdr:colOff>38100</xdr:colOff>
          <xdr:row>34</xdr:row>
          <xdr:rowOff>38100</xdr:rowOff>
        </xdr:to>
        <xdr:sp macro="" textlink="">
          <xdr:nvSpPr>
            <xdr:cNvPr id="66620" name="Group Box 16" hidden="1">
              <a:extLst>
                <a:ext uri="{63B3BB69-23CF-44E3-9099-C40C66FF867C}">
                  <a14:compatExt spid="_x0000_s665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31</xdr:row>
          <xdr:rowOff>7620</xdr:rowOff>
        </xdr:from>
        <xdr:to>
          <xdr:col>29</xdr:col>
          <xdr:colOff>83820</xdr:colOff>
          <xdr:row>32</xdr:row>
          <xdr:rowOff>22860</xdr:rowOff>
        </xdr:to>
        <xdr:sp macro="" textlink="">
          <xdr:nvSpPr>
            <xdr:cNvPr id="66621" name="Option Button 17" hidden="1">
              <a:extLst>
                <a:ext uri="{63B3BB69-23CF-44E3-9099-C40C66FF867C}">
                  <a14:compatExt spid="_x0000_s66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32</xdr:row>
          <xdr:rowOff>45720</xdr:rowOff>
        </xdr:from>
        <xdr:to>
          <xdr:col>29</xdr:col>
          <xdr:colOff>83820</xdr:colOff>
          <xdr:row>32</xdr:row>
          <xdr:rowOff>205740</xdr:rowOff>
        </xdr:to>
        <xdr:sp macro="" textlink="">
          <xdr:nvSpPr>
            <xdr:cNvPr id="66622" name="Option Button 18" hidden="1">
              <a:extLst>
                <a:ext uri="{63B3BB69-23CF-44E3-9099-C40C66FF867C}">
                  <a14:compatExt spid="_x0000_s66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33</xdr:row>
          <xdr:rowOff>38100</xdr:rowOff>
        </xdr:from>
        <xdr:to>
          <xdr:col>29</xdr:col>
          <xdr:colOff>83820</xdr:colOff>
          <xdr:row>34</xdr:row>
          <xdr:rowOff>0</xdr:rowOff>
        </xdr:to>
        <xdr:sp macro="" textlink="">
          <xdr:nvSpPr>
            <xdr:cNvPr id="66623" name="Option Button 19" hidden="1">
              <a:extLst>
                <a:ext uri="{63B3BB69-23CF-44E3-9099-C40C66FF867C}">
                  <a14:compatExt spid="_x0000_s66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34</xdr:row>
          <xdr:rowOff>30480</xdr:rowOff>
        </xdr:from>
        <xdr:to>
          <xdr:col>30</xdr:col>
          <xdr:colOff>129540</xdr:colOff>
          <xdr:row>38</xdr:row>
          <xdr:rowOff>76200</xdr:rowOff>
        </xdr:to>
        <xdr:sp macro="" textlink="">
          <xdr:nvSpPr>
            <xdr:cNvPr id="66624" name="Group Box 20" hidden="1">
              <a:extLst>
                <a:ext uri="{63B3BB69-23CF-44E3-9099-C40C66FF867C}">
                  <a14:compatExt spid="_x0000_s665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42</xdr:row>
          <xdr:rowOff>68580</xdr:rowOff>
        </xdr:from>
        <xdr:to>
          <xdr:col>29</xdr:col>
          <xdr:colOff>114300</xdr:colOff>
          <xdr:row>46</xdr:row>
          <xdr:rowOff>15240</xdr:rowOff>
        </xdr:to>
        <xdr:sp macro="" textlink="">
          <xdr:nvSpPr>
            <xdr:cNvPr id="66625" name="Group Box 21" hidden="1">
              <a:extLst>
                <a:ext uri="{63B3BB69-23CF-44E3-9099-C40C66FF867C}">
                  <a14:compatExt spid="_x0000_s665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26</xdr:row>
          <xdr:rowOff>106680</xdr:rowOff>
        </xdr:from>
        <xdr:to>
          <xdr:col>38</xdr:col>
          <xdr:colOff>53340</xdr:colOff>
          <xdr:row>31</xdr:row>
          <xdr:rowOff>22860</xdr:rowOff>
        </xdr:to>
        <xdr:sp macro="" textlink="">
          <xdr:nvSpPr>
            <xdr:cNvPr id="66626" name="Group Box 22" hidden="1">
              <a:extLst>
                <a:ext uri="{63B3BB69-23CF-44E3-9099-C40C66FF867C}">
                  <a14:compatExt spid="_x0000_s665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91440</xdr:rowOff>
        </xdr:from>
        <xdr:to>
          <xdr:col>39</xdr:col>
          <xdr:colOff>30480</xdr:colOff>
          <xdr:row>34</xdr:row>
          <xdr:rowOff>7620</xdr:rowOff>
        </xdr:to>
        <xdr:sp macro="" textlink="">
          <xdr:nvSpPr>
            <xdr:cNvPr id="66627" name="Group Box 23" hidden="1">
              <a:extLst>
                <a:ext uri="{63B3BB69-23CF-44E3-9099-C40C66FF867C}">
                  <a14:compatExt spid="_x0000_s665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83820</xdr:colOff>
          <xdr:row>33</xdr:row>
          <xdr:rowOff>144780</xdr:rowOff>
        </xdr:from>
        <xdr:to>
          <xdr:col>38</xdr:col>
          <xdr:colOff>91440</xdr:colOff>
          <xdr:row>38</xdr:row>
          <xdr:rowOff>30480</xdr:rowOff>
        </xdr:to>
        <xdr:sp macro="" textlink="">
          <xdr:nvSpPr>
            <xdr:cNvPr id="66628" name="Group Box 24" hidden="1">
              <a:extLst>
                <a:ext uri="{63B3BB69-23CF-44E3-9099-C40C66FF867C}">
                  <a14:compatExt spid="_x0000_s665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38</xdr:row>
          <xdr:rowOff>83820</xdr:rowOff>
        </xdr:from>
        <xdr:to>
          <xdr:col>38</xdr:col>
          <xdr:colOff>121920</xdr:colOff>
          <xdr:row>41</xdr:row>
          <xdr:rowOff>160020</xdr:rowOff>
        </xdr:to>
        <xdr:sp macro="" textlink="">
          <xdr:nvSpPr>
            <xdr:cNvPr id="66629" name="Group Box 25" hidden="1">
              <a:extLst>
                <a:ext uri="{63B3BB69-23CF-44E3-9099-C40C66FF867C}">
                  <a14:compatExt spid="_x0000_s665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38</xdr:col>
          <xdr:colOff>38100</xdr:colOff>
          <xdr:row>46</xdr:row>
          <xdr:rowOff>99060</xdr:rowOff>
        </xdr:to>
        <xdr:sp macro="" textlink="">
          <xdr:nvSpPr>
            <xdr:cNvPr id="66630" name="Group Box 26" hidden="1">
              <a:extLst>
                <a:ext uri="{63B3BB69-23CF-44E3-9099-C40C66FF867C}">
                  <a14:compatExt spid="_x0000_s665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0</xdr:rowOff>
        </xdr:from>
        <xdr:to>
          <xdr:col>30</xdr:col>
          <xdr:colOff>30480</xdr:colOff>
          <xdr:row>23</xdr:row>
          <xdr:rowOff>68580</xdr:rowOff>
        </xdr:to>
        <xdr:sp macro="" textlink="">
          <xdr:nvSpPr>
            <xdr:cNvPr id="66631" name="Group Box 27" hidden="1">
              <a:extLst>
                <a:ext uri="{63B3BB69-23CF-44E3-9099-C40C66FF867C}">
                  <a14:compatExt spid="_x0000_s665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20</xdr:row>
          <xdr:rowOff>0</xdr:rowOff>
        </xdr:from>
        <xdr:to>
          <xdr:col>38</xdr:col>
          <xdr:colOff>45720</xdr:colOff>
          <xdr:row>23</xdr:row>
          <xdr:rowOff>68580</xdr:rowOff>
        </xdr:to>
        <xdr:sp macro="" textlink="">
          <xdr:nvSpPr>
            <xdr:cNvPr id="66632" name="Group Box 28" hidden="1">
              <a:extLst>
                <a:ext uri="{63B3BB69-23CF-44E3-9099-C40C66FF867C}">
                  <a14:compatExt spid="_x0000_s665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76200</xdr:rowOff>
        </xdr:from>
        <xdr:to>
          <xdr:col>38</xdr:col>
          <xdr:colOff>38100</xdr:colOff>
          <xdr:row>27</xdr:row>
          <xdr:rowOff>38100</xdr:rowOff>
        </xdr:to>
        <xdr:sp macro="" textlink="">
          <xdr:nvSpPr>
            <xdr:cNvPr id="66633" name="Group Box 29" hidden="1">
              <a:extLst>
                <a:ext uri="{63B3BB69-23CF-44E3-9099-C40C66FF867C}">
                  <a14:compatExt spid="_x0000_s665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39</xdr:row>
          <xdr:rowOff>0</xdr:rowOff>
        </xdr:from>
        <xdr:to>
          <xdr:col>37</xdr:col>
          <xdr:colOff>22860</xdr:colOff>
          <xdr:row>40</xdr:row>
          <xdr:rowOff>0</xdr:rowOff>
        </xdr:to>
        <xdr:sp macro="" textlink="">
          <xdr:nvSpPr>
            <xdr:cNvPr id="66634" name="Option Button 30" hidden="1">
              <a:extLst>
                <a:ext uri="{63B3BB69-23CF-44E3-9099-C40C66FF867C}">
                  <a14:compatExt spid="_x0000_s66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40</xdr:row>
          <xdr:rowOff>220980</xdr:rowOff>
        </xdr:from>
        <xdr:to>
          <xdr:col>37</xdr:col>
          <xdr:colOff>15240</xdr:colOff>
          <xdr:row>41</xdr:row>
          <xdr:rowOff>160020</xdr:rowOff>
        </xdr:to>
        <xdr:sp macro="" textlink="">
          <xdr:nvSpPr>
            <xdr:cNvPr id="66635" name="Option Button 31" hidden="1">
              <a:extLst>
                <a:ext uri="{63B3BB69-23CF-44E3-9099-C40C66FF867C}">
                  <a14:compatExt spid="_x0000_s66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19</xdr:row>
          <xdr:rowOff>129540</xdr:rowOff>
        </xdr:from>
        <xdr:to>
          <xdr:col>37</xdr:col>
          <xdr:colOff>83820</xdr:colOff>
          <xdr:row>21</xdr:row>
          <xdr:rowOff>0</xdr:rowOff>
        </xdr:to>
        <xdr:sp macro="" textlink="">
          <xdr:nvSpPr>
            <xdr:cNvPr id="66636" name="Option Button 32" hidden="1">
              <a:extLst>
                <a:ext uri="{63B3BB69-23CF-44E3-9099-C40C66FF867C}">
                  <a14:compatExt spid="_x0000_s66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21</xdr:row>
          <xdr:rowOff>0</xdr:rowOff>
        </xdr:from>
        <xdr:to>
          <xdr:col>37</xdr:col>
          <xdr:colOff>83820</xdr:colOff>
          <xdr:row>22</xdr:row>
          <xdr:rowOff>0</xdr:rowOff>
        </xdr:to>
        <xdr:sp macro="" textlink="">
          <xdr:nvSpPr>
            <xdr:cNvPr id="66637" name="Option Button 33" hidden="1">
              <a:extLst>
                <a:ext uri="{63B3BB69-23CF-44E3-9099-C40C66FF867C}">
                  <a14:compatExt spid="_x0000_s66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27</xdr:row>
          <xdr:rowOff>7620</xdr:rowOff>
        </xdr:from>
        <xdr:to>
          <xdr:col>37</xdr:col>
          <xdr:colOff>83820</xdr:colOff>
          <xdr:row>27</xdr:row>
          <xdr:rowOff>175260</xdr:rowOff>
        </xdr:to>
        <xdr:sp macro="" textlink="">
          <xdr:nvSpPr>
            <xdr:cNvPr id="66638" name="Option Button 34" hidden="1">
              <a:extLst>
                <a:ext uri="{63B3BB69-23CF-44E3-9099-C40C66FF867C}">
                  <a14:compatExt spid="_x0000_s66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22860</xdr:rowOff>
        </xdr:from>
        <xdr:to>
          <xdr:col>37</xdr:col>
          <xdr:colOff>83820</xdr:colOff>
          <xdr:row>28</xdr:row>
          <xdr:rowOff>175260</xdr:rowOff>
        </xdr:to>
        <xdr:sp macro="" textlink="">
          <xdr:nvSpPr>
            <xdr:cNvPr id="66639" name="Option Button 35" hidden="1">
              <a:extLst>
                <a:ext uri="{63B3BB69-23CF-44E3-9099-C40C66FF867C}">
                  <a14:compatExt spid="_x0000_s66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205740</xdr:rowOff>
        </xdr:from>
        <xdr:to>
          <xdr:col>37</xdr:col>
          <xdr:colOff>76200</xdr:colOff>
          <xdr:row>30</xdr:row>
          <xdr:rowOff>0</xdr:rowOff>
        </xdr:to>
        <xdr:sp macro="" textlink="">
          <xdr:nvSpPr>
            <xdr:cNvPr id="66640" name="Option Button 36" hidden="1">
              <a:extLst>
                <a:ext uri="{63B3BB69-23CF-44E3-9099-C40C66FF867C}">
                  <a14:compatExt spid="_x0000_s66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34</xdr:row>
          <xdr:rowOff>114300</xdr:rowOff>
        </xdr:from>
        <xdr:to>
          <xdr:col>29</xdr:col>
          <xdr:colOff>15240</xdr:colOff>
          <xdr:row>36</xdr:row>
          <xdr:rowOff>15240</xdr:rowOff>
        </xdr:to>
        <xdr:sp macro="" textlink="">
          <xdr:nvSpPr>
            <xdr:cNvPr id="66641" name="Option Button 37" hidden="1">
              <a:extLst>
                <a:ext uri="{63B3BB69-23CF-44E3-9099-C40C66FF867C}">
                  <a14:compatExt spid="_x0000_s66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36</xdr:row>
          <xdr:rowOff>198120</xdr:rowOff>
        </xdr:from>
        <xdr:to>
          <xdr:col>29</xdr:col>
          <xdr:colOff>22860</xdr:colOff>
          <xdr:row>38</xdr:row>
          <xdr:rowOff>15240</xdr:rowOff>
        </xdr:to>
        <xdr:sp macro="" textlink="">
          <xdr:nvSpPr>
            <xdr:cNvPr id="66642" name="Option Button 38" hidden="1">
              <a:extLst>
                <a:ext uri="{63B3BB69-23CF-44E3-9099-C40C66FF867C}">
                  <a14:compatExt spid="_x0000_s66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38</xdr:row>
          <xdr:rowOff>106680</xdr:rowOff>
        </xdr:from>
        <xdr:to>
          <xdr:col>29</xdr:col>
          <xdr:colOff>7620</xdr:colOff>
          <xdr:row>40</xdr:row>
          <xdr:rowOff>15240</xdr:rowOff>
        </xdr:to>
        <xdr:sp macro="" textlink="">
          <xdr:nvSpPr>
            <xdr:cNvPr id="66643" name="Option Button 39" hidden="1">
              <a:extLst>
                <a:ext uri="{63B3BB69-23CF-44E3-9099-C40C66FF867C}">
                  <a14:compatExt spid="_x0000_s66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40</xdr:row>
          <xdr:rowOff>205740</xdr:rowOff>
        </xdr:from>
        <xdr:to>
          <xdr:col>28</xdr:col>
          <xdr:colOff>121920</xdr:colOff>
          <xdr:row>42</xdr:row>
          <xdr:rowOff>22860</xdr:rowOff>
        </xdr:to>
        <xdr:sp macro="" textlink="">
          <xdr:nvSpPr>
            <xdr:cNvPr id="66644" name="Option Button 40" hidden="1">
              <a:extLst>
                <a:ext uri="{63B3BB69-23CF-44E3-9099-C40C66FF867C}">
                  <a14:compatExt spid="_x0000_s66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53340</xdr:rowOff>
        </xdr:from>
        <xdr:to>
          <xdr:col>30</xdr:col>
          <xdr:colOff>76200</xdr:colOff>
          <xdr:row>43</xdr:row>
          <xdr:rowOff>0</xdr:rowOff>
        </xdr:to>
        <xdr:sp macro="" textlink="">
          <xdr:nvSpPr>
            <xdr:cNvPr id="66645" name="Group Box 41" hidden="1">
              <a:extLst>
                <a:ext uri="{63B3BB69-23CF-44E3-9099-C40C66FF867C}">
                  <a14:compatExt spid="_x0000_s66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34</xdr:row>
          <xdr:rowOff>99060</xdr:rowOff>
        </xdr:from>
        <xdr:to>
          <xdr:col>37</xdr:col>
          <xdr:colOff>91440</xdr:colOff>
          <xdr:row>36</xdr:row>
          <xdr:rowOff>15240</xdr:rowOff>
        </xdr:to>
        <xdr:sp macro="" textlink="">
          <xdr:nvSpPr>
            <xdr:cNvPr id="66646" name="Option Button 42" hidden="1">
              <a:extLst>
                <a:ext uri="{63B3BB69-23CF-44E3-9099-C40C66FF867C}">
                  <a14:compatExt spid="_x0000_s66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36</xdr:row>
          <xdr:rowOff>190500</xdr:rowOff>
        </xdr:from>
        <xdr:to>
          <xdr:col>37</xdr:col>
          <xdr:colOff>91440</xdr:colOff>
          <xdr:row>38</xdr:row>
          <xdr:rowOff>7620</xdr:rowOff>
        </xdr:to>
        <xdr:sp macro="" textlink="">
          <xdr:nvSpPr>
            <xdr:cNvPr id="66647" name="Option Button 43" hidden="1">
              <a:extLst>
                <a:ext uri="{63B3BB69-23CF-44E3-9099-C40C66FF867C}">
                  <a14:compatExt spid="_x0000_s66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23</xdr:row>
          <xdr:rowOff>15240</xdr:rowOff>
        </xdr:from>
        <xdr:to>
          <xdr:col>37</xdr:col>
          <xdr:colOff>83820</xdr:colOff>
          <xdr:row>24</xdr:row>
          <xdr:rowOff>0</xdr:rowOff>
        </xdr:to>
        <xdr:sp macro="" textlink="">
          <xdr:nvSpPr>
            <xdr:cNvPr id="66648" name="Option Button 44" hidden="1">
              <a:extLst>
                <a:ext uri="{63B3BB69-23CF-44E3-9099-C40C66FF867C}">
                  <a14:compatExt spid="_x0000_s66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24</xdr:row>
          <xdr:rowOff>22860</xdr:rowOff>
        </xdr:from>
        <xdr:to>
          <xdr:col>37</xdr:col>
          <xdr:colOff>83820</xdr:colOff>
          <xdr:row>24</xdr:row>
          <xdr:rowOff>182880</xdr:rowOff>
        </xdr:to>
        <xdr:sp macro="" textlink="">
          <xdr:nvSpPr>
            <xdr:cNvPr id="66649" name="Option Button 45" hidden="1">
              <a:extLst>
                <a:ext uri="{63B3BB69-23CF-44E3-9099-C40C66FF867C}">
                  <a14:compatExt spid="_x0000_s66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25</xdr:row>
          <xdr:rowOff>7620</xdr:rowOff>
        </xdr:from>
        <xdr:to>
          <xdr:col>37</xdr:col>
          <xdr:colOff>15240</xdr:colOff>
          <xdr:row>25</xdr:row>
          <xdr:rowOff>167640</xdr:rowOff>
        </xdr:to>
        <xdr:sp macro="" textlink="">
          <xdr:nvSpPr>
            <xdr:cNvPr id="66650" name="Option Button 46" hidden="1">
              <a:extLst>
                <a:ext uri="{63B3BB69-23CF-44E3-9099-C40C66FF867C}">
                  <a14:compatExt spid="_x0000_s66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31</xdr:row>
          <xdr:rowOff>7620</xdr:rowOff>
        </xdr:from>
        <xdr:to>
          <xdr:col>37</xdr:col>
          <xdr:colOff>83820</xdr:colOff>
          <xdr:row>32</xdr:row>
          <xdr:rowOff>15240</xdr:rowOff>
        </xdr:to>
        <xdr:sp macro="" textlink="">
          <xdr:nvSpPr>
            <xdr:cNvPr id="66651" name="Option Button 47" hidden="1">
              <a:extLst>
                <a:ext uri="{63B3BB69-23CF-44E3-9099-C40C66FF867C}">
                  <a14:compatExt spid="_x0000_s66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32</xdr:row>
          <xdr:rowOff>45720</xdr:rowOff>
        </xdr:from>
        <xdr:to>
          <xdr:col>37</xdr:col>
          <xdr:colOff>83820</xdr:colOff>
          <xdr:row>32</xdr:row>
          <xdr:rowOff>190500</xdr:rowOff>
        </xdr:to>
        <xdr:sp macro="" textlink="">
          <xdr:nvSpPr>
            <xdr:cNvPr id="66652" name="Option Button 48" hidden="1">
              <a:extLst>
                <a:ext uri="{63B3BB69-23CF-44E3-9099-C40C66FF867C}">
                  <a14:compatExt spid="_x0000_s66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33</xdr:row>
          <xdr:rowOff>7620</xdr:rowOff>
        </xdr:from>
        <xdr:to>
          <xdr:col>37</xdr:col>
          <xdr:colOff>76200</xdr:colOff>
          <xdr:row>34</xdr:row>
          <xdr:rowOff>0</xdr:rowOff>
        </xdr:to>
        <xdr:sp macro="" textlink="">
          <xdr:nvSpPr>
            <xdr:cNvPr id="66653" name="Option Button 49" hidden="1">
              <a:extLst>
                <a:ext uri="{63B3BB69-23CF-44E3-9099-C40C66FF867C}">
                  <a14:compatExt spid="_x0000_s66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8189" y="4240530"/>
          <a:ext cx="300994" cy="407670"/>
          <a:chOff x="4492278" y="3772557"/>
          <a:chExt cx="303836" cy="486904"/>
        </a:xfrm>
      </xdr:grpSpPr>
      <xdr:sp macro="" textlink="">
        <xdr:nvSpPr>
          <xdr:cNvPr id="67585" name="Option Button 1" hidden="1">
            <a:extLst>
              <a:ext uri="{63B3BB69-23CF-44E3-9099-C40C66FF867C}">
                <a14:compatExt xmlns:a14="http://schemas.microsoft.com/office/drawing/2010/main"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xmlns:a14="http://schemas.microsoft.com/office/drawing/2010/main"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8665" y="4794885"/>
          <a:ext cx="300990" cy="714375"/>
          <a:chOff x="4470327" y="4496262"/>
          <a:chExt cx="301792" cy="780086"/>
        </a:xfrm>
      </xdr:grpSpPr>
      <xdr:sp macro="" textlink="">
        <xdr:nvSpPr>
          <xdr:cNvPr id="67587" name="Option Button 3" hidden="1">
            <a:extLst>
              <a:ext uri="{63B3BB69-23CF-44E3-9099-C40C66FF867C}">
                <a14:compatExt xmlns:a14="http://schemas.microsoft.com/office/drawing/2010/main" spid="_x0000_s67587"/>
              </a:ext>
              <a:ext uri="{FF2B5EF4-FFF2-40B4-BE49-F238E27FC236}">
                <a16:creationId xmlns:a16="http://schemas.microsoft.com/office/drawing/2014/main" id="{00000000-0008-0000-0800-000003080100}"/>
              </a:ext>
            </a:extLst>
          </xdr:cNvPr>
          <xdr:cNvSpPr/>
        </xdr:nvSpPr>
        <xdr:spPr bwMode="auto">
          <a:xfrm>
            <a:off x="4470327" y="4496262"/>
            <a:ext cx="301792" cy="2392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xmlns:a14="http://schemas.microsoft.com/office/drawing/2010/main"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xmlns:a14="http://schemas.microsoft.com/office/drawing/2010/main" spid="_x0000_s67589"/>
              </a:ext>
              <a:ext uri="{FF2B5EF4-FFF2-40B4-BE49-F238E27FC236}">
                <a16:creationId xmlns:a16="http://schemas.microsoft.com/office/drawing/2014/main" id="{00000000-0008-0000-0800-000005080100}"/>
              </a:ext>
            </a:extLst>
          </xdr:cNvPr>
          <xdr:cNvSpPr/>
        </xdr:nvSpPr>
        <xdr:spPr bwMode="auto">
          <a:xfrm>
            <a:off x="4470327" y="5026723"/>
            <a:ext cx="301792" cy="249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8666" y="5655942"/>
          <a:ext cx="300996" cy="695326"/>
          <a:chOff x="4540192" y="5456617"/>
          <a:chExt cx="308373" cy="759871"/>
        </a:xfrm>
      </xdr:grpSpPr>
      <xdr:sp macro="" textlink="">
        <xdr:nvSpPr>
          <xdr:cNvPr id="67590" name="Option Button 6" hidden="1">
            <a:extLst>
              <a:ext uri="{63B3BB69-23CF-44E3-9099-C40C66FF867C}">
                <a14:compatExt xmlns:a14="http://schemas.microsoft.com/office/drawing/2010/main" spid="_x0000_s67590"/>
              </a:ext>
              <a:ext uri="{FF2B5EF4-FFF2-40B4-BE49-F238E27FC236}">
                <a16:creationId xmlns:a16="http://schemas.microsoft.com/office/drawing/2014/main" id="{00000000-0008-0000-0800-000006080100}"/>
              </a:ext>
            </a:extLst>
          </xdr:cNvPr>
          <xdr:cNvSpPr/>
        </xdr:nvSpPr>
        <xdr:spPr bwMode="auto">
          <a:xfrm>
            <a:off x="4540192" y="5456617"/>
            <a:ext cx="308371" cy="239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xmlns:a14="http://schemas.microsoft.com/office/drawing/2010/main"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xmlns:a14="http://schemas.microsoft.com/office/drawing/2010/main" spid="_x0000_s67592"/>
              </a:ext>
              <a:ext uri="{FF2B5EF4-FFF2-40B4-BE49-F238E27FC236}">
                <a16:creationId xmlns:a16="http://schemas.microsoft.com/office/drawing/2014/main" id="{00000000-0008-0000-0800-000008080100}"/>
              </a:ext>
            </a:extLst>
          </xdr:cNvPr>
          <xdr:cNvSpPr/>
        </xdr:nvSpPr>
        <xdr:spPr bwMode="auto">
          <a:xfrm>
            <a:off x="4540194" y="5997900"/>
            <a:ext cx="308371" cy="2185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xmlns:a14="http://schemas.microsoft.com/office/drawing/2010/main"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xmlns:a14="http://schemas.microsoft.com/office/drawing/2010/main"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15025" y="9033515"/>
          <a:ext cx="300990" cy="375280"/>
          <a:chOff x="5753695" y="8927978"/>
          <a:chExt cx="301792" cy="494737"/>
        </a:xfrm>
      </xdr:grpSpPr>
      <xdr:sp macro="" textlink="">
        <xdr:nvSpPr>
          <xdr:cNvPr id="67595" name="Option Button 11" hidden="1">
            <a:extLst>
              <a:ext uri="{63B3BB69-23CF-44E3-9099-C40C66FF867C}">
                <a14:compatExt xmlns:a14="http://schemas.microsoft.com/office/drawing/2010/main" spid="_x0000_s67595"/>
              </a:ext>
              <a:ext uri="{FF2B5EF4-FFF2-40B4-BE49-F238E27FC236}">
                <a16:creationId xmlns:a16="http://schemas.microsoft.com/office/drawing/2014/main" id="{00000000-0008-0000-0800-00000B080100}"/>
              </a:ext>
            </a:extLst>
          </xdr:cNvPr>
          <xdr:cNvSpPr/>
        </xdr:nvSpPr>
        <xdr:spPr bwMode="auto">
          <a:xfrm>
            <a:off x="5753695" y="8927978"/>
            <a:ext cx="301792" cy="2410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xmlns:a14="http://schemas.microsoft.com/office/drawing/2010/main" spid="_x0000_s67596"/>
              </a:ext>
              <a:ext uri="{FF2B5EF4-FFF2-40B4-BE49-F238E27FC236}">
                <a16:creationId xmlns:a16="http://schemas.microsoft.com/office/drawing/2014/main" id="{00000000-0008-0000-0800-00000C080100}"/>
              </a:ext>
            </a:extLst>
          </xdr:cNvPr>
          <xdr:cNvSpPr/>
        </xdr:nvSpPr>
        <xdr:spPr bwMode="auto">
          <a:xfrm>
            <a:off x="5753695" y="9207051"/>
            <a:ext cx="301792" cy="2156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xmlns:a14="http://schemas.microsoft.com/office/drawing/2010/main"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xmlns:a14="http://schemas.microsoft.com/office/drawing/2010/main"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xmlns:a14="http://schemas.microsoft.com/office/drawing/2010/main"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xmlns:a14="http://schemas.microsoft.com/office/drawing/2010/main"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8666" y="6517005"/>
          <a:ext cx="300996" cy="683895"/>
          <a:chOff x="4540192" y="6438951"/>
          <a:chExt cx="308373" cy="779254"/>
        </a:xfrm>
      </xdr:grpSpPr>
      <xdr:sp macro="" textlink="">
        <xdr:nvSpPr>
          <xdr:cNvPr id="67601" name="Option Button 17" hidden="1">
            <a:extLst>
              <a:ext uri="{63B3BB69-23CF-44E3-9099-C40C66FF867C}">
                <a14:compatExt xmlns:a14="http://schemas.microsoft.com/office/drawing/2010/main" spid="_x0000_s67601"/>
              </a:ext>
              <a:ext uri="{FF2B5EF4-FFF2-40B4-BE49-F238E27FC236}">
                <a16:creationId xmlns:a16="http://schemas.microsoft.com/office/drawing/2014/main" id="{00000000-0008-0000-0800-000011080100}"/>
              </a:ext>
            </a:extLst>
          </xdr:cNvPr>
          <xdr:cNvSpPr/>
        </xdr:nvSpPr>
        <xdr:spPr bwMode="auto">
          <a:xfrm>
            <a:off x="4540192" y="6438951"/>
            <a:ext cx="308371" cy="2381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xmlns:a14="http://schemas.microsoft.com/office/drawing/2010/main"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xmlns:a14="http://schemas.microsoft.com/office/drawing/2010/main" spid="_x0000_s67603"/>
              </a:ext>
              <a:ext uri="{FF2B5EF4-FFF2-40B4-BE49-F238E27FC236}">
                <a16:creationId xmlns:a16="http://schemas.microsoft.com/office/drawing/2014/main" id="{00000000-0008-0000-0800-000013080100}"/>
              </a:ext>
            </a:extLst>
          </xdr:cNvPr>
          <xdr:cNvSpPr/>
        </xdr:nvSpPr>
        <xdr:spPr bwMode="auto">
          <a:xfrm>
            <a:off x="4540194" y="7001741"/>
            <a:ext cx="308371" cy="2164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xmlns:a14="http://schemas.microsoft.com/office/drawing/2010/main"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xmlns:a14="http://schemas.microsoft.com/office/drawing/2010/main"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xmlns:a14="http://schemas.microsoft.com/office/drawing/2010/main"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xmlns:a14="http://schemas.microsoft.com/office/drawing/2010/main"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xmlns:a14="http://schemas.microsoft.com/office/drawing/2010/main"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xmlns:a14="http://schemas.microsoft.com/office/drawing/2010/main"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xmlns:a14="http://schemas.microsoft.com/office/drawing/2010/main"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xmlns:a14="http://schemas.microsoft.com/office/drawing/2010/main"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xmlns:a14="http://schemas.microsoft.com/office/drawing/2010/main"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xmlns:a14="http://schemas.microsoft.com/office/drawing/2010/main"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15019" y="8168645"/>
          <a:ext cx="224793" cy="695325"/>
          <a:chOff x="5754612" y="8167942"/>
          <a:chExt cx="225530" cy="793279"/>
        </a:xfrm>
      </xdr:grpSpPr>
      <xdr:sp macro="" textlink="">
        <xdr:nvSpPr>
          <xdr:cNvPr id="67614" name="Option Button 30" hidden="1">
            <a:extLst>
              <a:ext uri="{63B3BB69-23CF-44E3-9099-C40C66FF867C}">
                <a14:compatExt xmlns:a14="http://schemas.microsoft.com/office/drawing/2010/main" spid="_x0000_s67614"/>
              </a:ext>
              <a:ext uri="{FF2B5EF4-FFF2-40B4-BE49-F238E27FC236}">
                <a16:creationId xmlns:a16="http://schemas.microsoft.com/office/drawing/2014/main" id="{00000000-0008-0000-0800-00001E080100}"/>
              </a:ext>
            </a:extLst>
          </xdr:cNvPr>
          <xdr:cNvSpPr/>
        </xdr:nvSpPr>
        <xdr:spPr bwMode="auto">
          <a:xfrm>
            <a:off x="5754650" y="8167942"/>
            <a:ext cx="225492"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xmlns:a14="http://schemas.microsoft.com/office/drawing/2010/main" spid="_x0000_s67615"/>
              </a:ext>
              <a:ext uri="{FF2B5EF4-FFF2-40B4-BE49-F238E27FC236}">
                <a16:creationId xmlns:a16="http://schemas.microsoft.com/office/drawing/2014/main" id="{00000000-0008-0000-0800-00001F080100}"/>
              </a:ext>
            </a:extLst>
          </xdr:cNvPr>
          <xdr:cNvSpPr/>
        </xdr:nvSpPr>
        <xdr:spPr bwMode="auto">
          <a:xfrm>
            <a:off x="5754612" y="8722150"/>
            <a:ext cx="216096" cy="2390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15022" y="4223384"/>
          <a:ext cx="300990" cy="424901"/>
          <a:chOff x="44922" y="37725"/>
          <a:chExt cx="3039" cy="4870"/>
        </a:xfrm>
      </xdr:grpSpPr>
      <xdr:sp macro="" textlink="">
        <xdr:nvSpPr>
          <xdr:cNvPr id="67616" name="Option Button 32" hidden="1">
            <a:extLst>
              <a:ext uri="{63B3BB69-23CF-44E3-9099-C40C66FF867C}">
                <a14:compatExt xmlns:a14="http://schemas.microsoft.com/office/drawing/2010/main"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xmlns:a14="http://schemas.microsoft.com/office/drawing/2010/main"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15056" y="5655945"/>
          <a:ext cx="300990" cy="714375"/>
          <a:chOff x="57537" y="54838"/>
          <a:chExt cx="3018" cy="7876"/>
        </a:xfrm>
      </xdr:grpSpPr>
      <xdr:sp macro="" textlink="">
        <xdr:nvSpPr>
          <xdr:cNvPr id="67618" name="Option Button 34" hidden="1">
            <a:extLst>
              <a:ext uri="{63B3BB69-23CF-44E3-9099-C40C66FF867C}">
                <a14:compatExt xmlns:a14="http://schemas.microsoft.com/office/drawing/2010/main"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xmlns:a14="http://schemas.microsoft.com/office/drawing/2010/main"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xmlns:a14="http://schemas.microsoft.com/office/drawing/2010/main"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58697" y="7336134"/>
          <a:ext cx="224791" cy="714472"/>
          <a:chOff x="45247" y="72888"/>
          <a:chExt cx="2261" cy="6566"/>
        </a:xfrm>
      </xdr:grpSpPr>
      <xdr:sp macro="" textlink="">
        <xdr:nvSpPr>
          <xdr:cNvPr id="67621" name="Option Button 37" hidden="1">
            <a:extLst>
              <a:ext uri="{63B3BB69-23CF-44E3-9099-C40C66FF867C}">
                <a14:compatExt xmlns:a14="http://schemas.microsoft.com/office/drawing/2010/main"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xmlns:a14="http://schemas.microsoft.com/office/drawing/2010/main"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568183" y="8164829"/>
          <a:ext cx="196215" cy="741051"/>
          <a:chOff x="4529944" y="8163150"/>
          <a:chExt cx="208417" cy="747995"/>
        </a:xfrm>
      </xdr:grpSpPr>
      <xdr:sp macro="" textlink="">
        <xdr:nvSpPr>
          <xdr:cNvPr id="67623" name="Option Button 39" hidden="1">
            <a:extLst>
              <a:ext uri="{63B3BB69-23CF-44E3-9099-C40C66FF867C}">
                <a14:compatExt xmlns:a14="http://schemas.microsoft.com/office/drawing/2010/main" spid="_x0000_s67623"/>
              </a:ext>
              <a:ext uri="{FF2B5EF4-FFF2-40B4-BE49-F238E27FC236}">
                <a16:creationId xmlns:a16="http://schemas.microsoft.com/office/drawing/2014/main" id="{00000000-0008-0000-0800-000027080100}"/>
              </a:ext>
            </a:extLst>
          </xdr:cNvPr>
          <xdr:cNvSpPr/>
        </xdr:nvSpPr>
        <xdr:spPr bwMode="auto">
          <a:xfrm>
            <a:off x="4529944" y="8163150"/>
            <a:ext cx="208417" cy="2397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xmlns:a14="http://schemas.microsoft.com/office/drawing/2010/main" spid="_x0000_s67624"/>
              </a:ext>
              <a:ext uri="{FF2B5EF4-FFF2-40B4-BE49-F238E27FC236}">
                <a16:creationId xmlns:a16="http://schemas.microsoft.com/office/drawing/2014/main" id="{00000000-0008-0000-0800-000028080100}"/>
              </a:ext>
            </a:extLst>
          </xdr:cNvPr>
          <xdr:cNvSpPr/>
        </xdr:nvSpPr>
        <xdr:spPr bwMode="auto">
          <a:xfrm>
            <a:off x="4529944" y="8642628"/>
            <a:ext cx="188568" cy="2685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xmlns:a14="http://schemas.microsoft.com/office/drawing/2010/main"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24549" y="7324718"/>
          <a:ext cx="300996" cy="716284"/>
          <a:chOff x="5801281" y="7286478"/>
          <a:chExt cx="301599" cy="710874"/>
        </a:xfrm>
      </xdr:grpSpPr>
      <xdr:sp macro="" textlink="">
        <xdr:nvSpPr>
          <xdr:cNvPr id="67626" name="Option Button 42" hidden="1">
            <a:extLst>
              <a:ext uri="{63B3BB69-23CF-44E3-9099-C40C66FF867C}">
                <a14:compatExt xmlns:a14="http://schemas.microsoft.com/office/drawing/2010/main" spid="_x0000_s67626"/>
              </a:ext>
              <a:ext uri="{FF2B5EF4-FFF2-40B4-BE49-F238E27FC236}">
                <a16:creationId xmlns:a16="http://schemas.microsoft.com/office/drawing/2014/main" id="{00000000-0008-0000-0800-00002A080100}"/>
              </a:ext>
            </a:extLst>
          </xdr:cNvPr>
          <xdr:cNvSpPr/>
        </xdr:nvSpPr>
        <xdr:spPr bwMode="auto">
          <a:xfrm>
            <a:off x="5801281" y="7286478"/>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xmlns:a14="http://schemas.microsoft.com/office/drawing/2010/main" spid="_x0000_s67627"/>
              </a:ext>
              <a:ext uri="{FF2B5EF4-FFF2-40B4-BE49-F238E27FC236}">
                <a16:creationId xmlns:a16="http://schemas.microsoft.com/office/drawing/2014/main" id="{00000000-0008-0000-0800-00002B080100}"/>
              </a:ext>
            </a:extLst>
          </xdr:cNvPr>
          <xdr:cNvSpPr/>
        </xdr:nvSpPr>
        <xdr:spPr bwMode="auto">
          <a:xfrm>
            <a:off x="5801287" y="7750917"/>
            <a:ext cx="301593" cy="2464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15056" y="4804410"/>
          <a:ext cx="300990" cy="685800"/>
          <a:chOff x="57592" y="45007"/>
          <a:chExt cx="3018" cy="8207"/>
        </a:xfrm>
      </xdr:grpSpPr>
      <xdr:sp macro="" textlink="">
        <xdr:nvSpPr>
          <xdr:cNvPr id="67628" name="Option Button 44" hidden="1">
            <a:extLst>
              <a:ext uri="{63B3BB69-23CF-44E3-9099-C40C66FF867C}">
                <a14:compatExt xmlns:a14="http://schemas.microsoft.com/office/drawing/2010/main"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xmlns:a14="http://schemas.microsoft.com/office/drawing/2010/main"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xmlns:a14="http://schemas.microsoft.com/office/drawing/2010/main"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15056" y="6517005"/>
          <a:ext cx="300990" cy="683895"/>
          <a:chOff x="57537" y="54838"/>
          <a:chExt cx="3018" cy="7963"/>
        </a:xfrm>
      </xdr:grpSpPr>
      <xdr:sp macro="" textlink="">
        <xdr:nvSpPr>
          <xdr:cNvPr id="67631" name="Option Button 47" hidden="1">
            <a:extLst>
              <a:ext uri="{63B3BB69-23CF-44E3-9099-C40C66FF867C}">
                <a14:compatExt xmlns:a14="http://schemas.microsoft.com/office/drawing/2010/main"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xmlns:a14="http://schemas.microsoft.com/office/drawing/2010/main"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xmlns:a14="http://schemas.microsoft.com/office/drawing/2010/main"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27</xdr:col>
          <xdr:colOff>106680</xdr:colOff>
          <xdr:row>20</xdr:row>
          <xdr:rowOff>15240</xdr:rowOff>
        </xdr:from>
        <xdr:to>
          <xdr:col>29</xdr:col>
          <xdr:colOff>91440</xdr:colOff>
          <xdr:row>21</xdr:row>
          <xdr:rowOff>7620</xdr:rowOff>
        </xdr:to>
        <xdr:sp macro="" textlink="">
          <xdr:nvSpPr>
            <xdr:cNvPr id="67674" name="Option Button 1" hidden="1">
              <a:extLst>
                <a:ext uri="{63B3BB69-23CF-44E3-9099-C40C66FF867C}">
                  <a14:compatExt spid="_x0000_s67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21</xdr:row>
          <xdr:rowOff>7620</xdr:rowOff>
        </xdr:from>
        <xdr:to>
          <xdr:col>29</xdr:col>
          <xdr:colOff>91440</xdr:colOff>
          <xdr:row>22</xdr:row>
          <xdr:rowOff>0</xdr:rowOff>
        </xdr:to>
        <xdr:sp macro="" textlink="">
          <xdr:nvSpPr>
            <xdr:cNvPr id="67675" name="Option Button 2" hidden="1">
              <a:extLst>
                <a:ext uri="{63B3BB69-23CF-44E3-9099-C40C66FF867C}">
                  <a14:compatExt spid="_x0000_s67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23</xdr:row>
          <xdr:rowOff>7620</xdr:rowOff>
        </xdr:from>
        <xdr:to>
          <xdr:col>29</xdr:col>
          <xdr:colOff>83820</xdr:colOff>
          <xdr:row>23</xdr:row>
          <xdr:rowOff>182880</xdr:rowOff>
        </xdr:to>
        <xdr:sp macro="" textlink="">
          <xdr:nvSpPr>
            <xdr:cNvPr id="67676" name="Option Button 3" hidden="1">
              <a:extLst>
                <a:ext uri="{63B3BB69-23CF-44E3-9099-C40C66FF867C}">
                  <a14:compatExt spid="_x0000_s67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24</xdr:row>
          <xdr:rowOff>22860</xdr:rowOff>
        </xdr:from>
        <xdr:to>
          <xdr:col>29</xdr:col>
          <xdr:colOff>83820</xdr:colOff>
          <xdr:row>24</xdr:row>
          <xdr:rowOff>198120</xdr:rowOff>
        </xdr:to>
        <xdr:sp macro="" textlink="">
          <xdr:nvSpPr>
            <xdr:cNvPr id="67677" name="Option Button 4" hidden="1">
              <a:extLst>
                <a:ext uri="{63B3BB69-23CF-44E3-9099-C40C66FF867C}">
                  <a14:compatExt spid="_x0000_s67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25</xdr:row>
          <xdr:rowOff>0</xdr:rowOff>
        </xdr:from>
        <xdr:to>
          <xdr:col>29</xdr:col>
          <xdr:colOff>83820</xdr:colOff>
          <xdr:row>26</xdr:row>
          <xdr:rowOff>0</xdr:rowOff>
        </xdr:to>
        <xdr:sp macro="" textlink="">
          <xdr:nvSpPr>
            <xdr:cNvPr id="67678" name="Option Button 5" hidden="1">
              <a:extLst>
                <a:ext uri="{63B3BB69-23CF-44E3-9099-C40C66FF867C}">
                  <a14:compatExt spid="_x0000_s67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27</xdr:row>
          <xdr:rowOff>7620</xdr:rowOff>
        </xdr:from>
        <xdr:to>
          <xdr:col>29</xdr:col>
          <xdr:colOff>83820</xdr:colOff>
          <xdr:row>27</xdr:row>
          <xdr:rowOff>182880</xdr:rowOff>
        </xdr:to>
        <xdr:sp macro="" textlink="">
          <xdr:nvSpPr>
            <xdr:cNvPr id="67679" name="Option Button 6" hidden="1">
              <a:extLst>
                <a:ext uri="{63B3BB69-23CF-44E3-9099-C40C66FF867C}">
                  <a14:compatExt spid="_x0000_s67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28</xdr:row>
          <xdr:rowOff>22860</xdr:rowOff>
        </xdr:from>
        <xdr:to>
          <xdr:col>29</xdr:col>
          <xdr:colOff>83820</xdr:colOff>
          <xdr:row>28</xdr:row>
          <xdr:rowOff>190500</xdr:rowOff>
        </xdr:to>
        <xdr:sp macro="" textlink="">
          <xdr:nvSpPr>
            <xdr:cNvPr id="60" name="Option Button 7" hidden="1">
              <a:extLst>
                <a:ext uri="{63B3BB69-23CF-44E3-9099-C40C66FF867C}">
                  <a14:compatExt spid="_x0000_s67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29</xdr:row>
          <xdr:rowOff>7620</xdr:rowOff>
        </xdr:from>
        <xdr:to>
          <xdr:col>29</xdr:col>
          <xdr:colOff>83820</xdr:colOff>
          <xdr:row>29</xdr:row>
          <xdr:rowOff>167640</xdr:rowOff>
        </xdr:to>
        <xdr:sp macro="" textlink="">
          <xdr:nvSpPr>
            <xdr:cNvPr id="61" name="Option Button 8" hidden="1">
              <a:extLst>
                <a:ext uri="{63B3BB69-23CF-44E3-9099-C40C66FF867C}">
                  <a14:compatExt spid="_x0000_s67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43</xdr:row>
          <xdr:rowOff>0</xdr:rowOff>
        </xdr:from>
        <xdr:to>
          <xdr:col>29</xdr:col>
          <xdr:colOff>76200</xdr:colOff>
          <xdr:row>44</xdr:row>
          <xdr:rowOff>22860</xdr:rowOff>
        </xdr:to>
        <xdr:sp macro="" textlink="">
          <xdr:nvSpPr>
            <xdr:cNvPr id="62" name="Option Button 9" hidden="1">
              <a:extLst>
                <a:ext uri="{63B3BB69-23CF-44E3-9099-C40C66FF867C}">
                  <a14:compatExt spid="_x0000_s67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44</xdr:row>
          <xdr:rowOff>0</xdr:rowOff>
        </xdr:from>
        <xdr:to>
          <xdr:col>29</xdr:col>
          <xdr:colOff>76200</xdr:colOff>
          <xdr:row>44</xdr:row>
          <xdr:rowOff>152400</xdr:rowOff>
        </xdr:to>
        <xdr:sp macro="" textlink="">
          <xdr:nvSpPr>
            <xdr:cNvPr id="63" name="Option Button 10" hidden="1">
              <a:extLst>
                <a:ext uri="{63B3BB69-23CF-44E3-9099-C40C66FF867C}">
                  <a14:compatExt spid="_x0000_s67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43</xdr:row>
          <xdr:rowOff>15240</xdr:rowOff>
        </xdr:from>
        <xdr:to>
          <xdr:col>37</xdr:col>
          <xdr:colOff>83820</xdr:colOff>
          <xdr:row>43</xdr:row>
          <xdr:rowOff>160020</xdr:rowOff>
        </xdr:to>
        <xdr:sp macro="" textlink="">
          <xdr:nvSpPr>
            <xdr:cNvPr id="67584" name="Option Button 11" hidden="1">
              <a:extLst>
                <a:ext uri="{63B3BB69-23CF-44E3-9099-C40C66FF867C}">
                  <a14:compatExt spid="_x0000_s67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44</xdr:row>
          <xdr:rowOff>15240</xdr:rowOff>
        </xdr:from>
        <xdr:to>
          <xdr:col>37</xdr:col>
          <xdr:colOff>83820</xdr:colOff>
          <xdr:row>44</xdr:row>
          <xdr:rowOff>144780</xdr:rowOff>
        </xdr:to>
        <xdr:sp macro="" textlink="">
          <xdr:nvSpPr>
            <xdr:cNvPr id="67634" name="Option Button 12" hidden="1">
              <a:extLst>
                <a:ext uri="{63B3BB69-23CF-44E3-9099-C40C66FF867C}">
                  <a14:compatExt spid="_x0000_s67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20</xdr:row>
          <xdr:rowOff>7620</xdr:rowOff>
        </xdr:from>
        <xdr:to>
          <xdr:col>29</xdr:col>
          <xdr:colOff>60960</xdr:colOff>
          <xdr:row>22</xdr:row>
          <xdr:rowOff>76200</xdr:rowOff>
        </xdr:to>
        <xdr:sp macro="" textlink="">
          <xdr:nvSpPr>
            <xdr:cNvPr id="67635" name="Group Box 13" hidden="1">
              <a:extLst>
                <a:ext uri="{63B3BB69-23CF-44E3-9099-C40C66FF867C}">
                  <a14:compatExt spid="_x0000_s675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22</xdr:row>
          <xdr:rowOff>106680</xdr:rowOff>
        </xdr:from>
        <xdr:to>
          <xdr:col>30</xdr:col>
          <xdr:colOff>38100</xdr:colOff>
          <xdr:row>27</xdr:row>
          <xdr:rowOff>22860</xdr:rowOff>
        </xdr:to>
        <xdr:sp macro="" textlink="">
          <xdr:nvSpPr>
            <xdr:cNvPr id="67636" name="Group Box 14" hidden="1">
              <a:extLst>
                <a:ext uri="{63B3BB69-23CF-44E3-9099-C40C66FF867C}">
                  <a14:compatExt spid="_x0000_s675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83820</xdr:rowOff>
        </xdr:from>
        <xdr:to>
          <xdr:col>30</xdr:col>
          <xdr:colOff>38100</xdr:colOff>
          <xdr:row>30</xdr:row>
          <xdr:rowOff>106680</xdr:rowOff>
        </xdr:to>
        <xdr:sp macro="" textlink="">
          <xdr:nvSpPr>
            <xdr:cNvPr id="67637" name="Group Box 15" hidden="1">
              <a:extLst>
                <a:ext uri="{63B3BB69-23CF-44E3-9099-C40C66FF867C}">
                  <a14:compatExt spid="_x0000_s675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99060</xdr:rowOff>
        </xdr:from>
        <xdr:to>
          <xdr:col>30</xdr:col>
          <xdr:colOff>38100</xdr:colOff>
          <xdr:row>34</xdr:row>
          <xdr:rowOff>38100</xdr:rowOff>
        </xdr:to>
        <xdr:sp macro="" textlink="">
          <xdr:nvSpPr>
            <xdr:cNvPr id="67638" name="Group Box 16" hidden="1">
              <a:extLst>
                <a:ext uri="{63B3BB69-23CF-44E3-9099-C40C66FF867C}">
                  <a14:compatExt spid="_x0000_s67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31</xdr:row>
          <xdr:rowOff>7620</xdr:rowOff>
        </xdr:from>
        <xdr:to>
          <xdr:col>29</xdr:col>
          <xdr:colOff>83820</xdr:colOff>
          <xdr:row>32</xdr:row>
          <xdr:rowOff>22860</xdr:rowOff>
        </xdr:to>
        <xdr:sp macro="" textlink="">
          <xdr:nvSpPr>
            <xdr:cNvPr id="67639" name="Option Button 17" hidden="1">
              <a:extLst>
                <a:ext uri="{63B3BB69-23CF-44E3-9099-C40C66FF867C}">
                  <a14:compatExt spid="_x0000_s67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32</xdr:row>
          <xdr:rowOff>45720</xdr:rowOff>
        </xdr:from>
        <xdr:to>
          <xdr:col>29</xdr:col>
          <xdr:colOff>83820</xdr:colOff>
          <xdr:row>32</xdr:row>
          <xdr:rowOff>205740</xdr:rowOff>
        </xdr:to>
        <xdr:sp macro="" textlink="">
          <xdr:nvSpPr>
            <xdr:cNvPr id="67640" name="Option Button 18" hidden="1">
              <a:extLst>
                <a:ext uri="{63B3BB69-23CF-44E3-9099-C40C66FF867C}">
                  <a14:compatExt spid="_x0000_s67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33</xdr:row>
          <xdr:rowOff>38100</xdr:rowOff>
        </xdr:from>
        <xdr:to>
          <xdr:col>29</xdr:col>
          <xdr:colOff>83820</xdr:colOff>
          <xdr:row>34</xdr:row>
          <xdr:rowOff>0</xdr:rowOff>
        </xdr:to>
        <xdr:sp macro="" textlink="">
          <xdr:nvSpPr>
            <xdr:cNvPr id="67641" name="Option Button 19" hidden="1">
              <a:extLst>
                <a:ext uri="{63B3BB69-23CF-44E3-9099-C40C66FF867C}">
                  <a14:compatExt spid="_x0000_s67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106680</xdr:colOff>
          <xdr:row>34</xdr:row>
          <xdr:rowOff>30480</xdr:rowOff>
        </xdr:from>
        <xdr:to>
          <xdr:col>30</xdr:col>
          <xdr:colOff>129540</xdr:colOff>
          <xdr:row>38</xdr:row>
          <xdr:rowOff>76200</xdr:rowOff>
        </xdr:to>
        <xdr:sp macro="" textlink="">
          <xdr:nvSpPr>
            <xdr:cNvPr id="67642" name="Group Box 20" hidden="1">
              <a:extLst>
                <a:ext uri="{63B3BB69-23CF-44E3-9099-C40C66FF867C}">
                  <a14:compatExt spid="_x0000_s676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60960</xdr:colOff>
          <xdr:row>42</xdr:row>
          <xdr:rowOff>68580</xdr:rowOff>
        </xdr:from>
        <xdr:to>
          <xdr:col>29</xdr:col>
          <xdr:colOff>114300</xdr:colOff>
          <xdr:row>46</xdr:row>
          <xdr:rowOff>15240</xdr:rowOff>
        </xdr:to>
        <xdr:sp macro="" textlink="">
          <xdr:nvSpPr>
            <xdr:cNvPr id="67643" name="Group Box 21" hidden="1">
              <a:extLst>
                <a:ext uri="{63B3BB69-23CF-44E3-9099-C40C66FF867C}">
                  <a14:compatExt spid="_x0000_s676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26</xdr:row>
          <xdr:rowOff>106680</xdr:rowOff>
        </xdr:from>
        <xdr:to>
          <xdr:col>38</xdr:col>
          <xdr:colOff>53340</xdr:colOff>
          <xdr:row>31</xdr:row>
          <xdr:rowOff>22860</xdr:rowOff>
        </xdr:to>
        <xdr:sp macro="" textlink="">
          <xdr:nvSpPr>
            <xdr:cNvPr id="67644" name="Group Box 22" hidden="1">
              <a:extLst>
                <a:ext uri="{63B3BB69-23CF-44E3-9099-C40C66FF867C}">
                  <a14:compatExt spid="_x0000_s676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91440</xdr:rowOff>
        </xdr:from>
        <xdr:to>
          <xdr:col>39</xdr:col>
          <xdr:colOff>30480</xdr:colOff>
          <xdr:row>34</xdr:row>
          <xdr:rowOff>7620</xdr:rowOff>
        </xdr:to>
        <xdr:sp macro="" textlink="">
          <xdr:nvSpPr>
            <xdr:cNvPr id="67645" name="Group Box 23" hidden="1">
              <a:extLst>
                <a:ext uri="{63B3BB69-23CF-44E3-9099-C40C66FF867C}">
                  <a14:compatExt spid="_x0000_s67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83820</xdr:colOff>
          <xdr:row>33</xdr:row>
          <xdr:rowOff>144780</xdr:rowOff>
        </xdr:from>
        <xdr:to>
          <xdr:col>38</xdr:col>
          <xdr:colOff>91440</xdr:colOff>
          <xdr:row>38</xdr:row>
          <xdr:rowOff>30480</xdr:rowOff>
        </xdr:to>
        <xdr:sp macro="" textlink="">
          <xdr:nvSpPr>
            <xdr:cNvPr id="67646" name="Group Box 24" hidden="1">
              <a:extLst>
                <a:ext uri="{63B3BB69-23CF-44E3-9099-C40C66FF867C}">
                  <a14:compatExt spid="_x0000_s676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xdr:colOff>
          <xdr:row>38</xdr:row>
          <xdr:rowOff>83820</xdr:rowOff>
        </xdr:from>
        <xdr:to>
          <xdr:col>38</xdr:col>
          <xdr:colOff>121920</xdr:colOff>
          <xdr:row>41</xdr:row>
          <xdr:rowOff>160020</xdr:rowOff>
        </xdr:to>
        <xdr:sp macro="" textlink="">
          <xdr:nvSpPr>
            <xdr:cNvPr id="67647" name="Group Box 25" hidden="1">
              <a:extLst>
                <a:ext uri="{63B3BB69-23CF-44E3-9099-C40C66FF867C}">
                  <a14:compatExt spid="_x0000_s6760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43</xdr:row>
          <xdr:rowOff>0</xdr:rowOff>
        </xdr:from>
        <xdr:to>
          <xdr:col>38</xdr:col>
          <xdr:colOff>38100</xdr:colOff>
          <xdr:row>46</xdr:row>
          <xdr:rowOff>99060</xdr:rowOff>
        </xdr:to>
        <xdr:sp macro="" textlink="">
          <xdr:nvSpPr>
            <xdr:cNvPr id="67648" name="Group Box 26" hidden="1">
              <a:extLst>
                <a:ext uri="{63B3BB69-23CF-44E3-9099-C40C66FF867C}">
                  <a14:compatExt spid="_x0000_s676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0</xdr:rowOff>
        </xdr:from>
        <xdr:to>
          <xdr:col>30</xdr:col>
          <xdr:colOff>30480</xdr:colOff>
          <xdr:row>23</xdr:row>
          <xdr:rowOff>68580</xdr:rowOff>
        </xdr:to>
        <xdr:sp macro="" textlink="">
          <xdr:nvSpPr>
            <xdr:cNvPr id="67649" name="Group Box 27" hidden="1">
              <a:extLst>
                <a:ext uri="{63B3BB69-23CF-44E3-9099-C40C66FF867C}">
                  <a14:compatExt spid="_x0000_s676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20</xdr:row>
          <xdr:rowOff>0</xdr:rowOff>
        </xdr:from>
        <xdr:to>
          <xdr:col>38</xdr:col>
          <xdr:colOff>45720</xdr:colOff>
          <xdr:row>23</xdr:row>
          <xdr:rowOff>68580</xdr:rowOff>
        </xdr:to>
        <xdr:sp macro="" textlink="">
          <xdr:nvSpPr>
            <xdr:cNvPr id="67650" name="Group Box 28" hidden="1">
              <a:extLst>
                <a:ext uri="{63B3BB69-23CF-44E3-9099-C40C66FF867C}">
                  <a14:compatExt spid="_x0000_s676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22</xdr:row>
          <xdr:rowOff>76200</xdr:rowOff>
        </xdr:from>
        <xdr:to>
          <xdr:col>38</xdr:col>
          <xdr:colOff>38100</xdr:colOff>
          <xdr:row>27</xdr:row>
          <xdr:rowOff>38100</xdr:rowOff>
        </xdr:to>
        <xdr:sp macro="" textlink="">
          <xdr:nvSpPr>
            <xdr:cNvPr id="67651" name="Group Box 29" hidden="1">
              <a:extLst>
                <a:ext uri="{63B3BB69-23CF-44E3-9099-C40C66FF867C}">
                  <a14:compatExt spid="_x0000_s676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39</xdr:row>
          <xdr:rowOff>0</xdr:rowOff>
        </xdr:from>
        <xdr:to>
          <xdr:col>37</xdr:col>
          <xdr:colOff>22860</xdr:colOff>
          <xdr:row>40</xdr:row>
          <xdr:rowOff>0</xdr:rowOff>
        </xdr:to>
        <xdr:sp macro="" textlink="">
          <xdr:nvSpPr>
            <xdr:cNvPr id="67652" name="Option Button 30" hidden="1">
              <a:extLst>
                <a:ext uri="{63B3BB69-23CF-44E3-9099-C40C66FF867C}">
                  <a14:compatExt spid="_x0000_s67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99060</xdr:colOff>
          <xdr:row>40</xdr:row>
          <xdr:rowOff>220980</xdr:rowOff>
        </xdr:from>
        <xdr:to>
          <xdr:col>37</xdr:col>
          <xdr:colOff>15240</xdr:colOff>
          <xdr:row>41</xdr:row>
          <xdr:rowOff>160020</xdr:rowOff>
        </xdr:to>
        <xdr:sp macro="" textlink="">
          <xdr:nvSpPr>
            <xdr:cNvPr id="67653" name="Option Button 31" hidden="1">
              <a:extLst>
                <a:ext uri="{63B3BB69-23CF-44E3-9099-C40C66FF867C}">
                  <a14:compatExt spid="_x0000_s67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19</xdr:row>
          <xdr:rowOff>129540</xdr:rowOff>
        </xdr:from>
        <xdr:to>
          <xdr:col>37</xdr:col>
          <xdr:colOff>83820</xdr:colOff>
          <xdr:row>21</xdr:row>
          <xdr:rowOff>0</xdr:rowOff>
        </xdr:to>
        <xdr:sp macro="" textlink="">
          <xdr:nvSpPr>
            <xdr:cNvPr id="67654" name="Option Button 32" hidden="1">
              <a:extLst>
                <a:ext uri="{63B3BB69-23CF-44E3-9099-C40C66FF867C}">
                  <a14:compatExt spid="_x0000_s67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21</xdr:row>
          <xdr:rowOff>0</xdr:rowOff>
        </xdr:from>
        <xdr:to>
          <xdr:col>37</xdr:col>
          <xdr:colOff>83820</xdr:colOff>
          <xdr:row>22</xdr:row>
          <xdr:rowOff>0</xdr:rowOff>
        </xdr:to>
        <xdr:sp macro="" textlink="">
          <xdr:nvSpPr>
            <xdr:cNvPr id="67655" name="Option Button 33" hidden="1">
              <a:extLst>
                <a:ext uri="{63B3BB69-23CF-44E3-9099-C40C66FF867C}">
                  <a14:compatExt spid="_x0000_s67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27</xdr:row>
          <xdr:rowOff>7620</xdr:rowOff>
        </xdr:from>
        <xdr:to>
          <xdr:col>37</xdr:col>
          <xdr:colOff>83820</xdr:colOff>
          <xdr:row>27</xdr:row>
          <xdr:rowOff>175260</xdr:rowOff>
        </xdr:to>
        <xdr:sp macro="" textlink="">
          <xdr:nvSpPr>
            <xdr:cNvPr id="67656" name="Option Button 34" hidden="1">
              <a:extLst>
                <a:ext uri="{63B3BB69-23CF-44E3-9099-C40C66FF867C}">
                  <a14:compatExt spid="_x0000_s67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22860</xdr:rowOff>
        </xdr:from>
        <xdr:to>
          <xdr:col>37</xdr:col>
          <xdr:colOff>83820</xdr:colOff>
          <xdr:row>28</xdr:row>
          <xdr:rowOff>175260</xdr:rowOff>
        </xdr:to>
        <xdr:sp macro="" textlink="">
          <xdr:nvSpPr>
            <xdr:cNvPr id="67657" name="Option Button 35" hidden="1">
              <a:extLst>
                <a:ext uri="{63B3BB69-23CF-44E3-9099-C40C66FF867C}">
                  <a14:compatExt spid="_x0000_s67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28</xdr:row>
          <xdr:rowOff>205740</xdr:rowOff>
        </xdr:from>
        <xdr:to>
          <xdr:col>37</xdr:col>
          <xdr:colOff>76200</xdr:colOff>
          <xdr:row>30</xdr:row>
          <xdr:rowOff>0</xdr:rowOff>
        </xdr:to>
        <xdr:sp macro="" textlink="">
          <xdr:nvSpPr>
            <xdr:cNvPr id="67658" name="Option Button 36" hidden="1">
              <a:extLst>
                <a:ext uri="{63B3BB69-23CF-44E3-9099-C40C66FF867C}">
                  <a14:compatExt spid="_x0000_s6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34</xdr:row>
          <xdr:rowOff>114300</xdr:rowOff>
        </xdr:from>
        <xdr:to>
          <xdr:col>29</xdr:col>
          <xdr:colOff>15240</xdr:colOff>
          <xdr:row>36</xdr:row>
          <xdr:rowOff>15240</xdr:rowOff>
        </xdr:to>
        <xdr:sp macro="" textlink="">
          <xdr:nvSpPr>
            <xdr:cNvPr id="67659" name="Option Button 37" hidden="1">
              <a:extLst>
                <a:ext uri="{63B3BB69-23CF-44E3-9099-C40C66FF867C}">
                  <a14:compatExt spid="_x0000_s67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99060</xdr:colOff>
          <xdr:row>36</xdr:row>
          <xdr:rowOff>198120</xdr:rowOff>
        </xdr:from>
        <xdr:to>
          <xdr:col>29</xdr:col>
          <xdr:colOff>22860</xdr:colOff>
          <xdr:row>38</xdr:row>
          <xdr:rowOff>15240</xdr:rowOff>
        </xdr:to>
        <xdr:sp macro="" textlink="">
          <xdr:nvSpPr>
            <xdr:cNvPr id="67660" name="Option Button 38" hidden="1">
              <a:extLst>
                <a:ext uri="{63B3BB69-23CF-44E3-9099-C40C66FF867C}">
                  <a14:compatExt spid="_x0000_s67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38</xdr:row>
          <xdr:rowOff>106680</xdr:rowOff>
        </xdr:from>
        <xdr:to>
          <xdr:col>29</xdr:col>
          <xdr:colOff>7620</xdr:colOff>
          <xdr:row>40</xdr:row>
          <xdr:rowOff>15240</xdr:rowOff>
        </xdr:to>
        <xdr:sp macro="" textlink="">
          <xdr:nvSpPr>
            <xdr:cNvPr id="67661" name="Option Button 39" hidden="1">
              <a:extLst>
                <a:ext uri="{63B3BB69-23CF-44E3-9099-C40C66FF867C}">
                  <a14:compatExt spid="_x0000_s67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40</xdr:row>
          <xdr:rowOff>205740</xdr:rowOff>
        </xdr:from>
        <xdr:to>
          <xdr:col>28</xdr:col>
          <xdr:colOff>121920</xdr:colOff>
          <xdr:row>42</xdr:row>
          <xdr:rowOff>22860</xdr:rowOff>
        </xdr:to>
        <xdr:sp macro="" textlink="">
          <xdr:nvSpPr>
            <xdr:cNvPr id="67662" name="Option Button 40" hidden="1">
              <a:extLst>
                <a:ext uri="{63B3BB69-23CF-44E3-9099-C40C66FF867C}">
                  <a14:compatExt spid="_x0000_s67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38</xdr:row>
          <xdr:rowOff>53340</xdr:rowOff>
        </xdr:from>
        <xdr:to>
          <xdr:col>30</xdr:col>
          <xdr:colOff>76200</xdr:colOff>
          <xdr:row>43</xdr:row>
          <xdr:rowOff>0</xdr:rowOff>
        </xdr:to>
        <xdr:sp macro="" textlink="">
          <xdr:nvSpPr>
            <xdr:cNvPr id="67663" name="Group Box 41" hidden="1">
              <a:extLst>
                <a:ext uri="{63B3BB69-23CF-44E3-9099-C40C66FF867C}">
                  <a14:compatExt spid="_x0000_s676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34</xdr:row>
          <xdr:rowOff>99060</xdr:rowOff>
        </xdr:from>
        <xdr:to>
          <xdr:col>37</xdr:col>
          <xdr:colOff>91440</xdr:colOff>
          <xdr:row>36</xdr:row>
          <xdr:rowOff>15240</xdr:rowOff>
        </xdr:to>
        <xdr:sp macro="" textlink="">
          <xdr:nvSpPr>
            <xdr:cNvPr id="67664" name="Option Button 42" hidden="1">
              <a:extLst>
                <a:ext uri="{63B3BB69-23CF-44E3-9099-C40C66FF867C}">
                  <a14:compatExt spid="_x0000_s67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106680</xdr:colOff>
          <xdr:row>36</xdr:row>
          <xdr:rowOff>190500</xdr:rowOff>
        </xdr:from>
        <xdr:to>
          <xdr:col>37</xdr:col>
          <xdr:colOff>91440</xdr:colOff>
          <xdr:row>38</xdr:row>
          <xdr:rowOff>7620</xdr:rowOff>
        </xdr:to>
        <xdr:sp macro="" textlink="">
          <xdr:nvSpPr>
            <xdr:cNvPr id="67665" name="Option Button 43" hidden="1">
              <a:extLst>
                <a:ext uri="{63B3BB69-23CF-44E3-9099-C40C66FF867C}">
                  <a14:compatExt spid="_x0000_s67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23</xdr:row>
          <xdr:rowOff>15240</xdr:rowOff>
        </xdr:from>
        <xdr:to>
          <xdr:col>37</xdr:col>
          <xdr:colOff>83820</xdr:colOff>
          <xdr:row>24</xdr:row>
          <xdr:rowOff>0</xdr:rowOff>
        </xdr:to>
        <xdr:sp macro="" textlink="">
          <xdr:nvSpPr>
            <xdr:cNvPr id="67666" name="Option Button 44" hidden="1">
              <a:extLst>
                <a:ext uri="{63B3BB69-23CF-44E3-9099-C40C66FF867C}">
                  <a14:compatExt spid="_x0000_s67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24</xdr:row>
          <xdr:rowOff>22860</xdr:rowOff>
        </xdr:from>
        <xdr:to>
          <xdr:col>37</xdr:col>
          <xdr:colOff>83820</xdr:colOff>
          <xdr:row>24</xdr:row>
          <xdr:rowOff>182880</xdr:rowOff>
        </xdr:to>
        <xdr:sp macro="" textlink="">
          <xdr:nvSpPr>
            <xdr:cNvPr id="67667" name="Option Button 45" hidden="1">
              <a:extLst>
                <a:ext uri="{63B3BB69-23CF-44E3-9099-C40C66FF867C}">
                  <a14:compatExt spid="_x0000_s67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25</xdr:row>
          <xdr:rowOff>7620</xdr:rowOff>
        </xdr:from>
        <xdr:to>
          <xdr:col>37</xdr:col>
          <xdr:colOff>15240</xdr:colOff>
          <xdr:row>25</xdr:row>
          <xdr:rowOff>167640</xdr:rowOff>
        </xdr:to>
        <xdr:sp macro="" textlink="">
          <xdr:nvSpPr>
            <xdr:cNvPr id="67668" name="Option Button 46" hidden="1">
              <a:extLst>
                <a:ext uri="{63B3BB69-23CF-44E3-9099-C40C66FF867C}">
                  <a14:compatExt spid="_x0000_s67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31</xdr:row>
          <xdr:rowOff>7620</xdr:rowOff>
        </xdr:from>
        <xdr:to>
          <xdr:col>37</xdr:col>
          <xdr:colOff>83820</xdr:colOff>
          <xdr:row>32</xdr:row>
          <xdr:rowOff>15240</xdr:rowOff>
        </xdr:to>
        <xdr:sp macro="" textlink="">
          <xdr:nvSpPr>
            <xdr:cNvPr id="67669" name="Option Button 47" hidden="1">
              <a:extLst>
                <a:ext uri="{63B3BB69-23CF-44E3-9099-C40C66FF867C}">
                  <a14:compatExt spid="_x0000_s67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32</xdr:row>
          <xdr:rowOff>45720</xdr:rowOff>
        </xdr:from>
        <xdr:to>
          <xdr:col>37</xdr:col>
          <xdr:colOff>83820</xdr:colOff>
          <xdr:row>32</xdr:row>
          <xdr:rowOff>190500</xdr:rowOff>
        </xdr:to>
        <xdr:sp macro="" textlink="">
          <xdr:nvSpPr>
            <xdr:cNvPr id="67670" name="Option Button 48" hidden="1">
              <a:extLst>
                <a:ext uri="{63B3BB69-23CF-44E3-9099-C40C66FF867C}">
                  <a14:compatExt spid="_x0000_s67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99060</xdr:colOff>
          <xdr:row>33</xdr:row>
          <xdr:rowOff>7620</xdr:rowOff>
        </xdr:from>
        <xdr:to>
          <xdr:col>37</xdr:col>
          <xdr:colOff>76200</xdr:colOff>
          <xdr:row>34</xdr:row>
          <xdr:rowOff>0</xdr:rowOff>
        </xdr:to>
        <xdr:sp macro="" textlink="">
          <xdr:nvSpPr>
            <xdr:cNvPr id="67671" name="Option Button 49" hidden="1">
              <a:extLst>
                <a:ext uri="{63B3BB69-23CF-44E3-9099-C40C66FF867C}">
                  <a14:compatExt spid="_x0000_s67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809;/&#20462;&#27491;&#9312;&#27096;&#24335;&#65302;&#35352;&#2083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様式6-1 計画書_総括表"/>
      <sheetName val="別紙様式6-2 事業所個票１"/>
      <sheetName val="事業所個票２"/>
      <sheetName val="事業所個票３"/>
      <sheetName val="事業所個票４"/>
      <sheetName val="事業所個票５"/>
      <sheetName val="事業所個票６"/>
      <sheetName val="事業所個票７"/>
      <sheetName val="事業所個票８"/>
      <sheetName val="事業所個票９"/>
      <sheetName val="事業所個票10"/>
      <sheetName val="【参考】数式用"/>
      <sheetName val="【参考】数式用2"/>
      <sheetName val="【参考】数式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view="pageBreakPreview" zoomScaleNormal="120" zoomScaleSheetLayoutView="100" zoomScalePageLayoutView="64" workbookViewId="0">
      <selection activeCell="H9" sqref="H9:AK9"/>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947" t="s">
        <v>25</v>
      </c>
      <c r="AA1" s="947"/>
      <c r="AB1" s="947"/>
      <c r="AC1" s="947"/>
      <c r="AD1" s="948" t="s">
        <v>2394</v>
      </c>
      <c r="AE1" s="948"/>
      <c r="AF1" s="948"/>
      <c r="AG1" s="948"/>
      <c r="AH1" s="948"/>
      <c r="AI1" s="948"/>
      <c r="AJ1" s="948"/>
      <c r="AK1" s="948"/>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949" t="s">
        <v>2205</v>
      </c>
      <c r="C3" s="949"/>
      <c r="D3" s="949"/>
      <c r="E3" s="949"/>
      <c r="F3" s="949"/>
      <c r="G3" s="949"/>
      <c r="H3" s="949"/>
      <c r="I3" s="949"/>
      <c r="J3" s="949"/>
      <c r="K3" s="949"/>
      <c r="L3" s="949"/>
      <c r="M3" s="949"/>
      <c r="N3" s="949"/>
      <c r="O3" s="949"/>
      <c r="P3" s="949"/>
      <c r="Q3" s="949"/>
      <c r="R3" s="949"/>
      <c r="S3" s="949"/>
      <c r="T3" s="949"/>
      <c r="U3" s="949"/>
      <c r="V3" s="949"/>
      <c r="W3" s="949"/>
      <c r="X3" s="949"/>
      <c r="Y3" s="949"/>
      <c r="Z3" s="949"/>
      <c r="AA3" s="949"/>
      <c r="AB3" s="949"/>
      <c r="AC3" s="949"/>
      <c r="AD3" s="949"/>
      <c r="AE3" s="949"/>
      <c r="AF3" s="949"/>
      <c r="AG3" s="949"/>
      <c r="AH3" s="949"/>
      <c r="AI3" s="949"/>
      <c r="AJ3" s="949"/>
      <c r="AK3" s="949"/>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950" t="s">
        <v>21</v>
      </c>
      <c r="C6" s="951"/>
      <c r="D6" s="951"/>
      <c r="E6" s="951"/>
      <c r="F6" s="951"/>
      <c r="G6" s="952"/>
      <c r="H6" s="542" t="s">
        <v>2334</v>
      </c>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3"/>
      <c r="AL6" s="164"/>
    </row>
    <row r="7" spans="1:39" s="165" customFormat="1" ht="25.5" customHeight="1">
      <c r="A7" s="164"/>
      <c r="B7" s="953" t="s">
        <v>20</v>
      </c>
      <c r="C7" s="954"/>
      <c r="D7" s="954"/>
      <c r="E7" s="954"/>
      <c r="F7" s="954"/>
      <c r="G7" s="955"/>
      <c r="H7" s="956" t="s">
        <v>2334</v>
      </c>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7"/>
      <c r="AL7" s="164"/>
    </row>
    <row r="8" spans="1:39" s="165" customFormat="1" ht="12.75" customHeight="1">
      <c r="A8" s="164"/>
      <c r="B8" s="973" t="s">
        <v>2019</v>
      </c>
      <c r="C8" s="974"/>
      <c r="D8" s="974"/>
      <c r="E8" s="974"/>
      <c r="F8" s="974"/>
      <c r="G8" s="975"/>
      <c r="H8" s="166" t="s">
        <v>2183</v>
      </c>
      <c r="I8" s="540">
        <v>100</v>
      </c>
      <c r="J8" s="540"/>
      <c r="K8" s="167" t="s">
        <v>2185</v>
      </c>
      <c r="L8" s="540">
        <v>1234</v>
      </c>
      <c r="M8" s="541"/>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960"/>
      <c r="C9" s="961"/>
      <c r="D9" s="961"/>
      <c r="E9" s="961"/>
      <c r="F9" s="961"/>
      <c r="G9" s="962"/>
      <c r="H9" s="976" t="s">
        <v>2335</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4"/>
    </row>
    <row r="10" spans="1:39" s="165" customFormat="1" ht="16.5" customHeight="1">
      <c r="A10" s="164"/>
      <c r="B10" s="960"/>
      <c r="C10" s="961"/>
      <c r="D10" s="961"/>
      <c r="E10" s="961"/>
      <c r="F10" s="961"/>
      <c r="G10" s="962"/>
      <c r="H10" s="979" t="s">
        <v>2336</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4"/>
    </row>
    <row r="11" spans="1:39" s="165" customFormat="1" ht="13.5" customHeight="1">
      <c r="A11" s="164"/>
      <c r="B11" s="980" t="s">
        <v>21</v>
      </c>
      <c r="C11" s="981"/>
      <c r="D11" s="981"/>
      <c r="E11" s="981"/>
      <c r="F11" s="981"/>
      <c r="G11" s="982"/>
      <c r="H11" s="542" t="s">
        <v>2337</v>
      </c>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3"/>
      <c r="AL11" s="164"/>
    </row>
    <row r="12" spans="1:39" s="165" customFormat="1" ht="22.5" customHeight="1">
      <c r="A12" s="164"/>
      <c r="B12" s="960" t="s">
        <v>2020</v>
      </c>
      <c r="C12" s="961"/>
      <c r="D12" s="961"/>
      <c r="E12" s="961"/>
      <c r="F12" s="961"/>
      <c r="G12" s="962"/>
      <c r="H12" s="963" t="s">
        <v>2338</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4"/>
    </row>
    <row r="13" spans="1:39" s="165" customFormat="1" ht="18.75" customHeight="1">
      <c r="A13" s="164"/>
      <c r="B13" s="965" t="s">
        <v>2021</v>
      </c>
      <c r="C13" s="965"/>
      <c r="D13" s="965"/>
      <c r="E13" s="965"/>
      <c r="F13" s="965"/>
      <c r="G13" s="965"/>
      <c r="H13" s="966" t="s">
        <v>24</v>
      </c>
      <c r="I13" s="965"/>
      <c r="J13" s="965"/>
      <c r="K13" s="965"/>
      <c r="L13" s="967" t="s">
        <v>2339</v>
      </c>
      <c r="M13" s="968"/>
      <c r="N13" s="968"/>
      <c r="O13" s="968"/>
      <c r="P13" s="968"/>
      <c r="Q13" s="968"/>
      <c r="R13" s="968"/>
      <c r="S13" s="968"/>
      <c r="T13" s="968"/>
      <c r="U13" s="969"/>
      <c r="V13" s="970" t="s">
        <v>2184</v>
      </c>
      <c r="W13" s="971"/>
      <c r="X13" s="971"/>
      <c r="Y13" s="966"/>
      <c r="Z13" s="972" t="s">
        <v>2340</v>
      </c>
      <c r="AA13" s="968"/>
      <c r="AB13" s="968"/>
      <c r="AC13" s="968"/>
      <c r="AD13" s="968"/>
      <c r="AE13" s="968"/>
      <c r="AF13" s="968"/>
      <c r="AG13" s="968"/>
      <c r="AH13" s="968"/>
      <c r="AI13" s="968"/>
      <c r="AJ13" s="968"/>
      <c r="AK13" s="969"/>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60" t="s">
        <v>30</v>
      </c>
      <c r="C17" s="561"/>
      <c r="D17" s="561"/>
      <c r="E17" s="561"/>
      <c r="F17" s="561"/>
      <c r="G17" s="561"/>
      <c r="H17" s="561"/>
      <c r="I17" s="561"/>
      <c r="J17" s="561"/>
      <c r="K17" s="561"/>
      <c r="L17" s="561"/>
      <c r="M17" s="561"/>
      <c r="N17" s="561"/>
      <c r="O17" s="561"/>
      <c r="P17" s="561"/>
      <c r="Q17" s="561"/>
      <c r="R17" s="561"/>
      <c r="S17" s="561"/>
      <c r="T17" s="561"/>
      <c r="U17" s="561"/>
      <c r="V17" s="561"/>
      <c r="W17" s="562"/>
      <c r="X17" s="72"/>
      <c r="Y17" s="72"/>
      <c r="Z17" s="72"/>
      <c r="AA17" s="72"/>
      <c r="AB17" s="72"/>
      <c r="AC17" s="72"/>
      <c r="AD17" s="72"/>
      <c r="AE17" s="72"/>
      <c r="AF17" s="72"/>
      <c r="AG17" s="72"/>
      <c r="AH17" s="72"/>
      <c r="AI17" s="72"/>
      <c r="AJ17" s="72"/>
      <c r="AK17" s="72"/>
      <c r="AL17" s="155"/>
    </row>
    <row r="18" spans="1:55" ht="26.25" customHeight="1">
      <c r="A18" s="155"/>
      <c r="B18" s="175" t="s">
        <v>32</v>
      </c>
      <c r="C18" s="548" t="s">
        <v>33</v>
      </c>
      <c r="D18" s="548"/>
      <c r="E18" s="548"/>
      <c r="F18" s="548"/>
      <c r="G18" s="548"/>
      <c r="H18" s="548"/>
      <c r="I18" s="548"/>
      <c r="J18" s="548"/>
      <c r="K18" s="548"/>
      <c r="L18" s="548"/>
      <c r="M18" s="548"/>
      <c r="N18" s="548"/>
      <c r="O18" s="548"/>
      <c r="P18" s="563"/>
      <c r="Q18" s="549">
        <f>SUM('別紙様式6-2 事業所個票１:事業所個票10'!V51,'別紙様式6-2 事業所個票１:事業所個票10'!AC51)</f>
        <v>8366100</v>
      </c>
      <c r="R18" s="550"/>
      <c r="S18" s="550"/>
      <c r="T18" s="550"/>
      <c r="U18" s="550"/>
      <c r="V18" s="55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47" t="s">
        <v>35</v>
      </c>
      <c r="E19" s="547"/>
      <c r="F19" s="547"/>
      <c r="G19" s="547"/>
      <c r="H19" s="547"/>
      <c r="I19" s="547"/>
      <c r="J19" s="547"/>
      <c r="K19" s="547"/>
      <c r="L19" s="547"/>
      <c r="M19" s="547"/>
      <c r="N19" s="547"/>
      <c r="O19" s="547"/>
      <c r="P19" s="564"/>
      <c r="Q19" s="549">
        <f>SUM('別紙様式6-2 事業所個票１:事業所個票10'!BI51)</f>
        <v>3977100</v>
      </c>
      <c r="R19" s="550"/>
      <c r="S19" s="550"/>
      <c r="T19" s="550"/>
      <c r="U19" s="550"/>
      <c r="V19" s="55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47" t="s">
        <v>37</v>
      </c>
      <c r="F20" s="547"/>
      <c r="G20" s="547"/>
      <c r="H20" s="547"/>
      <c r="I20" s="547"/>
      <c r="J20" s="547"/>
      <c r="K20" s="547"/>
      <c r="L20" s="547"/>
      <c r="M20" s="547"/>
      <c r="N20" s="547"/>
      <c r="O20" s="547"/>
      <c r="P20" s="565"/>
      <c r="Q20" s="557">
        <v>1200000</v>
      </c>
      <c r="R20" s="558"/>
      <c r="S20" s="558"/>
      <c r="T20" s="558"/>
      <c r="U20" s="558"/>
      <c r="V20" s="559"/>
      <c r="W20" s="182" t="s">
        <v>31</v>
      </c>
      <c r="X20" s="72" t="s">
        <v>38</v>
      </c>
      <c r="Y20" s="183" t="str">
        <f>IF(Q20&gt;Q19,"×","")</f>
        <v/>
      </c>
      <c r="Z20" s="155"/>
      <c r="AA20" s="155"/>
      <c r="AB20" s="155"/>
      <c r="AC20" s="155"/>
      <c r="AD20" s="155"/>
      <c r="AE20" s="155"/>
      <c r="AF20" s="155"/>
      <c r="AG20" s="155"/>
      <c r="AH20" s="155"/>
      <c r="AI20" s="155"/>
      <c r="AJ20" s="155"/>
      <c r="AK20" s="155"/>
      <c r="AL20" s="155"/>
      <c r="AM20" s="544" t="s">
        <v>2074</v>
      </c>
      <c r="AN20" s="545"/>
      <c r="AO20" s="545"/>
      <c r="AP20" s="545"/>
      <c r="AQ20" s="545"/>
      <c r="AR20" s="545"/>
      <c r="AS20" s="545"/>
      <c r="AT20" s="545"/>
      <c r="AU20" s="545"/>
      <c r="AV20" s="545"/>
      <c r="AW20" s="545"/>
      <c r="AX20" s="545"/>
      <c r="AY20" s="545"/>
      <c r="AZ20" s="545"/>
      <c r="BA20" s="545"/>
      <c r="BB20" s="545"/>
      <c r="BC20" s="546"/>
    </row>
    <row r="21" spans="1:55" ht="28.5" customHeight="1" thickBot="1">
      <c r="A21" s="155"/>
      <c r="B21" s="184" t="s">
        <v>39</v>
      </c>
      <c r="C21" s="547" t="s">
        <v>2075</v>
      </c>
      <c r="D21" s="548"/>
      <c r="E21" s="548"/>
      <c r="F21" s="548"/>
      <c r="G21" s="548"/>
      <c r="H21" s="548"/>
      <c r="I21" s="548"/>
      <c r="J21" s="548"/>
      <c r="K21" s="548"/>
      <c r="L21" s="548"/>
      <c r="M21" s="548"/>
      <c r="N21" s="548"/>
      <c r="O21" s="548"/>
      <c r="P21" s="548"/>
      <c r="Q21" s="549">
        <f>Q18-Q20</f>
        <v>7166100</v>
      </c>
      <c r="R21" s="550"/>
      <c r="S21" s="550"/>
      <c r="T21" s="550"/>
      <c r="U21" s="550"/>
      <c r="V21" s="551"/>
      <c r="W21" s="185" t="s">
        <v>31</v>
      </c>
      <c r="X21" s="72" t="s">
        <v>38</v>
      </c>
      <c r="Y21" s="552" t="str">
        <f>IFERROR(IF(Q22&gt;=Q21,"○","×"),"")</f>
        <v>○</v>
      </c>
      <c r="Z21" s="155"/>
      <c r="AA21" s="155"/>
      <c r="AB21" s="155"/>
      <c r="AC21" s="155"/>
      <c r="AD21" s="155"/>
      <c r="AE21" s="155"/>
      <c r="AF21" s="155"/>
      <c r="AG21" s="155"/>
      <c r="AH21" s="155"/>
      <c r="AI21" s="155"/>
      <c r="AJ21" s="155"/>
      <c r="AK21" s="155"/>
      <c r="AL21" s="155"/>
      <c r="AM21" s="554" t="s">
        <v>2147</v>
      </c>
      <c r="AN21" s="555"/>
      <c r="AO21" s="555"/>
      <c r="AP21" s="555"/>
      <c r="AQ21" s="555"/>
      <c r="AR21" s="555"/>
      <c r="AS21" s="555"/>
      <c r="AT21" s="555"/>
      <c r="AU21" s="555"/>
      <c r="AV21" s="555"/>
      <c r="AW21" s="555"/>
      <c r="AX21" s="555"/>
      <c r="AY21" s="555"/>
      <c r="AZ21" s="555"/>
      <c r="BA21" s="555"/>
      <c r="BB21" s="555"/>
      <c r="BC21" s="556"/>
    </row>
    <row r="22" spans="1:55" ht="30" customHeight="1" thickBot="1">
      <c r="A22" s="155"/>
      <c r="B22" s="184" t="s">
        <v>40</v>
      </c>
      <c r="C22" s="547" t="s">
        <v>41</v>
      </c>
      <c r="D22" s="547"/>
      <c r="E22" s="547"/>
      <c r="F22" s="547"/>
      <c r="G22" s="547"/>
      <c r="H22" s="547"/>
      <c r="I22" s="547"/>
      <c r="J22" s="547"/>
      <c r="K22" s="547"/>
      <c r="L22" s="547"/>
      <c r="M22" s="547"/>
      <c r="N22" s="547"/>
      <c r="O22" s="547"/>
      <c r="P22" s="547"/>
      <c r="Q22" s="557">
        <v>8100000</v>
      </c>
      <c r="R22" s="558"/>
      <c r="S22" s="558"/>
      <c r="T22" s="558"/>
      <c r="U22" s="558"/>
      <c r="V22" s="559"/>
      <c r="W22" s="186" t="s">
        <v>31</v>
      </c>
      <c r="X22" s="72" t="s">
        <v>38</v>
      </c>
      <c r="Y22" s="553"/>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60" t="s">
        <v>42</v>
      </c>
      <c r="C24" s="561"/>
      <c r="D24" s="561"/>
      <c r="E24" s="561"/>
      <c r="F24" s="561"/>
      <c r="G24" s="561"/>
      <c r="H24" s="561"/>
      <c r="I24" s="561"/>
      <c r="J24" s="561"/>
      <c r="K24" s="561"/>
      <c r="L24" s="561"/>
      <c r="M24" s="561"/>
      <c r="N24" s="561"/>
      <c r="O24" s="561"/>
      <c r="P24" s="561"/>
      <c r="Q24" s="983"/>
      <c r="R24" s="983"/>
      <c r="S24" s="983"/>
      <c r="T24" s="983"/>
      <c r="U24" s="983"/>
      <c r="V24" s="983"/>
      <c r="W24" s="562"/>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47" t="s">
        <v>2076</v>
      </c>
      <c r="D25" s="547"/>
      <c r="E25" s="547"/>
      <c r="F25" s="547"/>
      <c r="G25" s="547"/>
      <c r="H25" s="547"/>
      <c r="I25" s="547"/>
      <c r="J25" s="547"/>
      <c r="K25" s="547"/>
      <c r="L25" s="547"/>
      <c r="M25" s="547"/>
      <c r="N25" s="547"/>
      <c r="O25" s="547"/>
      <c r="P25" s="564"/>
      <c r="Q25" s="944">
        <f>Q19-Q20</f>
        <v>2777100</v>
      </c>
      <c r="R25" s="945"/>
      <c r="S25" s="945"/>
      <c r="T25" s="945"/>
      <c r="U25" s="945"/>
      <c r="V25" s="945"/>
      <c r="W25" s="176" t="s">
        <v>31</v>
      </c>
      <c r="X25" s="72" t="s">
        <v>38</v>
      </c>
      <c r="Y25" s="709" t="str">
        <f>IFERROR(IF(Q25&lt;=0,"",IF(Q26&gt;=Q25,"○","△")),"")</f>
        <v>△</v>
      </c>
      <c r="Z25" s="72" t="s">
        <v>38</v>
      </c>
      <c r="AA25" s="552" t="str">
        <f>IFERROR(IF(Y25="△",IF(Q28&gt;=Q25,"○","△"),""),"")</f>
        <v>○</v>
      </c>
      <c r="AB25" s="155"/>
      <c r="AC25" s="155"/>
      <c r="AD25" s="155"/>
      <c r="AE25" s="155"/>
      <c r="AF25" s="155"/>
      <c r="AG25" s="155"/>
      <c r="AH25" s="155"/>
      <c r="AI25" s="155"/>
      <c r="AJ25" s="155"/>
      <c r="AK25" s="155"/>
      <c r="AL25" s="155"/>
    </row>
    <row r="26" spans="1:55" ht="37.5" customHeight="1" thickBot="1">
      <c r="A26" s="155"/>
      <c r="B26" s="184" t="s">
        <v>44</v>
      </c>
      <c r="C26" s="547" t="s">
        <v>2148</v>
      </c>
      <c r="D26" s="547"/>
      <c r="E26" s="547"/>
      <c r="F26" s="547"/>
      <c r="G26" s="547"/>
      <c r="H26" s="547"/>
      <c r="I26" s="547"/>
      <c r="J26" s="547"/>
      <c r="K26" s="547"/>
      <c r="L26" s="547"/>
      <c r="M26" s="547"/>
      <c r="N26" s="547"/>
      <c r="O26" s="547"/>
      <c r="P26" s="564"/>
      <c r="Q26" s="557">
        <v>2300000</v>
      </c>
      <c r="R26" s="558"/>
      <c r="S26" s="558"/>
      <c r="T26" s="558"/>
      <c r="U26" s="558"/>
      <c r="V26" s="559"/>
      <c r="W26" s="176" t="s">
        <v>31</v>
      </c>
      <c r="X26" s="72" t="s">
        <v>38</v>
      </c>
      <c r="Y26" s="710"/>
      <c r="Z26" s="72"/>
      <c r="AA26" s="946"/>
      <c r="AB26" s="155"/>
      <c r="AC26" s="155"/>
      <c r="AD26" s="155"/>
      <c r="AE26" s="155"/>
      <c r="AF26" s="155"/>
      <c r="AG26" s="155"/>
      <c r="AH26" s="155"/>
      <c r="AI26" s="155"/>
      <c r="AJ26" s="155"/>
      <c r="AK26" s="155"/>
      <c r="AL26" s="155"/>
    </row>
    <row r="27" spans="1:55" ht="26.25" customHeight="1" thickBot="1">
      <c r="A27" s="155"/>
      <c r="B27" s="184" t="s">
        <v>45</v>
      </c>
      <c r="C27" s="547" t="s">
        <v>2077</v>
      </c>
      <c r="D27" s="547"/>
      <c r="E27" s="547"/>
      <c r="F27" s="547"/>
      <c r="G27" s="547"/>
      <c r="H27" s="547"/>
      <c r="I27" s="547"/>
      <c r="J27" s="547"/>
      <c r="K27" s="547"/>
      <c r="L27" s="547"/>
      <c r="M27" s="547"/>
      <c r="N27" s="547"/>
      <c r="O27" s="547"/>
      <c r="P27" s="564"/>
      <c r="Q27" s="557">
        <v>600000</v>
      </c>
      <c r="R27" s="558"/>
      <c r="S27" s="558"/>
      <c r="T27" s="558"/>
      <c r="U27" s="558"/>
      <c r="V27" s="559"/>
      <c r="W27" s="176" t="s">
        <v>31</v>
      </c>
      <c r="X27" s="72"/>
      <c r="Y27" s="72"/>
      <c r="Z27" s="72"/>
      <c r="AA27" s="946"/>
      <c r="AB27" s="155"/>
      <c r="AC27" s="155"/>
      <c r="AD27" s="155"/>
      <c r="AE27" s="155"/>
      <c r="AF27" s="155"/>
      <c r="AG27" s="155"/>
      <c r="AH27" s="155"/>
      <c r="AI27" s="155"/>
      <c r="AJ27" s="155"/>
      <c r="AK27" s="155"/>
      <c r="AL27" s="155"/>
      <c r="AM27" s="634" t="s">
        <v>2149</v>
      </c>
      <c r="AN27" s="635"/>
      <c r="AO27" s="635"/>
      <c r="AP27" s="635"/>
      <c r="AQ27" s="635"/>
      <c r="AR27" s="635"/>
      <c r="AS27" s="635"/>
      <c r="AT27" s="635"/>
      <c r="AU27" s="635"/>
      <c r="AV27" s="635"/>
      <c r="AW27" s="635"/>
      <c r="AX27" s="635"/>
      <c r="AY27" s="635"/>
      <c r="AZ27" s="635"/>
      <c r="BA27" s="635"/>
      <c r="BB27" s="635"/>
      <c r="BC27" s="636"/>
    </row>
    <row r="28" spans="1:55" ht="16.5" customHeight="1" thickBot="1">
      <c r="A28" s="155"/>
      <c r="B28" s="184" t="s">
        <v>46</v>
      </c>
      <c r="C28" s="547" t="s">
        <v>2078</v>
      </c>
      <c r="D28" s="547"/>
      <c r="E28" s="547"/>
      <c r="F28" s="547"/>
      <c r="G28" s="547"/>
      <c r="H28" s="547"/>
      <c r="I28" s="547"/>
      <c r="J28" s="547"/>
      <c r="K28" s="547"/>
      <c r="L28" s="547"/>
      <c r="M28" s="547"/>
      <c r="N28" s="547"/>
      <c r="O28" s="547"/>
      <c r="P28" s="564"/>
      <c r="Q28" s="940">
        <f>Q26+Q27</f>
        <v>2900000</v>
      </c>
      <c r="R28" s="941"/>
      <c r="S28" s="941"/>
      <c r="T28" s="941"/>
      <c r="U28" s="941"/>
      <c r="V28" s="942"/>
      <c r="W28" s="176" t="s">
        <v>31</v>
      </c>
      <c r="X28" s="155"/>
      <c r="Y28" s="155"/>
      <c r="Z28" s="155" t="s">
        <v>38</v>
      </c>
      <c r="AA28" s="553"/>
      <c r="AB28" s="155"/>
      <c r="AC28" s="155"/>
      <c r="AD28" s="155"/>
      <c r="AE28" s="155"/>
      <c r="AF28" s="155"/>
      <c r="AG28" s="155"/>
      <c r="AH28" s="155"/>
      <c r="AI28" s="155"/>
      <c r="AJ28" s="155"/>
      <c r="AK28" s="155"/>
      <c r="AL28" s="155"/>
      <c r="AM28" s="637"/>
      <c r="AN28" s="638"/>
      <c r="AO28" s="638"/>
      <c r="AP28" s="638"/>
      <c r="AQ28" s="638"/>
      <c r="AR28" s="638"/>
      <c r="AS28" s="638"/>
      <c r="AT28" s="638"/>
      <c r="AU28" s="638"/>
      <c r="AV28" s="638"/>
      <c r="AW28" s="638"/>
      <c r="AX28" s="638"/>
      <c r="AY28" s="638"/>
      <c r="AZ28" s="638"/>
      <c r="BA28" s="638"/>
      <c r="BB28" s="638"/>
      <c r="BC28" s="639"/>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943" t="s">
        <v>2195</v>
      </c>
      <c r="D31" s="943"/>
      <c r="E31" s="943"/>
      <c r="F31" s="943"/>
      <c r="G31" s="943"/>
      <c r="H31" s="943"/>
      <c r="I31" s="943"/>
      <c r="J31" s="943"/>
      <c r="K31" s="943"/>
      <c r="L31" s="943"/>
      <c r="M31" s="943"/>
      <c r="N31" s="943"/>
      <c r="O31" s="943"/>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155"/>
    </row>
    <row r="32" spans="1:55" ht="48" customHeight="1">
      <c r="A32" s="155"/>
      <c r="B32" s="191" t="s">
        <v>27</v>
      </c>
      <c r="C32" s="943" t="s">
        <v>2206</v>
      </c>
      <c r="D32" s="943"/>
      <c r="E32" s="943"/>
      <c r="F32" s="943"/>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155"/>
    </row>
    <row r="33" spans="1:55" ht="24.75" customHeight="1">
      <c r="A33" s="155"/>
      <c r="B33" s="191" t="s">
        <v>27</v>
      </c>
      <c r="C33" s="943" t="s">
        <v>2207</v>
      </c>
      <c r="D33" s="943"/>
      <c r="E33" s="943"/>
      <c r="F33" s="943"/>
      <c r="G33" s="943"/>
      <c r="H33" s="943"/>
      <c r="I33" s="943"/>
      <c r="J33" s="943"/>
      <c r="K33" s="943"/>
      <c r="L33" s="943"/>
      <c r="M33" s="943"/>
      <c r="N33" s="943"/>
      <c r="O33" s="943"/>
      <c r="P33" s="943"/>
      <c r="Q33" s="943"/>
      <c r="R33" s="943"/>
      <c r="S33" s="943"/>
      <c r="T33" s="943"/>
      <c r="U33" s="943"/>
      <c r="V33" s="943"/>
      <c r="W33" s="943"/>
      <c r="X33" s="943"/>
      <c r="Y33" s="943"/>
      <c r="Z33" s="943"/>
      <c r="AA33" s="943"/>
      <c r="AB33" s="943"/>
      <c r="AC33" s="943"/>
      <c r="AD33" s="943"/>
      <c r="AE33" s="943"/>
      <c r="AF33" s="943"/>
      <c r="AG33" s="943"/>
      <c r="AH33" s="943"/>
      <c r="AI33" s="943"/>
      <c r="AJ33" s="943"/>
      <c r="AK33" s="943"/>
      <c r="AL33" s="155"/>
    </row>
    <row r="34" spans="1:55" ht="35.25" customHeight="1">
      <c r="A34" s="155"/>
      <c r="B34" s="191" t="s">
        <v>27</v>
      </c>
      <c r="C34" s="943" t="s">
        <v>2208</v>
      </c>
      <c r="D34" s="943"/>
      <c r="E34" s="943"/>
      <c r="F34" s="943"/>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937" t="b">
        <v>1</v>
      </c>
      <c r="C37" s="938"/>
      <c r="D37" s="837" t="s">
        <v>47</v>
      </c>
      <c r="E37" s="939"/>
      <c r="F37" s="939"/>
      <c r="G37" s="939"/>
      <c r="H37" s="939"/>
      <c r="I37" s="939"/>
      <c r="J37" s="939"/>
      <c r="K37" s="939"/>
      <c r="L37" s="939"/>
      <c r="M37" s="939"/>
      <c r="N37" s="939"/>
      <c r="O37" s="939"/>
      <c r="P37" s="939"/>
      <c r="Q37" s="939"/>
      <c r="R37" s="939"/>
      <c r="S37" s="939"/>
      <c r="T37" s="939"/>
      <c r="U37" s="939"/>
      <c r="V37" s="939"/>
      <c r="W37" s="939"/>
      <c r="X37" s="939"/>
      <c r="Y37" s="939"/>
      <c r="Z37" s="939"/>
      <c r="AA37" s="72" t="s">
        <v>38</v>
      </c>
      <c r="AB37" s="183" t="str">
        <f>IFERROR(IF(AM36=TRUE,"○","×"),"")</f>
        <v>○</v>
      </c>
      <c r="AC37" s="72"/>
      <c r="AD37" s="72"/>
      <c r="AE37" s="72"/>
      <c r="AF37" s="72"/>
      <c r="AG37" s="72"/>
      <c r="AH37" s="72"/>
      <c r="AI37" s="72"/>
      <c r="AJ37" s="72"/>
      <c r="AK37" s="72"/>
      <c r="AL37" s="155"/>
      <c r="AM37" s="554" t="s">
        <v>48</v>
      </c>
      <c r="AN37" s="555"/>
      <c r="AO37" s="555"/>
      <c r="AP37" s="555"/>
      <c r="AQ37" s="555"/>
      <c r="AR37" s="555"/>
      <c r="AS37" s="555"/>
      <c r="AT37" s="555"/>
      <c r="AU37" s="555"/>
      <c r="AV37" s="555"/>
      <c r="AW37" s="555"/>
      <c r="AX37" s="555"/>
      <c r="AY37" s="555"/>
      <c r="AZ37" s="555"/>
      <c r="BA37" s="555"/>
      <c r="BB37" s="555"/>
      <c r="BC37" s="55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838" t="s">
        <v>2079</v>
      </c>
      <c r="D40" s="838"/>
      <c r="E40" s="838"/>
      <c r="F40" s="838"/>
      <c r="G40" s="838"/>
      <c r="H40" s="838"/>
      <c r="I40" s="838"/>
      <c r="J40" s="838"/>
      <c r="K40" s="838"/>
      <c r="L40" s="838"/>
      <c r="M40" s="838"/>
      <c r="N40" s="838"/>
      <c r="O40" s="838"/>
      <c r="P40" s="838"/>
      <c r="Q40" s="838"/>
      <c r="R40" s="838"/>
      <c r="S40" s="838"/>
      <c r="T40" s="838"/>
      <c r="U40" s="838"/>
      <c r="V40" s="838"/>
      <c r="W40" s="838"/>
      <c r="X40" s="838"/>
      <c r="Y40" s="838"/>
      <c r="Z40" s="838"/>
      <c r="AA40" s="838"/>
      <c r="AB40" s="838"/>
      <c r="AC40" s="838"/>
      <c r="AD40" s="838"/>
      <c r="AE40" s="838"/>
      <c r="AF40" s="838"/>
      <c r="AG40" s="838"/>
      <c r="AH40" s="838"/>
      <c r="AI40" s="838"/>
      <c r="AJ40" s="838"/>
      <c r="AK40" s="838"/>
      <c r="AL40" s="155"/>
    </row>
    <row r="41" spans="1:55" ht="24.75" customHeight="1" thickBot="1">
      <c r="A41" s="155"/>
      <c r="B41" s="191" t="s">
        <v>27</v>
      </c>
      <c r="C41" s="838" t="s">
        <v>49</v>
      </c>
      <c r="D41" s="838"/>
      <c r="E41" s="838"/>
      <c r="F41" s="838"/>
      <c r="G41" s="838"/>
      <c r="H41" s="838"/>
      <c r="I41" s="838"/>
      <c r="J41" s="838"/>
      <c r="K41" s="838"/>
      <c r="L41" s="838"/>
      <c r="M41" s="838"/>
      <c r="N41" s="838"/>
      <c r="O41" s="838"/>
      <c r="P41" s="838"/>
      <c r="Q41" s="838"/>
      <c r="R41" s="838"/>
      <c r="S41" s="838"/>
      <c r="T41" s="838"/>
      <c r="U41" s="838"/>
      <c r="V41" s="838"/>
      <c r="W41" s="838"/>
      <c r="X41" s="838"/>
      <c r="Y41" s="838"/>
      <c r="Z41" s="838"/>
      <c r="AA41" s="838"/>
      <c r="AB41" s="838"/>
      <c r="AC41" s="838"/>
      <c r="AD41" s="838"/>
      <c r="AE41" s="838"/>
      <c r="AF41" s="838"/>
      <c r="AG41" s="838"/>
      <c r="AH41" s="838"/>
      <c r="AI41" s="838"/>
      <c r="AJ41" s="838"/>
      <c r="AK41" s="838"/>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48" t="s">
        <v>2150</v>
      </c>
      <c r="AN42" s="555"/>
      <c r="AO42" s="555"/>
      <c r="AP42" s="555"/>
      <c r="AQ42" s="555"/>
      <c r="AR42" s="555"/>
      <c r="AS42" s="555"/>
      <c r="AT42" s="555"/>
      <c r="AU42" s="555"/>
      <c r="AV42" s="555"/>
      <c r="AW42" s="555"/>
      <c r="AX42" s="555"/>
      <c r="AY42" s="555"/>
      <c r="AZ42" s="555"/>
      <c r="BA42" s="555"/>
      <c r="BB42" s="555"/>
      <c r="BC42" s="556"/>
    </row>
    <row r="43" spans="1:55" ht="21.75" customHeight="1" thickBot="1">
      <c r="A43" s="155"/>
      <c r="B43" s="927" t="s">
        <v>51</v>
      </c>
      <c r="C43" s="928"/>
      <c r="D43" s="928"/>
      <c r="E43" s="928"/>
      <c r="F43" s="928"/>
      <c r="G43" s="928"/>
      <c r="H43" s="928"/>
      <c r="I43" s="928"/>
      <c r="J43" s="928"/>
      <c r="K43" s="928"/>
      <c r="L43" s="928"/>
      <c r="M43" s="928"/>
      <c r="N43" s="929"/>
      <c r="O43" s="930" t="s">
        <v>52</v>
      </c>
      <c r="P43" s="931"/>
      <c r="Q43" s="932">
        <v>6</v>
      </c>
      <c r="R43" s="932"/>
      <c r="S43" s="196" t="s">
        <v>53</v>
      </c>
      <c r="T43" s="933">
        <v>6</v>
      </c>
      <c r="U43" s="934"/>
      <c r="V43" s="197" t="s">
        <v>54</v>
      </c>
      <c r="W43" s="935" t="s">
        <v>55</v>
      </c>
      <c r="X43" s="935"/>
      <c r="Y43" s="935" t="s">
        <v>52</v>
      </c>
      <c r="Z43" s="936"/>
      <c r="AA43" s="933">
        <v>7</v>
      </c>
      <c r="AB43" s="934"/>
      <c r="AC43" s="198" t="s">
        <v>53</v>
      </c>
      <c r="AD43" s="933">
        <v>5</v>
      </c>
      <c r="AE43" s="934"/>
      <c r="AF43" s="197" t="s">
        <v>54</v>
      </c>
      <c r="AG43" s="197" t="s">
        <v>56</v>
      </c>
      <c r="AH43" s="197">
        <f>IF(Q43&gt;=1,(AA43*12+AD43)-(Q43*12+T43)+1,"")</f>
        <v>12</v>
      </c>
      <c r="AI43" s="935" t="s">
        <v>57</v>
      </c>
      <c r="AJ43" s="935"/>
      <c r="AK43" s="199" t="s">
        <v>58</v>
      </c>
      <c r="AL43" s="155"/>
      <c r="AM43" s="188"/>
      <c r="BB43" s="193"/>
    </row>
    <row r="44" spans="1:55" s="165" customFormat="1" ht="25.5" customHeight="1" thickBot="1">
      <c r="A44" s="164"/>
      <c r="B44" s="917" t="s">
        <v>59</v>
      </c>
      <c r="C44" s="918"/>
      <c r="D44" s="918"/>
      <c r="E44" s="918"/>
      <c r="F44" s="200" t="b">
        <v>1</v>
      </c>
      <c r="G44" s="919" t="s">
        <v>60</v>
      </c>
      <c r="H44" s="920"/>
      <c r="I44" s="921"/>
      <c r="J44" s="201" t="b">
        <v>0</v>
      </c>
      <c r="K44" s="919" t="s">
        <v>61</v>
      </c>
      <c r="L44" s="920"/>
      <c r="M44" s="920"/>
      <c r="N44" s="920"/>
      <c r="O44" s="700"/>
      <c r="P44" s="202" t="b">
        <v>0</v>
      </c>
      <c r="Q44" s="922" t="s">
        <v>62</v>
      </c>
      <c r="R44" s="923"/>
      <c r="S44" s="923"/>
      <c r="T44" s="923"/>
      <c r="U44" s="923"/>
      <c r="V44" s="924"/>
      <c r="W44" s="202"/>
      <c r="X44" s="922" t="s">
        <v>63</v>
      </c>
      <c r="Y44" s="923"/>
      <c r="Z44" s="924"/>
      <c r="AA44" s="202" t="b">
        <v>1</v>
      </c>
      <c r="AB44" s="925" t="s">
        <v>64</v>
      </c>
      <c r="AC44" s="926"/>
      <c r="AD44" s="203" t="s">
        <v>6</v>
      </c>
      <c r="AE44" s="900"/>
      <c r="AF44" s="900"/>
      <c r="AG44" s="900"/>
      <c r="AH44" s="900"/>
      <c r="AI44" s="900"/>
      <c r="AJ44" s="757" t="s">
        <v>65</v>
      </c>
      <c r="AK44" s="901"/>
      <c r="AL44" s="164"/>
      <c r="AM44" s="648" t="s">
        <v>2010</v>
      </c>
      <c r="AN44" s="555"/>
      <c r="AO44" s="555"/>
      <c r="AP44" s="555"/>
      <c r="AQ44" s="555"/>
      <c r="AR44" s="555"/>
      <c r="AS44" s="555"/>
      <c r="AT44" s="555"/>
      <c r="AU44" s="555"/>
      <c r="AV44" s="555"/>
      <c r="AW44" s="555"/>
      <c r="AX44" s="555"/>
      <c r="AY44" s="555"/>
      <c r="AZ44" s="555"/>
      <c r="BA44" s="555"/>
      <c r="BB44" s="555"/>
      <c r="BC44" s="556"/>
    </row>
    <row r="45" spans="1:55" s="165" customFormat="1" ht="18.75" customHeight="1" thickBot="1">
      <c r="A45" s="164"/>
      <c r="B45" s="895" t="s">
        <v>66</v>
      </c>
      <c r="C45" s="896"/>
      <c r="D45" s="896"/>
      <c r="E45" s="8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897"/>
      <c r="C46" s="762"/>
      <c r="D46" s="762"/>
      <c r="E46" s="762"/>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902"/>
      <c r="Z46" s="902"/>
      <c r="AA46" s="902"/>
      <c r="AB46" s="902"/>
      <c r="AC46" s="902"/>
      <c r="AD46" s="902"/>
      <c r="AE46" s="902"/>
      <c r="AF46" s="902"/>
      <c r="AG46" s="902"/>
      <c r="AH46" s="902"/>
      <c r="AI46" s="902"/>
      <c r="AJ46" s="902"/>
      <c r="AK46" s="212" t="s">
        <v>69</v>
      </c>
      <c r="AL46" s="164"/>
      <c r="AM46" s="634" t="s">
        <v>2010</v>
      </c>
      <c r="AN46" s="903"/>
      <c r="AO46" s="903"/>
      <c r="AP46" s="903"/>
      <c r="AQ46" s="903"/>
      <c r="AR46" s="903"/>
      <c r="AS46" s="903"/>
      <c r="AT46" s="903"/>
      <c r="AU46" s="903"/>
      <c r="AV46" s="903"/>
      <c r="AW46" s="903"/>
      <c r="AX46" s="903"/>
      <c r="AY46" s="903"/>
      <c r="AZ46" s="903"/>
      <c r="BA46" s="903"/>
      <c r="BB46" s="903"/>
      <c r="BC46" s="904"/>
    </row>
    <row r="47" spans="1:55" s="165" customFormat="1" ht="19.5" customHeight="1" thickBot="1">
      <c r="A47" s="164"/>
      <c r="B47" s="897"/>
      <c r="C47" s="762"/>
      <c r="D47" s="762"/>
      <c r="E47" s="762"/>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905"/>
      <c r="AN47" s="906"/>
      <c r="AO47" s="906"/>
      <c r="AP47" s="906"/>
      <c r="AQ47" s="906"/>
      <c r="AR47" s="906"/>
      <c r="AS47" s="906"/>
      <c r="AT47" s="906"/>
      <c r="AU47" s="906"/>
      <c r="AV47" s="906"/>
      <c r="AW47" s="906"/>
      <c r="AX47" s="906"/>
      <c r="AY47" s="906"/>
      <c r="AZ47" s="906"/>
      <c r="BA47" s="906"/>
      <c r="BB47" s="906"/>
      <c r="BC47" s="907"/>
    </row>
    <row r="48" spans="1:55" s="165" customFormat="1" ht="20.25" customHeight="1">
      <c r="A48" s="164"/>
      <c r="B48" s="897"/>
      <c r="C48" s="762"/>
      <c r="D48" s="762"/>
      <c r="E48" s="762"/>
      <c r="F48" s="908" t="s">
        <v>2341</v>
      </c>
      <c r="G48" s="909"/>
      <c r="H48" s="909"/>
      <c r="I48" s="909"/>
      <c r="J48" s="909"/>
      <c r="K48" s="909"/>
      <c r="L48" s="909"/>
      <c r="M48" s="909"/>
      <c r="N48" s="909"/>
      <c r="O48" s="909"/>
      <c r="P48" s="909"/>
      <c r="Q48" s="909"/>
      <c r="R48" s="909"/>
      <c r="S48" s="909"/>
      <c r="T48" s="909"/>
      <c r="U48" s="909"/>
      <c r="V48" s="909"/>
      <c r="W48" s="909"/>
      <c r="X48" s="909"/>
      <c r="Y48" s="909"/>
      <c r="Z48" s="909"/>
      <c r="AA48" s="909"/>
      <c r="AB48" s="909"/>
      <c r="AC48" s="909"/>
      <c r="AD48" s="909"/>
      <c r="AE48" s="909"/>
      <c r="AF48" s="909"/>
      <c r="AG48" s="909"/>
      <c r="AH48" s="909"/>
      <c r="AI48" s="909"/>
      <c r="AJ48" s="909"/>
      <c r="AK48" s="910"/>
      <c r="AL48" s="164"/>
    </row>
    <row r="49" spans="1:59" s="165" customFormat="1" ht="18" customHeight="1">
      <c r="A49" s="164"/>
      <c r="B49" s="897"/>
      <c r="C49" s="762"/>
      <c r="D49" s="762"/>
      <c r="E49" s="762"/>
      <c r="F49" s="911"/>
      <c r="G49" s="912"/>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3"/>
      <c r="AL49" s="164"/>
      <c r="AM49" s="215" t="s">
        <v>2082</v>
      </c>
      <c r="AR49" s="69" t="b">
        <v>0</v>
      </c>
      <c r="AS49" s="736" t="s">
        <v>2080</v>
      </c>
      <c r="AT49" s="736"/>
    </row>
    <row r="50" spans="1:59" s="165" customFormat="1" ht="18" customHeight="1">
      <c r="A50" s="164"/>
      <c r="B50" s="897"/>
      <c r="C50" s="762"/>
      <c r="D50" s="762"/>
      <c r="E50" s="762"/>
      <c r="F50" s="911"/>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3"/>
      <c r="AL50" s="164"/>
      <c r="AM50" s="69" t="b">
        <v>1</v>
      </c>
      <c r="AN50" s="736" t="s">
        <v>2083</v>
      </c>
      <c r="AO50" s="736"/>
      <c r="AP50" s="736"/>
      <c r="AR50" s="69" t="b">
        <v>1</v>
      </c>
      <c r="AS50" s="736" t="s">
        <v>2081</v>
      </c>
      <c r="AT50" s="736"/>
    </row>
    <row r="51" spans="1:59" s="165" customFormat="1" ht="18" customHeight="1">
      <c r="A51" s="164"/>
      <c r="B51" s="897"/>
      <c r="C51" s="762"/>
      <c r="D51" s="762"/>
      <c r="E51" s="762"/>
      <c r="F51" s="911"/>
      <c r="G51" s="912"/>
      <c r="H51" s="912"/>
      <c r="I51" s="912"/>
      <c r="J51" s="912"/>
      <c r="K51" s="912"/>
      <c r="L51" s="912"/>
      <c r="M51" s="912"/>
      <c r="N51" s="912"/>
      <c r="O51" s="912"/>
      <c r="P51" s="912"/>
      <c r="Q51" s="912"/>
      <c r="R51" s="912"/>
      <c r="S51" s="912"/>
      <c r="T51" s="912"/>
      <c r="U51" s="912"/>
      <c r="V51" s="912"/>
      <c r="W51" s="912"/>
      <c r="X51" s="912"/>
      <c r="Y51" s="912"/>
      <c r="Z51" s="912"/>
      <c r="AA51" s="912"/>
      <c r="AB51" s="912"/>
      <c r="AC51" s="912"/>
      <c r="AD51" s="912"/>
      <c r="AE51" s="912"/>
      <c r="AF51" s="912"/>
      <c r="AG51" s="912"/>
      <c r="AH51" s="912"/>
      <c r="AI51" s="912"/>
      <c r="AJ51" s="912"/>
      <c r="AK51" s="913"/>
      <c r="AL51" s="164"/>
      <c r="AM51" s="69" t="b">
        <v>0</v>
      </c>
      <c r="AN51" s="736" t="s">
        <v>61</v>
      </c>
      <c r="AO51" s="736"/>
      <c r="AP51" s="736"/>
      <c r="AR51" s="69" t="b">
        <v>0</v>
      </c>
      <c r="AS51" s="736" t="s">
        <v>64</v>
      </c>
      <c r="AT51" s="736"/>
    </row>
    <row r="52" spans="1:59" s="165" customFormat="1" ht="18" customHeight="1">
      <c r="A52" s="164"/>
      <c r="B52" s="897"/>
      <c r="C52" s="762"/>
      <c r="D52" s="762"/>
      <c r="E52" s="762"/>
      <c r="F52" s="914"/>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c r="AD52" s="915"/>
      <c r="AE52" s="915"/>
      <c r="AF52" s="915"/>
      <c r="AG52" s="915"/>
      <c r="AH52" s="915"/>
      <c r="AI52" s="915"/>
      <c r="AJ52" s="915"/>
      <c r="AK52" s="916"/>
      <c r="AL52" s="164"/>
      <c r="AM52" s="69" t="b">
        <v>0</v>
      </c>
      <c r="AN52" s="736" t="s">
        <v>62</v>
      </c>
      <c r="AO52" s="736"/>
      <c r="AP52" s="736"/>
      <c r="AR52" s="69" t="b">
        <v>1</v>
      </c>
      <c r="AS52" s="736" t="s">
        <v>2084</v>
      </c>
      <c r="AT52" s="736"/>
    </row>
    <row r="53" spans="1:59" s="165" customFormat="1" ht="18.75" customHeight="1">
      <c r="A53" s="164"/>
      <c r="B53" s="897"/>
      <c r="C53" s="762"/>
      <c r="D53" s="762"/>
      <c r="E53" s="762"/>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736" t="s">
        <v>63</v>
      </c>
      <c r="AO53" s="736"/>
      <c r="AP53" s="736"/>
      <c r="AQ53" s="157"/>
      <c r="AR53" s="69" t="b">
        <v>0</v>
      </c>
      <c r="AS53" s="736" t="s">
        <v>77</v>
      </c>
      <c r="AT53" s="736"/>
      <c r="AV53" s="157"/>
      <c r="AW53" s="157"/>
      <c r="AX53" s="157"/>
      <c r="AY53" s="157"/>
      <c r="AZ53" s="157"/>
      <c r="BG53" s="157"/>
    </row>
    <row r="54" spans="1:59" ht="18.75" customHeight="1">
      <c r="A54" s="155"/>
      <c r="B54" s="898"/>
      <c r="C54" s="899"/>
      <c r="D54" s="899"/>
      <c r="E54" s="899"/>
      <c r="F54" s="218" t="s">
        <v>72</v>
      </c>
      <c r="G54" s="219"/>
      <c r="H54" s="219"/>
      <c r="I54" s="219"/>
      <c r="J54" s="219"/>
      <c r="K54" s="219"/>
      <c r="L54" s="219"/>
      <c r="M54" s="874" t="s">
        <v>73</v>
      </c>
      <c r="N54" s="875"/>
      <c r="O54" s="875"/>
      <c r="P54" s="875">
        <v>30</v>
      </c>
      <c r="Q54" s="875"/>
      <c r="R54" s="214" t="s">
        <v>74</v>
      </c>
      <c r="S54" s="875">
        <v>4</v>
      </c>
      <c r="T54" s="875"/>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736" t="s">
        <v>64</v>
      </c>
      <c r="AO54" s="736"/>
      <c r="AP54" s="736"/>
      <c r="AR54" s="69" t="b">
        <v>1</v>
      </c>
      <c r="AS54" s="736" t="s">
        <v>2085</v>
      </c>
      <c r="AT54" s="736"/>
    </row>
    <row r="55" spans="1:59" ht="24.75" customHeight="1">
      <c r="A55" s="155"/>
      <c r="B55" s="876" t="s">
        <v>78</v>
      </c>
      <c r="C55" s="877"/>
      <c r="D55" s="877"/>
      <c r="E55" s="878"/>
      <c r="F55" s="882"/>
      <c r="G55" s="884" t="s">
        <v>79</v>
      </c>
      <c r="H55" s="885"/>
      <c r="I55" s="886"/>
      <c r="J55" s="884" t="s">
        <v>80</v>
      </c>
      <c r="K55" s="885"/>
      <c r="L55" s="885"/>
      <c r="M55" s="890"/>
      <c r="N55" s="891" t="s">
        <v>2342</v>
      </c>
      <c r="O55" s="891"/>
      <c r="P55" s="891"/>
      <c r="Q55" s="891"/>
      <c r="R55" s="891"/>
      <c r="S55" s="891"/>
      <c r="T55" s="891"/>
      <c r="U55" s="891"/>
      <c r="V55" s="891"/>
      <c r="W55" s="891"/>
      <c r="X55" s="891"/>
      <c r="Y55" s="891"/>
      <c r="Z55" s="891"/>
      <c r="AA55" s="891"/>
      <c r="AB55" s="891"/>
      <c r="AC55" s="891"/>
      <c r="AD55" s="891"/>
      <c r="AE55" s="891"/>
      <c r="AF55" s="891"/>
      <c r="AG55" s="891"/>
      <c r="AH55" s="891"/>
      <c r="AI55" s="891"/>
      <c r="AJ55" s="891"/>
      <c r="AK55" s="892"/>
      <c r="AL55" s="222"/>
      <c r="AM55" s="165"/>
    </row>
    <row r="56" spans="1:59" ht="18.75" customHeight="1" thickBot="1">
      <c r="A56" s="155"/>
      <c r="B56" s="879"/>
      <c r="C56" s="880"/>
      <c r="D56" s="880"/>
      <c r="E56" s="881"/>
      <c r="F56" s="883"/>
      <c r="G56" s="887"/>
      <c r="H56" s="888"/>
      <c r="I56" s="889"/>
      <c r="J56" s="887"/>
      <c r="K56" s="888"/>
      <c r="L56" s="888"/>
      <c r="M56" s="889"/>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858" t="s">
        <v>2233</v>
      </c>
      <c r="C58" s="858"/>
      <c r="D58" s="858"/>
      <c r="E58" s="858"/>
      <c r="F58" s="858"/>
      <c r="G58" s="858"/>
      <c r="H58" s="858"/>
      <c r="I58" s="858"/>
      <c r="J58" s="858"/>
      <c r="K58" s="858"/>
      <c r="L58" s="858"/>
      <c r="M58" s="858"/>
      <c r="N58" s="858"/>
      <c r="O58" s="858"/>
      <c r="P58" s="858"/>
      <c r="Q58" s="858"/>
      <c r="R58" s="858"/>
      <c r="S58" s="858"/>
      <c r="T58" s="858"/>
      <c r="U58" s="858"/>
      <c r="V58" s="858"/>
      <c r="W58" s="858"/>
      <c r="X58" s="858"/>
      <c r="Y58" s="858"/>
      <c r="Z58" s="858"/>
      <c r="AA58" s="858"/>
      <c r="AB58" s="858"/>
      <c r="AC58" s="858"/>
      <c r="AD58" s="858"/>
      <c r="AE58" s="858"/>
      <c r="AF58" s="858"/>
      <c r="AG58" s="858"/>
      <c r="AH58" s="858"/>
      <c r="AI58" s="858"/>
      <c r="AJ58" s="858"/>
      <c r="AK58" s="858"/>
      <c r="AL58" s="155"/>
    </row>
    <row r="59" spans="1:59" ht="33" customHeight="1" thickBot="1">
      <c r="A59" s="155"/>
      <c r="B59" s="859" t="s">
        <v>2086</v>
      </c>
      <c r="C59" s="859"/>
      <c r="D59" s="859"/>
      <c r="E59" s="859"/>
      <c r="F59" s="859"/>
      <c r="G59" s="859"/>
      <c r="H59" s="859"/>
      <c r="I59" s="859"/>
      <c r="J59" s="859"/>
      <c r="K59" s="859"/>
      <c r="L59" s="859"/>
      <c r="M59" s="859"/>
      <c r="N59" s="859"/>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155"/>
      <c r="AS59" s="193"/>
    </row>
    <row r="60" spans="1:59" ht="18.75" customHeight="1">
      <c r="A60" s="155"/>
      <c r="B60" s="225" t="s">
        <v>32</v>
      </c>
      <c r="C60" s="860" t="s">
        <v>81</v>
      </c>
      <c r="D60" s="861"/>
      <c r="E60" s="861"/>
      <c r="F60" s="861"/>
      <c r="G60" s="861"/>
      <c r="H60" s="861"/>
      <c r="I60" s="861"/>
      <c r="J60" s="861"/>
      <c r="K60" s="861"/>
      <c r="L60" s="861"/>
      <c r="M60" s="861"/>
      <c r="N60" s="861"/>
      <c r="O60" s="861"/>
      <c r="P60" s="861"/>
      <c r="Q60" s="861"/>
      <c r="R60" s="861"/>
      <c r="S60" s="862"/>
      <c r="T60" s="863">
        <f>SUM('別紙様式6-2 事業所個票１:事業所個票10'!$BN$51)</f>
        <v>2989250</v>
      </c>
      <c r="U60" s="864"/>
      <c r="V60" s="864"/>
      <c r="W60" s="864"/>
      <c r="X60" s="864"/>
      <c r="Y60" s="865"/>
      <c r="Z60" s="185" t="s">
        <v>31</v>
      </c>
      <c r="AA60" s="174" t="s">
        <v>38</v>
      </c>
      <c r="AB60" s="866" t="str">
        <f>IFERROR(IF(T61&gt;=T60,"○","×"),"")</f>
        <v>○</v>
      </c>
      <c r="AC60" s="226"/>
      <c r="AD60" s="227"/>
      <c r="AE60" s="227"/>
      <c r="AF60" s="227"/>
      <c r="AG60" s="227"/>
      <c r="AH60" s="227"/>
      <c r="AI60" s="227"/>
      <c r="AJ60" s="227"/>
      <c r="AK60" s="227"/>
      <c r="AL60" s="155"/>
      <c r="AM60" s="634" t="s">
        <v>2087</v>
      </c>
      <c r="AN60" s="635"/>
      <c r="AO60" s="635"/>
      <c r="AP60" s="635"/>
      <c r="AQ60" s="635"/>
      <c r="AR60" s="635"/>
      <c r="AS60" s="635"/>
      <c r="AT60" s="635"/>
      <c r="AU60" s="635"/>
      <c r="AV60" s="635"/>
      <c r="AW60" s="635"/>
      <c r="AX60" s="635"/>
      <c r="AY60" s="635"/>
      <c r="AZ60" s="635"/>
      <c r="BA60" s="635"/>
      <c r="BB60" s="635"/>
      <c r="BC60" s="636"/>
    </row>
    <row r="61" spans="1:59" ht="27" customHeight="1" thickBot="1">
      <c r="A61" s="155"/>
      <c r="B61" s="225" t="s">
        <v>39</v>
      </c>
      <c r="C61" s="868" t="s">
        <v>82</v>
      </c>
      <c r="D61" s="869"/>
      <c r="E61" s="869"/>
      <c r="F61" s="869"/>
      <c r="G61" s="869"/>
      <c r="H61" s="869"/>
      <c r="I61" s="869"/>
      <c r="J61" s="869"/>
      <c r="K61" s="869"/>
      <c r="L61" s="869"/>
      <c r="M61" s="869"/>
      <c r="N61" s="869"/>
      <c r="O61" s="869"/>
      <c r="P61" s="869"/>
      <c r="Q61" s="869"/>
      <c r="R61" s="869"/>
      <c r="S61" s="870"/>
      <c r="T61" s="871">
        <v>3000000</v>
      </c>
      <c r="U61" s="872"/>
      <c r="V61" s="872"/>
      <c r="W61" s="872"/>
      <c r="X61" s="872"/>
      <c r="Y61" s="873"/>
      <c r="Z61" s="176" t="s">
        <v>31</v>
      </c>
      <c r="AA61" s="174" t="s">
        <v>38</v>
      </c>
      <c r="AB61" s="867"/>
      <c r="AC61" s="226"/>
      <c r="AD61" s="227"/>
      <c r="AE61" s="227"/>
      <c r="AF61" s="227"/>
      <c r="AG61" s="227"/>
      <c r="AH61" s="227"/>
      <c r="AI61" s="227"/>
      <c r="AJ61" s="227"/>
      <c r="AK61" s="227"/>
      <c r="AL61" s="155"/>
      <c r="AM61" s="637"/>
      <c r="AN61" s="638"/>
      <c r="AO61" s="638"/>
      <c r="AP61" s="638"/>
      <c r="AQ61" s="638"/>
      <c r="AR61" s="638"/>
      <c r="AS61" s="638"/>
      <c r="AT61" s="638"/>
      <c r="AU61" s="638"/>
      <c r="AV61" s="638"/>
      <c r="AW61" s="638"/>
      <c r="AX61" s="638"/>
      <c r="AY61" s="638"/>
      <c r="AZ61" s="638"/>
      <c r="BA61" s="638"/>
      <c r="BB61" s="638"/>
      <c r="BC61" s="639"/>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838" t="s">
        <v>2151</v>
      </c>
      <c r="D64" s="838"/>
      <c r="E64" s="838"/>
      <c r="F64" s="838"/>
      <c r="G64" s="838"/>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848" t="s">
        <v>2152</v>
      </c>
      <c r="C66" s="848"/>
      <c r="D66" s="848"/>
      <c r="E66" s="848"/>
      <c r="F66" s="848"/>
      <c r="G66" s="848"/>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155"/>
    </row>
    <row r="67" spans="1:81" ht="23.25" customHeight="1" thickBot="1">
      <c r="A67" s="155"/>
      <c r="B67" s="849" t="s">
        <v>85</v>
      </c>
      <c r="C67" s="685"/>
      <c r="D67" s="685"/>
      <c r="E67" s="685"/>
      <c r="F67" s="685"/>
      <c r="G67" s="685"/>
      <c r="H67" s="685"/>
      <c r="I67" s="685"/>
      <c r="J67" s="685"/>
      <c r="K67" s="685"/>
      <c r="L67" s="685"/>
      <c r="M67" s="685"/>
      <c r="N67" s="685"/>
      <c r="O67" s="685"/>
      <c r="P67" s="685"/>
      <c r="Q67" s="685"/>
      <c r="R67" s="685"/>
      <c r="S67" s="686"/>
      <c r="T67" s="840">
        <f>SUM('別紙様式6-2 事業所個票１:事業所個票10'!BV51)</f>
        <v>0</v>
      </c>
      <c r="U67" s="841"/>
      <c r="V67" s="841"/>
      <c r="W67" s="841"/>
      <c r="X67" s="841"/>
      <c r="Y67" s="232" t="s">
        <v>31</v>
      </c>
      <c r="Z67" s="233" t="s">
        <v>38</v>
      </c>
      <c r="AA67" s="234"/>
      <c r="AB67" s="155"/>
      <c r="AC67" s="155"/>
      <c r="AD67" s="155"/>
      <c r="AE67" s="155"/>
      <c r="AF67" s="155"/>
      <c r="AG67" s="155" t="s">
        <v>38</v>
      </c>
      <c r="AH67" s="235" t="str">
        <f>IF(T68&lt;T67,"×","")</f>
        <v/>
      </c>
      <c r="AI67" s="155"/>
      <c r="AJ67" s="155"/>
      <c r="AK67" s="155"/>
      <c r="AL67" s="155"/>
      <c r="AM67" s="648" t="s">
        <v>2153</v>
      </c>
      <c r="AN67" s="649"/>
      <c r="AO67" s="649"/>
      <c r="AP67" s="649"/>
      <c r="AQ67" s="649"/>
      <c r="AR67" s="649"/>
      <c r="AS67" s="649"/>
      <c r="AT67" s="649"/>
      <c r="AU67" s="649"/>
      <c r="AV67" s="649"/>
      <c r="AW67" s="649"/>
      <c r="AX67" s="649"/>
      <c r="AY67" s="649"/>
      <c r="AZ67" s="649"/>
      <c r="BA67" s="649"/>
      <c r="BB67" s="649"/>
      <c r="BC67" s="650"/>
    </row>
    <row r="68" spans="1:81" ht="23.25" customHeight="1" thickBot="1">
      <c r="A68" s="155"/>
      <c r="B68" s="850" t="s">
        <v>2154</v>
      </c>
      <c r="C68" s="851"/>
      <c r="D68" s="851"/>
      <c r="E68" s="851"/>
      <c r="F68" s="851"/>
      <c r="G68" s="851"/>
      <c r="H68" s="851"/>
      <c r="I68" s="851"/>
      <c r="J68" s="851"/>
      <c r="K68" s="851"/>
      <c r="L68" s="851"/>
      <c r="M68" s="851"/>
      <c r="N68" s="851"/>
      <c r="O68" s="851"/>
      <c r="P68" s="851"/>
      <c r="Q68" s="851"/>
      <c r="R68" s="851"/>
      <c r="S68" s="851"/>
      <c r="T68" s="852"/>
      <c r="U68" s="853"/>
      <c r="V68" s="853"/>
      <c r="W68" s="853"/>
      <c r="X68" s="854"/>
      <c r="Y68" s="236" t="s">
        <v>31</v>
      </c>
      <c r="Z68" s="155"/>
      <c r="AA68" s="237" t="s">
        <v>68</v>
      </c>
      <c r="AB68" s="855">
        <f>IFERROR(T69/T67*100,0)</f>
        <v>0</v>
      </c>
      <c r="AC68" s="856"/>
      <c r="AD68" s="857"/>
      <c r="AE68" s="238" t="s">
        <v>86</v>
      </c>
      <c r="AF68" s="238" t="s">
        <v>69</v>
      </c>
      <c r="AG68" s="155" t="s">
        <v>38</v>
      </c>
      <c r="AH68" s="183" t="str">
        <f>IF(T67=0,"",(IF(AB68&gt;=200/3,"○","×")))</f>
        <v/>
      </c>
      <c r="AI68" s="221"/>
      <c r="AJ68" s="221"/>
      <c r="AK68" s="221"/>
      <c r="AL68" s="155"/>
      <c r="AM68" s="648" t="s">
        <v>2155</v>
      </c>
      <c r="AN68" s="649"/>
      <c r="AO68" s="649"/>
      <c r="AP68" s="649"/>
      <c r="AQ68" s="649"/>
      <c r="AR68" s="649"/>
      <c r="AS68" s="649"/>
      <c r="AT68" s="649"/>
      <c r="AU68" s="649"/>
      <c r="AV68" s="649"/>
      <c r="AW68" s="649"/>
      <c r="AX68" s="649"/>
      <c r="AY68" s="649"/>
      <c r="AZ68" s="649"/>
      <c r="BA68" s="649"/>
      <c r="BB68" s="649"/>
      <c r="BC68" s="650"/>
    </row>
    <row r="69" spans="1:81" ht="19.5" customHeight="1" thickBot="1">
      <c r="A69" s="155"/>
      <c r="B69" s="239"/>
      <c r="C69" s="842" t="s">
        <v>2156</v>
      </c>
      <c r="D69" s="842"/>
      <c r="E69" s="842"/>
      <c r="F69" s="842"/>
      <c r="G69" s="842"/>
      <c r="H69" s="842"/>
      <c r="I69" s="842"/>
      <c r="J69" s="842"/>
      <c r="K69" s="842"/>
      <c r="L69" s="842"/>
      <c r="M69" s="842"/>
      <c r="N69" s="842"/>
      <c r="O69" s="842"/>
      <c r="P69" s="842"/>
      <c r="Q69" s="842"/>
      <c r="R69" s="842"/>
      <c r="S69" s="842"/>
      <c r="T69" s="844"/>
      <c r="U69" s="845"/>
      <c r="V69" s="845"/>
      <c r="W69" s="845"/>
      <c r="X69" s="846"/>
      <c r="Y69" s="240" t="s">
        <v>31</v>
      </c>
      <c r="Z69" s="241" t="s">
        <v>38</v>
      </c>
      <c r="AA69" s="26"/>
      <c r="AB69" s="242"/>
      <c r="AC69" s="243"/>
      <c r="AD69" s="244"/>
      <c r="AE69" s="244"/>
      <c r="AF69" s="238"/>
      <c r="AG69" s="155"/>
      <c r="AH69" s="155"/>
      <c r="AI69" s="221"/>
      <c r="AJ69" s="155"/>
      <c r="AK69" s="221"/>
      <c r="AL69" s="221"/>
    </row>
    <row r="70" spans="1:81" ht="16.5" customHeight="1">
      <c r="A70" s="155"/>
      <c r="B70" s="245"/>
      <c r="C70" s="843"/>
      <c r="D70" s="843"/>
      <c r="E70" s="843"/>
      <c r="F70" s="843"/>
      <c r="G70" s="843"/>
      <c r="H70" s="843"/>
      <c r="I70" s="843"/>
      <c r="J70" s="843"/>
      <c r="K70" s="843"/>
      <c r="L70" s="843"/>
      <c r="M70" s="843"/>
      <c r="N70" s="843"/>
      <c r="O70" s="843"/>
      <c r="P70" s="843"/>
      <c r="Q70" s="843"/>
      <c r="R70" s="843"/>
      <c r="S70" s="843"/>
      <c r="T70" s="246" t="s">
        <v>68</v>
      </c>
      <c r="U70" s="801">
        <f>T69/10</f>
        <v>0</v>
      </c>
      <c r="V70" s="801"/>
      <c r="W70" s="801"/>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847" t="s">
        <v>87</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89" t="s">
        <v>2157</v>
      </c>
      <c r="E74" s="789"/>
      <c r="F74" s="789"/>
      <c r="G74" s="789"/>
      <c r="H74" s="789"/>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230"/>
      <c r="AM74" s="69" t="b">
        <v>1</v>
      </c>
      <c r="AN74" s="736" t="s">
        <v>2088</v>
      </c>
      <c r="AO74" s="736"/>
      <c r="AP74" s="736"/>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834"/>
      <c r="D75" s="835"/>
      <c r="E75" s="836" t="s">
        <v>2158</v>
      </c>
      <c r="F75" s="836"/>
      <c r="G75" s="836"/>
      <c r="H75" s="836"/>
      <c r="I75" s="836"/>
      <c r="J75" s="836"/>
      <c r="K75" s="836"/>
      <c r="L75" s="836"/>
      <c r="M75" s="836"/>
      <c r="N75" s="836"/>
      <c r="O75" s="836"/>
      <c r="P75" s="836"/>
      <c r="Q75" s="836"/>
      <c r="R75" s="836"/>
      <c r="S75" s="836"/>
      <c r="T75" s="836"/>
      <c r="U75" s="836"/>
      <c r="V75" s="836"/>
      <c r="W75" s="836"/>
      <c r="X75" s="837"/>
      <c r="Y75" s="72" t="s">
        <v>38</v>
      </c>
      <c r="Z75" s="183" t="str">
        <f>IF(AR74&lt;&gt;"該当","",IF(AM74=TRUE,"○","×"))</f>
        <v>○</v>
      </c>
      <c r="AA75" s="251"/>
      <c r="AB75" s="251"/>
      <c r="AC75" s="251"/>
      <c r="AD75" s="251"/>
      <c r="AE75" s="251"/>
      <c r="AF75" s="251"/>
      <c r="AG75" s="251"/>
      <c r="AH75" s="251"/>
      <c r="AI75" s="251"/>
      <c r="AJ75" s="251"/>
      <c r="AK75" s="251"/>
      <c r="AL75" s="251"/>
      <c r="AM75" s="648" t="s">
        <v>84</v>
      </c>
      <c r="AN75" s="555"/>
      <c r="AO75" s="555"/>
      <c r="AP75" s="555"/>
      <c r="AQ75" s="555"/>
      <c r="AR75" s="728"/>
      <c r="AS75" s="728"/>
      <c r="AT75" s="555"/>
      <c r="AU75" s="555"/>
      <c r="AV75" s="555"/>
      <c r="AW75" s="555"/>
      <c r="AX75" s="555"/>
      <c r="AY75" s="555"/>
      <c r="AZ75" s="555"/>
      <c r="BA75" s="555"/>
      <c r="BB75" s="555"/>
      <c r="BC75" s="55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838" t="s">
        <v>2232</v>
      </c>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8"/>
      <c r="AI78" s="838"/>
      <c r="AJ78" s="838"/>
      <c r="AK78" s="838"/>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839" t="s">
        <v>89</v>
      </c>
      <c r="D79" s="685"/>
      <c r="E79" s="685"/>
      <c r="F79" s="685"/>
      <c r="G79" s="685"/>
      <c r="H79" s="685"/>
      <c r="I79" s="685"/>
      <c r="J79" s="685"/>
      <c r="K79" s="685"/>
      <c r="L79" s="685"/>
      <c r="M79" s="685"/>
      <c r="N79" s="685"/>
      <c r="O79" s="685"/>
      <c r="P79" s="685"/>
      <c r="Q79" s="685"/>
      <c r="R79" s="685"/>
      <c r="S79" s="685"/>
      <c r="T79" s="686"/>
      <c r="U79" s="840">
        <f>SUM('別紙様式6-2 事業所個票１:事業所個票10'!BA51)</f>
        <v>193300</v>
      </c>
      <c r="V79" s="841"/>
      <c r="W79" s="841"/>
      <c r="X79" s="841"/>
      <c r="Y79" s="841"/>
      <c r="Z79" s="256" t="s">
        <v>31</v>
      </c>
      <c r="AA79" s="174" t="s">
        <v>38</v>
      </c>
      <c r="AB79" s="552"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694" t="s">
        <v>90</v>
      </c>
      <c r="D80" s="694"/>
      <c r="E80" s="694"/>
      <c r="F80" s="694"/>
      <c r="G80" s="694"/>
      <c r="H80" s="694"/>
      <c r="I80" s="694"/>
      <c r="J80" s="694"/>
      <c r="K80" s="694"/>
      <c r="L80" s="694"/>
      <c r="M80" s="694"/>
      <c r="N80" s="694"/>
      <c r="O80" s="694"/>
      <c r="P80" s="694"/>
      <c r="Q80" s="694"/>
      <c r="R80" s="694"/>
      <c r="S80" s="694"/>
      <c r="T80" s="695"/>
      <c r="U80" s="840">
        <f>U81+U86</f>
        <v>198000</v>
      </c>
      <c r="V80" s="841"/>
      <c r="W80" s="841"/>
      <c r="X80" s="841"/>
      <c r="Y80" s="841"/>
      <c r="Z80" s="232" t="s">
        <v>31</v>
      </c>
      <c r="AA80" s="174" t="s">
        <v>38</v>
      </c>
      <c r="AB80" s="553"/>
      <c r="AC80" s="174"/>
      <c r="AD80" s="174"/>
      <c r="AE80" s="174"/>
      <c r="AF80" s="174"/>
      <c r="AG80" s="174"/>
      <c r="AH80" s="221"/>
      <c r="AI80" s="221"/>
      <c r="AJ80" s="221"/>
      <c r="AK80" s="221"/>
      <c r="AL80" s="221"/>
      <c r="AM80" s="257"/>
    </row>
    <row r="81" spans="1:55" ht="9.75" customHeight="1" thickBot="1">
      <c r="A81" s="155"/>
      <c r="B81" s="255"/>
      <c r="C81" s="805" t="s">
        <v>2234</v>
      </c>
      <c r="D81" s="806"/>
      <c r="E81" s="810" t="s">
        <v>91</v>
      </c>
      <c r="F81" s="811"/>
      <c r="G81" s="811"/>
      <c r="H81" s="811"/>
      <c r="I81" s="811"/>
      <c r="J81" s="811"/>
      <c r="K81" s="811"/>
      <c r="L81" s="811"/>
      <c r="M81" s="811"/>
      <c r="N81" s="811"/>
      <c r="O81" s="811"/>
      <c r="P81" s="811"/>
      <c r="Q81" s="811"/>
      <c r="R81" s="811"/>
      <c r="S81" s="811"/>
      <c r="T81" s="812"/>
      <c r="U81" s="816">
        <v>123000</v>
      </c>
      <c r="V81" s="817"/>
      <c r="W81" s="817"/>
      <c r="X81" s="817"/>
      <c r="Y81" s="818"/>
      <c r="Z81" s="829" t="s">
        <v>31</v>
      </c>
      <c r="AA81" s="800" t="s">
        <v>38</v>
      </c>
      <c r="AB81" s="155"/>
      <c r="AC81" s="238"/>
      <c r="AD81" s="258"/>
      <c r="AE81" s="258"/>
      <c r="AF81" s="238"/>
      <c r="AG81" s="155"/>
      <c r="AH81" s="221"/>
      <c r="AI81" s="155"/>
      <c r="AJ81" s="221"/>
      <c r="AK81" s="155"/>
      <c r="AL81" s="221"/>
      <c r="AM81" s="257"/>
    </row>
    <row r="82" spans="1:55" ht="9.75" customHeight="1" thickBot="1">
      <c r="A82" s="155"/>
      <c r="B82" s="255"/>
      <c r="C82" s="807"/>
      <c r="D82" s="806"/>
      <c r="E82" s="813"/>
      <c r="F82" s="814"/>
      <c r="G82" s="814"/>
      <c r="H82" s="814"/>
      <c r="I82" s="814"/>
      <c r="J82" s="814"/>
      <c r="K82" s="814"/>
      <c r="L82" s="814"/>
      <c r="M82" s="814"/>
      <c r="N82" s="814"/>
      <c r="O82" s="814"/>
      <c r="P82" s="814"/>
      <c r="Q82" s="814"/>
      <c r="R82" s="814"/>
      <c r="S82" s="814"/>
      <c r="T82" s="815"/>
      <c r="U82" s="795"/>
      <c r="V82" s="796"/>
      <c r="W82" s="796"/>
      <c r="X82" s="796"/>
      <c r="Y82" s="797"/>
      <c r="Z82" s="830"/>
      <c r="AA82" s="800"/>
      <c r="AB82" s="821" t="s">
        <v>68</v>
      </c>
      <c r="AC82" s="822">
        <f>IFERROR(U83/U81*100,0)</f>
        <v>73.170731707317074</v>
      </c>
      <c r="AD82" s="823"/>
      <c r="AE82" s="824"/>
      <c r="AF82" s="828" t="s">
        <v>86</v>
      </c>
      <c r="AG82" s="828" t="s">
        <v>69</v>
      </c>
      <c r="AH82" s="779" t="s">
        <v>38</v>
      </c>
      <c r="AI82" s="552" t="str">
        <f>IF(U81=0,"",IF(AND(AC82&gt;=200/3,AC82&lt;=100),"○","×"))</f>
        <v>○</v>
      </c>
      <c r="AJ82" s="221"/>
      <c r="AK82" s="155"/>
      <c r="AL82" s="221"/>
      <c r="AM82" s="780" t="s">
        <v>2352</v>
      </c>
      <c r="AN82" s="781"/>
      <c r="AO82" s="781"/>
      <c r="AP82" s="781"/>
      <c r="AQ82" s="781"/>
      <c r="AR82" s="781"/>
      <c r="AS82" s="781"/>
      <c r="AT82" s="781"/>
      <c r="AU82" s="781"/>
      <c r="AV82" s="781"/>
      <c r="AW82" s="781"/>
      <c r="AX82" s="781"/>
      <c r="AY82" s="781"/>
      <c r="AZ82" s="781"/>
      <c r="BA82" s="781"/>
      <c r="BB82" s="781"/>
      <c r="BC82" s="782"/>
    </row>
    <row r="83" spans="1:55" ht="9.75" customHeight="1" thickBot="1">
      <c r="A83" s="155"/>
      <c r="B83" s="255"/>
      <c r="C83" s="807"/>
      <c r="D83" s="806"/>
      <c r="E83" s="210"/>
      <c r="F83" s="786" t="s">
        <v>2160</v>
      </c>
      <c r="G83" s="787"/>
      <c r="H83" s="787"/>
      <c r="I83" s="787"/>
      <c r="J83" s="787"/>
      <c r="K83" s="787"/>
      <c r="L83" s="787"/>
      <c r="M83" s="787"/>
      <c r="N83" s="787"/>
      <c r="O83" s="787"/>
      <c r="P83" s="787"/>
      <c r="Q83" s="787"/>
      <c r="R83" s="787"/>
      <c r="S83" s="787"/>
      <c r="T83" s="787"/>
      <c r="U83" s="792">
        <v>90000</v>
      </c>
      <c r="V83" s="793"/>
      <c r="W83" s="793"/>
      <c r="X83" s="793"/>
      <c r="Y83" s="794"/>
      <c r="Z83" s="831" t="s">
        <v>31</v>
      </c>
      <c r="AA83" s="800" t="s">
        <v>38</v>
      </c>
      <c r="AB83" s="821"/>
      <c r="AC83" s="825"/>
      <c r="AD83" s="826"/>
      <c r="AE83" s="827"/>
      <c r="AF83" s="828"/>
      <c r="AG83" s="828"/>
      <c r="AH83" s="779"/>
      <c r="AI83" s="553"/>
      <c r="AJ83" s="221"/>
      <c r="AK83" s="155"/>
      <c r="AL83" s="221"/>
      <c r="AM83" s="783"/>
      <c r="AN83" s="784"/>
      <c r="AO83" s="784"/>
      <c r="AP83" s="784"/>
      <c r="AQ83" s="784"/>
      <c r="AR83" s="784"/>
      <c r="AS83" s="784"/>
      <c r="AT83" s="784"/>
      <c r="AU83" s="784"/>
      <c r="AV83" s="784"/>
      <c r="AW83" s="784"/>
      <c r="AX83" s="784"/>
      <c r="AY83" s="784"/>
      <c r="AZ83" s="784"/>
      <c r="BA83" s="784"/>
      <c r="BB83" s="784"/>
      <c r="BC83" s="785"/>
    </row>
    <row r="84" spans="1:55" ht="9.75" customHeight="1" thickBot="1">
      <c r="A84" s="155"/>
      <c r="B84" s="255"/>
      <c r="C84" s="807"/>
      <c r="D84" s="806"/>
      <c r="E84" s="259"/>
      <c r="F84" s="788"/>
      <c r="G84" s="789"/>
      <c r="H84" s="789"/>
      <c r="I84" s="789"/>
      <c r="J84" s="789"/>
      <c r="K84" s="789"/>
      <c r="L84" s="789"/>
      <c r="M84" s="789"/>
      <c r="N84" s="789"/>
      <c r="O84" s="789"/>
      <c r="P84" s="789"/>
      <c r="Q84" s="789"/>
      <c r="R84" s="789"/>
      <c r="S84" s="789"/>
      <c r="T84" s="789"/>
      <c r="U84" s="795"/>
      <c r="V84" s="796"/>
      <c r="W84" s="796"/>
      <c r="X84" s="796"/>
      <c r="Y84" s="797"/>
      <c r="Z84" s="832"/>
      <c r="AA84" s="800"/>
      <c r="AB84" s="155"/>
      <c r="AC84" s="155"/>
      <c r="AD84" s="155"/>
      <c r="AE84" s="155"/>
      <c r="AF84" s="155"/>
      <c r="AG84" s="155"/>
      <c r="AH84" s="155"/>
      <c r="AI84" s="155"/>
      <c r="AJ84" s="221"/>
      <c r="AK84" s="221"/>
      <c r="AL84" s="221"/>
    </row>
    <row r="85" spans="1:55" ht="15" customHeight="1" thickBot="1">
      <c r="A85" s="155"/>
      <c r="B85" s="255"/>
      <c r="C85" s="808"/>
      <c r="D85" s="809"/>
      <c r="E85" s="260"/>
      <c r="F85" s="790"/>
      <c r="G85" s="791"/>
      <c r="H85" s="791"/>
      <c r="I85" s="791"/>
      <c r="J85" s="791"/>
      <c r="K85" s="791"/>
      <c r="L85" s="791"/>
      <c r="M85" s="791"/>
      <c r="N85" s="791"/>
      <c r="O85" s="791"/>
      <c r="P85" s="791"/>
      <c r="Q85" s="791"/>
      <c r="R85" s="791"/>
      <c r="S85" s="791"/>
      <c r="T85" s="791"/>
      <c r="U85" s="261" t="s">
        <v>68</v>
      </c>
      <c r="V85" s="833">
        <f>U83/2</f>
        <v>45000</v>
      </c>
      <c r="W85" s="833"/>
      <c r="X85" s="833"/>
      <c r="Y85" s="28" t="s">
        <v>31</v>
      </c>
      <c r="Z85" s="2" t="s">
        <v>69</v>
      </c>
      <c r="AA85" s="29"/>
      <c r="AB85" s="242"/>
      <c r="AC85" s="242"/>
      <c r="AD85" s="243"/>
      <c r="AE85" s="802"/>
      <c r="AF85" s="802"/>
      <c r="AG85" s="238"/>
      <c r="AH85" s="155"/>
      <c r="AI85" s="247"/>
      <c r="AJ85" s="221"/>
      <c r="AK85" s="221"/>
      <c r="AL85" s="221"/>
      <c r="AM85" s="257"/>
    </row>
    <row r="86" spans="1:55" ht="9.75" customHeight="1" thickBot="1">
      <c r="A86" s="155"/>
      <c r="B86" s="255"/>
      <c r="C86" s="803" t="s">
        <v>92</v>
      </c>
      <c r="D86" s="804"/>
      <c r="E86" s="810" t="s">
        <v>93</v>
      </c>
      <c r="F86" s="811"/>
      <c r="G86" s="811"/>
      <c r="H86" s="811"/>
      <c r="I86" s="811"/>
      <c r="J86" s="811"/>
      <c r="K86" s="811"/>
      <c r="L86" s="811"/>
      <c r="M86" s="811"/>
      <c r="N86" s="811"/>
      <c r="O86" s="811"/>
      <c r="P86" s="811"/>
      <c r="Q86" s="811"/>
      <c r="R86" s="811"/>
      <c r="S86" s="811"/>
      <c r="T86" s="812"/>
      <c r="U86" s="816">
        <v>75000</v>
      </c>
      <c r="V86" s="817"/>
      <c r="W86" s="817"/>
      <c r="X86" s="817"/>
      <c r="Y86" s="818"/>
      <c r="Z86" s="819" t="s">
        <v>31</v>
      </c>
      <c r="AA86" s="800" t="s">
        <v>38</v>
      </c>
      <c r="AB86" s="242"/>
      <c r="AC86" s="155"/>
      <c r="AD86" s="238"/>
      <c r="AE86" s="258"/>
      <c r="AF86" s="258"/>
      <c r="AG86" s="238"/>
      <c r="AH86" s="155"/>
      <c r="AI86" s="155"/>
      <c r="AJ86" s="221"/>
      <c r="AK86" s="221"/>
      <c r="AL86" s="221"/>
      <c r="AM86" s="257"/>
    </row>
    <row r="87" spans="1:55" ht="9.75" customHeight="1" thickBot="1">
      <c r="A87" s="155"/>
      <c r="B87" s="255"/>
      <c r="C87" s="805"/>
      <c r="D87" s="806"/>
      <c r="E87" s="813"/>
      <c r="F87" s="814"/>
      <c r="G87" s="814"/>
      <c r="H87" s="814"/>
      <c r="I87" s="814"/>
      <c r="J87" s="814"/>
      <c r="K87" s="814"/>
      <c r="L87" s="814"/>
      <c r="M87" s="814"/>
      <c r="N87" s="814"/>
      <c r="O87" s="814"/>
      <c r="P87" s="814"/>
      <c r="Q87" s="814"/>
      <c r="R87" s="814"/>
      <c r="S87" s="814"/>
      <c r="T87" s="815"/>
      <c r="U87" s="795"/>
      <c r="V87" s="796"/>
      <c r="W87" s="796"/>
      <c r="X87" s="796"/>
      <c r="Y87" s="797"/>
      <c r="Z87" s="820"/>
      <c r="AA87" s="800"/>
      <c r="AB87" s="821" t="s">
        <v>68</v>
      </c>
      <c r="AC87" s="822">
        <f>IFERROR(U88/U86*100,0)</f>
        <v>82.666666666666671</v>
      </c>
      <c r="AD87" s="823"/>
      <c r="AE87" s="824"/>
      <c r="AF87" s="828" t="s">
        <v>86</v>
      </c>
      <c r="AG87" s="828" t="s">
        <v>69</v>
      </c>
      <c r="AH87" s="779" t="s">
        <v>38</v>
      </c>
      <c r="AI87" s="552" t="str">
        <f>IF(U86=0,"",IF(AND(AC87&gt;=200/3,AC82&lt;=100),"○","×"))</f>
        <v>○</v>
      </c>
      <c r="AJ87" s="221"/>
      <c r="AK87" s="221"/>
      <c r="AL87" s="221"/>
      <c r="AM87" s="780" t="s">
        <v>2161</v>
      </c>
      <c r="AN87" s="781"/>
      <c r="AO87" s="781"/>
      <c r="AP87" s="781"/>
      <c r="AQ87" s="781"/>
      <c r="AR87" s="781"/>
      <c r="AS87" s="781"/>
      <c r="AT87" s="781"/>
      <c r="AU87" s="781"/>
      <c r="AV87" s="781"/>
      <c r="AW87" s="781"/>
      <c r="AX87" s="781"/>
      <c r="AY87" s="781"/>
      <c r="AZ87" s="781"/>
      <c r="BA87" s="781"/>
      <c r="BB87" s="781"/>
      <c r="BC87" s="782"/>
    </row>
    <row r="88" spans="1:55" ht="9.75" customHeight="1" thickBot="1">
      <c r="A88" s="155"/>
      <c r="B88" s="255"/>
      <c r="C88" s="805"/>
      <c r="D88" s="806"/>
      <c r="E88" s="262"/>
      <c r="F88" s="786" t="s">
        <v>2162</v>
      </c>
      <c r="G88" s="787"/>
      <c r="H88" s="787"/>
      <c r="I88" s="787"/>
      <c r="J88" s="787"/>
      <c r="K88" s="787"/>
      <c r="L88" s="787"/>
      <c r="M88" s="787"/>
      <c r="N88" s="787"/>
      <c r="O88" s="787"/>
      <c r="P88" s="787"/>
      <c r="Q88" s="787"/>
      <c r="R88" s="787"/>
      <c r="S88" s="787"/>
      <c r="T88" s="787"/>
      <c r="U88" s="792">
        <v>62000</v>
      </c>
      <c r="V88" s="793"/>
      <c r="W88" s="793"/>
      <c r="X88" s="793"/>
      <c r="Y88" s="794"/>
      <c r="Z88" s="798" t="s">
        <v>31</v>
      </c>
      <c r="AA88" s="800" t="s">
        <v>38</v>
      </c>
      <c r="AB88" s="821"/>
      <c r="AC88" s="825"/>
      <c r="AD88" s="826"/>
      <c r="AE88" s="827"/>
      <c r="AF88" s="828"/>
      <c r="AG88" s="828"/>
      <c r="AH88" s="779"/>
      <c r="AI88" s="553"/>
      <c r="AJ88" s="221"/>
      <c r="AK88" s="221"/>
      <c r="AL88" s="221"/>
      <c r="AM88" s="783"/>
      <c r="AN88" s="784"/>
      <c r="AO88" s="784"/>
      <c r="AP88" s="784"/>
      <c r="AQ88" s="784"/>
      <c r="AR88" s="784"/>
      <c r="AS88" s="784"/>
      <c r="AT88" s="784"/>
      <c r="AU88" s="784"/>
      <c r="AV88" s="784"/>
      <c r="AW88" s="784"/>
      <c r="AX88" s="784"/>
      <c r="AY88" s="784"/>
      <c r="AZ88" s="784"/>
      <c r="BA88" s="784"/>
      <c r="BB88" s="784"/>
      <c r="BC88" s="785"/>
    </row>
    <row r="89" spans="1:55" ht="9.75" customHeight="1" thickBot="1">
      <c r="A89" s="155"/>
      <c r="B89" s="255"/>
      <c r="C89" s="807"/>
      <c r="D89" s="806"/>
      <c r="E89" s="263"/>
      <c r="F89" s="788"/>
      <c r="G89" s="789"/>
      <c r="H89" s="789"/>
      <c r="I89" s="789"/>
      <c r="J89" s="789"/>
      <c r="K89" s="789"/>
      <c r="L89" s="789"/>
      <c r="M89" s="789"/>
      <c r="N89" s="789"/>
      <c r="O89" s="789"/>
      <c r="P89" s="789"/>
      <c r="Q89" s="789"/>
      <c r="R89" s="789"/>
      <c r="S89" s="789"/>
      <c r="T89" s="789"/>
      <c r="U89" s="795"/>
      <c r="V89" s="796"/>
      <c r="W89" s="796"/>
      <c r="X89" s="796"/>
      <c r="Y89" s="797"/>
      <c r="Z89" s="799"/>
      <c r="AA89" s="800"/>
      <c r="AB89" s="155"/>
      <c r="AC89" s="155"/>
      <c r="AD89" s="155"/>
      <c r="AE89" s="155"/>
      <c r="AF89" s="155"/>
      <c r="AG89" s="155"/>
      <c r="AH89" s="155"/>
      <c r="AI89" s="155"/>
      <c r="AJ89" s="221"/>
      <c r="AK89" s="221"/>
      <c r="AL89" s="221"/>
    </row>
    <row r="90" spans="1:55" ht="16.5" customHeight="1">
      <c r="A90" s="155"/>
      <c r="B90" s="255"/>
      <c r="C90" s="808"/>
      <c r="D90" s="809"/>
      <c r="E90" s="264"/>
      <c r="F90" s="790"/>
      <c r="G90" s="791"/>
      <c r="H90" s="791"/>
      <c r="I90" s="791"/>
      <c r="J90" s="791"/>
      <c r="K90" s="791"/>
      <c r="L90" s="791"/>
      <c r="M90" s="791"/>
      <c r="N90" s="791"/>
      <c r="O90" s="791"/>
      <c r="P90" s="791"/>
      <c r="Q90" s="791"/>
      <c r="R90" s="791"/>
      <c r="S90" s="791"/>
      <c r="T90" s="791"/>
      <c r="U90" s="246" t="s">
        <v>68</v>
      </c>
      <c r="V90" s="801">
        <f>U88/2</f>
        <v>31000</v>
      </c>
      <c r="W90" s="801"/>
      <c r="X90" s="801"/>
      <c r="Y90" s="27" t="s">
        <v>31</v>
      </c>
      <c r="Z90" s="3" t="s">
        <v>69</v>
      </c>
      <c r="AA90" s="29"/>
      <c r="AB90" s="242"/>
      <c r="AC90" s="243"/>
      <c r="AD90" s="802"/>
      <c r="AE90" s="802"/>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45" t="s">
        <v>95</v>
      </c>
      <c r="C92" s="745"/>
      <c r="D92" s="745"/>
      <c r="E92" s="745"/>
      <c r="F92" s="745"/>
      <c r="G92" s="745"/>
      <c r="H92" s="745"/>
      <c r="I92" s="745"/>
      <c r="J92" s="745"/>
      <c r="K92" s="745"/>
      <c r="L92" s="745"/>
      <c r="M92" s="745"/>
      <c r="N92" s="745"/>
      <c r="O92" s="745"/>
      <c r="P92" s="745"/>
      <c r="Q92" s="745"/>
      <c r="R92" s="745"/>
      <c r="S92" s="745"/>
      <c r="T92" s="745"/>
      <c r="U92" s="745"/>
      <c r="V92" s="745"/>
      <c r="W92" s="745"/>
      <c r="X92" s="745"/>
      <c r="Y92" s="745"/>
      <c r="Z92" s="745"/>
      <c r="AA92" s="745"/>
      <c r="AB92" s="745"/>
      <c r="AC92" s="745"/>
      <c r="AD92" s="745"/>
      <c r="AE92" s="745"/>
      <c r="AF92" s="745"/>
      <c r="AG92" s="745"/>
      <c r="AH92" s="745"/>
      <c r="AI92" s="745"/>
      <c r="AJ92" s="745"/>
      <c r="AK92" s="745"/>
      <c r="AL92" s="267"/>
      <c r="AM92" s="268"/>
    </row>
    <row r="93" spans="1:55" s="165" customFormat="1" ht="13.8"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76" t="str">
        <f>IF(SUM('別紙様式6-2 事業所個票１:事業所個票10'!CI4)&gt;=1,"該当","")</f>
        <v>該当</v>
      </c>
      <c r="AJ93" s="777"/>
      <c r="AK93" s="77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76" t="str">
        <f>IF(SUM('別紙様式6-2 事業所個票１:事業所個票10'!CI4)=0,"該当","")</f>
        <v/>
      </c>
      <c r="AJ95" s="777"/>
      <c r="AK95" s="77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56" t="s">
        <v>100</v>
      </c>
      <c r="D97" s="756"/>
      <c r="E97" s="756"/>
      <c r="F97" s="756"/>
      <c r="G97" s="756"/>
      <c r="H97" s="756"/>
      <c r="I97" s="756"/>
      <c r="J97" s="756"/>
      <c r="K97" s="756"/>
      <c r="L97" s="756"/>
      <c r="M97" s="756"/>
      <c r="N97" s="756"/>
      <c r="O97" s="756"/>
      <c r="P97" s="756"/>
      <c r="Q97" s="756"/>
      <c r="R97" s="756"/>
      <c r="S97" s="756"/>
      <c r="T97" s="756"/>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02"/>
      <c r="D98" s="703"/>
      <c r="E98" s="757" t="s">
        <v>101</v>
      </c>
      <c r="F98" s="757"/>
      <c r="G98" s="757"/>
      <c r="H98" s="757"/>
      <c r="I98" s="757"/>
      <c r="J98" s="757"/>
      <c r="K98" s="757"/>
      <c r="L98" s="757"/>
      <c r="M98" s="757"/>
      <c r="N98" s="757"/>
      <c r="O98" s="757"/>
      <c r="P98" s="757"/>
      <c r="Q98" s="757"/>
      <c r="R98" s="75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736" t="s">
        <v>2088</v>
      </c>
      <c r="AO99" s="736"/>
      <c r="AP99" s="736"/>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736" t="s">
        <v>2089</v>
      </c>
      <c r="AO100" s="736"/>
      <c r="AP100" s="736"/>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41" t="s">
        <v>106</v>
      </c>
      <c r="D103" s="741"/>
      <c r="E103" s="741"/>
      <c r="F103" s="741"/>
      <c r="G103" s="741"/>
      <c r="H103" s="741"/>
      <c r="I103" s="741"/>
      <c r="J103" s="741"/>
      <c r="K103" s="741"/>
      <c r="L103" s="224"/>
      <c r="M103" s="702"/>
      <c r="N103" s="703"/>
      <c r="O103" s="773" t="s">
        <v>2235</v>
      </c>
      <c r="P103" s="774"/>
      <c r="Q103" s="774"/>
      <c r="R103" s="774"/>
      <c r="S103" s="774"/>
      <c r="T103" s="774"/>
      <c r="U103" s="774"/>
      <c r="V103" s="774"/>
      <c r="W103" s="774"/>
      <c r="X103" s="774"/>
      <c r="Y103" s="774"/>
      <c r="Z103" s="774"/>
      <c r="AA103" s="774"/>
      <c r="AB103" s="774"/>
      <c r="AC103" s="774"/>
      <c r="AD103" s="774"/>
      <c r="AE103" s="774"/>
      <c r="AF103" s="774"/>
      <c r="AG103" s="774"/>
      <c r="AH103" s="774"/>
      <c r="AI103" s="774"/>
      <c r="AJ103" s="775"/>
      <c r="AK103" s="183" t="str">
        <f>IF(T98="○","",(IF(AM100=TRUE,"○","×")))</f>
        <v>○</v>
      </c>
      <c r="AL103" s="164"/>
      <c r="AM103" s="690" t="s">
        <v>2011</v>
      </c>
      <c r="AN103" s="696"/>
      <c r="AO103" s="696"/>
      <c r="AP103" s="696"/>
      <c r="AQ103" s="696"/>
      <c r="AR103" s="696"/>
      <c r="AS103" s="696"/>
      <c r="AT103" s="696"/>
      <c r="AU103" s="696"/>
      <c r="AV103" s="696"/>
      <c r="AW103" s="696"/>
      <c r="AX103" s="696"/>
      <c r="AY103" s="696"/>
      <c r="AZ103" s="696"/>
      <c r="BA103" s="696"/>
      <c r="BB103" s="696"/>
      <c r="BC103" s="697"/>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56" t="s">
        <v>107</v>
      </c>
      <c r="D105" s="756"/>
      <c r="E105" s="756"/>
      <c r="F105" s="756"/>
      <c r="G105" s="756"/>
      <c r="H105" s="756"/>
      <c r="I105" s="756"/>
      <c r="J105" s="756"/>
      <c r="K105" s="756"/>
      <c r="L105" s="756"/>
      <c r="M105" s="756"/>
      <c r="N105" s="756"/>
      <c r="O105" s="756"/>
      <c r="P105" s="756"/>
      <c r="Q105" s="756"/>
      <c r="R105" s="756"/>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02"/>
      <c r="D106" s="703"/>
      <c r="E106" s="757" t="s">
        <v>108</v>
      </c>
      <c r="F106" s="757"/>
      <c r="G106" s="757"/>
      <c r="H106" s="757"/>
      <c r="I106" s="757"/>
      <c r="J106" s="757"/>
      <c r="K106" s="757"/>
      <c r="L106" s="757"/>
      <c r="M106" s="757"/>
      <c r="N106" s="757"/>
      <c r="O106" s="757"/>
      <c r="P106" s="757"/>
      <c r="Q106" s="757"/>
      <c r="R106" s="75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59"/>
      <c r="C107" s="280" t="s">
        <v>102</v>
      </c>
      <c r="D107" s="760" t="s">
        <v>2209</v>
      </c>
      <c r="E107" s="761"/>
      <c r="F107" s="761"/>
      <c r="G107" s="761"/>
      <c r="H107" s="762"/>
      <c r="I107" s="762"/>
      <c r="J107" s="762"/>
      <c r="K107" s="762"/>
      <c r="L107" s="762"/>
      <c r="M107" s="762"/>
      <c r="N107" s="762"/>
      <c r="O107" s="762"/>
      <c r="P107" s="762"/>
      <c r="Q107" s="762"/>
      <c r="R107" s="762"/>
      <c r="S107" s="762"/>
      <c r="T107" s="762"/>
      <c r="U107" s="762"/>
      <c r="V107" s="762"/>
      <c r="W107" s="762"/>
      <c r="X107" s="762"/>
      <c r="Y107" s="762"/>
      <c r="Z107" s="762"/>
      <c r="AA107" s="762"/>
      <c r="AB107" s="762"/>
      <c r="AC107" s="762"/>
      <c r="AD107" s="762"/>
      <c r="AE107" s="762"/>
      <c r="AF107" s="762"/>
      <c r="AG107" s="762"/>
      <c r="AH107" s="762"/>
      <c r="AI107" s="762"/>
      <c r="AJ107" s="762"/>
      <c r="AK107" s="763"/>
      <c r="AL107" s="164"/>
      <c r="AM107" s="69" t="b">
        <v>0</v>
      </c>
      <c r="AN107" s="736" t="s">
        <v>2088</v>
      </c>
      <c r="AO107" s="736"/>
      <c r="AP107" s="736"/>
      <c r="AQ107" s="157"/>
      <c r="AR107" s="69" t="b">
        <v>0</v>
      </c>
      <c r="AS107" s="736" t="s">
        <v>2090</v>
      </c>
      <c r="AT107" s="736"/>
      <c r="AU107" s="736"/>
    </row>
    <row r="108" spans="1:55" s="165" customFormat="1" ht="25.5" customHeight="1" thickBot="1">
      <c r="A108" s="164"/>
      <c r="B108" s="759"/>
      <c r="C108" s="711"/>
      <c r="D108" s="713" t="s">
        <v>109</v>
      </c>
      <c r="E108" s="714"/>
      <c r="F108" s="714"/>
      <c r="G108" s="714"/>
      <c r="H108" s="746"/>
      <c r="I108" s="748" t="s">
        <v>32</v>
      </c>
      <c r="J108" s="750" t="s">
        <v>2229</v>
      </c>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1"/>
      <c r="AI108" s="751"/>
      <c r="AJ108" s="751"/>
      <c r="AK108" s="752"/>
      <c r="AL108" s="164"/>
      <c r="AM108" s="69" t="b">
        <v>1</v>
      </c>
      <c r="AN108" s="736" t="s">
        <v>2089</v>
      </c>
      <c r="AO108" s="736"/>
      <c r="AP108" s="736"/>
      <c r="AQ108" s="301"/>
      <c r="AR108" s="69" t="b">
        <v>0</v>
      </c>
      <c r="AS108" s="736" t="s">
        <v>2091</v>
      </c>
      <c r="AT108" s="736"/>
      <c r="AU108" s="736"/>
      <c r="AV108" s="301"/>
      <c r="AW108" s="301"/>
      <c r="AX108" s="301"/>
      <c r="AY108" s="301"/>
      <c r="AZ108" s="301"/>
      <c r="BA108" s="301"/>
      <c r="BB108" s="301"/>
      <c r="BC108" s="301"/>
    </row>
    <row r="109" spans="1:55" s="165" customFormat="1" ht="33" customHeight="1" thickBot="1">
      <c r="A109" s="164"/>
      <c r="B109" s="759"/>
      <c r="C109" s="711"/>
      <c r="D109" s="715"/>
      <c r="E109" s="716"/>
      <c r="F109" s="716"/>
      <c r="G109" s="716"/>
      <c r="H109" s="747"/>
      <c r="I109" s="749"/>
      <c r="J109" s="753" t="s">
        <v>2354</v>
      </c>
      <c r="K109" s="754"/>
      <c r="L109" s="754"/>
      <c r="M109" s="754"/>
      <c r="N109" s="754"/>
      <c r="O109" s="754"/>
      <c r="P109" s="754"/>
      <c r="Q109" s="754"/>
      <c r="R109" s="754"/>
      <c r="S109" s="754"/>
      <c r="T109" s="754"/>
      <c r="U109" s="754"/>
      <c r="V109" s="754"/>
      <c r="W109" s="754"/>
      <c r="X109" s="754"/>
      <c r="Y109" s="754"/>
      <c r="Z109" s="754"/>
      <c r="AA109" s="754"/>
      <c r="AB109" s="754"/>
      <c r="AC109" s="754"/>
      <c r="AD109" s="754"/>
      <c r="AE109" s="754"/>
      <c r="AF109" s="754"/>
      <c r="AG109" s="754"/>
      <c r="AH109" s="754"/>
      <c r="AI109" s="754"/>
      <c r="AJ109" s="754"/>
      <c r="AK109" s="755"/>
      <c r="AL109" s="164"/>
      <c r="AM109" s="690" t="s">
        <v>2163</v>
      </c>
      <c r="AN109" s="691"/>
      <c r="AO109" s="691"/>
      <c r="AP109" s="691"/>
      <c r="AQ109" s="691"/>
      <c r="AR109" s="691"/>
      <c r="AS109" s="691"/>
      <c r="AT109" s="691"/>
      <c r="AU109" s="691"/>
      <c r="AV109" s="691"/>
      <c r="AW109" s="691"/>
      <c r="AX109" s="691"/>
      <c r="AY109" s="691"/>
      <c r="AZ109" s="691"/>
      <c r="BA109" s="691"/>
      <c r="BB109" s="691"/>
      <c r="BC109" s="692"/>
    </row>
    <row r="110" spans="1:55" s="165" customFormat="1" ht="19.5" customHeight="1" thickBot="1">
      <c r="A110" s="164"/>
      <c r="B110" s="759"/>
      <c r="C110" s="711"/>
      <c r="D110" s="715"/>
      <c r="E110" s="716"/>
      <c r="F110" s="716"/>
      <c r="G110" s="716"/>
      <c r="H110" s="764"/>
      <c r="I110" s="766" t="s">
        <v>39</v>
      </c>
      <c r="J110" s="302" t="s">
        <v>110</v>
      </c>
      <c r="K110" s="303"/>
      <c r="L110" s="303"/>
      <c r="M110" s="303"/>
      <c r="N110" s="303"/>
      <c r="O110" s="303"/>
      <c r="P110" s="303"/>
      <c r="Q110" s="303"/>
      <c r="R110" s="303"/>
      <c r="S110" s="768" t="s">
        <v>111</v>
      </c>
      <c r="T110" s="768"/>
      <c r="U110" s="768"/>
      <c r="V110" s="768"/>
      <c r="W110" s="768"/>
      <c r="X110" s="768"/>
      <c r="Y110" s="768"/>
      <c r="Z110" s="768"/>
      <c r="AA110" s="768"/>
      <c r="AB110" s="768"/>
      <c r="AC110" s="768"/>
      <c r="AD110" s="768"/>
      <c r="AE110" s="768"/>
      <c r="AF110" s="768"/>
      <c r="AG110" s="768"/>
      <c r="AH110" s="768"/>
      <c r="AI110" s="768"/>
      <c r="AJ110" s="768"/>
      <c r="AK110" s="769"/>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59"/>
      <c r="C111" s="712"/>
      <c r="D111" s="717"/>
      <c r="E111" s="718"/>
      <c r="F111" s="718"/>
      <c r="G111" s="718"/>
      <c r="H111" s="765"/>
      <c r="I111" s="767"/>
      <c r="J111" s="770" t="s">
        <v>2355</v>
      </c>
      <c r="K111" s="771"/>
      <c r="L111" s="771"/>
      <c r="M111" s="771"/>
      <c r="N111" s="771"/>
      <c r="O111" s="771"/>
      <c r="P111" s="771"/>
      <c r="Q111" s="771"/>
      <c r="R111" s="771"/>
      <c r="S111" s="771"/>
      <c r="T111" s="771"/>
      <c r="U111" s="771"/>
      <c r="V111" s="771"/>
      <c r="W111" s="771"/>
      <c r="X111" s="771"/>
      <c r="Y111" s="771"/>
      <c r="Z111" s="771"/>
      <c r="AA111" s="771"/>
      <c r="AB111" s="771"/>
      <c r="AC111" s="771"/>
      <c r="AD111" s="771"/>
      <c r="AE111" s="771"/>
      <c r="AF111" s="771"/>
      <c r="AG111" s="771"/>
      <c r="AH111" s="771"/>
      <c r="AI111" s="771"/>
      <c r="AJ111" s="771"/>
      <c r="AK111" s="772"/>
      <c r="AL111" s="164"/>
      <c r="AM111" s="690" t="s">
        <v>2164</v>
      </c>
      <c r="AN111" s="691"/>
      <c r="AO111" s="691"/>
      <c r="AP111" s="691"/>
      <c r="AQ111" s="691"/>
      <c r="AR111" s="691"/>
      <c r="AS111" s="691"/>
      <c r="AT111" s="691"/>
      <c r="AU111" s="691"/>
      <c r="AV111" s="691"/>
      <c r="AW111" s="691"/>
      <c r="AX111" s="691"/>
      <c r="AY111" s="691"/>
      <c r="AZ111" s="691"/>
      <c r="BA111" s="691"/>
      <c r="BB111" s="691"/>
      <c r="BC111" s="692"/>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41" t="s">
        <v>2165</v>
      </c>
      <c r="D114" s="741"/>
      <c r="E114" s="741"/>
      <c r="F114" s="741"/>
      <c r="G114" s="741"/>
      <c r="H114" s="741"/>
      <c r="I114" s="741"/>
      <c r="J114" s="741"/>
      <c r="K114" s="741"/>
      <c r="L114" s="224"/>
      <c r="M114" s="702"/>
      <c r="N114" s="703"/>
      <c r="O114" s="742" t="s">
        <v>112</v>
      </c>
      <c r="P114" s="743"/>
      <c r="Q114" s="743"/>
      <c r="R114" s="743"/>
      <c r="S114" s="743"/>
      <c r="T114" s="743"/>
      <c r="U114" s="743"/>
      <c r="V114" s="743"/>
      <c r="W114" s="743"/>
      <c r="X114" s="743"/>
      <c r="Y114" s="743"/>
      <c r="Z114" s="743"/>
      <c r="AA114" s="743"/>
      <c r="AB114" s="743"/>
      <c r="AC114" s="743"/>
      <c r="AD114" s="743"/>
      <c r="AE114" s="743"/>
      <c r="AF114" s="743"/>
      <c r="AG114" s="743"/>
      <c r="AH114" s="743"/>
      <c r="AI114" s="743"/>
      <c r="AJ114" s="744"/>
      <c r="AK114" s="183" t="str">
        <f>IF(T106="○","",(IF(AM108=TRUE,"○","×")))</f>
        <v>○</v>
      </c>
      <c r="AL114" s="164"/>
      <c r="AM114" s="690" t="s">
        <v>2012</v>
      </c>
      <c r="AN114" s="696"/>
      <c r="AO114" s="696"/>
      <c r="AP114" s="696"/>
      <c r="AQ114" s="696"/>
      <c r="AR114" s="696"/>
      <c r="AS114" s="696"/>
      <c r="AT114" s="696"/>
      <c r="AU114" s="696"/>
      <c r="AV114" s="696"/>
      <c r="AW114" s="696"/>
      <c r="AX114" s="696"/>
      <c r="AY114" s="696"/>
      <c r="AZ114" s="696"/>
      <c r="BA114" s="696"/>
      <c r="BB114" s="696"/>
      <c r="BC114" s="697"/>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45" t="s">
        <v>113</v>
      </c>
      <c r="C116" s="745"/>
      <c r="D116" s="745"/>
      <c r="E116" s="745"/>
      <c r="F116" s="745"/>
      <c r="G116" s="745"/>
      <c r="H116" s="745"/>
      <c r="I116" s="745"/>
      <c r="J116" s="745"/>
      <c r="K116" s="745"/>
      <c r="L116" s="745"/>
      <c r="M116" s="745"/>
      <c r="N116" s="745"/>
      <c r="O116" s="745"/>
      <c r="P116" s="745"/>
      <c r="Q116" s="745"/>
      <c r="R116" s="745"/>
      <c r="S116" s="745"/>
      <c r="T116" s="745"/>
      <c r="U116" s="745"/>
      <c r="V116" s="745"/>
      <c r="W116" s="745"/>
      <c r="X116" s="745"/>
      <c r="Y116" s="745"/>
      <c r="Z116" s="745"/>
      <c r="AA116" s="745"/>
      <c r="AB116" s="745"/>
      <c r="AC116" s="745"/>
      <c r="AD116" s="745"/>
      <c r="AE116" s="745"/>
      <c r="AF116" s="745"/>
      <c r="AG116" s="745"/>
      <c r="AH116" s="745"/>
      <c r="AI116" s="745"/>
      <c r="AJ116" s="745"/>
      <c r="AK116" s="745"/>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736" t="s">
        <v>2090</v>
      </c>
      <c r="AT117" s="736"/>
      <c r="AU117" s="736"/>
    </row>
    <row r="118" spans="1:55" s="165" customFormat="1" ht="20.25" customHeight="1" thickBot="1">
      <c r="A118" s="164"/>
      <c r="B118" s="702"/>
      <c r="C118" s="703"/>
      <c r="D118" s="737" t="s">
        <v>108</v>
      </c>
      <c r="E118" s="737"/>
      <c r="F118" s="737"/>
      <c r="G118" s="737"/>
      <c r="H118" s="737"/>
      <c r="I118" s="737"/>
      <c r="J118" s="737"/>
      <c r="K118" s="737"/>
      <c r="L118" s="737"/>
      <c r="M118" s="737"/>
      <c r="N118" s="737"/>
      <c r="O118" s="737"/>
      <c r="P118" s="737"/>
      <c r="Q118" s="738"/>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736" t="s">
        <v>2088</v>
      </c>
      <c r="AO118" s="736"/>
      <c r="AP118" s="736"/>
      <c r="AR118" s="69" t="b">
        <v>0</v>
      </c>
      <c r="AS118" s="736" t="s">
        <v>2091</v>
      </c>
      <c r="AT118" s="736"/>
      <c r="AU118" s="736"/>
    </row>
    <row r="119" spans="1:55" s="165" customFormat="1" ht="28.5" customHeight="1" thickBot="1">
      <c r="A119" s="164"/>
      <c r="B119" s="280" t="s">
        <v>102</v>
      </c>
      <c r="C119" s="739" t="s">
        <v>2211</v>
      </c>
      <c r="D119" s="652"/>
      <c r="E119" s="652"/>
      <c r="F119" s="652"/>
      <c r="G119" s="652"/>
      <c r="H119" s="652"/>
      <c r="I119" s="652"/>
      <c r="J119" s="652"/>
      <c r="K119" s="652"/>
      <c r="L119" s="652"/>
      <c r="M119" s="652"/>
      <c r="N119" s="652"/>
      <c r="O119" s="652"/>
      <c r="P119" s="652"/>
      <c r="Q119" s="652"/>
      <c r="R119" s="652"/>
      <c r="S119" s="655"/>
      <c r="T119" s="652"/>
      <c r="U119" s="652"/>
      <c r="V119" s="652"/>
      <c r="W119" s="652"/>
      <c r="X119" s="652"/>
      <c r="Y119" s="652"/>
      <c r="Z119" s="652"/>
      <c r="AA119" s="652"/>
      <c r="AB119" s="652"/>
      <c r="AC119" s="652"/>
      <c r="AD119" s="652"/>
      <c r="AE119" s="652"/>
      <c r="AF119" s="652"/>
      <c r="AG119" s="652"/>
      <c r="AH119" s="652"/>
      <c r="AI119" s="652"/>
      <c r="AJ119" s="652"/>
      <c r="AK119" s="740"/>
      <c r="AL119" s="164"/>
      <c r="AM119" s="69" t="b">
        <v>0</v>
      </c>
      <c r="AN119" s="736" t="s">
        <v>2089</v>
      </c>
      <c r="AO119" s="736"/>
      <c r="AP119" s="736"/>
      <c r="AR119" s="69" t="b">
        <v>0</v>
      </c>
      <c r="AS119" s="736" t="s">
        <v>2092</v>
      </c>
      <c r="AT119" s="736"/>
      <c r="AU119" s="736"/>
    </row>
    <row r="120" spans="1:55" s="165" customFormat="1" ht="25.5" customHeight="1">
      <c r="A120" s="164"/>
      <c r="B120" s="711"/>
      <c r="C120" s="713" t="s">
        <v>115</v>
      </c>
      <c r="D120" s="714"/>
      <c r="E120" s="714"/>
      <c r="F120" s="714"/>
      <c r="G120" s="316"/>
      <c r="H120" s="317" t="s">
        <v>32</v>
      </c>
      <c r="I120" s="719" t="s">
        <v>116</v>
      </c>
      <c r="J120" s="720"/>
      <c r="K120" s="720"/>
      <c r="L120" s="720"/>
      <c r="M120" s="720"/>
      <c r="N120" s="720"/>
      <c r="O120" s="720"/>
      <c r="P120" s="720"/>
      <c r="Q120" s="720"/>
      <c r="R120" s="720"/>
      <c r="S120" s="720"/>
      <c r="T120" s="720"/>
      <c r="U120" s="720"/>
      <c r="V120" s="720"/>
      <c r="W120" s="720"/>
      <c r="X120" s="720"/>
      <c r="Y120" s="720"/>
      <c r="Z120" s="720"/>
      <c r="AA120" s="720"/>
      <c r="AB120" s="720"/>
      <c r="AC120" s="720"/>
      <c r="AD120" s="720"/>
      <c r="AE120" s="720"/>
      <c r="AF120" s="720"/>
      <c r="AG120" s="720"/>
      <c r="AH120" s="720"/>
      <c r="AI120" s="720"/>
      <c r="AJ120" s="720"/>
      <c r="AK120" s="721"/>
      <c r="AL120" s="164"/>
      <c r="AM120" s="634" t="s">
        <v>2166</v>
      </c>
      <c r="AN120" s="722"/>
      <c r="AO120" s="722"/>
      <c r="AP120" s="722"/>
      <c r="AQ120" s="722"/>
      <c r="AR120" s="722"/>
      <c r="AS120" s="722"/>
      <c r="AT120" s="722"/>
      <c r="AU120" s="722"/>
      <c r="AV120" s="722"/>
      <c r="AW120" s="722"/>
      <c r="AX120" s="722"/>
      <c r="AY120" s="722"/>
      <c r="AZ120" s="722"/>
      <c r="BA120" s="722"/>
      <c r="BB120" s="722"/>
      <c r="BC120" s="723"/>
    </row>
    <row r="121" spans="1:55" s="165" customFormat="1" ht="33.75" customHeight="1">
      <c r="A121" s="164"/>
      <c r="B121" s="711"/>
      <c r="C121" s="715"/>
      <c r="D121" s="716"/>
      <c r="E121" s="716"/>
      <c r="F121" s="716"/>
      <c r="G121" s="318"/>
      <c r="H121" s="319" t="s">
        <v>39</v>
      </c>
      <c r="I121" s="730" t="s">
        <v>117</v>
      </c>
      <c r="J121" s="731"/>
      <c r="K121" s="731"/>
      <c r="L121" s="731"/>
      <c r="M121" s="731"/>
      <c r="N121" s="731"/>
      <c r="O121" s="731"/>
      <c r="P121" s="731"/>
      <c r="Q121" s="731"/>
      <c r="R121" s="731"/>
      <c r="S121" s="731"/>
      <c r="T121" s="731"/>
      <c r="U121" s="731"/>
      <c r="V121" s="731"/>
      <c r="W121" s="731"/>
      <c r="X121" s="731"/>
      <c r="Y121" s="731"/>
      <c r="Z121" s="731"/>
      <c r="AA121" s="731"/>
      <c r="AB121" s="731"/>
      <c r="AC121" s="731"/>
      <c r="AD121" s="731"/>
      <c r="AE121" s="731"/>
      <c r="AF121" s="731"/>
      <c r="AG121" s="731"/>
      <c r="AH121" s="731"/>
      <c r="AI121" s="731"/>
      <c r="AJ121" s="731"/>
      <c r="AK121" s="732"/>
      <c r="AL121" s="164"/>
      <c r="AM121" s="724"/>
      <c r="AN121" s="725"/>
      <c r="AO121" s="725"/>
      <c r="AP121" s="725"/>
      <c r="AQ121" s="725"/>
      <c r="AR121" s="725"/>
      <c r="AS121" s="725"/>
      <c r="AT121" s="725"/>
      <c r="AU121" s="725"/>
      <c r="AV121" s="725"/>
      <c r="AW121" s="725"/>
      <c r="AX121" s="725"/>
      <c r="AY121" s="725"/>
      <c r="AZ121" s="725"/>
      <c r="BA121" s="725"/>
      <c r="BB121" s="725"/>
      <c r="BC121" s="726"/>
    </row>
    <row r="122" spans="1:55" s="165" customFormat="1" ht="37.5" customHeight="1" thickBot="1">
      <c r="A122" s="164"/>
      <c r="B122" s="712"/>
      <c r="C122" s="717"/>
      <c r="D122" s="718"/>
      <c r="E122" s="718"/>
      <c r="F122" s="718"/>
      <c r="G122" s="320"/>
      <c r="H122" s="321" t="s">
        <v>40</v>
      </c>
      <c r="I122" s="733" t="s">
        <v>118</v>
      </c>
      <c r="J122" s="734"/>
      <c r="K122" s="734"/>
      <c r="L122" s="734"/>
      <c r="M122" s="734"/>
      <c r="N122" s="734"/>
      <c r="O122" s="734"/>
      <c r="P122" s="734"/>
      <c r="Q122" s="734"/>
      <c r="R122" s="734"/>
      <c r="S122" s="734"/>
      <c r="T122" s="734"/>
      <c r="U122" s="734"/>
      <c r="V122" s="734"/>
      <c r="W122" s="734"/>
      <c r="X122" s="734"/>
      <c r="Y122" s="734"/>
      <c r="Z122" s="734"/>
      <c r="AA122" s="734"/>
      <c r="AB122" s="734"/>
      <c r="AC122" s="734"/>
      <c r="AD122" s="734"/>
      <c r="AE122" s="734"/>
      <c r="AF122" s="734"/>
      <c r="AG122" s="734"/>
      <c r="AH122" s="734"/>
      <c r="AI122" s="734"/>
      <c r="AJ122" s="734"/>
      <c r="AK122" s="735"/>
      <c r="AL122" s="164"/>
      <c r="AM122" s="727"/>
      <c r="AN122" s="728"/>
      <c r="AO122" s="728"/>
      <c r="AP122" s="728"/>
      <c r="AQ122" s="728"/>
      <c r="AR122" s="728"/>
      <c r="AS122" s="728"/>
      <c r="AT122" s="728"/>
      <c r="AU122" s="728"/>
      <c r="AV122" s="728"/>
      <c r="AW122" s="728"/>
      <c r="AX122" s="728"/>
      <c r="AY122" s="728"/>
      <c r="AZ122" s="728"/>
      <c r="BA122" s="728"/>
      <c r="BB122" s="728"/>
      <c r="BC122" s="729"/>
    </row>
    <row r="123" spans="1:55" s="165" customFormat="1" ht="13.5" customHeight="1">
      <c r="A123" s="164"/>
      <c r="B123" s="322" t="s">
        <v>103</v>
      </c>
      <c r="C123" s="698" t="s">
        <v>2210</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699"/>
      <c r="AF123" s="699"/>
      <c r="AG123" s="699"/>
      <c r="AH123" s="699"/>
      <c r="AI123" s="699"/>
      <c r="AJ123" s="699"/>
      <c r="AK123" s="700"/>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701" t="s">
        <v>2167</v>
      </c>
      <c r="C125" s="701"/>
      <c r="D125" s="701"/>
      <c r="E125" s="701"/>
      <c r="F125" s="701"/>
      <c r="G125" s="701"/>
      <c r="H125" s="701"/>
      <c r="I125" s="701"/>
      <c r="J125" s="701"/>
      <c r="K125" s="701"/>
      <c r="L125" s="224"/>
      <c r="M125" s="702"/>
      <c r="N125" s="703"/>
      <c r="O125" s="704" t="s">
        <v>119</v>
      </c>
      <c r="P125" s="705"/>
      <c r="Q125" s="705"/>
      <c r="R125" s="705"/>
      <c r="S125" s="705"/>
      <c r="T125" s="705"/>
      <c r="U125" s="705"/>
      <c r="V125" s="705"/>
      <c r="W125" s="705"/>
      <c r="X125" s="705"/>
      <c r="Y125" s="705"/>
      <c r="Z125" s="705"/>
      <c r="AA125" s="705"/>
      <c r="AB125" s="705"/>
      <c r="AC125" s="705"/>
      <c r="AD125" s="705"/>
      <c r="AE125" s="705"/>
      <c r="AF125" s="705"/>
      <c r="AG125" s="705"/>
      <c r="AH125" s="705"/>
      <c r="AI125" s="705"/>
      <c r="AJ125" s="705"/>
      <c r="AK125" s="183" t="str">
        <f>IF(S118="","",IF(S118="○","",IF(AM119=TRUE,"○","×")))</f>
        <v/>
      </c>
      <c r="AL125" s="164"/>
      <c r="AM125" s="648" t="s">
        <v>2013</v>
      </c>
      <c r="AN125" s="555"/>
      <c r="AO125" s="555"/>
      <c r="AP125" s="555"/>
      <c r="AQ125" s="555"/>
      <c r="AR125" s="555"/>
      <c r="AS125" s="555"/>
      <c r="AT125" s="555"/>
      <c r="AU125" s="555"/>
      <c r="AV125" s="555"/>
      <c r="AW125" s="555"/>
      <c r="AX125" s="555"/>
      <c r="AY125" s="555"/>
      <c r="AZ125" s="555"/>
      <c r="BA125" s="555"/>
      <c r="BB125" s="555"/>
      <c r="BC125" s="55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626" t="s">
        <v>120</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2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927" t="s">
        <v>122</v>
      </c>
      <c r="C129" s="928"/>
      <c r="D129" s="928"/>
      <c r="E129" s="928"/>
      <c r="F129" s="928"/>
      <c r="G129" s="928"/>
      <c r="H129" s="928"/>
      <c r="I129" s="928"/>
      <c r="J129" s="928"/>
      <c r="K129" s="928"/>
      <c r="L129" s="706" t="s">
        <v>2177</v>
      </c>
      <c r="M129" s="706"/>
      <c r="N129" s="706"/>
      <c r="O129" s="706"/>
      <c r="P129" s="706"/>
      <c r="Q129" s="706"/>
      <c r="R129" s="706"/>
      <c r="S129" s="706"/>
      <c r="T129" s="706"/>
      <c r="U129" s="706"/>
      <c r="V129" s="706"/>
      <c r="W129" s="706"/>
      <c r="X129" s="706"/>
      <c r="Y129" s="706"/>
      <c r="Z129" s="706"/>
      <c r="AA129" s="707"/>
      <c r="AB129" s="325">
        <f>SUM('別紙様式6-2 事業所個票１:事業所個票10'!AG37)</f>
        <v>0</v>
      </c>
      <c r="AC129" s="708" t="s">
        <v>2179</v>
      </c>
      <c r="AD129" s="709" t="str">
        <f>IF(AB130=0,"",IF(AB129&gt;=AB130,"○","×"))</f>
        <v>×</v>
      </c>
      <c r="AE129" s="155"/>
      <c r="AF129" s="155"/>
      <c r="AG129" s="155"/>
      <c r="AH129" s="155"/>
      <c r="AI129" s="155"/>
      <c r="AJ129" s="155"/>
      <c r="AK129" s="155"/>
      <c r="AL129" s="155"/>
      <c r="AM129" s="326" t="str">
        <f>IF(OR(AD129="×",AD131="×"),"×","")</f>
        <v>×</v>
      </c>
    </row>
    <row r="130" spans="1:56" ht="24.75" customHeight="1" thickBot="1">
      <c r="A130" s="155"/>
      <c r="B130" s="958"/>
      <c r="C130" s="959"/>
      <c r="D130" s="959"/>
      <c r="E130" s="959"/>
      <c r="F130" s="959"/>
      <c r="G130" s="959"/>
      <c r="H130" s="959"/>
      <c r="I130" s="959"/>
      <c r="J130" s="959"/>
      <c r="K130" s="959"/>
      <c r="L130" s="706" t="s">
        <v>2178</v>
      </c>
      <c r="M130" s="706"/>
      <c r="N130" s="706"/>
      <c r="O130" s="706"/>
      <c r="P130" s="706"/>
      <c r="Q130" s="706"/>
      <c r="R130" s="706"/>
      <c r="S130" s="706"/>
      <c r="T130" s="706"/>
      <c r="U130" s="706"/>
      <c r="V130" s="706"/>
      <c r="W130" s="706"/>
      <c r="X130" s="706"/>
      <c r="Y130" s="706"/>
      <c r="Z130" s="706"/>
      <c r="AA130" s="707"/>
      <c r="AB130" s="325">
        <f>SUM('別紙様式6-2 事業所個票１:事業所個票10'!CI6)</f>
        <v>1</v>
      </c>
      <c r="AC130" s="708"/>
      <c r="AD130" s="710"/>
      <c r="AE130" s="155"/>
      <c r="AF130" s="155"/>
      <c r="AG130" s="155"/>
      <c r="AH130" s="155"/>
      <c r="AI130" s="155"/>
      <c r="AJ130" s="155"/>
      <c r="AK130" s="155"/>
      <c r="AL130" s="155"/>
    </row>
    <row r="131" spans="1:56" ht="24.75" customHeight="1" thickBot="1">
      <c r="A131" s="155"/>
      <c r="B131" s="651" t="s">
        <v>2168</v>
      </c>
      <c r="C131" s="652"/>
      <c r="D131" s="652"/>
      <c r="E131" s="652"/>
      <c r="F131" s="652"/>
      <c r="G131" s="652"/>
      <c r="H131" s="652"/>
      <c r="I131" s="652"/>
      <c r="J131" s="652"/>
      <c r="K131" s="652"/>
      <c r="L131" s="706" t="s">
        <v>2177</v>
      </c>
      <c r="M131" s="706"/>
      <c r="N131" s="706"/>
      <c r="O131" s="706"/>
      <c r="P131" s="706"/>
      <c r="Q131" s="706"/>
      <c r="R131" s="706"/>
      <c r="S131" s="706"/>
      <c r="T131" s="706"/>
      <c r="U131" s="706"/>
      <c r="V131" s="706"/>
      <c r="W131" s="706"/>
      <c r="X131" s="706"/>
      <c r="Y131" s="706"/>
      <c r="Z131" s="706"/>
      <c r="AA131" s="707"/>
      <c r="AB131" s="325">
        <f>SUM('別紙様式6-2 事業所個票１:事業所個票10'!AO37)</f>
        <v>1</v>
      </c>
      <c r="AC131" s="708" t="s">
        <v>2179</v>
      </c>
      <c r="AD131" s="709" t="str">
        <f>IF(AB132=0,"",IF(AB131&gt;=AB132,"○","×"))</f>
        <v>○</v>
      </c>
      <c r="AE131" s="155"/>
      <c r="AF131" s="327"/>
      <c r="AG131" s="155"/>
      <c r="AH131" s="155"/>
      <c r="AI131" s="155"/>
      <c r="AJ131" s="155"/>
      <c r="AK131" s="155"/>
      <c r="AL131" s="155"/>
    </row>
    <row r="132" spans="1:56" ht="24.75" customHeight="1" thickBot="1">
      <c r="A132" s="155"/>
      <c r="B132" s="657"/>
      <c r="C132" s="658"/>
      <c r="D132" s="658"/>
      <c r="E132" s="658"/>
      <c r="F132" s="658"/>
      <c r="G132" s="658"/>
      <c r="H132" s="658"/>
      <c r="I132" s="658"/>
      <c r="J132" s="658"/>
      <c r="K132" s="658"/>
      <c r="L132" s="706" t="s">
        <v>2178</v>
      </c>
      <c r="M132" s="706"/>
      <c r="N132" s="706"/>
      <c r="O132" s="706"/>
      <c r="P132" s="706"/>
      <c r="Q132" s="706"/>
      <c r="R132" s="706"/>
      <c r="S132" s="706"/>
      <c r="T132" s="706"/>
      <c r="U132" s="706"/>
      <c r="V132" s="706"/>
      <c r="W132" s="706"/>
      <c r="X132" s="706"/>
      <c r="Y132" s="706"/>
      <c r="Z132" s="706"/>
      <c r="AA132" s="707"/>
      <c r="AB132" s="325">
        <f>SUM('別紙様式6-2 事業所個票１:事業所個票10'!CI6)</f>
        <v>1</v>
      </c>
      <c r="AC132" s="708"/>
      <c r="AD132" s="710"/>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48" t="s">
        <v>2169</v>
      </c>
      <c r="AN134" s="555"/>
      <c r="AO134" s="555"/>
      <c r="AP134" s="555"/>
      <c r="AQ134" s="555"/>
      <c r="AR134" s="555"/>
      <c r="AS134" s="555"/>
      <c r="AT134" s="555"/>
      <c r="AU134" s="555"/>
      <c r="AV134" s="555"/>
      <c r="AW134" s="555"/>
      <c r="AX134" s="555"/>
      <c r="AY134" s="555"/>
      <c r="AZ134" s="555"/>
      <c r="BA134" s="555"/>
      <c r="BB134" s="555"/>
      <c r="BC134" s="55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688" t="s">
        <v>125</v>
      </c>
      <c r="E138" s="688"/>
      <c r="F138" s="688"/>
      <c r="G138" s="688"/>
      <c r="H138" s="688"/>
      <c r="I138" s="688"/>
      <c r="J138" s="688"/>
      <c r="K138" s="688"/>
      <c r="L138" s="688"/>
      <c r="M138" s="688"/>
      <c r="N138" s="688"/>
      <c r="O138" s="688"/>
      <c r="P138" s="688"/>
      <c r="Q138" s="688"/>
      <c r="R138" s="688"/>
      <c r="S138" s="688"/>
      <c r="T138" s="688"/>
      <c r="U138" s="688"/>
      <c r="V138" s="688"/>
      <c r="W138" s="688"/>
      <c r="X138" s="688"/>
      <c r="Y138" s="688"/>
      <c r="Z138" s="688"/>
      <c r="AA138" s="688"/>
      <c r="AB138" s="688"/>
      <c r="AC138" s="688"/>
      <c r="AD138" s="688"/>
      <c r="AE138" s="688"/>
      <c r="AF138" s="688"/>
      <c r="AG138" s="688"/>
      <c r="AH138" s="688"/>
      <c r="AI138" s="688"/>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689"/>
      <c r="G139" s="689"/>
      <c r="H139" s="689"/>
      <c r="I139" s="689"/>
      <c r="J139" s="689"/>
      <c r="K139" s="689"/>
      <c r="L139" s="689"/>
      <c r="M139" s="689"/>
      <c r="N139" s="689"/>
      <c r="O139" s="689"/>
      <c r="P139" s="689"/>
      <c r="Q139" s="689"/>
      <c r="R139" s="689"/>
      <c r="S139" s="689"/>
      <c r="T139" s="689"/>
      <c r="U139" s="689"/>
      <c r="V139" s="689"/>
      <c r="W139" s="689"/>
      <c r="X139" s="689"/>
      <c r="Y139" s="689"/>
      <c r="Z139" s="689"/>
      <c r="AA139" s="689"/>
      <c r="AB139" s="689"/>
      <c r="AC139" s="689"/>
      <c r="AD139" s="689"/>
      <c r="AE139" s="689"/>
      <c r="AF139" s="689"/>
      <c r="AG139" s="689"/>
      <c r="AH139" s="689"/>
      <c r="AI139" s="689"/>
      <c r="AJ139" s="689"/>
      <c r="AK139" s="348" t="s">
        <v>69</v>
      </c>
      <c r="AL139" s="164"/>
      <c r="AM139" s="69" t="b">
        <v>0</v>
      </c>
      <c r="AN139" s="690" t="s">
        <v>2172</v>
      </c>
      <c r="AO139" s="691"/>
      <c r="AP139" s="691"/>
      <c r="AQ139" s="691"/>
      <c r="AR139" s="691"/>
      <c r="AS139" s="691"/>
      <c r="AT139" s="691"/>
      <c r="AU139" s="691"/>
      <c r="AV139" s="691"/>
      <c r="AW139" s="691"/>
      <c r="AX139" s="691"/>
      <c r="AY139" s="691"/>
      <c r="AZ139" s="691"/>
      <c r="BA139" s="691"/>
      <c r="BB139" s="691"/>
      <c r="BC139" s="692"/>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626" t="s">
        <v>127</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26"/>
      <c r="AL141" s="155"/>
      <c r="AM141" s="351" t="str">
        <f>IF(SUM('別紙様式6-2 事業所個票１:事業所個票10'!CI9)&gt;=1,"表示","表示不要")</f>
        <v>表示</v>
      </c>
    </row>
    <row r="142" spans="1:56" ht="13.8"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693" t="s">
        <v>128</v>
      </c>
      <c r="C143" s="694"/>
      <c r="D143" s="694"/>
      <c r="E143" s="694"/>
      <c r="F143" s="694"/>
      <c r="G143" s="694"/>
      <c r="H143" s="694"/>
      <c r="I143" s="694"/>
      <c r="J143" s="694"/>
      <c r="K143" s="694"/>
      <c r="L143" s="694"/>
      <c r="M143" s="694"/>
      <c r="N143" s="694"/>
      <c r="O143" s="694"/>
      <c r="P143" s="694"/>
      <c r="Q143" s="695"/>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690" t="s">
        <v>2180</v>
      </c>
      <c r="AN143" s="696"/>
      <c r="AO143" s="696"/>
      <c r="AP143" s="696"/>
      <c r="AQ143" s="696"/>
      <c r="AR143" s="696"/>
      <c r="AS143" s="696"/>
      <c r="AT143" s="696"/>
      <c r="AU143" s="696"/>
      <c r="AV143" s="696"/>
      <c r="AW143" s="696"/>
      <c r="AX143" s="696"/>
      <c r="AY143" s="696"/>
      <c r="AZ143" s="696"/>
      <c r="BA143" s="696"/>
      <c r="BB143" s="696"/>
      <c r="BC143" s="697"/>
    </row>
    <row r="144" spans="1:56" ht="16.5" customHeight="1" thickBot="1">
      <c r="A144" s="155"/>
      <c r="B144" s="684" t="s">
        <v>129</v>
      </c>
      <c r="C144" s="685"/>
      <c r="D144" s="685"/>
      <c r="E144" s="685"/>
      <c r="F144" s="685"/>
      <c r="G144" s="685"/>
      <c r="H144" s="685"/>
      <c r="I144" s="685"/>
      <c r="J144" s="685"/>
      <c r="K144" s="685"/>
      <c r="L144" s="685"/>
      <c r="M144" s="685"/>
      <c r="N144" s="685"/>
      <c r="O144" s="685"/>
      <c r="P144" s="685"/>
      <c r="Q144" s="686"/>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690" t="s">
        <v>2181</v>
      </c>
      <c r="AN144" s="696"/>
      <c r="AO144" s="696"/>
      <c r="AP144" s="696"/>
      <c r="AQ144" s="696"/>
      <c r="AR144" s="696"/>
      <c r="AS144" s="696"/>
      <c r="AT144" s="696"/>
      <c r="AU144" s="696"/>
      <c r="AV144" s="696"/>
      <c r="AW144" s="696"/>
      <c r="AX144" s="696"/>
      <c r="AY144" s="696"/>
      <c r="AZ144" s="696"/>
      <c r="BA144" s="696"/>
      <c r="BB144" s="696"/>
      <c r="BC144" s="697"/>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687" t="s">
        <v>130</v>
      </c>
      <c r="C146" s="687"/>
      <c r="D146" s="687"/>
      <c r="E146" s="687"/>
      <c r="F146" s="687"/>
      <c r="G146" s="687"/>
      <c r="H146" s="687"/>
      <c r="I146" s="687"/>
      <c r="J146" s="687"/>
      <c r="K146" s="687"/>
      <c r="L146" s="687"/>
      <c r="M146" s="687"/>
      <c r="N146" s="687"/>
      <c r="O146" s="687"/>
      <c r="P146" s="687"/>
      <c r="Q146" s="687"/>
      <c r="R146" s="687"/>
      <c r="S146" s="687"/>
      <c r="T146" s="687"/>
      <c r="U146" s="687"/>
      <c r="V146" s="687"/>
      <c r="W146" s="687"/>
      <c r="X146" s="687"/>
      <c r="Y146" s="687"/>
      <c r="Z146" s="687"/>
      <c r="AA146" s="687"/>
      <c r="AB146" s="687"/>
      <c r="AC146" s="687"/>
      <c r="AD146" s="687"/>
      <c r="AE146" s="687"/>
      <c r="AF146" s="687"/>
      <c r="AG146" s="687"/>
      <c r="AH146" s="687"/>
      <c r="AI146" s="687"/>
      <c r="AJ146" s="687"/>
      <c r="AK146" s="687"/>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675" t="str">
        <f>IF(SUM('別紙様式6-2 事業所個票１:事業所個票10'!CI10)=0,"該当","")</f>
        <v/>
      </c>
      <c r="AJ147" s="676"/>
      <c r="AK147" s="677"/>
      <c r="AL147" s="164"/>
    </row>
    <row r="148" spans="1:55" s="165" customFormat="1" ht="24" customHeight="1">
      <c r="A148" s="164"/>
      <c r="B148" s="254" t="s">
        <v>83</v>
      </c>
      <c r="C148" s="674" t="s">
        <v>132</v>
      </c>
      <c r="D148" s="674"/>
      <c r="E148" s="674"/>
      <c r="F148" s="674"/>
      <c r="G148" s="674"/>
      <c r="H148" s="674"/>
      <c r="I148" s="674"/>
      <c r="J148" s="674"/>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4"/>
      <c r="AI148" s="674"/>
      <c r="AJ148" s="674"/>
      <c r="AK148" s="67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675" t="str">
        <f>IF(SUM('別紙様式6-2 事業所個票１:事業所個票10'!CI10)&gt;=1,"該当","")</f>
        <v>該当</v>
      </c>
      <c r="AJ150" s="676"/>
      <c r="AK150" s="677"/>
      <c r="AL150" s="164"/>
    </row>
    <row r="151" spans="1:55" s="165" customFormat="1" ht="39" customHeight="1" thickBot="1">
      <c r="A151" s="164"/>
      <c r="B151" s="254" t="s">
        <v>83</v>
      </c>
      <c r="C151" s="674" t="s">
        <v>2228</v>
      </c>
      <c r="D151" s="674"/>
      <c r="E151" s="674"/>
      <c r="F151" s="674"/>
      <c r="G151" s="674"/>
      <c r="H151" s="674"/>
      <c r="I151" s="674"/>
      <c r="J151" s="674"/>
      <c r="K151" s="674"/>
      <c r="L151" s="674"/>
      <c r="M151" s="674"/>
      <c r="N151" s="674"/>
      <c r="O151" s="674"/>
      <c r="P151" s="674"/>
      <c r="Q151" s="674"/>
      <c r="R151" s="674"/>
      <c r="S151" s="674"/>
      <c r="T151" s="674"/>
      <c r="U151" s="674"/>
      <c r="V151" s="674"/>
      <c r="W151" s="674"/>
      <c r="X151" s="674"/>
      <c r="Y151" s="674"/>
      <c r="Z151" s="674"/>
      <c r="AA151" s="674"/>
      <c r="AB151" s="674"/>
      <c r="AC151" s="674"/>
      <c r="AD151" s="674"/>
      <c r="AE151" s="674"/>
      <c r="AF151" s="674"/>
      <c r="AG151" s="674"/>
      <c r="AH151" s="674"/>
      <c r="AI151" s="674"/>
      <c r="AJ151" s="674"/>
      <c r="AK151" s="674"/>
      <c r="AL151" s="164"/>
      <c r="AN151" s="648" t="s">
        <v>2214</v>
      </c>
      <c r="AO151" s="649"/>
      <c r="AP151" s="649"/>
      <c r="AQ151" s="649"/>
      <c r="AR151" s="649"/>
      <c r="AS151" s="649"/>
      <c r="AT151" s="649"/>
      <c r="AU151" s="649"/>
      <c r="AV151" s="649"/>
      <c r="AW151" s="649"/>
      <c r="AX151" s="649"/>
      <c r="AY151" s="649"/>
      <c r="AZ151" s="649"/>
      <c r="BA151" s="649"/>
      <c r="BB151" s="649"/>
      <c r="BC151" s="650"/>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678" t="s">
        <v>134</v>
      </c>
      <c r="C153" s="679"/>
      <c r="D153" s="679"/>
      <c r="E153" s="680"/>
      <c r="F153" s="681" t="s">
        <v>135</v>
      </c>
      <c r="G153" s="682"/>
      <c r="H153" s="682"/>
      <c r="I153" s="682"/>
      <c r="J153" s="682"/>
      <c r="K153" s="682"/>
      <c r="L153" s="682"/>
      <c r="M153" s="682"/>
      <c r="N153" s="682"/>
      <c r="O153" s="682"/>
      <c r="P153" s="682"/>
      <c r="Q153" s="682"/>
      <c r="R153" s="682"/>
      <c r="S153" s="682"/>
      <c r="T153" s="682"/>
      <c r="U153" s="682"/>
      <c r="V153" s="682"/>
      <c r="W153" s="682"/>
      <c r="X153" s="682"/>
      <c r="Y153" s="682"/>
      <c r="Z153" s="682"/>
      <c r="AA153" s="682"/>
      <c r="AB153" s="682"/>
      <c r="AC153" s="682"/>
      <c r="AD153" s="682"/>
      <c r="AE153" s="682"/>
      <c r="AF153" s="682"/>
      <c r="AG153" s="682"/>
      <c r="AH153" s="682"/>
      <c r="AI153" s="682"/>
      <c r="AJ153" s="683"/>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34" t="s">
        <v>2014</v>
      </c>
      <c r="AO153" s="635"/>
      <c r="AP153" s="635"/>
      <c r="AQ153" s="635"/>
      <c r="AR153" s="635"/>
      <c r="AS153" s="635"/>
      <c r="AT153" s="635"/>
      <c r="AU153" s="635"/>
      <c r="AV153" s="635"/>
      <c r="AW153" s="635"/>
      <c r="AX153" s="635"/>
      <c r="AY153" s="635"/>
      <c r="AZ153" s="635"/>
      <c r="BA153" s="635"/>
      <c r="BB153" s="635"/>
      <c r="BC153" s="636"/>
    </row>
    <row r="154" spans="1:55" s="165" customFormat="1" ht="14.25" customHeight="1">
      <c r="A154" s="164"/>
      <c r="B154" s="651" t="s">
        <v>136</v>
      </c>
      <c r="C154" s="652"/>
      <c r="D154" s="652"/>
      <c r="E154" s="653"/>
      <c r="F154" s="359"/>
      <c r="G154" s="671" t="s">
        <v>2213</v>
      </c>
      <c r="H154" s="671"/>
      <c r="I154" s="671"/>
      <c r="J154" s="671"/>
      <c r="K154" s="671"/>
      <c r="L154" s="671"/>
      <c r="M154" s="671"/>
      <c r="N154" s="671"/>
      <c r="O154" s="671"/>
      <c r="P154" s="671"/>
      <c r="Q154" s="671"/>
      <c r="R154" s="671"/>
      <c r="S154" s="671"/>
      <c r="T154" s="671"/>
      <c r="U154" s="671"/>
      <c r="V154" s="671"/>
      <c r="W154" s="671"/>
      <c r="X154" s="671"/>
      <c r="Y154" s="671"/>
      <c r="Z154" s="671"/>
      <c r="AA154" s="671"/>
      <c r="AB154" s="671"/>
      <c r="AC154" s="671"/>
      <c r="AD154" s="671"/>
      <c r="AE154" s="671"/>
      <c r="AF154" s="671"/>
      <c r="AG154" s="671"/>
      <c r="AH154" s="671"/>
      <c r="AI154" s="671"/>
      <c r="AJ154" s="671"/>
      <c r="AK154" s="672"/>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654"/>
      <c r="C155" s="655"/>
      <c r="D155" s="655"/>
      <c r="E155" s="656"/>
      <c r="F155" s="360"/>
      <c r="G155" s="669" t="s">
        <v>137</v>
      </c>
      <c r="H155" s="669"/>
      <c r="I155" s="669"/>
      <c r="J155" s="669"/>
      <c r="K155" s="669"/>
      <c r="L155" s="669"/>
      <c r="M155" s="669"/>
      <c r="N155" s="669"/>
      <c r="O155" s="669"/>
      <c r="P155" s="669"/>
      <c r="Q155" s="669"/>
      <c r="R155" s="669"/>
      <c r="S155" s="669"/>
      <c r="T155" s="669"/>
      <c r="U155" s="669"/>
      <c r="V155" s="669"/>
      <c r="W155" s="669"/>
      <c r="X155" s="669"/>
      <c r="Y155" s="669"/>
      <c r="Z155" s="669"/>
      <c r="AA155" s="669"/>
      <c r="AB155" s="669"/>
      <c r="AC155" s="669"/>
      <c r="AD155" s="669"/>
      <c r="AE155" s="669"/>
      <c r="AF155" s="669"/>
      <c r="AG155" s="669"/>
      <c r="AH155" s="669"/>
      <c r="AI155" s="669"/>
      <c r="AJ155" s="669"/>
      <c r="AK155" s="361"/>
      <c r="AL155" s="164"/>
      <c r="AM155" s="530" t="b">
        <v>0</v>
      </c>
      <c r="AN155" s="663"/>
      <c r="AO155" s="663"/>
      <c r="AP155" s="663"/>
      <c r="AQ155" s="663"/>
      <c r="AR155" s="663"/>
      <c r="AS155" s="663"/>
      <c r="AT155" s="663"/>
      <c r="AU155" s="663"/>
      <c r="AV155" s="663"/>
      <c r="AW155" s="663"/>
      <c r="AX155" s="663"/>
      <c r="AY155" s="663"/>
      <c r="AZ155" s="663"/>
      <c r="BA155" s="663"/>
      <c r="BB155" s="663"/>
      <c r="BC155" s="663"/>
    </row>
    <row r="156" spans="1:55" s="165" customFormat="1" ht="13.5" customHeight="1">
      <c r="A156" s="164"/>
      <c r="B156" s="654"/>
      <c r="C156" s="655"/>
      <c r="D156" s="655"/>
      <c r="E156" s="656"/>
      <c r="F156" s="360"/>
      <c r="G156" s="669" t="s">
        <v>138</v>
      </c>
      <c r="H156" s="669"/>
      <c r="I156" s="669"/>
      <c r="J156" s="669"/>
      <c r="K156" s="669"/>
      <c r="L156" s="669"/>
      <c r="M156" s="669"/>
      <c r="N156" s="669"/>
      <c r="O156" s="669"/>
      <c r="P156" s="669"/>
      <c r="Q156" s="669"/>
      <c r="R156" s="669"/>
      <c r="S156" s="669"/>
      <c r="T156" s="669"/>
      <c r="U156" s="669"/>
      <c r="V156" s="669"/>
      <c r="W156" s="669"/>
      <c r="X156" s="669"/>
      <c r="Y156" s="669"/>
      <c r="Z156" s="669"/>
      <c r="AA156" s="669"/>
      <c r="AB156" s="669"/>
      <c r="AC156" s="669"/>
      <c r="AD156" s="669"/>
      <c r="AE156" s="669"/>
      <c r="AF156" s="669"/>
      <c r="AG156" s="669"/>
      <c r="AH156" s="669"/>
      <c r="AI156" s="669"/>
      <c r="AJ156" s="669"/>
      <c r="AK156" s="361"/>
      <c r="AL156" s="164"/>
      <c r="AM156" s="530" t="b">
        <v>0</v>
      </c>
      <c r="AN156" s="663"/>
      <c r="AO156" s="663"/>
      <c r="AP156" s="663"/>
      <c r="AQ156" s="663"/>
      <c r="AR156" s="663"/>
      <c r="AS156" s="663"/>
      <c r="AT156" s="663"/>
      <c r="AU156" s="663"/>
      <c r="AV156" s="663"/>
      <c r="AW156" s="663"/>
      <c r="AX156" s="663"/>
      <c r="AY156" s="663"/>
      <c r="AZ156" s="663"/>
      <c r="BA156" s="663"/>
      <c r="BB156" s="663"/>
      <c r="BC156" s="663"/>
    </row>
    <row r="157" spans="1:55" s="165" customFormat="1" ht="13.5" customHeight="1">
      <c r="A157" s="164"/>
      <c r="B157" s="657"/>
      <c r="C157" s="658"/>
      <c r="D157" s="658"/>
      <c r="E157" s="659"/>
      <c r="F157" s="362"/>
      <c r="G157" s="673" t="s">
        <v>139</v>
      </c>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651" t="s">
        <v>140</v>
      </c>
      <c r="C158" s="652"/>
      <c r="D158" s="652"/>
      <c r="E158" s="653"/>
      <c r="F158" s="364"/>
      <c r="G158" s="668" t="s">
        <v>2219</v>
      </c>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654"/>
      <c r="C159" s="655"/>
      <c r="D159" s="655"/>
      <c r="E159" s="656"/>
      <c r="F159" s="360"/>
      <c r="G159" s="669" t="s">
        <v>141</v>
      </c>
      <c r="H159" s="669"/>
      <c r="I159" s="669"/>
      <c r="J159" s="669"/>
      <c r="K159" s="669"/>
      <c r="L159" s="669"/>
      <c r="M159" s="669"/>
      <c r="N159" s="669"/>
      <c r="O159" s="669"/>
      <c r="P159" s="669"/>
      <c r="Q159" s="669"/>
      <c r="R159" s="669"/>
      <c r="S159" s="669"/>
      <c r="T159" s="669"/>
      <c r="U159" s="669"/>
      <c r="V159" s="669"/>
      <c r="W159" s="669"/>
      <c r="X159" s="669"/>
      <c r="Y159" s="669"/>
      <c r="Z159" s="669"/>
      <c r="AA159" s="669"/>
      <c r="AB159" s="669"/>
      <c r="AC159" s="669"/>
      <c r="AD159" s="669"/>
      <c r="AE159" s="669"/>
      <c r="AF159" s="669"/>
      <c r="AG159" s="669"/>
      <c r="AH159" s="669"/>
      <c r="AI159" s="669"/>
      <c r="AJ159" s="669"/>
      <c r="AK159" s="366"/>
      <c r="AL159" s="164"/>
      <c r="AM159" s="530" t="b">
        <v>0</v>
      </c>
      <c r="AN159" s="663"/>
      <c r="AO159" s="663"/>
      <c r="AP159" s="663"/>
      <c r="AQ159" s="663"/>
      <c r="AR159" s="663"/>
      <c r="AS159" s="663"/>
      <c r="AT159" s="663"/>
      <c r="AU159" s="663"/>
      <c r="AV159" s="663"/>
      <c r="AW159" s="663"/>
      <c r="AX159" s="663"/>
      <c r="AY159" s="663"/>
      <c r="AZ159" s="663"/>
      <c r="BA159" s="663"/>
      <c r="BB159" s="663"/>
      <c r="BC159" s="663"/>
    </row>
    <row r="160" spans="1:55" s="165" customFormat="1" ht="13.5" customHeight="1">
      <c r="A160" s="164"/>
      <c r="B160" s="654"/>
      <c r="C160" s="655"/>
      <c r="D160" s="655"/>
      <c r="E160" s="656"/>
      <c r="F160" s="360"/>
      <c r="G160" s="669" t="s">
        <v>142</v>
      </c>
      <c r="H160" s="669"/>
      <c r="I160" s="669"/>
      <c r="J160" s="669"/>
      <c r="K160" s="669"/>
      <c r="L160" s="669"/>
      <c r="M160" s="669"/>
      <c r="N160" s="669"/>
      <c r="O160" s="669"/>
      <c r="P160" s="669"/>
      <c r="Q160" s="669"/>
      <c r="R160" s="669"/>
      <c r="S160" s="669"/>
      <c r="T160" s="669"/>
      <c r="U160" s="669"/>
      <c r="V160" s="669"/>
      <c r="W160" s="669"/>
      <c r="X160" s="669"/>
      <c r="Y160" s="669"/>
      <c r="Z160" s="669"/>
      <c r="AA160" s="669"/>
      <c r="AB160" s="669"/>
      <c r="AC160" s="669"/>
      <c r="AD160" s="669"/>
      <c r="AE160" s="669"/>
      <c r="AF160" s="669"/>
      <c r="AG160" s="669"/>
      <c r="AH160" s="669"/>
      <c r="AI160" s="669"/>
      <c r="AJ160" s="669"/>
      <c r="AK160" s="361"/>
      <c r="AL160" s="164"/>
      <c r="AM160" s="530" t="b">
        <v>0</v>
      </c>
      <c r="AN160" s="663"/>
      <c r="AO160" s="663"/>
      <c r="AP160" s="663"/>
      <c r="AQ160" s="663"/>
      <c r="AR160" s="663"/>
      <c r="AS160" s="663"/>
      <c r="AT160" s="663"/>
      <c r="AU160" s="663"/>
      <c r="AV160" s="663"/>
      <c r="AW160" s="663"/>
      <c r="AX160" s="663"/>
      <c r="AY160" s="663"/>
      <c r="AZ160" s="663"/>
      <c r="BA160" s="663"/>
      <c r="BB160" s="663"/>
      <c r="BC160" s="663"/>
    </row>
    <row r="161" spans="1:55" s="165" customFormat="1" ht="13.5" customHeight="1">
      <c r="A161" s="164"/>
      <c r="B161" s="657"/>
      <c r="C161" s="658"/>
      <c r="D161" s="658"/>
      <c r="E161" s="659"/>
      <c r="F161" s="367"/>
      <c r="G161" s="670" t="s">
        <v>143</v>
      </c>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67"/>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651" t="s">
        <v>144</v>
      </c>
      <c r="C162" s="652"/>
      <c r="D162" s="652"/>
      <c r="E162" s="653"/>
      <c r="F162" s="368"/>
      <c r="G162" s="668" t="s">
        <v>145</v>
      </c>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654"/>
      <c r="C163" s="655"/>
      <c r="D163" s="655"/>
      <c r="E163" s="656"/>
      <c r="F163" s="360"/>
      <c r="G163" s="669" t="s">
        <v>146</v>
      </c>
      <c r="H163" s="669"/>
      <c r="I163" s="669"/>
      <c r="J163" s="669"/>
      <c r="K163" s="669"/>
      <c r="L163" s="669"/>
      <c r="M163" s="669"/>
      <c r="N163" s="669"/>
      <c r="O163" s="669"/>
      <c r="P163" s="669"/>
      <c r="Q163" s="669"/>
      <c r="R163" s="669"/>
      <c r="S163" s="669"/>
      <c r="T163" s="669"/>
      <c r="U163" s="669"/>
      <c r="V163" s="669"/>
      <c r="W163" s="669"/>
      <c r="X163" s="669"/>
      <c r="Y163" s="669"/>
      <c r="Z163" s="669"/>
      <c r="AA163" s="669"/>
      <c r="AB163" s="669"/>
      <c r="AC163" s="669"/>
      <c r="AD163" s="669"/>
      <c r="AE163" s="669"/>
      <c r="AF163" s="669"/>
      <c r="AG163" s="669"/>
      <c r="AH163" s="669"/>
      <c r="AI163" s="669"/>
      <c r="AJ163" s="669"/>
      <c r="AK163" s="361"/>
      <c r="AL163" s="164"/>
      <c r="AM163" s="530" t="b">
        <v>0</v>
      </c>
      <c r="AN163" s="663"/>
      <c r="AO163" s="663"/>
      <c r="AP163" s="663"/>
      <c r="AQ163" s="663"/>
      <c r="AR163" s="663"/>
      <c r="AS163" s="663"/>
      <c r="AT163" s="663"/>
      <c r="AU163" s="663"/>
      <c r="AV163" s="663"/>
      <c r="AW163" s="663"/>
      <c r="AX163" s="663"/>
      <c r="AY163" s="663"/>
      <c r="AZ163" s="663"/>
      <c r="BA163" s="663"/>
      <c r="BB163" s="663"/>
      <c r="BC163" s="663"/>
    </row>
    <row r="164" spans="1:55" s="165" customFormat="1" ht="13.5" customHeight="1">
      <c r="A164" s="164"/>
      <c r="B164" s="654"/>
      <c r="C164" s="655"/>
      <c r="D164" s="655"/>
      <c r="E164" s="656"/>
      <c r="F164" s="360"/>
      <c r="G164" s="669" t="s">
        <v>147</v>
      </c>
      <c r="H164" s="669"/>
      <c r="I164" s="669"/>
      <c r="J164" s="669"/>
      <c r="K164" s="669"/>
      <c r="L164" s="669"/>
      <c r="M164" s="669"/>
      <c r="N164" s="669"/>
      <c r="O164" s="669"/>
      <c r="P164" s="669"/>
      <c r="Q164" s="669"/>
      <c r="R164" s="669"/>
      <c r="S164" s="669"/>
      <c r="T164" s="669"/>
      <c r="U164" s="669"/>
      <c r="V164" s="669"/>
      <c r="W164" s="669"/>
      <c r="X164" s="669"/>
      <c r="Y164" s="669"/>
      <c r="Z164" s="669"/>
      <c r="AA164" s="669"/>
      <c r="AB164" s="669"/>
      <c r="AC164" s="669"/>
      <c r="AD164" s="669"/>
      <c r="AE164" s="669"/>
      <c r="AF164" s="669"/>
      <c r="AG164" s="669"/>
      <c r="AH164" s="669"/>
      <c r="AI164" s="669"/>
      <c r="AJ164" s="669"/>
      <c r="AK164" s="361"/>
      <c r="AL164" s="164"/>
      <c r="AM164" s="530" t="b">
        <v>0</v>
      </c>
      <c r="AN164" s="663"/>
      <c r="AO164" s="663"/>
      <c r="AP164" s="663"/>
      <c r="AQ164" s="663"/>
      <c r="AR164" s="663"/>
      <c r="AS164" s="663"/>
      <c r="AT164" s="663"/>
      <c r="AU164" s="663"/>
      <c r="AV164" s="663"/>
      <c r="AW164" s="663"/>
      <c r="AX164" s="663"/>
      <c r="AY164" s="663"/>
      <c r="AZ164" s="663"/>
      <c r="BA164" s="663"/>
      <c r="BB164" s="663"/>
      <c r="BC164" s="663"/>
    </row>
    <row r="165" spans="1:55" s="165" customFormat="1" ht="13.5" customHeight="1">
      <c r="A165" s="164"/>
      <c r="B165" s="654"/>
      <c r="C165" s="655"/>
      <c r="D165" s="655"/>
      <c r="E165" s="656"/>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657"/>
      <c r="C166" s="658"/>
      <c r="D166" s="658"/>
      <c r="E166" s="659"/>
      <c r="F166" s="362"/>
      <c r="G166" s="665" t="s">
        <v>2212</v>
      </c>
      <c r="H166" s="665"/>
      <c r="I166" s="665"/>
      <c r="J166" s="665"/>
      <c r="K166" s="665"/>
      <c r="L166" s="665"/>
      <c r="M166" s="665"/>
      <c r="N166" s="665"/>
      <c r="O166" s="665"/>
      <c r="P166" s="665"/>
      <c r="Q166" s="665"/>
      <c r="R166" s="665"/>
      <c r="S166" s="665"/>
      <c r="T166" s="665"/>
      <c r="U166" s="665"/>
      <c r="V166" s="665"/>
      <c r="W166" s="665"/>
      <c r="X166" s="665"/>
      <c r="Y166" s="665"/>
      <c r="Z166" s="665"/>
      <c r="AA166" s="665"/>
      <c r="AB166" s="665"/>
      <c r="AC166" s="665"/>
      <c r="AD166" s="665"/>
      <c r="AE166" s="665"/>
      <c r="AF166" s="665"/>
      <c r="AG166" s="665"/>
      <c r="AH166" s="665"/>
      <c r="AI166" s="665"/>
      <c r="AJ166" s="665"/>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651" t="s">
        <v>149</v>
      </c>
      <c r="C167" s="652"/>
      <c r="D167" s="652"/>
      <c r="E167" s="653"/>
      <c r="F167" s="364"/>
      <c r="G167" s="666" t="s">
        <v>2218</v>
      </c>
      <c r="H167" s="666"/>
      <c r="I167" s="666"/>
      <c r="J167" s="666"/>
      <c r="K167" s="666"/>
      <c r="L167" s="666"/>
      <c r="M167" s="666"/>
      <c r="N167" s="666"/>
      <c r="O167" s="666"/>
      <c r="P167" s="666"/>
      <c r="Q167" s="666"/>
      <c r="R167" s="666"/>
      <c r="S167" s="666"/>
      <c r="T167" s="666"/>
      <c r="U167" s="666"/>
      <c r="V167" s="666"/>
      <c r="W167" s="666"/>
      <c r="X167" s="666"/>
      <c r="Y167" s="666"/>
      <c r="Z167" s="666"/>
      <c r="AA167" s="666"/>
      <c r="AB167" s="666"/>
      <c r="AC167" s="666"/>
      <c r="AD167" s="666"/>
      <c r="AE167" s="666"/>
      <c r="AF167" s="666"/>
      <c r="AG167" s="666"/>
      <c r="AH167" s="666"/>
      <c r="AI167" s="666"/>
      <c r="AJ167" s="666"/>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654"/>
      <c r="C168" s="655"/>
      <c r="D168" s="655"/>
      <c r="E168" s="656"/>
      <c r="F168" s="360"/>
      <c r="G168" s="662" t="s">
        <v>150</v>
      </c>
      <c r="H168" s="662"/>
      <c r="I168" s="662"/>
      <c r="J168" s="662"/>
      <c r="K168" s="662"/>
      <c r="L168" s="662"/>
      <c r="M168" s="662"/>
      <c r="N168" s="662"/>
      <c r="O168" s="662"/>
      <c r="P168" s="662"/>
      <c r="Q168" s="662"/>
      <c r="R168" s="662"/>
      <c r="S168" s="662"/>
      <c r="T168" s="662"/>
      <c r="U168" s="662"/>
      <c r="V168" s="662"/>
      <c r="W168" s="662"/>
      <c r="X168" s="662"/>
      <c r="Y168" s="662"/>
      <c r="Z168" s="662"/>
      <c r="AA168" s="662"/>
      <c r="AB168" s="662"/>
      <c r="AC168" s="662"/>
      <c r="AD168" s="662"/>
      <c r="AE168" s="662"/>
      <c r="AF168" s="662"/>
      <c r="AG168" s="662"/>
      <c r="AH168" s="662"/>
      <c r="AI168" s="662"/>
      <c r="AJ168" s="662"/>
      <c r="AK168" s="366"/>
      <c r="AL168" s="155"/>
      <c r="AM168" s="530" t="b">
        <v>0</v>
      </c>
      <c r="AN168" s="663"/>
      <c r="AO168" s="663"/>
      <c r="AP168" s="663"/>
      <c r="AQ168" s="663"/>
      <c r="AR168" s="663"/>
      <c r="AS168" s="663"/>
      <c r="AT168" s="663"/>
      <c r="AU168" s="663"/>
      <c r="AV168" s="663"/>
      <c r="AW168" s="663"/>
      <c r="AX168" s="663"/>
      <c r="AY168" s="663"/>
      <c r="AZ168" s="663"/>
      <c r="BA168" s="663"/>
      <c r="BB168" s="663"/>
      <c r="BC168" s="663"/>
    </row>
    <row r="169" spans="1:55" s="165" customFormat="1" ht="13.5" customHeight="1">
      <c r="A169" s="164"/>
      <c r="B169" s="654"/>
      <c r="C169" s="655"/>
      <c r="D169" s="655"/>
      <c r="E169" s="656"/>
      <c r="F169" s="360"/>
      <c r="G169" s="662" t="s">
        <v>151</v>
      </c>
      <c r="H169" s="662"/>
      <c r="I169" s="662"/>
      <c r="J169" s="662"/>
      <c r="K169" s="662"/>
      <c r="L169" s="662"/>
      <c r="M169" s="662"/>
      <c r="N169" s="662"/>
      <c r="O169" s="662"/>
      <c r="P169" s="662"/>
      <c r="Q169" s="662"/>
      <c r="R169" s="662"/>
      <c r="S169" s="662"/>
      <c r="T169" s="662"/>
      <c r="U169" s="662"/>
      <c r="V169" s="662"/>
      <c r="W169" s="662"/>
      <c r="X169" s="662"/>
      <c r="Y169" s="662"/>
      <c r="Z169" s="662"/>
      <c r="AA169" s="662"/>
      <c r="AB169" s="662"/>
      <c r="AC169" s="662"/>
      <c r="AD169" s="662"/>
      <c r="AE169" s="662"/>
      <c r="AF169" s="662"/>
      <c r="AG169" s="662"/>
      <c r="AH169" s="662"/>
      <c r="AI169" s="662"/>
      <c r="AJ169" s="662"/>
      <c r="AK169" s="370"/>
      <c r="AL169" s="164"/>
      <c r="AM169" s="530" t="b">
        <v>0</v>
      </c>
      <c r="AN169" s="663"/>
      <c r="AO169" s="663"/>
      <c r="AP169" s="663"/>
      <c r="AQ169" s="663"/>
      <c r="AR169" s="663"/>
      <c r="AS169" s="663"/>
      <c r="AT169" s="663"/>
      <c r="AU169" s="663"/>
      <c r="AV169" s="663"/>
      <c r="AW169" s="663"/>
      <c r="AX169" s="663"/>
      <c r="AY169" s="663"/>
      <c r="AZ169" s="663"/>
      <c r="BA169" s="663"/>
      <c r="BB169" s="663"/>
      <c r="BC169" s="663"/>
    </row>
    <row r="170" spans="1:55" s="165" customFormat="1" ht="13.5" customHeight="1">
      <c r="A170" s="164"/>
      <c r="B170" s="657"/>
      <c r="C170" s="658"/>
      <c r="D170" s="658"/>
      <c r="E170" s="659"/>
      <c r="F170" s="367"/>
      <c r="G170" s="665" t="s">
        <v>152</v>
      </c>
      <c r="H170" s="665"/>
      <c r="I170" s="665"/>
      <c r="J170" s="665"/>
      <c r="K170" s="665"/>
      <c r="L170" s="665"/>
      <c r="M170" s="665"/>
      <c r="N170" s="665"/>
      <c r="O170" s="665"/>
      <c r="P170" s="665"/>
      <c r="Q170" s="665"/>
      <c r="R170" s="665"/>
      <c r="S170" s="665"/>
      <c r="T170" s="665"/>
      <c r="U170" s="665"/>
      <c r="V170" s="665"/>
      <c r="W170" s="665"/>
      <c r="X170" s="665"/>
      <c r="Y170" s="665"/>
      <c r="Z170" s="665"/>
      <c r="AA170" s="665"/>
      <c r="AB170" s="665"/>
      <c r="AC170" s="665"/>
      <c r="AD170" s="665"/>
      <c r="AE170" s="665"/>
      <c r="AF170" s="665"/>
      <c r="AG170" s="665"/>
      <c r="AH170" s="665"/>
      <c r="AI170" s="665"/>
      <c r="AJ170" s="665"/>
      <c r="AK170" s="667"/>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651" t="s">
        <v>153</v>
      </c>
      <c r="C171" s="652"/>
      <c r="D171" s="652"/>
      <c r="E171" s="653"/>
      <c r="F171" s="368"/>
      <c r="G171" s="660" t="s">
        <v>154</v>
      </c>
      <c r="H171" s="660"/>
      <c r="I171" s="660"/>
      <c r="J171" s="660"/>
      <c r="K171" s="660"/>
      <c r="L171" s="660"/>
      <c r="M171" s="660"/>
      <c r="N171" s="660"/>
      <c r="O171" s="660"/>
      <c r="P171" s="660"/>
      <c r="Q171" s="660"/>
      <c r="R171" s="660"/>
      <c r="S171" s="660"/>
      <c r="T171" s="660"/>
      <c r="U171" s="660"/>
      <c r="V171" s="660"/>
      <c r="W171" s="660"/>
      <c r="X171" s="660"/>
      <c r="Y171" s="660"/>
      <c r="Z171" s="660"/>
      <c r="AA171" s="660"/>
      <c r="AB171" s="660"/>
      <c r="AC171" s="660"/>
      <c r="AD171" s="660"/>
      <c r="AE171" s="660"/>
      <c r="AF171" s="660"/>
      <c r="AG171" s="660"/>
      <c r="AH171" s="660"/>
      <c r="AI171" s="660"/>
      <c r="AJ171" s="660"/>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654"/>
      <c r="C172" s="655"/>
      <c r="D172" s="655"/>
      <c r="E172" s="656"/>
      <c r="F172" s="360"/>
      <c r="G172" s="662" t="s">
        <v>155</v>
      </c>
      <c r="H172" s="662"/>
      <c r="I172" s="662"/>
      <c r="J172" s="662"/>
      <c r="K172" s="662"/>
      <c r="L172" s="662"/>
      <c r="M172" s="662"/>
      <c r="N172" s="662"/>
      <c r="O172" s="662"/>
      <c r="P172" s="662"/>
      <c r="Q172" s="662"/>
      <c r="R172" s="662"/>
      <c r="S172" s="662"/>
      <c r="T172" s="662"/>
      <c r="U172" s="662"/>
      <c r="V172" s="662"/>
      <c r="W172" s="662"/>
      <c r="X172" s="662"/>
      <c r="Y172" s="662"/>
      <c r="Z172" s="662"/>
      <c r="AA172" s="662"/>
      <c r="AB172" s="662"/>
      <c r="AC172" s="662"/>
      <c r="AD172" s="662"/>
      <c r="AE172" s="662"/>
      <c r="AF172" s="662"/>
      <c r="AG172" s="662"/>
      <c r="AH172" s="662"/>
      <c r="AI172" s="662"/>
      <c r="AJ172" s="662"/>
      <c r="AK172" s="361"/>
      <c r="AL172" s="164"/>
      <c r="AM172" s="530" t="b">
        <v>1</v>
      </c>
      <c r="AN172" s="663"/>
      <c r="AO172" s="663"/>
      <c r="AP172" s="663"/>
      <c r="AQ172" s="663"/>
      <c r="AR172" s="663"/>
      <c r="AS172" s="663"/>
      <c r="AT172" s="663"/>
      <c r="AU172" s="663"/>
      <c r="AV172" s="663"/>
      <c r="AW172" s="663"/>
      <c r="AX172" s="663"/>
      <c r="AY172" s="663"/>
      <c r="AZ172" s="663"/>
      <c r="BA172" s="663"/>
      <c r="BB172" s="663"/>
      <c r="BC172" s="663"/>
    </row>
    <row r="173" spans="1:55" s="165" customFormat="1" ht="13.5" customHeight="1">
      <c r="A173" s="164"/>
      <c r="B173" s="654"/>
      <c r="C173" s="655"/>
      <c r="D173" s="655"/>
      <c r="E173" s="656"/>
      <c r="F173" s="360"/>
      <c r="G173" s="662" t="s">
        <v>156</v>
      </c>
      <c r="H173" s="662"/>
      <c r="I173" s="662"/>
      <c r="J173" s="662"/>
      <c r="K173" s="662"/>
      <c r="L173" s="662"/>
      <c r="M173" s="662"/>
      <c r="N173" s="662"/>
      <c r="O173" s="662"/>
      <c r="P173" s="662"/>
      <c r="Q173" s="662"/>
      <c r="R173" s="662"/>
      <c r="S173" s="662"/>
      <c r="T173" s="662"/>
      <c r="U173" s="662"/>
      <c r="V173" s="662"/>
      <c r="W173" s="662"/>
      <c r="X173" s="662"/>
      <c r="Y173" s="662"/>
      <c r="Z173" s="662"/>
      <c r="AA173" s="662"/>
      <c r="AB173" s="662"/>
      <c r="AC173" s="662"/>
      <c r="AD173" s="662"/>
      <c r="AE173" s="662"/>
      <c r="AF173" s="662"/>
      <c r="AG173" s="662"/>
      <c r="AH173" s="662"/>
      <c r="AI173" s="662"/>
      <c r="AJ173" s="662"/>
      <c r="AK173" s="361"/>
      <c r="AL173" s="164"/>
      <c r="AM173" s="530" t="b">
        <v>0</v>
      </c>
      <c r="AN173" s="663"/>
      <c r="AO173" s="663"/>
      <c r="AP173" s="663"/>
      <c r="AQ173" s="663"/>
      <c r="AR173" s="663"/>
      <c r="AS173" s="663"/>
      <c r="AT173" s="663"/>
      <c r="AU173" s="663"/>
      <c r="AV173" s="663"/>
      <c r="AW173" s="663"/>
      <c r="AX173" s="663"/>
      <c r="AY173" s="663"/>
      <c r="AZ173" s="663"/>
      <c r="BA173" s="663"/>
      <c r="BB173" s="663"/>
      <c r="BC173" s="663"/>
    </row>
    <row r="174" spans="1:55" s="165" customFormat="1" ht="13.5" customHeight="1">
      <c r="A174" s="164"/>
      <c r="B174" s="657"/>
      <c r="C174" s="658"/>
      <c r="D174" s="658"/>
      <c r="E174" s="659"/>
      <c r="F174" s="367"/>
      <c r="G174" s="665" t="s">
        <v>157</v>
      </c>
      <c r="H174" s="665"/>
      <c r="I174" s="665"/>
      <c r="J174" s="665"/>
      <c r="K174" s="665"/>
      <c r="L174" s="665"/>
      <c r="M174" s="665"/>
      <c r="N174" s="665"/>
      <c r="O174" s="665"/>
      <c r="P174" s="665"/>
      <c r="Q174" s="665"/>
      <c r="R174" s="665"/>
      <c r="S174" s="665"/>
      <c r="T174" s="665"/>
      <c r="U174" s="665"/>
      <c r="V174" s="665"/>
      <c r="W174" s="665"/>
      <c r="X174" s="665"/>
      <c r="Y174" s="665"/>
      <c r="Z174" s="665"/>
      <c r="AA174" s="665"/>
      <c r="AB174" s="665"/>
      <c r="AC174" s="665"/>
      <c r="AD174" s="665"/>
      <c r="AE174" s="665"/>
      <c r="AF174" s="665"/>
      <c r="AG174" s="665"/>
      <c r="AH174" s="665"/>
      <c r="AI174" s="665"/>
      <c r="AJ174" s="665"/>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651" t="s">
        <v>158</v>
      </c>
      <c r="C175" s="652"/>
      <c r="D175" s="652"/>
      <c r="E175" s="653"/>
      <c r="F175" s="368"/>
      <c r="G175" s="660" t="s">
        <v>2217</v>
      </c>
      <c r="H175" s="660"/>
      <c r="I175" s="660"/>
      <c r="J175" s="660"/>
      <c r="K175" s="660"/>
      <c r="L175" s="660"/>
      <c r="M175" s="660"/>
      <c r="N175" s="660"/>
      <c r="O175" s="660"/>
      <c r="P175" s="660"/>
      <c r="Q175" s="660"/>
      <c r="R175" s="660"/>
      <c r="S175" s="660"/>
      <c r="T175" s="660"/>
      <c r="U175" s="660"/>
      <c r="V175" s="660"/>
      <c r="W175" s="660"/>
      <c r="X175" s="660"/>
      <c r="Y175" s="660"/>
      <c r="Z175" s="660"/>
      <c r="AA175" s="660"/>
      <c r="AB175" s="660"/>
      <c r="AC175" s="660"/>
      <c r="AD175" s="660"/>
      <c r="AE175" s="660"/>
      <c r="AF175" s="660"/>
      <c r="AG175" s="660"/>
      <c r="AH175" s="660"/>
      <c r="AI175" s="660"/>
      <c r="AJ175" s="660"/>
      <c r="AK175" s="661"/>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654"/>
      <c r="C176" s="655"/>
      <c r="D176" s="655"/>
      <c r="E176" s="656"/>
      <c r="F176" s="360"/>
      <c r="G176" s="662" t="s">
        <v>159</v>
      </c>
      <c r="H176" s="662"/>
      <c r="I176" s="662"/>
      <c r="J176" s="662"/>
      <c r="K176" s="662"/>
      <c r="L176" s="662"/>
      <c r="M176" s="662"/>
      <c r="N176" s="662"/>
      <c r="O176" s="662"/>
      <c r="P176" s="662"/>
      <c r="Q176" s="662"/>
      <c r="R176" s="662"/>
      <c r="S176" s="662"/>
      <c r="T176" s="662"/>
      <c r="U176" s="662"/>
      <c r="V176" s="662"/>
      <c r="W176" s="662"/>
      <c r="X176" s="662"/>
      <c r="Y176" s="662"/>
      <c r="Z176" s="662"/>
      <c r="AA176" s="662"/>
      <c r="AB176" s="662"/>
      <c r="AC176" s="662"/>
      <c r="AD176" s="662"/>
      <c r="AE176" s="662"/>
      <c r="AF176" s="662"/>
      <c r="AG176" s="662"/>
      <c r="AH176" s="662"/>
      <c r="AI176" s="662"/>
      <c r="AJ176" s="662"/>
      <c r="AK176" s="361"/>
      <c r="AL176" s="164"/>
      <c r="AM176" s="530" t="b">
        <v>0</v>
      </c>
      <c r="AN176" s="663"/>
      <c r="AO176" s="663"/>
      <c r="AP176" s="663"/>
      <c r="AQ176" s="663"/>
      <c r="AR176" s="663"/>
      <c r="AS176" s="663"/>
      <c r="AT176" s="663"/>
      <c r="AU176" s="663"/>
      <c r="AV176" s="663"/>
      <c r="AW176" s="663"/>
      <c r="AX176" s="663"/>
      <c r="AY176" s="663"/>
      <c r="AZ176" s="663"/>
      <c r="BA176" s="663"/>
      <c r="BB176" s="663"/>
      <c r="BC176" s="663"/>
    </row>
    <row r="177" spans="1:59" ht="13.5" customHeight="1">
      <c r="A177" s="155"/>
      <c r="B177" s="654"/>
      <c r="C177" s="655"/>
      <c r="D177" s="655"/>
      <c r="E177" s="656"/>
      <c r="F177" s="360"/>
      <c r="G177" s="662" t="s">
        <v>2216</v>
      </c>
      <c r="H177" s="662"/>
      <c r="I177" s="662"/>
      <c r="J177" s="662"/>
      <c r="K177" s="662"/>
      <c r="L177" s="662"/>
      <c r="M177" s="662"/>
      <c r="N177" s="662"/>
      <c r="O177" s="662"/>
      <c r="P177" s="662"/>
      <c r="Q177" s="662"/>
      <c r="R177" s="662"/>
      <c r="S177" s="662"/>
      <c r="T177" s="662"/>
      <c r="U177" s="662"/>
      <c r="V177" s="662"/>
      <c r="W177" s="662"/>
      <c r="X177" s="662"/>
      <c r="Y177" s="662"/>
      <c r="Z177" s="662"/>
      <c r="AA177" s="662"/>
      <c r="AB177" s="662"/>
      <c r="AC177" s="662"/>
      <c r="AD177" s="662"/>
      <c r="AE177" s="662"/>
      <c r="AF177" s="662"/>
      <c r="AG177" s="662"/>
      <c r="AH177" s="662"/>
      <c r="AI177" s="662"/>
      <c r="AJ177" s="662"/>
      <c r="AK177" s="361"/>
      <c r="AL177" s="164"/>
      <c r="AM177" s="530" t="b">
        <v>0</v>
      </c>
      <c r="AN177" s="663"/>
      <c r="AO177" s="663"/>
      <c r="AP177" s="663"/>
      <c r="AQ177" s="663"/>
      <c r="AR177" s="663"/>
      <c r="AS177" s="663"/>
      <c r="AT177" s="663"/>
      <c r="AU177" s="663"/>
      <c r="AV177" s="663"/>
      <c r="AW177" s="663"/>
      <c r="AX177" s="663"/>
      <c r="AY177" s="663"/>
      <c r="AZ177" s="663"/>
      <c r="BA177" s="663"/>
      <c r="BB177" s="663"/>
      <c r="BC177" s="663"/>
    </row>
    <row r="178" spans="1:59" ht="13.5" customHeight="1" thickBot="1">
      <c r="A178" s="155"/>
      <c r="B178" s="657"/>
      <c r="C178" s="658"/>
      <c r="D178" s="658"/>
      <c r="E178" s="659"/>
      <c r="F178" s="372"/>
      <c r="G178" s="664" t="s">
        <v>2215</v>
      </c>
      <c r="H178" s="664"/>
      <c r="I178" s="664"/>
      <c r="J178" s="664"/>
      <c r="K178" s="664"/>
      <c r="L178" s="664"/>
      <c r="M178" s="664"/>
      <c r="N178" s="664"/>
      <c r="O178" s="664"/>
      <c r="P178" s="664"/>
      <c r="Q178" s="664"/>
      <c r="R178" s="664"/>
      <c r="S178" s="664"/>
      <c r="T178" s="664"/>
      <c r="U178" s="664"/>
      <c r="V178" s="664"/>
      <c r="W178" s="664"/>
      <c r="X178" s="664"/>
      <c r="Y178" s="664"/>
      <c r="Z178" s="664"/>
      <c r="AA178" s="664"/>
      <c r="AB178" s="664"/>
      <c r="AC178" s="664"/>
      <c r="AD178" s="664"/>
      <c r="AE178" s="664"/>
      <c r="AF178" s="664"/>
      <c r="AG178" s="664"/>
      <c r="AH178" s="664"/>
      <c r="AI178" s="664"/>
      <c r="AJ178" s="664"/>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626" t="s">
        <v>160</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2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627" t="s">
        <v>163</v>
      </c>
      <c r="C182" s="628"/>
      <c r="D182" s="628"/>
      <c r="E182" s="629" t="b">
        <v>0</v>
      </c>
      <c r="F182" s="359"/>
      <c r="G182" s="619" t="s">
        <v>2220</v>
      </c>
      <c r="H182" s="619"/>
      <c r="I182" s="619"/>
      <c r="J182" s="619"/>
      <c r="K182" s="619"/>
      <c r="L182" s="619"/>
      <c r="M182" s="619"/>
      <c r="N182" s="619"/>
      <c r="O182" s="619"/>
      <c r="P182" s="619"/>
      <c r="Q182" s="619"/>
      <c r="R182" s="619"/>
      <c r="S182" s="619"/>
      <c r="T182" s="619"/>
      <c r="U182" s="619"/>
      <c r="V182" s="619"/>
      <c r="W182" s="619"/>
      <c r="X182" s="619"/>
      <c r="Y182" s="619"/>
      <c r="Z182" s="619"/>
      <c r="AA182" s="619"/>
      <c r="AB182" s="619"/>
      <c r="AC182" s="619"/>
      <c r="AD182" s="619"/>
      <c r="AE182" s="619"/>
      <c r="AF182" s="619"/>
      <c r="AG182" s="619"/>
      <c r="AH182" s="619"/>
      <c r="AI182" s="619"/>
      <c r="AJ182" s="619"/>
      <c r="AK182" s="633"/>
      <c r="AL182" s="164"/>
      <c r="AM182" s="69" t="b">
        <v>1</v>
      </c>
      <c r="AN182" s="634" t="s">
        <v>162</v>
      </c>
      <c r="AO182" s="635"/>
      <c r="AP182" s="635"/>
      <c r="AQ182" s="635"/>
      <c r="AR182" s="635"/>
      <c r="AS182" s="635"/>
      <c r="AT182" s="635"/>
      <c r="AU182" s="635"/>
      <c r="AV182" s="635"/>
      <c r="AW182" s="635"/>
      <c r="AX182" s="635"/>
      <c r="AY182" s="635"/>
      <c r="AZ182" s="635"/>
      <c r="BA182" s="635"/>
      <c r="BB182" s="635"/>
      <c r="BC182" s="636"/>
    </row>
    <row r="183" spans="1:59" s="375" customFormat="1" ht="18.75" customHeight="1" thickBot="1">
      <c r="A183" s="371"/>
      <c r="B183" s="630"/>
      <c r="C183" s="631"/>
      <c r="D183" s="631"/>
      <c r="E183" s="632" t="b">
        <v>0</v>
      </c>
      <c r="F183" s="372"/>
      <c r="G183" s="640" t="s">
        <v>2221</v>
      </c>
      <c r="H183" s="640"/>
      <c r="I183" s="640"/>
      <c r="J183" s="640"/>
      <c r="K183" s="640"/>
      <c r="L183" s="640"/>
      <c r="M183" s="640"/>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0"/>
      <c r="AK183" s="641"/>
      <c r="AL183" s="155"/>
      <c r="AM183" s="69" t="b">
        <v>0</v>
      </c>
      <c r="AN183" s="637"/>
      <c r="AO183" s="638"/>
      <c r="AP183" s="638"/>
      <c r="AQ183" s="638"/>
      <c r="AR183" s="638"/>
      <c r="AS183" s="638"/>
      <c r="AT183" s="638"/>
      <c r="AU183" s="638"/>
      <c r="AV183" s="638"/>
      <c r="AW183" s="638"/>
      <c r="AX183" s="638"/>
      <c r="AY183" s="638"/>
      <c r="AZ183" s="638"/>
      <c r="BA183" s="638"/>
      <c r="BB183" s="638"/>
      <c r="BC183" s="639"/>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642" t="s">
        <v>166</v>
      </c>
      <c r="C187" s="643"/>
      <c r="D187" s="643"/>
      <c r="E187" s="643"/>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4"/>
      <c r="AE187" s="645" t="s">
        <v>167</v>
      </c>
      <c r="AF187" s="646"/>
      <c r="AG187" s="646"/>
      <c r="AH187" s="646"/>
      <c r="AI187" s="646"/>
      <c r="AJ187" s="647"/>
      <c r="AK187" s="357" t="str">
        <f>IF(AND(AM188=TRUE,OR(Q20=0,AM189=TRUE),AM190=TRUE,AM191=TRUE,AM192=TRUE,AM193=TRUE),"○","×")</f>
        <v>○</v>
      </c>
      <c r="AL187" s="155"/>
      <c r="AM187" s="648" t="s">
        <v>2015</v>
      </c>
      <c r="AN187" s="649"/>
      <c r="AO187" s="649"/>
      <c r="AP187" s="649"/>
      <c r="AQ187" s="649"/>
      <c r="AR187" s="649"/>
      <c r="AS187" s="649"/>
      <c r="AT187" s="649"/>
      <c r="AU187" s="649"/>
      <c r="AV187" s="649"/>
      <c r="AW187" s="649"/>
      <c r="AX187" s="649"/>
      <c r="AY187" s="649"/>
      <c r="AZ187" s="649"/>
      <c r="BA187" s="649"/>
      <c r="BB187" s="649"/>
      <c r="BC187" s="650"/>
    </row>
    <row r="188" spans="1:59" s="165" customFormat="1" ht="26.25" customHeight="1">
      <c r="A188" s="164"/>
      <c r="B188" s="359"/>
      <c r="C188" s="619" t="s">
        <v>168</v>
      </c>
      <c r="D188" s="619"/>
      <c r="E188" s="619"/>
      <c r="F188" s="619"/>
      <c r="G188" s="619"/>
      <c r="H188" s="619"/>
      <c r="I188" s="619"/>
      <c r="J188" s="619"/>
      <c r="K188" s="619"/>
      <c r="L188" s="619"/>
      <c r="M188" s="619"/>
      <c r="N188" s="619"/>
      <c r="O188" s="619"/>
      <c r="P188" s="619"/>
      <c r="Q188" s="619"/>
      <c r="R188" s="619"/>
      <c r="S188" s="619"/>
      <c r="T188" s="619"/>
      <c r="U188" s="619"/>
      <c r="V188" s="619"/>
      <c r="W188" s="619"/>
      <c r="X188" s="619"/>
      <c r="Y188" s="619"/>
      <c r="Z188" s="619"/>
      <c r="AA188" s="619"/>
      <c r="AB188" s="619"/>
      <c r="AC188" s="619"/>
      <c r="AD188" s="620"/>
      <c r="AE188" s="621" t="s">
        <v>169</v>
      </c>
      <c r="AF188" s="622"/>
      <c r="AG188" s="622"/>
      <c r="AH188" s="622"/>
      <c r="AI188" s="622"/>
      <c r="AJ188" s="622"/>
      <c r="AK188" s="623"/>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624" t="s">
        <v>2237</v>
      </c>
      <c r="D189" s="624"/>
      <c r="E189" s="624"/>
      <c r="F189" s="624"/>
      <c r="G189" s="624"/>
      <c r="H189" s="624"/>
      <c r="I189" s="624"/>
      <c r="J189" s="624"/>
      <c r="K189" s="624"/>
      <c r="L189" s="624"/>
      <c r="M189" s="624"/>
      <c r="N189" s="624"/>
      <c r="O189" s="624"/>
      <c r="P189" s="624"/>
      <c r="Q189" s="624"/>
      <c r="R189" s="624"/>
      <c r="S189" s="624"/>
      <c r="T189" s="624"/>
      <c r="U189" s="624"/>
      <c r="V189" s="624"/>
      <c r="W189" s="624"/>
      <c r="X189" s="624"/>
      <c r="Y189" s="624"/>
      <c r="Z189" s="624"/>
      <c r="AA189" s="624"/>
      <c r="AB189" s="624"/>
      <c r="AC189" s="624"/>
      <c r="AD189" s="625"/>
      <c r="AE189" s="611" t="s">
        <v>169</v>
      </c>
      <c r="AF189" s="612"/>
      <c r="AG189" s="612"/>
      <c r="AH189" s="612"/>
      <c r="AI189" s="612"/>
      <c r="AJ189" s="612"/>
      <c r="AK189" s="613"/>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606" t="s">
        <v>170</v>
      </c>
      <c r="D190" s="606"/>
      <c r="E190" s="606"/>
      <c r="F190" s="606"/>
      <c r="G190" s="606"/>
      <c r="H190" s="606"/>
      <c r="I190" s="606"/>
      <c r="J190" s="606"/>
      <c r="K190" s="606"/>
      <c r="L190" s="606"/>
      <c r="M190" s="606"/>
      <c r="N190" s="606"/>
      <c r="O190" s="606"/>
      <c r="P190" s="606"/>
      <c r="Q190" s="606"/>
      <c r="R190" s="606"/>
      <c r="S190" s="606"/>
      <c r="T190" s="606"/>
      <c r="U190" s="606"/>
      <c r="V190" s="606"/>
      <c r="W190" s="606"/>
      <c r="X190" s="606"/>
      <c r="Y190" s="606"/>
      <c r="Z190" s="606"/>
      <c r="AA190" s="606"/>
      <c r="AB190" s="606"/>
      <c r="AC190" s="606"/>
      <c r="AD190" s="607"/>
      <c r="AE190" s="611" t="s">
        <v>171</v>
      </c>
      <c r="AF190" s="612"/>
      <c r="AG190" s="612"/>
      <c r="AH190" s="612"/>
      <c r="AI190" s="612"/>
      <c r="AJ190" s="612"/>
      <c r="AK190" s="613"/>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606" t="s">
        <v>172</v>
      </c>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7"/>
      <c r="AE191" s="608" t="s">
        <v>173</v>
      </c>
      <c r="AF191" s="609"/>
      <c r="AG191" s="609"/>
      <c r="AH191" s="609"/>
      <c r="AI191" s="609"/>
      <c r="AJ191" s="609"/>
      <c r="AK191" s="610"/>
      <c r="AL191" s="155"/>
      <c r="AM191" s="69" t="b">
        <v>1</v>
      </c>
    </row>
    <row r="192" spans="1:59" s="165" customFormat="1" ht="23.25" customHeight="1">
      <c r="A192" s="164"/>
      <c r="B192" s="368"/>
      <c r="C192" s="606" t="s">
        <v>174</v>
      </c>
      <c r="D192" s="606"/>
      <c r="E192" s="606"/>
      <c r="F192" s="606"/>
      <c r="G192" s="606"/>
      <c r="H192" s="606"/>
      <c r="I192" s="606"/>
      <c r="J192" s="606"/>
      <c r="K192" s="606"/>
      <c r="L192" s="606"/>
      <c r="M192" s="606"/>
      <c r="N192" s="606"/>
      <c r="O192" s="606"/>
      <c r="P192" s="606"/>
      <c r="Q192" s="606"/>
      <c r="R192" s="606"/>
      <c r="S192" s="606"/>
      <c r="T192" s="606"/>
      <c r="U192" s="606"/>
      <c r="V192" s="606"/>
      <c r="W192" s="606"/>
      <c r="X192" s="606"/>
      <c r="Y192" s="606"/>
      <c r="Z192" s="606"/>
      <c r="AA192" s="606"/>
      <c r="AB192" s="606"/>
      <c r="AC192" s="606"/>
      <c r="AD192" s="607"/>
      <c r="AE192" s="611" t="s">
        <v>175</v>
      </c>
      <c r="AF192" s="612"/>
      <c r="AG192" s="612"/>
      <c r="AH192" s="612"/>
      <c r="AI192" s="612"/>
      <c r="AJ192" s="612"/>
      <c r="AK192" s="613"/>
      <c r="AL192" s="155"/>
      <c r="AM192" s="69" t="b">
        <v>1</v>
      </c>
      <c r="AN192" s="382"/>
      <c r="AO192" s="382"/>
      <c r="AP192" s="382"/>
    </row>
    <row r="193" spans="1:59" s="165" customFormat="1" ht="13.5" customHeight="1" thickBot="1">
      <c r="A193" s="164"/>
      <c r="B193" s="372"/>
      <c r="C193" s="614" t="s">
        <v>176</v>
      </c>
      <c r="D193" s="614"/>
      <c r="E193" s="614"/>
      <c r="F193" s="614"/>
      <c r="G193" s="614"/>
      <c r="H193" s="614"/>
      <c r="I193" s="614"/>
      <c r="J193" s="614"/>
      <c r="K193" s="614"/>
      <c r="L193" s="614"/>
      <c r="M193" s="614"/>
      <c r="N193" s="614"/>
      <c r="O193" s="614"/>
      <c r="P193" s="614"/>
      <c r="Q193" s="614"/>
      <c r="R193" s="614"/>
      <c r="S193" s="614"/>
      <c r="T193" s="614"/>
      <c r="U193" s="614"/>
      <c r="V193" s="614"/>
      <c r="W193" s="614"/>
      <c r="X193" s="614"/>
      <c r="Y193" s="614"/>
      <c r="Z193" s="614"/>
      <c r="AA193" s="614"/>
      <c r="AB193" s="614"/>
      <c r="AC193" s="614"/>
      <c r="AD193" s="615"/>
      <c r="AE193" s="616" t="s">
        <v>177</v>
      </c>
      <c r="AF193" s="617"/>
      <c r="AG193" s="617"/>
      <c r="AH193" s="617"/>
      <c r="AI193" s="617"/>
      <c r="AJ193" s="617"/>
      <c r="AK193" s="61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600" t="s">
        <v>2222</v>
      </c>
      <c r="D196" s="600"/>
      <c r="E196" s="600"/>
      <c r="F196" s="600"/>
      <c r="G196" s="600"/>
      <c r="H196" s="600"/>
      <c r="I196" s="600"/>
      <c r="J196" s="600"/>
      <c r="K196" s="600"/>
      <c r="L196" s="600"/>
      <c r="M196" s="600"/>
      <c r="N196" s="600"/>
      <c r="O196" s="600"/>
      <c r="P196" s="600"/>
      <c r="Q196" s="600"/>
      <c r="R196" s="600"/>
      <c r="S196" s="600"/>
      <c r="T196" s="600"/>
      <c r="U196" s="600"/>
      <c r="V196" s="600"/>
      <c r="W196" s="600"/>
      <c r="X196" s="600"/>
      <c r="Y196" s="600"/>
      <c r="Z196" s="600"/>
      <c r="AA196" s="600"/>
      <c r="AB196" s="600"/>
      <c r="AC196" s="600"/>
      <c r="AD196" s="600"/>
      <c r="AE196" s="600"/>
      <c r="AF196" s="600"/>
      <c r="AG196" s="600"/>
      <c r="AH196" s="600"/>
      <c r="AI196" s="600"/>
      <c r="AJ196" s="600"/>
      <c r="AK196" s="600"/>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601" t="s">
        <v>180</v>
      </c>
      <c r="D199" s="601"/>
      <c r="E199" s="601"/>
      <c r="F199" s="601"/>
      <c r="G199" s="601"/>
      <c r="H199" s="601"/>
      <c r="I199" s="601"/>
      <c r="J199" s="601"/>
      <c r="K199" s="601"/>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602">
        <v>6</v>
      </c>
      <c r="F201" s="603"/>
      <c r="G201" s="393" t="s">
        <v>74</v>
      </c>
      <c r="H201" s="602" t="s">
        <v>181</v>
      </c>
      <c r="I201" s="603"/>
      <c r="J201" s="393" t="s">
        <v>182</v>
      </c>
      <c r="K201" s="602" t="s">
        <v>181</v>
      </c>
      <c r="L201" s="603"/>
      <c r="M201" s="393" t="s">
        <v>183</v>
      </c>
      <c r="N201" s="381"/>
      <c r="O201" s="604" t="s">
        <v>20</v>
      </c>
      <c r="P201" s="604"/>
      <c r="Q201" s="604"/>
      <c r="R201" s="605" t="str">
        <f>IF(H7="","",H7)</f>
        <v>○○ケアサービス</v>
      </c>
      <c r="S201" s="605"/>
      <c r="T201" s="605"/>
      <c r="U201" s="605"/>
      <c r="V201" s="605"/>
      <c r="W201" s="605"/>
      <c r="X201" s="605"/>
      <c r="Y201" s="605"/>
      <c r="Z201" s="605"/>
      <c r="AA201" s="605"/>
      <c r="AB201" s="605"/>
      <c r="AC201" s="605"/>
      <c r="AD201" s="605"/>
      <c r="AE201" s="605"/>
      <c r="AF201" s="605"/>
      <c r="AG201" s="605"/>
      <c r="AH201" s="605"/>
      <c r="AI201" s="605"/>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596" t="s">
        <v>184</v>
      </c>
      <c r="P202" s="596"/>
      <c r="Q202" s="596"/>
      <c r="R202" s="597" t="s">
        <v>22</v>
      </c>
      <c r="S202" s="597"/>
      <c r="T202" s="598" t="s">
        <v>2356</v>
      </c>
      <c r="U202" s="598"/>
      <c r="V202" s="598"/>
      <c r="W202" s="598"/>
      <c r="X202" s="598"/>
      <c r="Y202" s="599" t="s">
        <v>23</v>
      </c>
      <c r="Z202" s="599"/>
      <c r="AA202" s="598" t="s">
        <v>2357</v>
      </c>
      <c r="AB202" s="598"/>
      <c r="AC202" s="598"/>
      <c r="AD202" s="598"/>
      <c r="AE202" s="598"/>
      <c r="AF202" s="598"/>
      <c r="AG202" s="598"/>
      <c r="AH202" s="598"/>
      <c r="AI202" s="598"/>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570" t="s">
        <v>188</v>
      </c>
      <c r="C209" s="570"/>
      <c r="D209" s="570"/>
      <c r="E209" s="570"/>
      <c r="F209" s="570"/>
      <c r="G209" s="570"/>
      <c r="H209" s="570"/>
      <c r="I209" s="570"/>
      <c r="J209" s="570"/>
      <c r="K209" s="570"/>
      <c r="L209" s="570"/>
      <c r="M209" s="570"/>
      <c r="N209" s="570"/>
      <c r="O209" s="570"/>
      <c r="P209" s="570"/>
      <c r="Q209" s="570"/>
      <c r="R209" s="570"/>
      <c r="S209" s="570"/>
      <c r="T209" s="570"/>
      <c r="U209" s="570"/>
      <c r="V209" s="570"/>
      <c r="W209" s="570"/>
      <c r="X209" s="570"/>
      <c r="Y209" s="570"/>
      <c r="Z209" s="570"/>
      <c r="AA209" s="570"/>
      <c r="AB209" s="570"/>
      <c r="AC209" s="570"/>
      <c r="AD209" s="570"/>
      <c r="AE209" s="570"/>
      <c r="AF209" s="570"/>
      <c r="AG209" s="570"/>
      <c r="AH209" s="570"/>
      <c r="AI209" s="570"/>
      <c r="AJ209" s="570"/>
      <c r="AK209" s="570"/>
      <c r="AL209" s="155"/>
    </row>
    <row r="210" spans="1:60">
      <c r="A210" s="155"/>
      <c r="B210" s="584" t="s">
        <v>189</v>
      </c>
      <c r="C210" s="587" t="s">
        <v>190</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416" t="str">
        <f>Y20</f>
        <v/>
      </c>
      <c r="AL210" s="155"/>
    </row>
    <row r="211" spans="1:60">
      <c r="A211" s="155"/>
      <c r="B211" s="585"/>
      <c r="C211" s="590" t="s">
        <v>191</v>
      </c>
      <c r="D211" s="591"/>
      <c r="E211" s="591"/>
      <c r="F211" s="591"/>
      <c r="G211" s="591"/>
      <c r="H211" s="591"/>
      <c r="I211" s="591"/>
      <c r="J211" s="591"/>
      <c r="K211" s="591"/>
      <c r="L211" s="591"/>
      <c r="M211" s="591"/>
      <c r="N211" s="591"/>
      <c r="O211" s="591"/>
      <c r="P211" s="591"/>
      <c r="Q211" s="591"/>
      <c r="R211" s="591"/>
      <c r="S211" s="591"/>
      <c r="T211" s="591"/>
      <c r="U211" s="591"/>
      <c r="V211" s="591"/>
      <c r="W211" s="591"/>
      <c r="X211" s="591"/>
      <c r="Y211" s="591"/>
      <c r="Z211" s="591"/>
      <c r="AA211" s="591"/>
      <c r="AB211" s="591"/>
      <c r="AC211" s="591"/>
      <c r="AD211" s="591"/>
      <c r="AE211" s="591"/>
      <c r="AF211" s="591"/>
      <c r="AG211" s="591"/>
      <c r="AH211" s="591"/>
      <c r="AI211" s="591"/>
      <c r="AJ211" s="592"/>
      <c r="AK211" s="416" t="str">
        <f>Y21</f>
        <v>○</v>
      </c>
      <c r="AL211" s="155"/>
    </row>
    <row r="212" spans="1:60">
      <c r="A212" s="155"/>
      <c r="B212" s="586"/>
      <c r="C212" s="590" t="s">
        <v>192</v>
      </c>
      <c r="D212" s="591"/>
      <c r="E212" s="591"/>
      <c r="F212" s="591"/>
      <c r="G212" s="591"/>
      <c r="H212" s="591"/>
      <c r="I212" s="591"/>
      <c r="J212" s="591"/>
      <c r="K212" s="591"/>
      <c r="L212" s="591"/>
      <c r="M212" s="591"/>
      <c r="N212" s="591"/>
      <c r="O212" s="591"/>
      <c r="P212" s="591"/>
      <c r="Q212" s="591"/>
      <c r="R212" s="591"/>
      <c r="S212" s="591"/>
      <c r="T212" s="591"/>
      <c r="U212" s="591"/>
      <c r="V212" s="591"/>
      <c r="W212" s="591"/>
      <c r="X212" s="591"/>
      <c r="Y212" s="591"/>
      <c r="Z212" s="591"/>
      <c r="AA212" s="591"/>
      <c r="AB212" s="591"/>
      <c r="AC212" s="591"/>
      <c r="AD212" s="591"/>
      <c r="AE212" s="591"/>
      <c r="AF212" s="591"/>
      <c r="AG212" s="591"/>
      <c r="AH212" s="591"/>
      <c r="AI212" s="591"/>
      <c r="AJ212" s="592"/>
      <c r="AK212" s="416" t="str">
        <f>IF(Y25="○","○",IF(AA25="○","○","×"))</f>
        <v>○</v>
      </c>
      <c r="AL212" s="155"/>
    </row>
    <row r="213" spans="1:60">
      <c r="A213" s="155"/>
      <c r="B213" s="417" t="s">
        <v>193</v>
      </c>
      <c r="C213" s="590" t="s">
        <v>194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416" t="str">
        <f>AB37</f>
        <v>○</v>
      </c>
      <c r="AL213" s="155"/>
    </row>
    <row r="214" spans="1:60">
      <c r="A214" s="155"/>
      <c r="B214" s="418" t="s">
        <v>195</v>
      </c>
      <c r="C214" s="593" t="s">
        <v>196</v>
      </c>
      <c r="D214" s="594"/>
      <c r="E214" s="594"/>
      <c r="F214" s="594"/>
      <c r="G214" s="594"/>
      <c r="H214" s="594"/>
      <c r="I214" s="594"/>
      <c r="J214" s="594"/>
      <c r="K214" s="594"/>
      <c r="L214" s="594"/>
      <c r="M214" s="594"/>
      <c r="N214" s="594"/>
      <c r="O214" s="594"/>
      <c r="P214" s="594"/>
      <c r="Q214" s="594"/>
      <c r="R214" s="594"/>
      <c r="S214" s="594"/>
      <c r="T214" s="594"/>
      <c r="U214" s="594"/>
      <c r="V214" s="594"/>
      <c r="W214" s="594"/>
      <c r="X214" s="594"/>
      <c r="Y214" s="594"/>
      <c r="Z214" s="594"/>
      <c r="AA214" s="594"/>
      <c r="AB214" s="594"/>
      <c r="AC214" s="594"/>
      <c r="AD214" s="594"/>
      <c r="AE214" s="594"/>
      <c r="AF214" s="594"/>
      <c r="AG214" s="594"/>
      <c r="AH214" s="594"/>
      <c r="AI214" s="594"/>
      <c r="AJ214" s="595"/>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570" t="s">
        <v>2227</v>
      </c>
      <c r="C216" s="570"/>
      <c r="D216" s="570"/>
      <c r="E216" s="570"/>
      <c r="F216" s="570"/>
      <c r="G216" s="570"/>
      <c r="H216" s="570"/>
      <c r="I216" s="570"/>
      <c r="J216" s="570"/>
      <c r="K216" s="570"/>
      <c r="L216" s="570"/>
      <c r="M216" s="570"/>
      <c r="N216" s="570"/>
      <c r="O216" s="570"/>
      <c r="P216" s="570"/>
      <c r="Q216" s="570"/>
      <c r="R216" s="570"/>
      <c r="S216" s="570"/>
      <c r="T216" s="570"/>
      <c r="U216" s="570"/>
      <c r="V216" s="570"/>
      <c r="W216" s="570"/>
      <c r="X216" s="570"/>
      <c r="Y216" s="570"/>
      <c r="Z216" s="570"/>
      <c r="AA216" s="570"/>
      <c r="AB216" s="570"/>
      <c r="AC216" s="570"/>
      <c r="AD216" s="570"/>
      <c r="AE216" s="570"/>
      <c r="AF216" s="570"/>
      <c r="AG216" s="570"/>
      <c r="AH216" s="570"/>
      <c r="AI216" s="570"/>
      <c r="AJ216" s="570"/>
      <c r="AK216" s="570"/>
      <c r="AL216" s="155"/>
      <c r="AM216" s="157"/>
    </row>
    <row r="217" spans="1:60" s="375" customFormat="1">
      <c r="A217" s="371"/>
      <c r="B217" s="419" t="s">
        <v>189</v>
      </c>
      <c r="C217" s="571" t="s">
        <v>197</v>
      </c>
      <c r="D217" s="572"/>
      <c r="E217" s="572"/>
      <c r="F217" s="572"/>
      <c r="G217" s="572"/>
      <c r="H217" s="572"/>
      <c r="I217" s="573"/>
      <c r="J217" s="574" t="s">
        <v>198</v>
      </c>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5"/>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566" t="s">
        <v>193</v>
      </c>
      <c r="C218" s="567" t="s">
        <v>199</v>
      </c>
      <c r="D218" s="567"/>
      <c r="E218" s="567"/>
      <c r="F218" s="567"/>
      <c r="G218" s="567"/>
      <c r="H218" s="567"/>
      <c r="I218" s="567"/>
      <c r="J218" s="568" t="s">
        <v>200</v>
      </c>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9"/>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566"/>
      <c r="C219" s="567"/>
      <c r="D219" s="567"/>
      <c r="E219" s="567"/>
      <c r="F219" s="567"/>
      <c r="G219" s="567"/>
      <c r="H219" s="567"/>
      <c r="I219" s="567"/>
      <c r="J219" s="568" t="s">
        <v>201</v>
      </c>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9"/>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566"/>
      <c r="C220" s="567"/>
      <c r="D220" s="567"/>
      <c r="E220" s="567"/>
      <c r="F220" s="567"/>
      <c r="G220" s="567"/>
      <c r="H220" s="567"/>
      <c r="I220" s="567"/>
      <c r="J220" s="568" t="s">
        <v>2226</v>
      </c>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9"/>
      <c r="AK220" s="416" t="str">
        <f>AI82</f>
        <v>○</v>
      </c>
      <c r="AL220" s="421"/>
      <c r="AM220" s="157"/>
    </row>
    <row r="221" spans="1:60" s="375" customFormat="1" ht="25.5" customHeight="1">
      <c r="A221" s="371"/>
      <c r="B221" s="566"/>
      <c r="C221" s="567"/>
      <c r="D221" s="567"/>
      <c r="E221" s="567"/>
      <c r="F221" s="567"/>
      <c r="G221" s="567"/>
      <c r="H221" s="567"/>
      <c r="I221" s="567"/>
      <c r="J221" s="568" t="s">
        <v>202</v>
      </c>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9"/>
      <c r="AK221" s="416" t="str">
        <f>AI87</f>
        <v>○</v>
      </c>
      <c r="AL221" s="421"/>
      <c r="AM221" s="157"/>
    </row>
    <row r="222" spans="1:60" s="375" customFormat="1" ht="48.75" customHeight="1">
      <c r="A222" s="371"/>
      <c r="B222" s="566" t="s">
        <v>195</v>
      </c>
      <c r="C222" s="567" t="s">
        <v>204</v>
      </c>
      <c r="D222" s="567"/>
      <c r="E222" s="567"/>
      <c r="F222" s="567"/>
      <c r="G222" s="567"/>
      <c r="H222" s="567"/>
      <c r="I222" s="567"/>
      <c r="J222" s="568" t="s">
        <v>2225</v>
      </c>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9"/>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566"/>
      <c r="C223" s="567"/>
      <c r="D223" s="567"/>
      <c r="E223" s="567"/>
      <c r="F223" s="567"/>
      <c r="G223" s="567"/>
      <c r="H223" s="567"/>
      <c r="I223" s="567"/>
      <c r="J223" s="568" t="s">
        <v>2224</v>
      </c>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9"/>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567" t="s">
        <v>205</v>
      </c>
      <c r="D224" s="567"/>
      <c r="E224" s="567"/>
      <c r="F224" s="567"/>
      <c r="G224" s="567"/>
      <c r="H224" s="567"/>
      <c r="I224" s="567"/>
      <c r="J224" s="568" t="s">
        <v>206</v>
      </c>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9"/>
      <c r="AK224" s="416" t="str">
        <f>IF(AM116="","",IF(OR(S118="○",AK125="○"),"○","×"))</f>
        <v>○</v>
      </c>
      <c r="AL224" s="155"/>
      <c r="AM224" s="157"/>
    </row>
    <row r="225" spans="1:60" s="165" customFormat="1" ht="36" customHeight="1">
      <c r="A225" s="164"/>
      <c r="B225" s="417" t="s">
        <v>2174</v>
      </c>
      <c r="C225" s="567" t="s">
        <v>207</v>
      </c>
      <c r="D225" s="567"/>
      <c r="E225" s="567"/>
      <c r="F225" s="567"/>
      <c r="G225" s="567"/>
      <c r="H225" s="567"/>
      <c r="I225" s="567"/>
      <c r="J225" s="568" t="s">
        <v>208</v>
      </c>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9"/>
      <c r="AK225" s="416" t="str">
        <f>IF(OR(AND(AD129&lt;&gt;"×",AD131&lt;&gt;"×"),AK134="○"),"○","×")</f>
        <v>○</v>
      </c>
      <c r="AL225" s="155"/>
      <c r="AM225" s="157"/>
    </row>
    <row r="226" spans="1:60" s="165" customFormat="1">
      <c r="A226" s="164"/>
      <c r="B226" s="417" t="s">
        <v>2175</v>
      </c>
      <c r="C226" s="567" t="s">
        <v>210</v>
      </c>
      <c r="D226" s="567"/>
      <c r="E226" s="567"/>
      <c r="F226" s="567"/>
      <c r="G226" s="567"/>
      <c r="H226" s="567"/>
      <c r="I226" s="567"/>
      <c r="J226" s="574" t="s">
        <v>2223</v>
      </c>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5"/>
      <c r="AK226" s="416" t="str">
        <f>IF(AND(S143="",S144=""),"",IF(AND(S143&lt;&gt;"×",S144&lt;&gt;"×"),"○","×"))</f>
        <v>○</v>
      </c>
      <c r="AL226" s="422"/>
      <c r="AM226" s="157"/>
    </row>
    <row r="227" spans="1:60" s="165" customFormat="1">
      <c r="A227" s="164"/>
      <c r="B227" s="566" t="s">
        <v>209</v>
      </c>
      <c r="C227" s="567" t="s">
        <v>211</v>
      </c>
      <c r="D227" s="567"/>
      <c r="E227" s="567"/>
      <c r="F227" s="567"/>
      <c r="G227" s="567"/>
      <c r="H227" s="567"/>
      <c r="I227" s="567"/>
      <c r="J227" s="574" t="s">
        <v>212</v>
      </c>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5"/>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580"/>
      <c r="C228" s="581"/>
      <c r="D228" s="581"/>
      <c r="E228" s="581"/>
      <c r="F228" s="581"/>
      <c r="G228" s="581"/>
      <c r="H228" s="581"/>
      <c r="I228" s="581"/>
      <c r="J228" s="582" t="s">
        <v>213</v>
      </c>
      <c r="K228" s="582"/>
      <c r="L228" s="582"/>
      <c r="M228" s="582"/>
      <c r="N228" s="582"/>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3"/>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570" t="s">
        <v>214</v>
      </c>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0"/>
      <c r="AL230" s="155"/>
    </row>
    <row r="231" spans="1:60">
      <c r="A231" s="155"/>
      <c r="B231" s="423" t="s">
        <v>27</v>
      </c>
      <c r="C231" s="576" t="s">
        <v>215</v>
      </c>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7"/>
      <c r="AK231" s="416" t="str">
        <f>AK187</f>
        <v>○</v>
      </c>
      <c r="AL231" s="155"/>
    </row>
    <row r="232" spans="1:60" ht="13.5" customHeight="1">
      <c r="B232" s="424" t="s">
        <v>27</v>
      </c>
      <c r="C232" s="578" t="s">
        <v>2094</v>
      </c>
      <c r="D232" s="578"/>
      <c r="E232" s="578"/>
      <c r="F232" s="578"/>
      <c r="G232" s="578"/>
      <c r="H232" s="578"/>
      <c r="I232" s="578"/>
      <c r="J232" s="578"/>
      <c r="K232" s="578"/>
      <c r="L232" s="578"/>
      <c r="M232" s="578"/>
      <c r="N232" s="578"/>
      <c r="O232" s="578"/>
      <c r="P232" s="578"/>
      <c r="Q232" s="578"/>
      <c r="R232" s="578"/>
      <c r="S232" s="578"/>
      <c r="T232" s="578"/>
      <c r="U232" s="578"/>
      <c r="V232" s="578"/>
      <c r="W232" s="578"/>
      <c r="X232" s="578"/>
      <c r="Y232" s="578"/>
      <c r="Z232" s="578"/>
      <c r="AA232" s="578"/>
      <c r="AB232" s="578"/>
      <c r="AC232" s="578"/>
      <c r="AD232" s="578"/>
      <c r="AE232" s="578"/>
      <c r="AF232" s="578"/>
      <c r="AG232" s="578"/>
      <c r="AH232" s="578"/>
      <c r="AI232" s="578"/>
      <c r="AJ232" s="57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sheet="1" formatCells="0" formatColumns="0" formatRows="0" sort="0" autoFilter="0"/>
  <mergeCells count="353">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AN182:BC183"/>
    <mergeCell ref="G183:AK183"/>
    <mergeCell ref="B187:AD187"/>
    <mergeCell ref="AE187:AJ187"/>
    <mergeCell ref="AM187:BC187"/>
    <mergeCell ref="B175:E178"/>
    <mergeCell ref="G175:AK175"/>
    <mergeCell ref="G176:AJ176"/>
    <mergeCell ref="AN176:BC177"/>
    <mergeCell ref="G177:AJ177"/>
    <mergeCell ref="G178:AJ178"/>
    <mergeCell ref="C188:AD188"/>
    <mergeCell ref="AE188:AK188"/>
    <mergeCell ref="C189:AD189"/>
    <mergeCell ref="AE189:AK189"/>
    <mergeCell ref="C190:AD190"/>
    <mergeCell ref="AE190:AK190"/>
    <mergeCell ref="B180:AK180"/>
    <mergeCell ref="B182:E183"/>
    <mergeCell ref="G182:AK182"/>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B230:AK230"/>
    <mergeCell ref="C231:AJ231"/>
    <mergeCell ref="C232:AJ232"/>
    <mergeCell ref="C225:I225"/>
    <mergeCell ref="J225:AJ225"/>
    <mergeCell ref="C226:I226"/>
    <mergeCell ref="J226:AJ226"/>
    <mergeCell ref="B227:B228"/>
    <mergeCell ref="C227:I228"/>
    <mergeCell ref="J227:AJ227"/>
    <mergeCell ref="J228:AJ228"/>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display="aaa@aaa.aa.jp"/>
  </hyperlink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0" r:id="rId4" name="Check Box 1">
              <controlPr defaultSize="0" autoFill="0" autoLine="0" autoPict="0">
                <anchor moveWithCells="1">
                  <from>
                    <xdr:col>1</xdr:col>
                    <xdr:colOff>91440</xdr:colOff>
                    <xdr:row>36</xdr:row>
                    <xdr:rowOff>15240</xdr:rowOff>
                  </from>
                  <to>
                    <xdr:col>2</xdr:col>
                    <xdr:colOff>76200</xdr:colOff>
                    <xdr:row>36</xdr:row>
                    <xdr:rowOff>175260</xdr:rowOff>
                  </to>
                </anchor>
              </controlPr>
            </control>
          </mc:Choice>
        </mc:AlternateContent>
        <mc:AlternateContent xmlns:mc="http://schemas.openxmlformats.org/markup-compatibility/2006">
          <mc:Choice Requires="x14">
            <control shapeId="35902" r:id="rId5" name="Check Box 2">
              <controlPr defaultSize="0" autoFill="0" autoLine="0" autoPict="0">
                <anchor moveWithCells="1">
                  <from>
                    <xdr:col>4</xdr:col>
                    <xdr:colOff>152400</xdr:colOff>
                    <xdr:row>43</xdr:row>
                    <xdr:rowOff>53340</xdr:rowOff>
                  </from>
                  <to>
                    <xdr:col>6</xdr:col>
                    <xdr:colOff>15240</xdr:colOff>
                    <xdr:row>43</xdr:row>
                    <xdr:rowOff>220980</xdr:rowOff>
                  </to>
                </anchor>
              </controlPr>
            </control>
          </mc:Choice>
        </mc:AlternateContent>
        <mc:AlternateContent xmlns:mc="http://schemas.openxmlformats.org/markup-compatibility/2006">
          <mc:Choice Requires="x14">
            <control shapeId="35903" r:id="rId6" name="Check Box 3">
              <controlPr defaultSize="0" autoFill="0" autoLine="0" autoPict="0">
                <anchor moveWithCells="1">
                  <from>
                    <xdr:col>8</xdr:col>
                    <xdr:colOff>144780</xdr:colOff>
                    <xdr:row>43</xdr:row>
                    <xdr:rowOff>53340</xdr:rowOff>
                  </from>
                  <to>
                    <xdr:col>10</xdr:col>
                    <xdr:colOff>22860</xdr:colOff>
                    <xdr:row>43</xdr:row>
                    <xdr:rowOff>220980</xdr:rowOff>
                  </to>
                </anchor>
              </controlPr>
            </control>
          </mc:Choice>
        </mc:AlternateContent>
        <mc:AlternateContent xmlns:mc="http://schemas.openxmlformats.org/markup-compatibility/2006">
          <mc:Choice Requires="x14">
            <control shapeId="48" r:id="rId7" name="Check Box 4">
              <controlPr defaultSize="0" autoFill="0" autoLine="0" autoPict="0">
                <anchor moveWithCells="1">
                  <from>
                    <xdr:col>14</xdr:col>
                    <xdr:colOff>144780</xdr:colOff>
                    <xdr:row>43</xdr:row>
                    <xdr:rowOff>53340</xdr:rowOff>
                  </from>
                  <to>
                    <xdr:col>16</xdr:col>
                    <xdr:colOff>22860</xdr:colOff>
                    <xdr:row>43</xdr:row>
                    <xdr:rowOff>220980</xdr:rowOff>
                  </to>
                </anchor>
              </controlPr>
            </control>
          </mc:Choice>
        </mc:AlternateContent>
        <mc:AlternateContent xmlns:mc="http://schemas.openxmlformats.org/markup-compatibility/2006">
          <mc:Choice Requires="x14">
            <control shapeId="49" r:id="rId8" name="Check Box 5">
              <controlPr defaultSize="0" autoFill="0" autoLine="0" autoPict="0">
                <anchor moveWithCells="1">
                  <from>
                    <xdr:col>21</xdr:col>
                    <xdr:colOff>144780</xdr:colOff>
                    <xdr:row>43</xdr:row>
                    <xdr:rowOff>53340</xdr:rowOff>
                  </from>
                  <to>
                    <xdr:col>23</xdr:col>
                    <xdr:colOff>22860</xdr:colOff>
                    <xdr:row>43</xdr:row>
                    <xdr:rowOff>220980</xdr:rowOff>
                  </to>
                </anchor>
              </controlPr>
            </control>
          </mc:Choice>
        </mc:AlternateContent>
        <mc:AlternateContent xmlns:mc="http://schemas.openxmlformats.org/markup-compatibility/2006">
          <mc:Choice Requires="x14">
            <control shapeId="50" r:id="rId9" name="Check Box 6">
              <controlPr defaultSize="0" autoFill="0" autoLine="0" autoPict="0">
                <anchor moveWithCells="1">
                  <from>
                    <xdr:col>25</xdr:col>
                    <xdr:colOff>144780</xdr:colOff>
                    <xdr:row>43</xdr:row>
                    <xdr:rowOff>53340</xdr:rowOff>
                  </from>
                  <to>
                    <xdr:col>27</xdr:col>
                    <xdr:colOff>15240</xdr:colOff>
                    <xdr:row>43</xdr:row>
                    <xdr:rowOff>220980</xdr:rowOff>
                  </to>
                </anchor>
              </controlPr>
            </control>
          </mc:Choice>
        </mc:AlternateContent>
        <mc:AlternateContent xmlns:mc="http://schemas.openxmlformats.org/markup-compatibility/2006">
          <mc:Choice Requires="x14">
            <control shapeId="51" r:id="rId10" name="Check Box 7">
              <controlPr defaultSize="0" autoFill="0" autoLine="0" autoPict="0">
                <anchor moveWithCells="1">
                  <from>
                    <xdr:col>4</xdr:col>
                    <xdr:colOff>152400</xdr:colOff>
                    <xdr:row>44</xdr:row>
                    <xdr:rowOff>175260</xdr:rowOff>
                  </from>
                  <to>
                    <xdr:col>6</xdr:col>
                    <xdr:colOff>15240</xdr:colOff>
                    <xdr:row>46</xdr:row>
                    <xdr:rowOff>15240</xdr:rowOff>
                  </to>
                </anchor>
              </controlPr>
            </control>
          </mc:Choice>
        </mc:AlternateContent>
        <mc:AlternateContent xmlns:mc="http://schemas.openxmlformats.org/markup-compatibility/2006">
          <mc:Choice Requires="x14">
            <control shapeId="52" r:id="rId11" name="Check Box 8">
              <controlPr defaultSize="0" autoFill="0" autoLine="0" autoPict="0">
                <anchor moveWithCells="1">
                  <from>
                    <xdr:col>11</xdr:col>
                    <xdr:colOff>144780</xdr:colOff>
                    <xdr:row>44</xdr:row>
                    <xdr:rowOff>182880</xdr:rowOff>
                  </from>
                  <to>
                    <xdr:col>13</xdr:col>
                    <xdr:colOff>22860</xdr:colOff>
                    <xdr:row>46</xdr:row>
                    <xdr:rowOff>15240</xdr:rowOff>
                  </to>
                </anchor>
              </controlPr>
            </control>
          </mc:Choice>
        </mc:AlternateContent>
        <mc:AlternateContent xmlns:mc="http://schemas.openxmlformats.org/markup-compatibility/2006">
          <mc:Choice Requires="x14">
            <control shapeId="53" r:id="rId12" name="Check Box 9">
              <controlPr defaultSize="0" autoFill="0" autoLine="0" autoPict="0">
                <anchor moveWithCells="1">
                  <from>
                    <xdr:col>18</xdr:col>
                    <xdr:colOff>144780</xdr:colOff>
                    <xdr:row>44</xdr:row>
                    <xdr:rowOff>182880</xdr:rowOff>
                  </from>
                  <to>
                    <xdr:col>20</xdr:col>
                    <xdr:colOff>22860</xdr:colOff>
                    <xdr:row>46</xdr:row>
                    <xdr:rowOff>15240</xdr:rowOff>
                  </to>
                </anchor>
              </controlPr>
            </control>
          </mc:Choice>
        </mc:AlternateContent>
        <mc:AlternateContent xmlns:mc="http://schemas.openxmlformats.org/markup-compatibility/2006">
          <mc:Choice Requires="x14">
            <control shapeId="54" r:id="rId13" name="Check Box 10">
              <controlPr defaultSize="0" autoFill="0" autoLine="0" autoPict="0">
                <anchor moveWithCells="1">
                  <from>
                    <xdr:col>21</xdr:col>
                    <xdr:colOff>152400</xdr:colOff>
                    <xdr:row>53</xdr:row>
                    <xdr:rowOff>22860</xdr:rowOff>
                  </from>
                  <to>
                    <xdr:col>23</xdr:col>
                    <xdr:colOff>22860</xdr:colOff>
                    <xdr:row>54</xdr:row>
                    <xdr:rowOff>0</xdr:rowOff>
                  </to>
                </anchor>
              </controlPr>
            </control>
          </mc:Choice>
        </mc:AlternateContent>
        <mc:AlternateContent xmlns:mc="http://schemas.openxmlformats.org/markup-compatibility/2006">
          <mc:Choice Requires="x14">
            <control shapeId="55" r:id="rId14" name="Check Box 11">
              <controlPr defaultSize="0" autoFill="0" autoLine="0" autoPict="0">
                <anchor moveWithCells="1">
                  <from>
                    <xdr:col>25</xdr:col>
                    <xdr:colOff>144780</xdr:colOff>
                    <xdr:row>53</xdr:row>
                    <xdr:rowOff>22860</xdr:rowOff>
                  </from>
                  <to>
                    <xdr:col>27</xdr:col>
                    <xdr:colOff>22860</xdr:colOff>
                    <xdr:row>54</xdr:row>
                    <xdr:rowOff>0</xdr:rowOff>
                  </to>
                </anchor>
              </controlPr>
            </control>
          </mc:Choice>
        </mc:AlternateContent>
        <mc:AlternateContent xmlns:mc="http://schemas.openxmlformats.org/markup-compatibility/2006">
          <mc:Choice Requires="x14">
            <control shapeId="56" r:id="rId15" name="Check Box 12">
              <controlPr defaultSize="0" autoFill="0" autoLine="0" autoPict="0">
                <anchor moveWithCells="1">
                  <from>
                    <xdr:col>4</xdr:col>
                    <xdr:colOff>152400</xdr:colOff>
                    <xdr:row>54</xdr:row>
                    <xdr:rowOff>121920</xdr:rowOff>
                  </from>
                  <to>
                    <xdr:col>6</xdr:col>
                    <xdr:colOff>7620</xdr:colOff>
                    <xdr:row>55</xdr:row>
                    <xdr:rowOff>60960</xdr:rowOff>
                  </to>
                </anchor>
              </controlPr>
            </control>
          </mc:Choice>
        </mc:AlternateContent>
        <mc:AlternateContent xmlns:mc="http://schemas.openxmlformats.org/markup-compatibility/2006">
          <mc:Choice Requires="x14">
            <control shapeId="57" r:id="rId16" name="Check Box 13">
              <controlPr defaultSize="0" autoFill="0" autoLine="0" autoPict="0">
                <anchor moveWithCells="1">
                  <from>
                    <xdr:col>2</xdr:col>
                    <xdr:colOff>68580</xdr:colOff>
                    <xdr:row>97</xdr:row>
                    <xdr:rowOff>7620</xdr:rowOff>
                  </from>
                  <to>
                    <xdr:col>3</xdr:col>
                    <xdr:colOff>83820</xdr:colOff>
                    <xdr:row>97</xdr:row>
                    <xdr:rowOff>175260</xdr:rowOff>
                  </to>
                </anchor>
              </controlPr>
            </control>
          </mc:Choice>
        </mc:AlternateContent>
        <mc:AlternateContent xmlns:mc="http://schemas.openxmlformats.org/markup-compatibility/2006">
          <mc:Choice Requires="x14">
            <control shapeId="58" r:id="rId17" name="Check Box 14">
              <controlPr defaultSize="0" autoFill="0" autoLine="0" autoPict="0">
                <anchor moveWithCells="1">
                  <from>
                    <xdr:col>12</xdr:col>
                    <xdr:colOff>60960</xdr:colOff>
                    <xdr:row>102</xdr:row>
                    <xdr:rowOff>38100</xdr:rowOff>
                  </from>
                  <to>
                    <xdr:col>13</xdr:col>
                    <xdr:colOff>83820</xdr:colOff>
                    <xdr:row>102</xdr:row>
                    <xdr:rowOff>220980</xdr:rowOff>
                  </to>
                </anchor>
              </controlPr>
            </control>
          </mc:Choice>
        </mc:AlternateContent>
        <mc:AlternateContent xmlns:mc="http://schemas.openxmlformats.org/markup-compatibility/2006">
          <mc:Choice Requires="x14">
            <control shapeId="59" r:id="rId18" name="Check Box 15">
              <controlPr defaultSize="0" autoFill="0" autoLine="0" autoPict="0">
                <anchor moveWithCells="1">
                  <from>
                    <xdr:col>2</xdr:col>
                    <xdr:colOff>68580</xdr:colOff>
                    <xdr:row>104</xdr:row>
                    <xdr:rowOff>160020</xdr:rowOff>
                  </from>
                  <to>
                    <xdr:col>3</xdr:col>
                    <xdr:colOff>83820</xdr:colOff>
                    <xdr:row>106</xdr:row>
                    <xdr:rowOff>0</xdr:rowOff>
                  </to>
                </anchor>
              </controlPr>
            </control>
          </mc:Choice>
        </mc:AlternateContent>
        <mc:AlternateContent xmlns:mc="http://schemas.openxmlformats.org/markup-compatibility/2006">
          <mc:Choice Requires="x14">
            <control shapeId="60" r:id="rId19" name="Check Box 16">
              <controlPr defaultSize="0" autoFill="0" autoLine="0" autoPict="0">
                <anchor moveWithCells="1">
                  <from>
                    <xdr:col>12</xdr:col>
                    <xdr:colOff>68580</xdr:colOff>
                    <xdr:row>113</xdr:row>
                    <xdr:rowOff>38100</xdr:rowOff>
                  </from>
                  <to>
                    <xdr:col>13</xdr:col>
                    <xdr:colOff>83820</xdr:colOff>
                    <xdr:row>113</xdr:row>
                    <xdr:rowOff>205740</xdr:rowOff>
                  </to>
                </anchor>
              </controlPr>
            </control>
          </mc:Choice>
        </mc:AlternateContent>
        <mc:AlternateContent xmlns:mc="http://schemas.openxmlformats.org/markup-compatibility/2006">
          <mc:Choice Requires="x14">
            <control shapeId="61" r:id="rId20" name="Check Box 17">
              <controlPr defaultSize="0" autoFill="0" autoLine="0" autoPict="0">
                <anchor moveWithCells="1">
                  <from>
                    <xdr:col>1</xdr:col>
                    <xdr:colOff>83820</xdr:colOff>
                    <xdr:row>117</xdr:row>
                    <xdr:rowOff>22860</xdr:rowOff>
                  </from>
                  <to>
                    <xdr:col>2</xdr:col>
                    <xdr:colOff>60960</xdr:colOff>
                    <xdr:row>117</xdr:row>
                    <xdr:rowOff>198120</xdr:rowOff>
                  </to>
                </anchor>
              </controlPr>
            </control>
          </mc:Choice>
        </mc:AlternateContent>
        <mc:AlternateContent xmlns:mc="http://schemas.openxmlformats.org/markup-compatibility/2006">
          <mc:Choice Requires="x14">
            <control shapeId="62" r:id="rId21" name="Check Box 18">
              <controlPr defaultSize="0" autoFill="0" autoLine="0" autoPict="0">
                <anchor moveWithCells="1">
                  <from>
                    <xdr:col>12</xdr:col>
                    <xdr:colOff>60960</xdr:colOff>
                    <xdr:row>124</xdr:row>
                    <xdr:rowOff>45720</xdr:rowOff>
                  </from>
                  <to>
                    <xdr:col>13</xdr:col>
                    <xdr:colOff>83820</xdr:colOff>
                    <xdr:row>124</xdr:row>
                    <xdr:rowOff>236220</xdr:rowOff>
                  </to>
                </anchor>
              </controlPr>
            </control>
          </mc:Choice>
        </mc:AlternateContent>
        <mc:AlternateContent xmlns:mc="http://schemas.openxmlformats.org/markup-compatibility/2006">
          <mc:Choice Requires="x14">
            <control shapeId="63" r:id="rId22" name="Check Box 19">
              <controlPr defaultSize="0" autoFill="0" autoLine="0" autoPict="0">
                <anchor moveWithCells="1">
                  <from>
                    <xdr:col>7</xdr:col>
                    <xdr:colOff>0</xdr:colOff>
                    <xdr:row>107</xdr:row>
                    <xdr:rowOff>175260</xdr:rowOff>
                  </from>
                  <to>
                    <xdr:col>8</xdr:col>
                    <xdr:colOff>22860</xdr:colOff>
                    <xdr:row>108</xdr:row>
                    <xdr:rowOff>152400</xdr:rowOff>
                  </to>
                </anchor>
              </controlPr>
            </control>
          </mc:Choice>
        </mc:AlternateContent>
        <mc:AlternateContent xmlns:mc="http://schemas.openxmlformats.org/markup-compatibility/2006">
          <mc:Choice Requires="x14">
            <control shapeId="35904" r:id="rId23" name="Check Box 20">
              <controlPr defaultSize="0" autoFill="0" autoLine="0" autoPict="0">
                <anchor moveWithCells="1">
                  <from>
                    <xdr:col>7</xdr:col>
                    <xdr:colOff>0</xdr:colOff>
                    <xdr:row>109</xdr:row>
                    <xdr:rowOff>190500</xdr:rowOff>
                  </from>
                  <to>
                    <xdr:col>8</xdr:col>
                    <xdr:colOff>22860</xdr:colOff>
                    <xdr:row>110</xdr:row>
                    <xdr:rowOff>167640</xdr:rowOff>
                  </to>
                </anchor>
              </controlPr>
            </control>
          </mc:Choice>
        </mc:AlternateContent>
        <mc:AlternateContent xmlns:mc="http://schemas.openxmlformats.org/markup-compatibility/2006">
          <mc:Choice Requires="x14">
            <control shapeId="35905" r:id="rId24" name="Check Box 21">
              <controlPr defaultSize="0" autoFill="0" autoLine="0" autoPict="0">
                <anchor moveWithCells="1">
                  <from>
                    <xdr:col>5</xdr:col>
                    <xdr:colOff>152400</xdr:colOff>
                    <xdr:row>119</xdr:row>
                    <xdr:rowOff>7620</xdr:rowOff>
                  </from>
                  <to>
                    <xdr:col>7</xdr:col>
                    <xdr:colOff>0</xdr:colOff>
                    <xdr:row>119</xdr:row>
                    <xdr:rowOff>243840</xdr:rowOff>
                  </to>
                </anchor>
              </controlPr>
            </control>
          </mc:Choice>
        </mc:AlternateContent>
        <mc:AlternateContent xmlns:mc="http://schemas.openxmlformats.org/markup-compatibility/2006">
          <mc:Choice Requires="x14">
            <control shapeId="35906" r:id="rId25" name="Check Box 22">
              <controlPr defaultSize="0" autoFill="0" autoLine="0" autoPict="0">
                <anchor moveWithCells="1">
                  <from>
                    <xdr:col>5</xdr:col>
                    <xdr:colOff>152400</xdr:colOff>
                    <xdr:row>120</xdr:row>
                    <xdr:rowOff>91440</xdr:rowOff>
                  </from>
                  <to>
                    <xdr:col>7</xdr:col>
                    <xdr:colOff>0</xdr:colOff>
                    <xdr:row>120</xdr:row>
                    <xdr:rowOff>266700</xdr:rowOff>
                  </to>
                </anchor>
              </controlPr>
            </control>
          </mc:Choice>
        </mc:AlternateContent>
        <mc:AlternateContent xmlns:mc="http://schemas.openxmlformats.org/markup-compatibility/2006">
          <mc:Choice Requires="x14">
            <control shapeId="35907" r:id="rId26" name="Check Box 23">
              <controlPr defaultSize="0" autoFill="0" autoLine="0" autoPict="0">
                <anchor moveWithCells="1">
                  <from>
                    <xdr:col>5</xdr:col>
                    <xdr:colOff>152400</xdr:colOff>
                    <xdr:row>121</xdr:row>
                    <xdr:rowOff>114300</xdr:rowOff>
                  </from>
                  <to>
                    <xdr:col>7</xdr:col>
                    <xdr:colOff>0</xdr:colOff>
                    <xdr:row>121</xdr:row>
                    <xdr:rowOff>266700</xdr:rowOff>
                  </to>
                </anchor>
              </controlPr>
            </control>
          </mc:Choice>
        </mc:AlternateContent>
        <mc:AlternateContent xmlns:mc="http://schemas.openxmlformats.org/markup-compatibility/2006">
          <mc:Choice Requires="x14">
            <control shapeId="35908" r:id="rId27" name="Check Box 24">
              <controlPr defaultSize="0" autoFill="0" autoLine="0" autoPict="0">
                <anchor moveWithCells="1">
                  <from>
                    <xdr:col>4</xdr:col>
                    <xdr:colOff>152400</xdr:colOff>
                    <xdr:row>152</xdr:row>
                    <xdr:rowOff>121920</xdr:rowOff>
                  </from>
                  <to>
                    <xdr:col>6</xdr:col>
                    <xdr:colOff>0</xdr:colOff>
                    <xdr:row>154</xdr:row>
                    <xdr:rowOff>15240</xdr:rowOff>
                  </to>
                </anchor>
              </controlPr>
            </control>
          </mc:Choice>
        </mc:AlternateContent>
        <mc:AlternateContent xmlns:mc="http://schemas.openxmlformats.org/markup-compatibility/2006">
          <mc:Choice Requires="x14">
            <control shapeId="35909" r:id="rId28" name="Check Box 25">
              <controlPr defaultSize="0" autoFill="0" autoLine="0" autoPict="0">
                <anchor moveWithCells="1">
                  <from>
                    <xdr:col>4</xdr:col>
                    <xdr:colOff>152400</xdr:colOff>
                    <xdr:row>153</xdr:row>
                    <xdr:rowOff>129540</xdr:rowOff>
                  </from>
                  <to>
                    <xdr:col>6</xdr:col>
                    <xdr:colOff>0</xdr:colOff>
                    <xdr:row>155</xdr:row>
                    <xdr:rowOff>22860</xdr:rowOff>
                  </to>
                </anchor>
              </controlPr>
            </control>
          </mc:Choice>
        </mc:AlternateContent>
        <mc:AlternateContent xmlns:mc="http://schemas.openxmlformats.org/markup-compatibility/2006">
          <mc:Choice Requires="x14">
            <control shapeId="35910" r:id="rId29" name="Check Box 26">
              <controlPr defaultSize="0" autoFill="0" autoLine="0" autoPict="0">
                <anchor moveWithCells="1">
                  <from>
                    <xdr:col>4</xdr:col>
                    <xdr:colOff>152400</xdr:colOff>
                    <xdr:row>154</xdr:row>
                    <xdr:rowOff>121920</xdr:rowOff>
                  </from>
                  <to>
                    <xdr:col>6</xdr:col>
                    <xdr:colOff>0</xdr:colOff>
                    <xdr:row>156</xdr:row>
                    <xdr:rowOff>22860</xdr:rowOff>
                  </to>
                </anchor>
              </controlPr>
            </control>
          </mc:Choice>
        </mc:AlternateContent>
        <mc:AlternateContent xmlns:mc="http://schemas.openxmlformats.org/markup-compatibility/2006">
          <mc:Choice Requires="x14">
            <control shapeId="35911" r:id="rId30" name="Check Box 27">
              <controlPr defaultSize="0" autoFill="0" autoLine="0" autoPict="0">
                <anchor moveWithCells="1">
                  <from>
                    <xdr:col>4</xdr:col>
                    <xdr:colOff>152400</xdr:colOff>
                    <xdr:row>155</xdr:row>
                    <xdr:rowOff>121920</xdr:rowOff>
                  </from>
                  <to>
                    <xdr:col>6</xdr:col>
                    <xdr:colOff>0</xdr:colOff>
                    <xdr:row>157</xdr:row>
                    <xdr:rowOff>22860</xdr:rowOff>
                  </to>
                </anchor>
              </controlPr>
            </control>
          </mc:Choice>
        </mc:AlternateContent>
        <mc:AlternateContent xmlns:mc="http://schemas.openxmlformats.org/markup-compatibility/2006">
          <mc:Choice Requires="x14">
            <control shapeId="35912" r:id="rId31" name="Check Box 28">
              <controlPr defaultSize="0" autoFill="0" autoLine="0" autoPict="0">
                <anchor moveWithCells="1">
                  <from>
                    <xdr:col>4</xdr:col>
                    <xdr:colOff>152400</xdr:colOff>
                    <xdr:row>157</xdr:row>
                    <xdr:rowOff>30480</xdr:rowOff>
                  </from>
                  <to>
                    <xdr:col>6</xdr:col>
                    <xdr:colOff>0</xdr:colOff>
                    <xdr:row>157</xdr:row>
                    <xdr:rowOff>205740</xdr:rowOff>
                  </to>
                </anchor>
              </controlPr>
            </control>
          </mc:Choice>
        </mc:AlternateContent>
        <mc:AlternateContent xmlns:mc="http://schemas.openxmlformats.org/markup-compatibility/2006">
          <mc:Choice Requires="x14">
            <control shapeId="35913" r:id="rId32" name="Check Box 29">
              <controlPr defaultSize="0" autoFill="0" autoLine="0" autoPict="0">
                <anchor moveWithCells="1">
                  <from>
                    <xdr:col>4</xdr:col>
                    <xdr:colOff>152400</xdr:colOff>
                    <xdr:row>157</xdr:row>
                    <xdr:rowOff>236220</xdr:rowOff>
                  </from>
                  <to>
                    <xdr:col>6</xdr:col>
                    <xdr:colOff>0</xdr:colOff>
                    <xdr:row>159</xdr:row>
                    <xdr:rowOff>22860</xdr:rowOff>
                  </to>
                </anchor>
              </controlPr>
            </control>
          </mc:Choice>
        </mc:AlternateContent>
        <mc:AlternateContent xmlns:mc="http://schemas.openxmlformats.org/markup-compatibility/2006">
          <mc:Choice Requires="x14">
            <control shapeId="35914" r:id="rId33" name="Check Box 30">
              <controlPr defaultSize="0" autoFill="0" autoLine="0" autoPict="0">
                <anchor moveWithCells="1">
                  <from>
                    <xdr:col>4</xdr:col>
                    <xdr:colOff>152400</xdr:colOff>
                    <xdr:row>158</xdr:row>
                    <xdr:rowOff>114300</xdr:rowOff>
                  </from>
                  <to>
                    <xdr:col>6</xdr:col>
                    <xdr:colOff>0</xdr:colOff>
                    <xdr:row>160</xdr:row>
                    <xdr:rowOff>22860</xdr:rowOff>
                  </to>
                </anchor>
              </controlPr>
            </control>
          </mc:Choice>
        </mc:AlternateContent>
        <mc:AlternateContent xmlns:mc="http://schemas.openxmlformats.org/markup-compatibility/2006">
          <mc:Choice Requires="x14">
            <control shapeId="35915" r:id="rId34" name="Check Box 31">
              <controlPr defaultSize="0" autoFill="0" autoLine="0" autoPict="0">
                <anchor moveWithCells="1">
                  <from>
                    <xdr:col>4</xdr:col>
                    <xdr:colOff>152400</xdr:colOff>
                    <xdr:row>159</xdr:row>
                    <xdr:rowOff>114300</xdr:rowOff>
                  </from>
                  <to>
                    <xdr:col>6</xdr:col>
                    <xdr:colOff>0</xdr:colOff>
                    <xdr:row>161</xdr:row>
                    <xdr:rowOff>22860</xdr:rowOff>
                  </to>
                </anchor>
              </controlPr>
            </control>
          </mc:Choice>
        </mc:AlternateContent>
        <mc:AlternateContent xmlns:mc="http://schemas.openxmlformats.org/markup-compatibility/2006">
          <mc:Choice Requires="x14">
            <control shapeId="35917" r:id="rId35" name="Check Box 32">
              <controlPr defaultSize="0" autoFill="0" autoLine="0" autoPict="0">
                <anchor moveWithCells="1">
                  <from>
                    <xdr:col>4</xdr:col>
                    <xdr:colOff>152400</xdr:colOff>
                    <xdr:row>160</xdr:row>
                    <xdr:rowOff>114300</xdr:rowOff>
                  </from>
                  <to>
                    <xdr:col>6</xdr:col>
                    <xdr:colOff>0</xdr:colOff>
                    <xdr:row>162</xdr:row>
                    <xdr:rowOff>22860</xdr:rowOff>
                  </to>
                </anchor>
              </controlPr>
            </control>
          </mc:Choice>
        </mc:AlternateContent>
        <mc:AlternateContent xmlns:mc="http://schemas.openxmlformats.org/markup-compatibility/2006">
          <mc:Choice Requires="x14">
            <control shapeId="35918" r:id="rId36" name="Check Box 33">
              <controlPr defaultSize="0" autoFill="0" autoLine="0" autoPict="0">
                <anchor moveWithCells="1">
                  <from>
                    <xdr:col>4</xdr:col>
                    <xdr:colOff>152400</xdr:colOff>
                    <xdr:row>162</xdr:row>
                    <xdr:rowOff>22860</xdr:rowOff>
                  </from>
                  <to>
                    <xdr:col>6</xdr:col>
                    <xdr:colOff>0</xdr:colOff>
                    <xdr:row>162</xdr:row>
                    <xdr:rowOff>198120</xdr:rowOff>
                  </to>
                </anchor>
              </controlPr>
            </control>
          </mc:Choice>
        </mc:AlternateContent>
        <mc:AlternateContent xmlns:mc="http://schemas.openxmlformats.org/markup-compatibility/2006">
          <mc:Choice Requires="x14">
            <control shapeId="35919" r:id="rId37" name="Check Box 34">
              <controlPr defaultSize="0" autoFill="0" autoLine="0" autoPict="0">
                <anchor moveWithCells="1">
                  <from>
                    <xdr:col>4</xdr:col>
                    <xdr:colOff>152400</xdr:colOff>
                    <xdr:row>162</xdr:row>
                    <xdr:rowOff>213360</xdr:rowOff>
                  </from>
                  <to>
                    <xdr:col>6</xdr:col>
                    <xdr:colOff>0</xdr:colOff>
                    <xdr:row>164</xdr:row>
                    <xdr:rowOff>22860</xdr:rowOff>
                  </to>
                </anchor>
              </controlPr>
            </control>
          </mc:Choice>
        </mc:AlternateContent>
        <mc:AlternateContent xmlns:mc="http://schemas.openxmlformats.org/markup-compatibility/2006">
          <mc:Choice Requires="x14">
            <control shapeId="35920" r:id="rId38" name="Check Box 35">
              <controlPr defaultSize="0" autoFill="0" autoLine="0" autoPict="0">
                <anchor moveWithCells="1">
                  <from>
                    <xdr:col>4</xdr:col>
                    <xdr:colOff>152400</xdr:colOff>
                    <xdr:row>163</xdr:row>
                    <xdr:rowOff>114300</xdr:rowOff>
                  </from>
                  <to>
                    <xdr:col>6</xdr:col>
                    <xdr:colOff>0</xdr:colOff>
                    <xdr:row>165</xdr:row>
                    <xdr:rowOff>22860</xdr:rowOff>
                  </to>
                </anchor>
              </controlPr>
            </control>
          </mc:Choice>
        </mc:AlternateContent>
        <mc:AlternateContent xmlns:mc="http://schemas.openxmlformats.org/markup-compatibility/2006">
          <mc:Choice Requires="x14">
            <control shapeId="35921" r:id="rId39" name="Check Box 36">
              <controlPr defaultSize="0" autoFill="0" autoLine="0" autoPict="0">
                <anchor moveWithCells="1">
                  <from>
                    <xdr:col>4</xdr:col>
                    <xdr:colOff>152400</xdr:colOff>
                    <xdr:row>166</xdr:row>
                    <xdr:rowOff>22860</xdr:rowOff>
                  </from>
                  <to>
                    <xdr:col>6</xdr:col>
                    <xdr:colOff>0</xdr:colOff>
                    <xdr:row>166</xdr:row>
                    <xdr:rowOff>198120</xdr:rowOff>
                  </to>
                </anchor>
              </controlPr>
            </control>
          </mc:Choice>
        </mc:AlternateContent>
        <mc:AlternateContent xmlns:mc="http://schemas.openxmlformats.org/markup-compatibility/2006">
          <mc:Choice Requires="x14">
            <control shapeId="35922" r:id="rId40" name="Check Box 37">
              <controlPr defaultSize="0" autoFill="0" autoLine="0" autoPict="0">
                <anchor moveWithCells="1">
                  <from>
                    <xdr:col>4</xdr:col>
                    <xdr:colOff>152400</xdr:colOff>
                    <xdr:row>166</xdr:row>
                    <xdr:rowOff>205740</xdr:rowOff>
                  </from>
                  <to>
                    <xdr:col>6</xdr:col>
                    <xdr:colOff>0</xdr:colOff>
                    <xdr:row>168</xdr:row>
                    <xdr:rowOff>22860</xdr:rowOff>
                  </to>
                </anchor>
              </controlPr>
            </control>
          </mc:Choice>
        </mc:AlternateContent>
        <mc:AlternateContent xmlns:mc="http://schemas.openxmlformats.org/markup-compatibility/2006">
          <mc:Choice Requires="x14">
            <control shapeId="35923" r:id="rId41" name="Check Box 38">
              <controlPr defaultSize="0" autoFill="0" autoLine="0" autoPict="0">
                <anchor moveWithCells="1">
                  <from>
                    <xdr:col>4</xdr:col>
                    <xdr:colOff>152400</xdr:colOff>
                    <xdr:row>167</xdr:row>
                    <xdr:rowOff>114300</xdr:rowOff>
                  </from>
                  <to>
                    <xdr:col>6</xdr:col>
                    <xdr:colOff>0</xdr:colOff>
                    <xdr:row>169</xdr:row>
                    <xdr:rowOff>22860</xdr:rowOff>
                  </to>
                </anchor>
              </controlPr>
            </control>
          </mc:Choice>
        </mc:AlternateContent>
        <mc:AlternateContent xmlns:mc="http://schemas.openxmlformats.org/markup-compatibility/2006">
          <mc:Choice Requires="x14">
            <control shapeId="35924" r:id="rId42" name="Check Box 39">
              <controlPr defaultSize="0" autoFill="0" autoLine="0" autoPict="0">
                <anchor moveWithCells="1">
                  <from>
                    <xdr:col>4</xdr:col>
                    <xdr:colOff>152400</xdr:colOff>
                    <xdr:row>168</xdr:row>
                    <xdr:rowOff>114300</xdr:rowOff>
                  </from>
                  <to>
                    <xdr:col>6</xdr:col>
                    <xdr:colOff>0</xdr:colOff>
                    <xdr:row>170</xdr:row>
                    <xdr:rowOff>22860</xdr:rowOff>
                  </to>
                </anchor>
              </controlPr>
            </control>
          </mc:Choice>
        </mc:AlternateContent>
        <mc:AlternateContent xmlns:mc="http://schemas.openxmlformats.org/markup-compatibility/2006">
          <mc:Choice Requires="x14">
            <control shapeId="35925" r:id="rId43" name="Check Box 40">
              <controlPr defaultSize="0" autoFill="0" autoLine="0" autoPict="0">
                <anchor moveWithCells="1">
                  <from>
                    <xdr:col>4</xdr:col>
                    <xdr:colOff>152400</xdr:colOff>
                    <xdr:row>169</xdr:row>
                    <xdr:rowOff>114300</xdr:rowOff>
                  </from>
                  <to>
                    <xdr:col>6</xdr:col>
                    <xdr:colOff>0</xdr:colOff>
                    <xdr:row>171</xdr:row>
                    <xdr:rowOff>22860</xdr:rowOff>
                  </to>
                </anchor>
              </controlPr>
            </control>
          </mc:Choice>
        </mc:AlternateContent>
        <mc:AlternateContent xmlns:mc="http://schemas.openxmlformats.org/markup-compatibility/2006">
          <mc:Choice Requires="x14">
            <control shapeId="35926" r:id="rId44" name="Check Box 41">
              <controlPr defaultSize="0" autoFill="0" autoLine="0" autoPict="0">
                <anchor moveWithCells="1">
                  <from>
                    <xdr:col>4</xdr:col>
                    <xdr:colOff>152400</xdr:colOff>
                    <xdr:row>171</xdr:row>
                    <xdr:rowOff>22860</xdr:rowOff>
                  </from>
                  <to>
                    <xdr:col>6</xdr:col>
                    <xdr:colOff>0</xdr:colOff>
                    <xdr:row>171</xdr:row>
                    <xdr:rowOff>182880</xdr:rowOff>
                  </to>
                </anchor>
              </controlPr>
            </control>
          </mc:Choice>
        </mc:AlternateContent>
        <mc:AlternateContent xmlns:mc="http://schemas.openxmlformats.org/markup-compatibility/2006">
          <mc:Choice Requires="x14">
            <control shapeId="35927" r:id="rId45" name="Check Box 42">
              <controlPr defaultSize="0" autoFill="0" autoLine="0" autoPict="0">
                <anchor moveWithCells="1">
                  <from>
                    <xdr:col>4</xdr:col>
                    <xdr:colOff>152400</xdr:colOff>
                    <xdr:row>171</xdr:row>
                    <xdr:rowOff>205740</xdr:rowOff>
                  </from>
                  <to>
                    <xdr:col>6</xdr:col>
                    <xdr:colOff>0</xdr:colOff>
                    <xdr:row>173</xdr:row>
                    <xdr:rowOff>22860</xdr:rowOff>
                  </to>
                </anchor>
              </controlPr>
            </control>
          </mc:Choice>
        </mc:AlternateContent>
        <mc:AlternateContent xmlns:mc="http://schemas.openxmlformats.org/markup-compatibility/2006">
          <mc:Choice Requires="x14">
            <control shapeId="35928" r:id="rId46" name="Check Box 43">
              <controlPr defaultSize="0" autoFill="0" autoLine="0" autoPict="0">
                <anchor moveWithCells="1">
                  <from>
                    <xdr:col>4</xdr:col>
                    <xdr:colOff>152400</xdr:colOff>
                    <xdr:row>172</xdr:row>
                    <xdr:rowOff>114300</xdr:rowOff>
                  </from>
                  <to>
                    <xdr:col>6</xdr:col>
                    <xdr:colOff>0</xdr:colOff>
                    <xdr:row>174</xdr:row>
                    <xdr:rowOff>22860</xdr:rowOff>
                  </to>
                </anchor>
              </controlPr>
            </control>
          </mc:Choice>
        </mc:AlternateContent>
        <mc:AlternateContent xmlns:mc="http://schemas.openxmlformats.org/markup-compatibility/2006">
          <mc:Choice Requires="x14">
            <control shapeId="35929" r:id="rId47" name="Check Box 44">
              <controlPr defaultSize="0" autoFill="0" autoLine="0" autoPict="0">
                <anchor moveWithCells="1">
                  <from>
                    <xdr:col>4</xdr:col>
                    <xdr:colOff>152400</xdr:colOff>
                    <xdr:row>173</xdr:row>
                    <xdr:rowOff>114300</xdr:rowOff>
                  </from>
                  <to>
                    <xdr:col>6</xdr:col>
                    <xdr:colOff>0</xdr:colOff>
                    <xdr:row>175</xdr:row>
                    <xdr:rowOff>22860</xdr:rowOff>
                  </to>
                </anchor>
              </controlPr>
            </control>
          </mc:Choice>
        </mc:AlternateContent>
        <mc:AlternateContent xmlns:mc="http://schemas.openxmlformats.org/markup-compatibility/2006">
          <mc:Choice Requires="x14">
            <control shapeId="35930" r:id="rId48" name="Check Box 45">
              <controlPr defaultSize="0" autoFill="0" autoLine="0" autoPict="0">
                <anchor moveWithCells="1">
                  <from>
                    <xdr:col>4</xdr:col>
                    <xdr:colOff>152400</xdr:colOff>
                    <xdr:row>173</xdr:row>
                    <xdr:rowOff>114300</xdr:rowOff>
                  </from>
                  <to>
                    <xdr:col>6</xdr:col>
                    <xdr:colOff>0</xdr:colOff>
                    <xdr:row>175</xdr:row>
                    <xdr:rowOff>22860</xdr:rowOff>
                  </to>
                </anchor>
              </controlPr>
            </control>
          </mc:Choice>
        </mc:AlternateContent>
        <mc:AlternateContent xmlns:mc="http://schemas.openxmlformats.org/markup-compatibility/2006">
          <mc:Choice Requires="x14">
            <control shapeId="35931" r:id="rId49" name="Check Box 46">
              <controlPr defaultSize="0" autoFill="0" autoLine="0" autoPict="0">
                <anchor moveWithCells="1">
                  <from>
                    <xdr:col>4</xdr:col>
                    <xdr:colOff>152400</xdr:colOff>
                    <xdr:row>174</xdr:row>
                    <xdr:rowOff>114300</xdr:rowOff>
                  </from>
                  <to>
                    <xdr:col>6</xdr:col>
                    <xdr:colOff>0</xdr:colOff>
                    <xdr:row>176</xdr:row>
                    <xdr:rowOff>22860</xdr:rowOff>
                  </to>
                </anchor>
              </controlPr>
            </control>
          </mc:Choice>
        </mc:AlternateContent>
        <mc:AlternateContent xmlns:mc="http://schemas.openxmlformats.org/markup-compatibility/2006">
          <mc:Choice Requires="x14">
            <control shapeId="35932" r:id="rId50" name="Check Box 47">
              <controlPr defaultSize="0" autoFill="0" autoLine="0" autoPict="0">
                <anchor moveWithCells="1">
                  <from>
                    <xdr:col>4</xdr:col>
                    <xdr:colOff>152400</xdr:colOff>
                    <xdr:row>175</xdr:row>
                    <xdr:rowOff>114300</xdr:rowOff>
                  </from>
                  <to>
                    <xdr:col>6</xdr:col>
                    <xdr:colOff>0</xdr:colOff>
                    <xdr:row>177</xdr:row>
                    <xdr:rowOff>22860</xdr:rowOff>
                  </to>
                </anchor>
              </controlPr>
            </control>
          </mc:Choice>
        </mc:AlternateContent>
        <mc:AlternateContent xmlns:mc="http://schemas.openxmlformats.org/markup-compatibility/2006">
          <mc:Choice Requires="x14">
            <control shapeId="35933" r:id="rId51" name="Check Box 48">
              <controlPr defaultSize="0" autoFill="0" autoLine="0" autoPict="0">
                <anchor moveWithCells="1">
                  <from>
                    <xdr:col>4</xdr:col>
                    <xdr:colOff>152400</xdr:colOff>
                    <xdr:row>176</xdr:row>
                    <xdr:rowOff>114300</xdr:rowOff>
                  </from>
                  <to>
                    <xdr:col>6</xdr:col>
                    <xdr:colOff>0</xdr:colOff>
                    <xdr:row>178</xdr:row>
                    <xdr:rowOff>22860</xdr:rowOff>
                  </to>
                </anchor>
              </controlPr>
            </control>
          </mc:Choice>
        </mc:AlternateContent>
        <mc:AlternateContent xmlns:mc="http://schemas.openxmlformats.org/markup-compatibility/2006">
          <mc:Choice Requires="x14">
            <control shapeId="35934" r:id="rId52" name="Check Box 49">
              <controlPr defaultSize="0" autoFill="0" autoLine="0" autoPict="0">
                <anchor moveWithCells="1">
                  <from>
                    <xdr:col>4</xdr:col>
                    <xdr:colOff>160020</xdr:colOff>
                    <xdr:row>181</xdr:row>
                    <xdr:rowOff>38100</xdr:rowOff>
                  </from>
                  <to>
                    <xdr:col>6</xdr:col>
                    <xdr:colOff>7620</xdr:colOff>
                    <xdr:row>181</xdr:row>
                    <xdr:rowOff>213360</xdr:rowOff>
                  </to>
                </anchor>
              </controlPr>
            </control>
          </mc:Choice>
        </mc:AlternateContent>
        <mc:AlternateContent xmlns:mc="http://schemas.openxmlformats.org/markup-compatibility/2006">
          <mc:Choice Requires="x14">
            <control shapeId="35935" r:id="rId53" name="Check Box 50">
              <controlPr defaultSize="0" autoFill="0" autoLine="0" autoPict="0">
                <anchor moveWithCells="1">
                  <from>
                    <xdr:col>4</xdr:col>
                    <xdr:colOff>160020</xdr:colOff>
                    <xdr:row>182</xdr:row>
                    <xdr:rowOff>7620</xdr:rowOff>
                  </from>
                  <to>
                    <xdr:col>6</xdr:col>
                    <xdr:colOff>15240</xdr:colOff>
                    <xdr:row>182</xdr:row>
                    <xdr:rowOff>182880</xdr:rowOff>
                  </to>
                </anchor>
              </controlPr>
            </control>
          </mc:Choice>
        </mc:AlternateContent>
        <mc:AlternateContent xmlns:mc="http://schemas.openxmlformats.org/markup-compatibility/2006">
          <mc:Choice Requires="x14">
            <control shapeId="35936" r:id="rId54" name="Check Box 51">
              <controlPr defaultSize="0" autoFill="0" autoLine="0" autoPict="0">
                <anchor moveWithCells="1">
                  <from>
                    <xdr:col>1</xdr:col>
                    <xdr:colOff>7620</xdr:colOff>
                    <xdr:row>187</xdr:row>
                    <xdr:rowOff>38100</xdr:rowOff>
                  </from>
                  <to>
                    <xdr:col>1</xdr:col>
                    <xdr:colOff>175260</xdr:colOff>
                    <xdr:row>187</xdr:row>
                    <xdr:rowOff>205740</xdr:rowOff>
                  </to>
                </anchor>
              </controlPr>
            </control>
          </mc:Choice>
        </mc:AlternateContent>
        <mc:AlternateContent xmlns:mc="http://schemas.openxmlformats.org/markup-compatibility/2006">
          <mc:Choice Requires="x14">
            <control shapeId="35937" r:id="rId55" name="Check Box 52">
              <controlPr defaultSize="0" autoFill="0" autoLine="0" autoPict="0">
                <anchor moveWithCells="1">
                  <from>
                    <xdr:col>1</xdr:col>
                    <xdr:colOff>7620</xdr:colOff>
                    <xdr:row>188</xdr:row>
                    <xdr:rowOff>91440</xdr:rowOff>
                  </from>
                  <to>
                    <xdr:col>1</xdr:col>
                    <xdr:colOff>167640</xdr:colOff>
                    <xdr:row>188</xdr:row>
                    <xdr:rowOff>274320</xdr:rowOff>
                  </to>
                </anchor>
              </controlPr>
            </control>
          </mc:Choice>
        </mc:AlternateContent>
        <mc:AlternateContent xmlns:mc="http://schemas.openxmlformats.org/markup-compatibility/2006">
          <mc:Choice Requires="x14">
            <control shapeId="35938" r:id="rId56" name="Check Box 53">
              <controlPr defaultSize="0" autoFill="0" autoLine="0" autoPict="0">
                <anchor moveWithCells="1">
                  <from>
                    <xdr:col>1</xdr:col>
                    <xdr:colOff>7620</xdr:colOff>
                    <xdr:row>189</xdr:row>
                    <xdr:rowOff>83820</xdr:rowOff>
                  </from>
                  <to>
                    <xdr:col>1</xdr:col>
                    <xdr:colOff>175260</xdr:colOff>
                    <xdr:row>189</xdr:row>
                    <xdr:rowOff>266700</xdr:rowOff>
                  </to>
                </anchor>
              </controlPr>
            </control>
          </mc:Choice>
        </mc:AlternateContent>
        <mc:AlternateContent xmlns:mc="http://schemas.openxmlformats.org/markup-compatibility/2006">
          <mc:Choice Requires="x14">
            <control shapeId="35939" r:id="rId57" name="Check Box 54">
              <controlPr defaultSize="0" autoFill="0" autoLine="0" autoPict="0">
                <anchor moveWithCells="1">
                  <from>
                    <xdr:col>1</xdr:col>
                    <xdr:colOff>7620</xdr:colOff>
                    <xdr:row>190</xdr:row>
                    <xdr:rowOff>15240</xdr:rowOff>
                  </from>
                  <to>
                    <xdr:col>1</xdr:col>
                    <xdr:colOff>175260</xdr:colOff>
                    <xdr:row>190</xdr:row>
                    <xdr:rowOff>198120</xdr:rowOff>
                  </to>
                </anchor>
              </controlPr>
            </control>
          </mc:Choice>
        </mc:AlternateContent>
        <mc:AlternateContent xmlns:mc="http://schemas.openxmlformats.org/markup-compatibility/2006">
          <mc:Choice Requires="x14">
            <control shapeId="35940" r:id="rId58" name="Check Box 55">
              <controlPr defaultSize="0" autoFill="0" autoLine="0" autoPict="0">
                <anchor moveWithCells="1">
                  <from>
                    <xdr:col>1</xdr:col>
                    <xdr:colOff>7620</xdr:colOff>
                    <xdr:row>191</xdr:row>
                    <xdr:rowOff>15240</xdr:rowOff>
                  </from>
                  <to>
                    <xdr:col>1</xdr:col>
                    <xdr:colOff>175260</xdr:colOff>
                    <xdr:row>191</xdr:row>
                    <xdr:rowOff>198120</xdr:rowOff>
                  </to>
                </anchor>
              </controlPr>
            </control>
          </mc:Choice>
        </mc:AlternateContent>
        <mc:AlternateContent xmlns:mc="http://schemas.openxmlformats.org/markup-compatibility/2006">
          <mc:Choice Requires="x14">
            <control shapeId="35941" r:id="rId59" name="Check Box 56">
              <controlPr defaultSize="0" autoFill="0" autoLine="0" autoPict="0">
                <anchor moveWithCells="1">
                  <from>
                    <xdr:col>1</xdr:col>
                    <xdr:colOff>7620</xdr:colOff>
                    <xdr:row>191</xdr:row>
                    <xdr:rowOff>213360</xdr:rowOff>
                  </from>
                  <to>
                    <xdr:col>1</xdr:col>
                    <xdr:colOff>175260</xdr:colOff>
                    <xdr:row>193</xdr:row>
                    <xdr:rowOff>22860</xdr:rowOff>
                  </to>
                </anchor>
              </controlPr>
            </control>
          </mc:Choice>
        </mc:AlternateContent>
        <mc:AlternateContent xmlns:mc="http://schemas.openxmlformats.org/markup-compatibility/2006">
          <mc:Choice Requires="x14">
            <control shapeId="35942" r:id="rId60" name="Check Box 57">
              <controlPr defaultSize="0" autoFill="0" autoLine="0" autoPict="0">
                <anchor moveWithCells="1">
                  <from>
                    <xdr:col>2</xdr:col>
                    <xdr:colOff>68580</xdr:colOff>
                    <xdr:row>74</xdr:row>
                    <xdr:rowOff>22860</xdr:rowOff>
                  </from>
                  <to>
                    <xdr:col>3</xdr:col>
                    <xdr:colOff>83820</xdr:colOff>
                    <xdr:row>74</xdr:row>
                    <xdr:rowOff>198120</xdr:rowOff>
                  </to>
                </anchor>
              </controlPr>
            </control>
          </mc:Choice>
        </mc:AlternateContent>
        <mc:AlternateContent xmlns:mc="http://schemas.openxmlformats.org/markup-compatibility/2006">
          <mc:Choice Requires="x14">
            <control shapeId="35943" r:id="rId61" name="Check Box 58">
              <controlPr defaultSize="0" autoFill="0" autoLine="0" autoPict="0">
                <anchor moveWithCells="1">
                  <from>
                    <xdr:col>1</xdr:col>
                    <xdr:colOff>175260</xdr:colOff>
                    <xdr:row>134</xdr:row>
                    <xdr:rowOff>114300</xdr:rowOff>
                  </from>
                  <to>
                    <xdr:col>2</xdr:col>
                    <xdr:colOff>152400</xdr:colOff>
                    <xdr:row>136</xdr:row>
                    <xdr:rowOff>30480</xdr:rowOff>
                  </to>
                </anchor>
              </controlPr>
            </control>
          </mc:Choice>
        </mc:AlternateContent>
        <mc:AlternateContent xmlns:mc="http://schemas.openxmlformats.org/markup-compatibility/2006">
          <mc:Choice Requires="x14">
            <control shapeId="35944" r:id="rId62" name="Check Box 59">
              <controlPr defaultSize="0" autoFill="0" autoLine="0" autoPict="0">
                <anchor moveWithCells="1">
                  <from>
                    <xdr:col>1</xdr:col>
                    <xdr:colOff>175260</xdr:colOff>
                    <xdr:row>135</xdr:row>
                    <xdr:rowOff>129540</xdr:rowOff>
                  </from>
                  <to>
                    <xdr:col>2</xdr:col>
                    <xdr:colOff>137160</xdr:colOff>
                    <xdr:row>137</xdr:row>
                    <xdr:rowOff>30480</xdr:rowOff>
                  </to>
                </anchor>
              </controlPr>
            </control>
          </mc:Choice>
        </mc:AlternateContent>
        <mc:AlternateContent xmlns:mc="http://schemas.openxmlformats.org/markup-compatibility/2006">
          <mc:Choice Requires="x14">
            <control shapeId="35945" r:id="rId63" name="Check Box 60">
              <controlPr defaultSize="0" autoFill="0" autoLine="0" autoPict="0">
                <anchor moveWithCells="1">
                  <from>
                    <xdr:col>1</xdr:col>
                    <xdr:colOff>175260</xdr:colOff>
                    <xdr:row>137</xdr:row>
                    <xdr:rowOff>22860</xdr:rowOff>
                  </from>
                  <to>
                    <xdr:col>2</xdr:col>
                    <xdr:colOff>137160</xdr:colOff>
                    <xdr:row>137</xdr:row>
                    <xdr:rowOff>251460</xdr:rowOff>
                  </to>
                </anchor>
              </controlPr>
            </control>
          </mc:Choice>
        </mc:AlternateContent>
        <mc:AlternateContent xmlns:mc="http://schemas.openxmlformats.org/markup-compatibility/2006">
          <mc:Choice Requires="x14">
            <control shapeId="35946" r:id="rId64" name="Check Box 61">
              <controlPr defaultSize="0" autoFill="0" autoLine="0" autoPict="0">
                <anchor moveWithCells="1">
                  <from>
                    <xdr:col>1</xdr:col>
                    <xdr:colOff>175260</xdr:colOff>
                    <xdr:row>137</xdr:row>
                    <xdr:rowOff>236220</xdr:rowOff>
                  </from>
                  <to>
                    <xdr:col>2</xdr:col>
                    <xdr:colOff>137160</xdr:colOff>
                    <xdr:row>139</xdr:row>
                    <xdr:rowOff>30480</xdr:rowOff>
                  </to>
                </anchor>
              </controlPr>
            </control>
          </mc:Choice>
        </mc:AlternateContent>
        <mc:AlternateContent xmlns:mc="http://schemas.openxmlformats.org/markup-compatibility/2006">
          <mc:Choice Requires="x14">
            <control shapeId="35947" r:id="rId65" name="Check Box 76">
              <controlPr defaultSize="0" autoFill="0" autoLine="0" autoPict="0">
                <anchor moveWithCells="1">
                  <from>
                    <xdr:col>4</xdr:col>
                    <xdr:colOff>152400</xdr:colOff>
                    <xdr:row>164</xdr:row>
                    <xdr:rowOff>121920</xdr:rowOff>
                  </from>
                  <to>
                    <xdr:col>6</xdr:col>
                    <xdr:colOff>0</xdr:colOff>
                    <xdr:row>166</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zoomScaleNormal="53" zoomScaleSheetLayoutView="100" workbookViewId="0">
      <selection activeCell="BA48" sqref="BA48:BD48"/>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2332</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4"/>
      <c r="Q5" s="1215"/>
      <c r="R5" s="1215"/>
      <c r="S5" s="1215"/>
      <c r="T5" s="1215"/>
      <c r="U5" s="1215"/>
      <c r="V5" s="1215"/>
      <c r="W5" s="1215"/>
      <c r="X5" s="1216"/>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534" t="str">
        <f>IF(AND(B9&lt;&gt;"処遇加算なし",F15=4),IF(V21="✓",1,IF(V22="✓",2,"")),"")</f>
        <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534" t="str">
        <f>IF(AND(B9&lt;&gt;"処遇加算なし",F15=4),IF(V24="✓",1,IF(V25="✓",2,IF(V26="✓",3,""))),"")</f>
        <v/>
      </c>
      <c r="AA58" s="145"/>
      <c r="AB58" s="149"/>
      <c r="AC58" s="1124" t="s">
        <v>2375</v>
      </c>
      <c r="AD58" s="1124"/>
      <c r="AE58" s="1124"/>
      <c r="AF58" s="1124"/>
      <c r="AG58" s="1124"/>
      <c r="AH58" s="425">
        <f>IF(AND(F15&lt;&gt;4,F15&lt;&gt;5),0,IF(AU8="○",1,3))</f>
        <v>3</v>
      </c>
      <c r="AI58" s="153"/>
      <c r="AJ58" s="149"/>
      <c r="AK58" s="1124" t="s">
        <v>2375</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534" t="str">
        <f>IF(AND(B9&lt;&gt;"処遇加算なし",F15=4),IF(V28="✓",1,IF(V29="✓",2,IF(V30="✓",3,""))),"")</f>
        <v/>
      </c>
      <c r="AA59" s="145"/>
      <c r="AB59" s="149"/>
      <c r="AC59" s="1124" t="s">
        <v>2376</v>
      </c>
      <c r="AD59" s="1124"/>
      <c r="AE59" s="1124"/>
      <c r="AF59" s="1124"/>
      <c r="AG59" s="1124"/>
      <c r="AH59" s="425">
        <f>IF(AND(F15&lt;&gt;4,F15&lt;&gt;5),0,IF(AV8="○",1,3))</f>
        <v>3</v>
      </c>
      <c r="AI59" s="153"/>
      <c r="AJ59" s="149"/>
      <c r="AK59" s="1124" t="s">
        <v>2376</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534" t="str">
        <f>IF(AND(B9&lt;&gt;"処遇加算なし",F15=4),IF(V32="✓",1,IF(V33="✓",2,"")),"")</f>
        <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534" t="str">
        <f>IF(AND(B9&lt;&gt;"処遇加算なし",F15=4),IF(V36="✓",1,IF(V37="✓",2,"")),"")</f>
        <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534" t="str">
        <f>IF(AND(B9&lt;&gt;"処遇加算なし",F15=4),IF(V40="✓",1,IF(V41="✓",2,"")),"")</f>
        <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534" t="str">
        <f>IF(AND(B9&lt;&gt;"処遇加算なし",F15=4),IF(V44="✓",1,IF(V45="✓",2,"")),"")</f>
        <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106680</xdr:colOff>
                    <xdr:row>20</xdr:row>
                    <xdr:rowOff>15240</xdr:rowOff>
                  </from>
                  <to>
                    <xdr:col>29</xdr:col>
                    <xdr:colOff>91440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106680</xdr:colOff>
                    <xdr:row>21</xdr:row>
                    <xdr:rowOff>7620</xdr:rowOff>
                  </from>
                  <to>
                    <xdr:col>29</xdr:col>
                    <xdr:colOff>91440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99060</xdr:colOff>
                    <xdr:row>23</xdr:row>
                    <xdr:rowOff>7620</xdr:rowOff>
                  </from>
                  <to>
                    <xdr:col>29</xdr:col>
                    <xdr:colOff>83820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99060</xdr:colOff>
                    <xdr:row>24</xdr:row>
                    <xdr:rowOff>22860</xdr:rowOff>
                  </from>
                  <to>
                    <xdr:col>29</xdr:col>
                    <xdr:colOff>83820</xdr:colOff>
                    <xdr:row>24</xdr:row>
                    <xdr:rowOff>198120</xdr:rowOff>
                  </to>
                </anchor>
              </controlPr>
            </control>
          </mc:Choice>
        </mc:AlternateContent>
        <mc:AlternateContent xmlns:mc="http://schemas.openxmlformats.org/markup-compatibility/2006">
          <mc:Choice Requires="x14">
            <control shapeId="68608" r:id="rId8" name="Option Button 5">
              <controlPr defaultSize="0" autoFill="0" autoLine="0" autoPict="0">
                <anchor moveWithCells="1">
                  <from>
                    <xdr:col>27</xdr:col>
                    <xdr:colOff>99060</xdr:colOff>
                    <xdr:row>25</xdr:row>
                    <xdr:rowOff>0</xdr:rowOff>
                  </from>
                  <to>
                    <xdr:col>29</xdr:col>
                    <xdr:colOff>83820</xdr:colOff>
                    <xdr:row>26</xdr:row>
                    <xdr:rowOff>0</xdr:rowOff>
                  </to>
                </anchor>
              </controlPr>
            </control>
          </mc:Choice>
        </mc:AlternateContent>
        <mc:AlternateContent xmlns:mc="http://schemas.openxmlformats.org/markup-compatibility/2006">
          <mc:Choice Requires="x14">
            <control shapeId="68658" r:id="rId9" name="Option Button 6">
              <controlPr defaultSize="0" autoFill="0" autoLine="0" autoPict="0">
                <anchor moveWithCells="1">
                  <from>
                    <xdr:col>27</xdr:col>
                    <xdr:colOff>99060</xdr:colOff>
                    <xdr:row>27</xdr:row>
                    <xdr:rowOff>7620</xdr:rowOff>
                  </from>
                  <to>
                    <xdr:col>29</xdr:col>
                    <xdr:colOff>83820</xdr:colOff>
                    <xdr:row>27</xdr:row>
                    <xdr:rowOff>182880</xdr:rowOff>
                  </to>
                </anchor>
              </controlPr>
            </control>
          </mc:Choice>
        </mc:AlternateContent>
        <mc:AlternateContent xmlns:mc="http://schemas.openxmlformats.org/markup-compatibility/2006">
          <mc:Choice Requires="x14">
            <control shapeId="68659" r:id="rId10" name="Option Button 7">
              <controlPr defaultSize="0" autoFill="0" autoLine="0" autoPict="0">
                <anchor moveWithCells="1">
                  <from>
                    <xdr:col>27</xdr:col>
                    <xdr:colOff>99060</xdr:colOff>
                    <xdr:row>28</xdr:row>
                    <xdr:rowOff>22860</xdr:rowOff>
                  </from>
                  <to>
                    <xdr:col>29</xdr:col>
                    <xdr:colOff>83820</xdr:colOff>
                    <xdr:row>28</xdr:row>
                    <xdr:rowOff>190500</xdr:rowOff>
                  </to>
                </anchor>
              </controlPr>
            </control>
          </mc:Choice>
        </mc:AlternateContent>
        <mc:AlternateContent xmlns:mc="http://schemas.openxmlformats.org/markup-compatibility/2006">
          <mc:Choice Requires="x14">
            <control shapeId="68660" r:id="rId11" name="Option Button 8">
              <controlPr defaultSize="0" autoFill="0" autoLine="0" autoPict="0">
                <anchor moveWithCells="1">
                  <from>
                    <xdr:col>27</xdr:col>
                    <xdr:colOff>99060</xdr:colOff>
                    <xdr:row>29</xdr:row>
                    <xdr:rowOff>7620</xdr:rowOff>
                  </from>
                  <to>
                    <xdr:col>29</xdr:col>
                    <xdr:colOff>83820</xdr:colOff>
                    <xdr:row>29</xdr:row>
                    <xdr:rowOff>167640</xdr:rowOff>
                  </to>
                </anchor>
              </controlPr>
            </control>
          </mc:Choice>
        </mc:AlternateContent>
        <mc:AlternateContent xmlns:mc="http://schemas.openxmlformats.org/markup-compatibility/2006">
          <mc:Choice Requires="x14">
            <control shapeId="68661" r:id="rId12" name="Option Button 9">
              <controlPr defaultSize="0" autoFill="0" autoLine="0" autoPict="0">
                <anchor moveWithCells="1">
                  <from>
                    <xdr:col>27</xdr:col>
                    <xdr:colOff>99060</xdr:colOff>
                    <xdr:row>43</xdr:row>
                    <xdr:rowOff>0</xdr:rowOff>
                  </from>
                  <to>
                    <xdr:col>29</xdr:col>
                    <xdr:colOff>76200</xdr:colOff>
                    <xdr:row>44</xdr:row>
                    <xdr:rowOff>22860</xdr:rowOff>
                  </to>
                </anchor>
              </controlPr>
            </control>
          </mc:Choice>
        </mc:AlternateContent>
        <mc:AlternateContent xmlns:mc="http://schemas.openxmlformats.org/markup-compatibility/2006">
          <mc:Choice Requires="x14">
            <control shapeId="68662" r:id="rId13" name="Option Button 10">
              <controlPr defaultSize="0" autoFill="0" autoLine="0" autoPict="0">
                <anchor moveWithCells="1">
                  <from>
                    <xdr:col>27</xdr:col>
                    <xdr:colOff>99060</xdr:colOff>
                    <xdr:row>44</xdr:row>
                    <xdr:rowOff>0</xdr:rowOff>
                  </from>
                  <to>
                    <xdr:col>29</xdr:col>
                    <xdr:colOff>76200</xdr:colOff>
                    <xdr:row>44</xdr:row>
                    <xdr:rowOff>152400</xdr:rowOff>
                  </to>
                </anchor>
              </controlPr>
            </control>
          </mc:Choice>
        </mc:AlternateContent>
        <mc:AlternateContent xmlns:mc="http://schemas.openxmlformats.org/markup-compatibility/2006">
          <mc:Choice Requires="x14">
            <control shapeId="68663" r:id="rId14" name="Option Button 11">
              <controlPr defaultSize="0" autoFill="0" autoLine="0" autoPict="0">
                <anchor moveWithCells="1">
                  <from>
                    <xdr:col>35</xdr:col>
                    <xdr:colOff>99060</xdr:colOff>
                    <xdr:row>43</xdr:row>
                    <xdr:rowOff>15240</xdr:rowOff>
                  </from>
                  <to>
                    <xdr:col>37</xdr:col>
                    <xdr:colOff>83820</xdr:colOff>
                    <xdr:row>43</xdr:row>
                    <xdr:rowOff>160020</xdr:rowOff>
                  </to>
                </anchor>
              </controlPr>
            </control>
          </mc:Choice>
        </mc:AlternateContent>
        <mc:AlternateContent xmlns:mc="http://schemas.openxmlformats.org/markup-compatibility/2006">
          <mc:Choice Requires="x14">
            <control shapeId="68664" r:id="rId15" name="Option Button 12">
              <controlPr defaultSize="0" autoFill="0" autoLine="0" autoPict="0">
                <anchor moveWithCells="1">
                  <from>
                    <xdr:col>35</xdr:col>
                    <xdr:colOff>99060</xdr:colOff>
                    <xdr:row>44</xdr:row>
                    <xdr:rowOff>15240</xdr:rowOff>
                  </from>
                  <to>
                    <xdr:col>37</xdr:col>
                    <xdr:colOff>83820</xdr:colOff>
                    <xdr:row>44</xdr:row>
                    <xdr:rowOff>144780</xdr:rowOff>
                  </to>
                </anchor>
              </controlPr>
            </control>
          </mc:Choice>
        </mc:AlternateContent>
        <mc:AlternateContent xmlns:mc="http://schemas.openxmlformats.org/markup-compatibility/2006">
          <mc:Choice Requires="x14">
            <control shapeId="68665" r:id="rId16" name="Group Box 13">
              <controlPr defaultSize="0" autoFill="0" autoPict="0">
                <anchor moveWithCells="1">
                  <from>
                    <xdr:col>27</xdr:col>
                    <xdr:colOff>76200</xdr:colOff>
                    <xdr:row>20</xdr:row>
                    <xdr:rowOff>7620</xdr:rowOff>
                  </from>
                  <to>
                    <xdr:col>29</xdr:col>
                    <xdr:colOff>60960</xdr:colOff>
                    <xdr:row>22</xdr:row>
                    <xdr:rowOff>76200</xdr:rowOff>
                  </to>
                </anchor>
              </controlPr>
            </control>
          </mc:Choice>
        </mc:AlternateContent>
        <mc:AlternateContent xmlns:mc="http://schemas.openxmlformats.org/markup-compatibility/2006">
          <mc:Choice Requires="x14">
            <control shapeId="68666" r:id="rId17" name="Group Box 14">
              <controlPr defaultSize="0" autoFill="0" autoPict="0">
                <anchor moveWithCells="1">
                  <from>
                    <xdr:col>27</xdr:col>
                    <xdr:colOff>22860</xdr:colOff>
                    <xdr:row>22</xdr:row>
                    <xdr:rowOff>106680</xdr:rowOff>
                  </from>
                  <to>
                    <xdr:col>30</xdr:col>
                    <xdr:colOff>38100</xdr:colOff>
                    <xdr:row>27</xdr:row>
                    <xdr:rowOff>22860</xdr:rowOff>
                  </to>
                </anchor>
              </controlPr>
            </control>
          </mc:Choice>
        </mc:AlternateContent>
        <mc:AlternateContent xmlns:mc="http://schemas.openxmlformats.org/markup-compatibility/2006">
          <mc:Choice Requires="x14">
            <control shapeId="68667" r:id="rId18" name="Group Box 15">
              <controlPr defaultSize="0" autoFill="0" autoPict="0">
                <anchor moveWithCells="1">
                  <from>
                    <xdr:col>27</xdr:col>
                    <xdr:colOff>7620</xdr:colOff>
                    <xdr:row>26</xdr:row>
                    <xdr:rowOff>83820</xdr:rowOff>
                  </from>
                  <to>
                    <xdr:col>30</xdr:col>
                    <xdr:colOff>38100</xdr:colOff>
                    <xdr:row>30</xdr:row>
                    <xdr:rowOff>106680</xdr:rowOff>
                  </to>
                </anchor>
              </controlPr>
            </control>
          </mc:Choice>
        </mc:AlternateContent>
        <mc:AlternateContent xmlns:mc="http://schemas.openxmlformats.org/markup-compatibility/2006">
          <mc:Choice Requires="x14">
            <control shapeId="68668" r:id="rId19" name="Group Box 16">
              <controlPr defaultSize="0" autoFill="0" autoPict="0">
                <anchor moveWithCells="1">
                  <from>
                    <xdr:col>27</xdr:col>
                    <xdr:colOff>7620</xdr:colOff>
                    <xdr:row>30</xdr:row>
                    <xdr:rowOff>99060</xdr:rowOff>
                  </from>
                  <to>
                    <xdr:col>30</xdr:col>
                    <xdr:colOff>38100</xdr:colOff>
                    <xdr:row>34</xdr:row>
                    <xdr:rowOff>38100</xdr:rowOff>
                  </to>
                </anchor>
              </controlPr>
            </control>
          </mc:Choice>
        </mc:AlternateContent>
        <mc:AlternateContent xmlns:mc="http://schemas.openxmlformats.org/markup-compatibility/2006">
          <mc:Choice Requires="x14">
            <control shapeId="68669" r:id="rId20" name="Option Button 17">
              <controlPr defaultSize="0" autoFill="0" autoLine="0" autoPict="0">
                <anchor moveWithCells="1">
                  <from>
                    <xdr:col>27</xdr:col>
                    <xdr:colOff>99060</xdr:colOff>
                    <xdr:row>31</xdr:row>
                    <xdr:rowOff>7620</xdr:rowOff>
                  </from>
                  <to>
                    <xdr:col>29</xdr:col>
                    <xdr:colOff>83820</xdr:colOff>
                    <xdr:row>32</xdr:row>
                    <xdr:rowOff>22860</xdr:rowOff>
                  </to>
                </anchor>
              </controlPr>
            </control>
          </mc:Choice>
        </mc:AlternateContent>
        <mc:AlternateContent xmlns:mc="http://schemas.openxmlformats.org/markup-compatibility/2006">
          <mc:Choice Requires="x14">
            <control shapeId="68670" r:id="rId21" name="Option Button 18">
              <controlPr defaultSize="0" autoFill="0" autoLine="0" autoPict="0">
                <anchor moveWithCells="1">
                  <from>
                    <xdr:col>27</xdr:col>
                    <xdr:colOff>99060</xdr:colOff>
                    <xdr:row>32</xdr:row>
                    <xdr:rowOff>45720</xdr:rowOff>
                  </from>
                  <to>
                    <xdr:col>29</xdr:col>
                    <xdr:colOff>83820</xdr:colOff>
                    <xdr:row>32</xdr:row>
                    <xdr:rowOff>205740</xdr:rowOff>
                  </to>
                </anchor>
              </controlPr>
            </control>
          </mc:Choice>
        </mc:AlternateContent>
        <mc:AlternateContent xmlns:mc="http://schemas.openxmlformats.org/markup-compatibility/2006">
          <mc:Choice Requires="x14">
            <control shapeId="68671" r:id="rId22" name="Option Button 19">
              <controlPr defaultSize="0" autoFill="0" autoLine="0" autoPict="0">
                <anchor moveWithCells="1">
                  <from>
                    <xdr:col>27</xdr:col>
                    <xdr:colOff>99060</xdr:colOff>
                    <xdr:row>33</xdr:row>
                    <xdr:rowOff>38100</xdr:rowOff>
                  </from>
                  <to>
                    <xdr:col>29</xdr:col>
                    <xdr:colOff>83820</xdr:colOff>
                    <xdr:row>34</xdr:row>
                    <xdr:rowOff>0</xdr:rowOff>
                  </to>
                </anchor>
              </controlPr>
            </control>
          </mc:Choice>
        </mc:AlternateContent>
        <mc:AlternateContent xmlns:mc="http://schemas.openxmlformats.org/markup-compatibility/2006">
          <mc:Choice Requires="x14">
            <control shapeId="68672" r:id="rId23" name="Group Box 20">
              <controlPr defaultSize="0" autoFill="0" autoPict="0">
                <anchor moveWithCells="1">
                  <from>
                    <xdr:col>26</xdr:col>
                    <xdr:colOff>106680</xdr:colOff>
                    <xdr:row>34</xdr:row>
                    <xdr:rowOff>30480</xdr:rowOff>
                  </from>
                  <to>
                    <xdr:col>30</xdr:col>
                    <xdr:colOff>129540</xdr:colOff>
                    <xdr:row>38</xdr:row>
                    <xdr:rowOff>76200</xdr:rowOff>
                  </to>
                </anchor>
              </controlPr>
            </control>
          </mc:Choice>
        </mc:AlternateContent>
        <mc:AlternateContent xmlns:mc="http://schemas.openxmlformats.org/markup-compatibility/2006">
          <mc:Choice Requires="x14">
            <control shapeId="68673" r:id="rId24" name="Group Box 21">
              <controlPr defaultSize="0" autoFill="0" autoPict="0">
                <anchor moveWithCells="1">
                  <from>
                    <xdr:col>27</xdr:col>
                    <xdr:colOff>60960</xdr:colOff>
                    <xdr:row>42</xdr:row>
                    <xdr:rowOff>68580</xdr:rowOff>
                  </from>
                  <to>
                    <xdr:col>29</xdr:col>
                    <xdr:colOff>114300</xdr:colOff>
                    <xdr:row>46</xdr:row>
                    <xdr:rowOff>15240</xdr:rowOff>
                  </to>
                </anchor>
              </controlPr>
            </control>
          </mc:Choice>
        </mc:AlternateContent>
        <mc:AlternateContent xmlns:mc="http://schemas.openxmlformats.org/markup-compatibility/2006">
          <mc:Choice Requires="x14">
            <control shapeId="68674" r:id="rId25" name="Group Box 22">
              <controlPr defaultSize="0" autoFill="0" autoPict="0">
                <anchor moveWithCells="1">
                  <from>
                    <xdr:col>35</xdr:col>
                    <xdr:colOff>22860</xdr:colOff>
                    <xdr:row>26</xdr:row>
                    <xdr:rowOff>106680</xdr:rowOff>
                  </from>
                  <to>
                    <xdr:col>38</xdr:col>
                    <xdr:colOff>53340</xdr:colOff>
                    <xdr:row>31</xdr:row>
                    <xdr:rowOff>22860</xdr:rowOff>
                  </to>
                </anchor>
              </controlPr>
            </control>
          </mc:Choice>
        </mc:AlternateContent>
        <mc:AlternateContent xmlns:mc="http://schemas.openxmlformats.org/markup-compatibility/2006">
          <mc:Choice Requires="x14">
            <control shapeId="68675" r:id="rId26" name="Group Box 23">
              <controlPr defaultSize="0" autoFill="0" autoPict="0">
                <anchor moveWithCells="1">
                  <from>
                    <xdr:col>35</xdr:col>
                    <xdr:colOff>7620</xdr:colOff>
                    <xdr:row>30</xdr:row>
                    <xdr:rowOff>91440</xdr:rowOff>
                  </from>
                  <to>
                    <xdr:col>39</xdr:col>
                    <xdr:colOff>30480</xdr:colOff>
                    <xdr:row>34</xdr:row>
                    <xdr:rowOff>7620</xdr:rowOff>
                  </to>
                </anchor>
              </controlPr>
            </control>
          </mc:Choice>
        </mc:AlternateContent>
        <mc:AlternateContent xmlns:mc="http://schemas.openxmlformats.org/markup-compatibility/2006">
          <mc:Choice Requires="x14">
            <control shapeId="68676" r:id="rId27" name="Group Box 24">
              <controlPr defaultSize="0" autoFill="0" autoPict="0">
                <anchor moveWithCells="1">
                  <from>
                    <xdr:col>34</xdr:col>
                    <xdr:colOff>83820</xdr:colOff>
                    <xdr:row>33</xdr:row>
                    <xdr:rowOff>144780</xdr:rowOff>
                  </from>
                  <to>
                    <xdr:col>38</xdr:col>
                    <xdr:colOff>91440</xdr:colOff>
                    <xdr:row>38</xdr:row>
                    <xdr:rowOff>30480</xdr:rowOff>
                  </to>
                </anchor>
              </controlPr>
            </control>
          </mc:Choice>
        </mc:AlternateContent>
        <mc:AlternateContent xmlns:mc="http://schemas.openxmlformats.org/markup-compatibility/2006">
          <mc:Choice Requires="x14">
            <control shapeId="68677" r:id="rId28" name="Group Box 25">
              <controlPr defaultSize="0" autoFill="0" autoPict="0">
                <anchor moveWithCells="1">
                  <from>
                    <xdr:col>35</xdr:col>
                    <xdr:colOff>15240</xdr:colOff>
                    <xdr:row>38</xdr:row>
                    <xdr:rowOff>83820</xdr:rowOff>
                  </from>
                  <to>
                    <xdr:col>38</xdr:col>
                    <xdr:colOff>121920</xdr:colOff>
                    <xdr:row>41</xdr:row>
                    <xdr:rowOff>160020</xdr:rowOff>
                  </to>
                </anchor>
              </controlPr>
            </control>
          </mc:Choice>
        </mc:AlternateContent>
        <mc:AlternateContent xmlns:mc="http://schemas.openxmlformats.org/markup-compatibility/2006">
          <mc:Choice Requires="x14">
            <control shapeId="68678" r:id="rId29" name="Group Box 26">
              <controlPr defaultSize="0" autoFill="0" autoPict="0">
                <anchor moveWithCells="1">
                  <from>
                    <xdr:col>35</xdr:col>
                    <xdr:colOff>38100</xdr:colOff>
                    <xdr:row>43</xdr:row>
                    <xdr:rowOff>0</xdr:rowOff>
                  </from>
                  <to>
                    <xdr:col>38</xdr:col>
                    <xdr:colOff>38100</xdr:colOff>
                    <xdr:row>46</xdr:row>
                    <xdr:rowOff>99060</xdr:rowOff>
                  </to>
                </anchor>
              </controlPr>
            </control>
          </mc:Choice>
        </mc:AlternateContent>
        <mc:AlternateContent xmlns:mc="http://schemas.openxmlformats.org/markup-compatibility/2006">
          <mc:Choice Requires="x14">
            <control shapeId="68679" r:id="rId30" name="Group Box 27">
              <controlPr defaultSize="0" autoFill="0" autoPict="0">
                <anchor moveWithCells="1">
                  <from>
                    <xdr:col>27</xdr:col>
                    <xdr:colOff>22860</xdr:colOff>
                    <xdr:row>20</xdr:row>
                    <xdr:rowOff>0</xdr:rowOff>
                  </from>
                  <to>
                    <xdr:col>30</xdr:col>
                    <xdr:colOff>30480</xdr:colOff>
                    <xdr:row>23</xdr:row>
                    <xdr:rowOff>68580</xdr:rowOff>
                  </to>
                </anchor>
              </controlPr>
            </control>
          </mc:Choice>
        </mc:AlternateContent>
        <mc:AlternateContent xmlns:mc="http://schemas.openxmlformats.org/markup-compatibility/2006">
          <mc:Choice Requires="x14">
            <control shapeId="68680" r:id="rId31" name="Group Box 28">
              <controlPr defaultSize="0" autoFill="0" autoPict="0">
                <anchor moveWithCells="1">
                  <from>
                    <xdr:col>35</xdr:col>
                    <xdr:colOff>38100</xdr:colOff>
                    <xdr:row>20</xdr:row>
                    <xdr:rowOff>0</xdr:rowOff>
                  </from>
                  <to>
                    <xdr:col>38</xdr:col>
                    <xdr:colOff>45720</xdr:colOff>
                    <xdr:row>23</xdr:row>
                    <xdr:rowOff>68580</xdr:rowOff>
                  </to>
                </anchor>
              </controlPr>
            </control>
          </mc:Choice>
        </mc:AlternateContent>
        <mc:AlternateContent xmlns:mc="http://schemas.openxmlformats.org/markup-compatibility/2006">
          <mc:Choice Requires="x14">
            <control shapeId="68681" r:id="rId32" name="Group Box 29">
              <controlPr defaultSize="0" autoFill="0" autoPict="0">
                <anchor moveWithCells="1">
                  <from>
                    <xdr:col>35</xdr:col>
                    <xdr:colOff>45720</xdr:colOff>
                    <xdr:row>22</xdr:row>
                    <xdr:rowOff>76200</xdr:rowOff>
                  </from>
                  <to>
                    <xdr:col>38</xdr:col>
                    <xdr:colOff>38100</xdr:colOff>
                    <xdr:row>27</xdr:row>
                    <xdr:rowOff>38100</xdr:rowOff>
                  </to>
                </anchor>
              </controlPr>
            </control>
          </mc:Choice>
        </mc:AlternateContent>
        <mc:AlternateContent xmlns:mc="http://schemas.openxmlformats.org/markup-compatibility/2006">
          <mc:Choice Requires="x14">
            <control shapeId="68682" r:id="rId33" name="Option Button 30">
              <controlPr defaultSize="0" autoFill="0" autoLine="0" autoPict="0">
                <anchor moveWithCells="1">
                  <from>
                    <xdr:col>35</xdr:col>
                    <xdr:colOff>99060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68683" r:id="rId34" name="Option Button 31">
              <controlPr defaultSize="0" autoFill="0" autoLine="0" autoPict="0">
                <anchor moveWithCells="1">
                  <from>
                    <xdr:col>35</xdr:col>
                    <xdr:colOff>99060</xdr:colOff>
                    <xdr:row>40</xdr:row>
                    <xdr:rowOff>220980</xdr:rowOff>
                  </from>
                  <to>
                    <xdr:col>37</xdr:col>
                    <xdr:colOff>15240</xdr:colOff>
                    <xdr:row>41</xdr:row>
                    <xdr:rowOff>160020</xdr:rowOff>
                  </to>
                </anchor>
              </controlPr>
            </control>
          </mc:Choice>
        </mc:AlternateContent>
        <mc:AlternateContent xmlns:mc="http://schemas.openxmlformats.org/markup-compatibility/2006">
          <mc:Choice Requires="x14">
            <control shapeId="68684" r:id="rId35" name="Option Button 32">
              <controlPr defaultSize="0" autoFill="0" autoLine="0" autoPict="0">
                <anchor moveWithCells="1" sizeWithCells="1">
                  <from>
                    <xdr:col>35</xdr:col>
                    <xdr:colOff>99060</xdr:colOff>
                    <xdr:row>19</xdr:row>
                    <xdr:rowOff>129540</xdr:rowOff>
                  </from>
                  <to>
                    <xdr:col>37</xdr:col>
                    <xdr:colOff>83820</xdr:colOff>
                    <xdr:row>21</xdr:row>
                    <xdr:rowOff>0</xdr:rowOff>
                  </to>
                </anchor>
              </controlPr>
            </control>
          </mc:Choice>
        </mc:AlternateContent>
        <mc:AlternateContent xmlns:mc="http://schemas.openxmlformats.org/markup-compatibility/2006">
          <mc:Choice Requires="x14">
            <control shapeId="68685" r:id="rId36" name="Option Button 33">
              <controlPr defaultSize="0" autoFill="0" autoLine="0" autoPict="0">
                <anchor moveWithCells="1" sizeWithCells="1">
                  <from>
                    <xdr:col>35</xdr:col>
                    <xdr:colOff>99060</xdr:colOff>
                    <xdr:row>21</xdr:row>
                    <xdr:rowOff>0</xdr:rowOff>
                  </from>
                  <to>
                    <xdr:col>37</xdr:col>
                    <xdr:colOff>83820</xdr:colOff>
                    <xdr:row>22</xdr:row>
                    <xdr:rowOff>0</xdr:rowOff>
                  </to>
                </anchor>
              </controlPr>
            </control>
          </mc:Choice>
        </mc:AlternateContent>
        <mc:AlternateContent xmlns:mc="http://schemas.openxmlformats.org/markup-compatibility/2006">
          <mc:Choice Requires="x14">
            <control shapeId="68686" r:id="rId37" name="Option Button 34">
              <controlPr defaultSize="0" autoFill="0" autoLine="0" autoPict="0">
                <anchor moveWithCells="1" sizeWithCells="1">
                  <from>
                    <xdr:col>35</xdr:col>
                    <xdr:colOff>99060</xdr:colOff>
                    <xdr:row>27</xdr:row>
                    <xdr:rowOff>7620</xdr:rowOff>
                  </from>
                  <to>
                    <xdr:col>37</xdr:col>
                    <xdr:colOff>83820</xdr:colOff>
                    <xdr:row>27</xdr:row>
                    <xdr:rowOff>175260</xdr:rowOff>
                  </to>
                </anchor>
              </controlPr>
            </control>
          </mc:Choice>
        </mc:AlternateContent>
        <mc:AlternateContent xmlns:mc="http://schemas.openxmlformats.org/markup-compatibility/2006">
          <mc:Choice Requires="x14">
            <control shapeId="68687" r:id="rId38" name="Option Button 35">
              <controlPr defaultSize="0" autoFill="0" autoLine="0" autoPict="0">
                <anchor moveWithCells="1" sizeWithCells="1">
                  <from>
                    <xdr:col>35</xdr:col>
                    <xdr:colOff>99060</xdr:colOff>
                    <xdr:row>28</xdr:row>
                    <xdr:rowOff>22860</xdr:rowOff>
                  </from>
                  <to>
                    <xdr:col>37</xdr:col>
                    <xdr:colOff>83820</xdr:colOff>
                    <xdr:row>28</xdr:row>
                    <xdr:rowOff>175260</xdr:rowOff>
                  </to>
                </anchor>
              </controlPr>
            </control>
          </mc:Choice>
        </mc:AlternateContent>
        <mc:AlternateContent xmlns:mc="http://schemas.openxmlformats.org/markup-compatibility/2006">
          <mc:Choice Requires="x14">
            <control shapeId="68688" r:id="rId39" name="Option Button 36">
              <controlPr defaultSize="0" autoFill="0" autoLine="0" autoPict="0">
                <anchor moveWithCells="1" sizeWithCells="1">
                  <from>
                    <xdr:col>35</xdr:col>
                    <xdr:colOff>99060</xdr:colOff>
                    <xdr:row>28</xdr:row>
                    <xdr:rowOff>205740</xdr:rowOff>
                  </from>
                  <to>
                    <xdr:col>37</xdr:col>
                    <xdr:colOff>76200</xdr:colOff>
                    <xdr:row>30</xdr:row>
                    <xdr:rowOff>0</xdr:rowOff>
                  </to>
                </anchor>
              </controlPr>
            </control>
          </mc:Choice>
        </mc:AlternateContent>
        <mc:AlternateContent xmlns:mc="http://schemas.openxmlformats.org/markup-compatibility/2006">
          <mc:Choice Requires="x14">
            <control shapeId="68689" r:id="rId40" name="Option Button 37">
              <controlPr defaultSize="0" autoFill="0" autoLine="0" autoPict="0">
                <anchor moveWithCells="1" sizeWithCells="1">
                  <from>
                    <xdr:col>27</xdr:col>
                    <xdr:colOff>99060</xdr:colOff>
                    <xdr:row>34</xdr:row>
                    <xdr:rowOff>114300</xdr:rowOff>
                  </from>
                  <to>
                    <xdr:col>29</xdr:col>
                    <xdr:colOff>15240</xdr:colOff>
                    <xdr:row>36</xdr:row>
                    <xdr:rowOff>15240</xdr:rowOff>
                  </to>
                </anchor>
              </controlPr>
            </control>
          </mc:Choice>
        </mc:AlternateContent>
        <mc:AlternateContent xmlns:mc="http://schemas.openxmlformats.org/markup-compatibility/2006">
          <mc:Choice Requires="x14">
            <control shapeId="68690" r:id="rId41" name="Option Button 38">
              <controlPr defaultSize="0" autoFill="0" autoLine="0" autoPict="0">
                <anchor moveWithCells="1" sizeWithCells="1">
                  <from>
                    <xdr:col>27</xdr:col>
                    <xdr:colOff>99060</xdr:colOff>
                    <xdr:row>36</xdr:row>
                    <xdr:rowOff>198120</xdr:rowOff>
                  </from>
                  <to>
                    <xdr:col>29</xdr:col>
                    <xdr:colOff>22860</xdr:colOff>
                    <xdr:row>38</xdr:row>
                    <xdr:rowOff>15240</xdr:rowOff>
                  </to>
                </anchor>
              </controlPr>
            </control>
          </mc:Choice>
        </mc:AlternateContent>
        <mc:AlternateContent xmlns:mc="http://schemas.openxmlformats.org/markup-compatibility/2006">
          <mc:Choice Requires="x14">
            <control shapeId="68691" r:id="rId42" name="Option Button 39">
              <controlPr defaultSize="0" autoFill="0" autoLine="0" autoPict="0">
                <anchor moveWithCells="1">
                  <from>
                    <xdr:col>27</xdr:col>
                    <xdr:colOff>106680</xdr:colOff>
                    <xdr:row>38</xdr:row>
                    <xdr:rowOff>106680</xdr:rowOff>
                  </from>
                  <to>
                    <xdr:col>29</xdr:col>
                    <xdr:colOff>7620</xdr:colOff>
                    <xdr:row>40</xdr:row>
                    <xdr:rowOff>15240</xdr:rowOff>
                  </to>
                </anchor>
              </controlPr>
            </control>
          </mc:Choice>
        </mc:AlternateContent>
        <mc:AlternateContent xmlns:mc="http://schemas.openxmlformats.org/markup-compatibility/2006">
          <mc:Choice Requires="x14">
            <control shapeId="68692" r:id="rId43" name="Option Button 40">
              <controlPr defaultSize="0" autoFill="0" autoLine="0" autoPict="0">
                <anchor moveWithCells="1">
                  <from>
                    <xdr:col>27</xdr:col>
                    <xdr:colOff>106680</xdr:colOff>
                    <xdr:row>40</xdr:row>
                    <xdr:rowOff>205740</xdr:rowOff>
                  </from>
                  <to>
                    <xdr:col>28</xdr:col>
                    <xdr:colOff>121920</xdr:colOff>
                    <xdr:row>42</xdr:row>
                    <xdr:rowOff>22860</xdr:rowOff>
                  </to>
                </anchor>
              </controlPr>
            </control>
          </mc:Choice>
        </mc:AlternateContent>
        <mc:AlternateContent xmlns:mc="http://schemas.openxmlformats.org/markup-compatibility/2006">
          <mc:Choice Requires="x14">
            <control shapeId="68693" r:id="rId44" name="Group Box 41">
              <controlPr defaultSize="0" autoFill="0" autoPict="0">
                <anchor moveWithCells="1">
                  <from>
                    <xdr:col>26</xdr:col>
                    <xdr:colOff>114300</xdr:colOff>
                    <xdr:row>38</xdr:row>
                    <xdr:rowOff>53340</xdr:rowOff>
                  </from>
                  <to>
                    <xdr:col>30</xdr:col>
                    <xdr:colOff>76200</xdr:colOff>
                    <xdr:row>43</xdr:row>
                    <xdr:rowOff>0</xdr:rowOff>
                  </to>
                </anchor>
              </controlPr>
            </control>
          </mc:Choice>
        </mc:AlternateContent>
        <mc:AlternateContent xmlns:mc="http://schemas.openxmlformats.org/markup-compatibility/2006">
          <mc:Choice Requires="x14">
            <control shapeId="68694" r:id="rId45" name="Option Button 42">
              <controlPr defaultSize="0" autoFill="0" autoLine="0" autoPict="0">
                <anchor moveWithCells="1">
                  <from>
                    <xdr:col>35</xdr:col>
                    <xdr:colOff>106680</xdr:colOff>
                    <xdr:row>34</xdr:row>
                    <xdr:rowOff>99060</xdr:rowOff>
                  </from>
                  <to>
                    <xdr:col>37</xdr:col>
                    <xdr:colOff>91440</xdr:colOff>
                    <xdr:row>36</xdr:row>
                    <xdr:rowOff>15240</xdr:rowOff>
                  </to>
                </anchor>
              </controlPr>
            </control>
          </mc:Choice>
        </mc:AlternateContent>
        <mc:AlternateContent xmlns:mc="http://schemas.openxmlformats.org/markup-compatibility/2006">
          <mc:Choice Requires="x14">
            <control shapeId="68695" r:id="rId46" name="Option Button 43">
              <controlPr defaultSize="0" autoFill="0" autoLine="0" autoPict="0">
                <anchor moveWithCells="1">
                  <from>
                    <xdr:col>35</xdr:col>
                    <xdr:colOff>106680</xdr:colOff>
                    <xdr:row>36</xdr:row>
                    <xdr:rowOff>190500</xdr:rowOff>
                  </from>
                  <to>
                    <xdr:col>37</xdr:col>
                    <xdr:colOff>91440</xdr:colOff>
                    <xdr:row>38</xdr:row>
                    <xdr:rowOff>7620</xdr:rowOff>
                  </to>
                </anchor>
              </controlPr>
            </control>
          </mc:Choice>
        </mc:AlternateContent>
        <mc:AlternateContent xmlns:mc="http://schemas.openxmlformats.org/markup-compatibility/2006">
          <mc:Choice Requires="x14">
            <control shapeId="68696" r:id="rId47" name="Option Button 44">
              <controlPr defaultSize="0" autoFill="0" autoLine="0" autoPict="0">
                <anchor moveWithCells="1" sizeWithCells="1">
                  <from>
                    <xdr:col>35</xdr:col>
                    <xdr:colOff>99060</xdr:colOff>
                    <xdr:row>23</xdr:row>
                    <xdr:rowOff>15240</xdr:rowOff>
                  </from>
                  <to>
                    <xdr:col>37</xdr:col>
                    <xdr:colOff>83820</xdr:colOff>
                    <xdr:row>24</xdr:row>
                    <xdr:rowOff>0</xdr:rowOff>
                  </to>
                </anchor>
              </controlPr>
            </control>
          </mc:Choice>
        </mc:AlternateContent>
        <mc:AlternateContent xmlns:mc="http://schemas.openxmlformats.org/markup-compatibility/2006">
          <mc:Choice Requires="x14">
            <control shapeId="68697" r:id="rId48" name="Option Button 45">
              <controlPr defaultSize="0" autoFill="0" autoLine="0" autoPict="0">
                <anchor moveWithCells="1" sizeWithCells="1">
                  <from>
                    <xdr:col>35</xdr:col>
                    <xdr:colOff>99060</xdr:colOff>
                    <xdr:row>24</xdr:row>
                    <xdr:rowOff>22860</xdr:rowOff>
                  </from>
                  <to>
                    <xdr:col>37</xdr:col>
                    <xdr:colOff>83820</xdr:colOff>
                    <xdr:row>24</xdr:row>
                    <xdr:rowOff>182880</xdr:rowOff>
                  </to>
                </anchor>
              </controlPr>
            </control>
          </mc:Choice>
        </mc:AlternateContent>
        <mc:AlternateContent xmlns:mc="http://schemas.openxmlformats.org/markup-compatibility/2006">
          <mc:Choice Requires="x14">
            <control shapeId="68698" r:id="rId49" name="Option Button 46">
              <controlPr defaultSize="0" autoFill="0" autoLine="0" autoPict="0">
                <anchor moveWithCells="1" sizeWithCells="1">
                  <from>
                    <xdr:col>35</xdr:col>
                    <xdr:colOff>99060</xdr:colOff>
                    <xdr:row>25</xdr:row>
                    <xdr:rowOff>7620</xdr:rowOff>
                  </from>
                  <to>
                    <xdr:col>37</xdr:col>
                    <xdr:colOff>15240</xdr:colOff>
                    <xdr:row>25</xdr:row>
                    <xdr:rowOff>167640</xdr:rowOff>
                  </to>
                </anchor>
              </controlPr>
            </control>
          </mc:Choice>
        </mc:AlternateContent>
        <mc:AlternateContent xmlns:mc="http://schemas.openxmlformats.org/markup-compatibility/2006">
          <mc:Choice Requires="x14">
            <control shapeId="68699" r:id="rId50" name="Option Button 47">
              <controlPr defaultSize="0" autoFill="0" autoLine="0" autoPict="0">
                <anchor moveWithCells="1" sizeWithCells="1">
                  <from>
                    <xdr:col>35</xdr:col>
                    <xdr:colOff>99060</xdr:colOff>
                    <xdr:row>31</xdr:row>
                    <xdr:rowOff>7620</xdr:rowOff>
                  </from>
                  <to>
                    <xdr:col>37</xdr:col>
                    <xdr:colOff>83820</xdr:colOff>
                    <xdr:row>32</xdr:row>
                    <xdr:rowOff>15240</xdr:rowOff>
                  </to>
                </anchor>
              </controlPr>
            </control>
          </mc:Choice>
        </mc:AlternateContent>
        <mc:AlternateContent xmlns:mc="http://schemas.openxmlformats.org/markup-compatibility/2006">
          <mc:Choice Requires="x14">
            <control shapeId="68700" r:id="rId51" name="Option Button 48">
              <controlPr defaultSize="0" autoFill="0" autoLine="0" autoPict="0">
                <anchor moveWithCells="1" sizeWithCells="1">
                  <from>
                    <xdr:col>35</xdr:col>
                    <xdr:colOff>99060</xdr:colOff>
                    <xdr:row>32</xdr:row>
                    <xdr:rowOff>45720</xdr:rowOff>
                  </from>
                  <to>
                    <xdr:col>37</xdr:col>
                    <xdr:colOff>83820</xdr:colOff>
                    <xdr:row>32</xdr:row>
                    <xdr:rowOff>190500</xdr:rowOff>
                  </to>
                </anchor>
              </controlPr>
            </control>
          </mc:Choice>
        </mc:AlternateContent>
        <mc:AlternateContent xmlns:mc="http://schemas.openxmlformats.org/markup-compatibility/2006">
          <mc:Choice Requires="x14">
            <control shapeId="68701" r:id="rId52" name="Option Button 49">
              <controlPr defaultSize="0" autoFill="0" autoLine="0" autoPict="0">
                <anchor moveWithCells="1" sizeWithCells="1">
                  <from>
                    <xdr:col>35</xdr:col>
                    <xdr:colOff>99060</xdr:colOff>
                    <xdr:row>33</xdr:row>
                    <xdr:rowOff>7620</xdr:rowOff>
                  </from>
                  <to>
                    <xdr:col>37</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view="pageBreakPreview" zoomScaleNormal="53" zoomScaleSheetLayoutView="100" workbookViewId="0">
      <selection activeCell="N3" sqref="N3"/>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2333</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4"/>
      <c r="Q5" s="1215"/>
      <c r="R5" s="1215"/>
      <c r="S5" s="1215"/>
      <c r="T5" s="1215"/>
      <c r="U5" s="1215"/>
      <c r="V5" s="1215"/>
      <c r="W5" s="1215"/>
      <c r="X5" s="1216"/>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534" t="str">
        <f>IF(AND(B9&lt;&gt;"処遇加算なし",F15=4),IF(V21="✓",1,IF(V22="✓",2,"")),"")</f>
        <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534" t="str">
        <f>IF(AND(B9&lt;&gt;"処遇加算なし",F15=4),IF(V24="✓",1,IF(V25="✓",2,IF(V26="✓",3,""))),"")</f>
        <v/>
      </c>
      <c r="AA58" s="145"/>
      <c r="AB58" s="149"/>
      <c r="AC58" s="1124" t="s">
        <v>2375</v>
      </c>
      <c r="AD58" s="1124"/>
      <c r="AE58" s="1124"/>
      <c r="AF58" s="1124"/>
      <c r="AG58" s="1124"/>
      <c r="AH58" s="425">
        <f>IF(AND(F15&lt;&gt;4,F15&lt;&gt;5),0,IF(AU8="○",1,3))</f>
        <v>3</v>
      </c>
      <c r="AI58" s="153"/>
      <c r="AJ58" s="149"/>
      <c r="AK58" s="1124" t="s">
        <v>2375</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534" t="str">
        <f>IF(AND(B9&lt;&gt;"処遇加算なし",F15=4),IF(V28="✓",1,IF(V29="✓",2,IF(V30="✓",3,""))),"")</f>
        <v/>
      </c>
      <c r="AA59" s="145"/>
      <c r="AB59" s="149"/>
      <c r="AC59" s="1124" t="s">
        <v>2376</v>
      </c>
      <c r="AD59" s="1124"/>
      <c r="AE59" s="1124"/>
      <c r="AF59" s="1124"/>
      <c r="AG59" s="1124"/>
      <c r="AH59" s="425">
        <f>IF(AND(F15&lt;&gt;4,F15&lt;&gt;5),0,IF(AV8="○",1,3))</f>
        <v>3</v>
      </c>
      <c r="AI59" s="153"/>
      <c r="AJ59" s="149"/>
      <c r="AK59" s="1124" t="s">
        <v>2376</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534" t="str">
        <f>IF(AND(B9&lt;&gt;"処遇加算なし",F15=4),IF(V32="✓",1,IF(V33="✓",2,"")),"")</f>
        <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534" t="str">
        <f>IF(AND(B9&lt;&gt;"処遇加算なし",F15=4),IF(V36="✓",1,IF(V37="✓",2,"")),"")</f>
        <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534" t="str">
        <f>IF(AND(B9&lt;&gt;"処遇加算なし",F15=4),IF(V40="✓",1,IF(V41="✓",2,"")),"")</f>
        <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534" t="str">
        <f>IF(AND(B9&lt;&gt;"処遇加算なし",F15=4),IF(V44="✓",1,IF(V45="✓",2,"")),"")</f>
        <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82" r:id="rId4" name="Option Button 1">
              <controlPr defaultSize="0" autoFill="0" autoLine="0" autoPict="0">
                <anchor moveWithCells="1">
                  <from>
                    <xdr:col>27</xdr:col>
                    <xdr:colOff>106680</xdr:colOff>
                    <xdr:row>20</xdr:row>
                    <xdr:rowOff>15240</xdr:rowOff>
                  </from>
                  <to>
                    <xdr:col>29</xdr:col>
                    <xdr:colOff>91440</xdr:colOff>
                    <xdr:row>21</xdr:row>
                    <xdr:rowOff>7620</xdr:rowOff>
                  </to>
                </anchor>
              </controlPr>
            </control>
          </mc:Choice>
        </mc:AlternateContent>
        <mc:AlternateContent xmlns:mc="http://schemas.openxmlformats.org/markup-compatibility/2006">
          <mc:Choice Requires="x14">
            <control shapeId="69683" r:id="rId5" name="Option Button 2">
              <controlPr defaultSize="0" autoFill="0" autoLine="0" autoPict="0">
                <anchor moveWithCells="1">
                  <from>
                    <xdr:col>27</xdr:col>
                    <xdr:colOff>106680</xdr:colOff>
                    <xdr:row>21</xdr:row>
                    <xdr:rowOff>7620</xdr:rowOff>
                  </from>
                  <to>
                    <xdr:col>29</xdr:col>
                    <xdr:colOff>91440</xdr:colOff>
                    <xdr:row>22</xdr:row>
                    <xdr:rowOff>0</xdr:rowOff>
                  </to>
                </anchor>
              </controlPr>
            </control>
          </mc:Choice>
        </mc:AlternateContent>
        <mc:AlternateContent xmlns:mc="http://schemas.openxmlformats.org/markup-compatibility/2006">
          <mc:Choice Requires="x14">
            <control shapeId="69684" r:id="rId6" name="Option Button 3">
              <controlPr defaultSize="0" autoFill="0" autoLine="0" autoPict="0">
                <anchor moveWithCells="1">
                  <from>
                    <xdr:col>27</xdr:col>
                    <xdr:colOff>99060</xdr:colOff>
                    <xdr:row>23</xdr:row>
                    <xdr:rowOff>7620</xdr:rowOff>
                  </from>
                  <to>
                    <xdr:col>29</xdr:col>
                    <xdr:colOff>83820</xdr:colOff>
                    <xdr:row>23</xdr:row>
                    <xdr:rowOff>182880</xdr:rowOff>
                  </to>
                </anchor>
              </controlPr>
            </control>
          </mc:Choice>
        </mc:AlternateContent>
        <mc:AlternateContent xmlns:mc="http://schemas.openxmlformats.org/markup-compatibility/2006">
          <mc:Choice Requires="x14">
            <control shapeId="69685" r:id="rId7" name="Option Button 4">
              <controlPr defaultSize="0" autoFill="0" autoLine="0" autoPict="0">
                <anchor moveWithCells="1">
                  <from>
                    <xdr:col>27</xdr:col>
                    <xdr:colOff>99060</xdr:colOff>
                    <xdr:row>24</xdr:row>
                    <xdr:rowOff>22860</xdr:rowOff>
                  </from>
                  <to>
                    <xdr:col>29</xdr:col>
                    <xdr:colOff>83820</xdr:colOff>
                    <xdr:row>24</xdr:row>
                    <xdr:rowOff>198120</xdr:rowOff>
                  </to>
                </anchor>
              </controlPr>
            </control>
          </mc:Choice>
        </mc:AlternateContent>
        <mc:AlternateContent xmlns:mc="http://schemas.openxmlformats.org/markup-compatibility/2006">
          <mc:Choice Requires="x14">
            <control shapeId="69686" r:id="rId8" name="Option Button 5">
              <controlPr defaultSize="0" autoFill="0" autoLine="0" autoPict="0">
                <anchor moveWithCells="1">
                  <from>
                    <xdr:col>27</xdr:col>
                    <xdr:colOff>99060</xdr:colOff>
                    <xdr:row>25</xdr:row>
                    <xdr:rowOff>0</xdr:rowOff>
                  </from>
                  <to>
                    <xdr:col>29</xdr:col>
                    <xdr:colOff>83820</xdr:colOff>
                    <xdr:row>26</xdr:row>
                    <xdr:rowOff>0</xdr:rowOff>
                  </to>
                </anchor>
              </controlPr>
            </control>
          </mc:Choice>
        </mc:AlternateContent>
        <mc:AlternateContent xmlns:mc="http://schemas.openxmlformats.org/markup-compatibility/2006">
          <mc:Choice Requires="x14">
            <control shapeId="69687" r:id="rId9" name="Option Button 6">
              <controlPr defaultSize="0" autoFill="0" autoLine="0" autoPict="0">
                <anchor moveWithCells="1">
                  <from>
                    <xdr:col>27</xdr:col>
                    <xdr:colOff>99060</xdr:colOff>
                    <xdr:row>27</xdr:row>
                    <xdr:rowOff>7620</xdr:rowOff>
                  </from>
                  <to>
                    <xdr:col>29</xdr:col>
                    <xdr:colOff>83820</xdr:colOff>
                    <xdr:row>27</xdr:row>
                    <xdr:rowOff>182880</xdr:rowOff>
                  </to>
                </anchor>
              </controlPr>
            </control>
          </mc:Choice>
        </mc:AlternateContent>
        <mc:AlternateContent xmlns:mc="http://schemas.openxmlformats.org/markup-compatibility/2006">
          <mc:Choice Requires="x14">
            <control shapeId="69688" r:id="rId10" name="Option Button 7">
              <controlPr defaultSize="0" autoFill="0" autoLine="0" autoPict="0">
                <anchor moveWithCells="1">
                  <from>
                    <xdr:col>27</xdr:col>
                    <xdr:colOff>99060</xdr:colOff>
                    <xdr:row>28</xdr:row>
                    <xdr:rowOff>22860</xdr:rowOff>
                  </from>
                  <to>
                    <xdr:col>29</xdr:col>
                    <xdr:colOff>83820</xdr:colOff>
                    <xdr:row>28</xdr:row>
                    <xdr:rowOff>190500</xdr:rowOff>
                  </to>
                </anchor>
              </controlPr>
            </control>
          </mc:Choice>
        </mc:AlternateContent>
        <mc:AlternateContent xmlns:mc="http://schemas.openxmlformats.org/markup-compatibility/2006">
          <mc:Choice Requires="x14">
            <control shapeId="69689" r:id="rId11" name="Option Button 8">
              <controlPr defaultSize="0" autoFill="0" autoLine="0" autoPict="0">
                <anchor moveWithCells="1">
                  <from>
                    <xdr:col>27</xdr:col>
                    <xdr:colOff>99060</xdr:colOff>
                    <xdr:row>29</xdr:row>
                    <xdr:rowOff>7620</xdr:rowOff>
                  </from>
                  <to>
                    <xdr:col>29</xdr:col>
                    <xdr:colOff>83820</xdr:colOff>
                    <xdr:row>29</xdr:row>
                    <xdr:rowOff>167640</xdr:rowOff>
                  </to>
                </anchor>
              </controlPr>
            </control>
          </mc:Choice>
        </mc:AlternateContent>
        <mc:AlternateContent xmlns:mc="http://schemas.openxmlformats.org/markup-compatibility/2006">
          <mc:Choice Requires="x14">
            <control shapeId="69690" r:id="rId12" name="Option Button 9">
              <controlPr defaultSize="0" autoFill="0" autoLine="0" autoPict="0">
                <anchor moveWithCells="1">
                  <from>
                    <xdr:col>27</xdr:col>
                    <xdr:colOff>99060</xdr:colOff>
                    <xdr:row>43</xdr:row>
                    <xdr:rowOff>0</xdr:rowOff>
                  </from>
                  <to>
                    <xdr:col>29</xdr:col>
                    <xdr:colOff>76200</xdr:colOff>
                    <xdr:row>44</xdr:row>
                    <xdr:rowOff>22860</xdr:rowOff>
                  </to>
                </anchor>
              </controlPr>
            </control>
          </mc:Choice>
        </mc:AlternateContent>
        <mc:AlternateContent xmlns:mc="http://schemas.openxmlformats.org/markup-compatibility/2006">
          <mc:Choice Requires="x14">
            <control shapeId="69691" r:id="rId13" name="Option Button 10">
              <controlPr defaultSize="0" autoFill="0" autoLine="0" autoPict="0">
                <anchor moveWithCells="1">
                  <from>
                    <xdr:col>27</xdr:col>
                    <xdr:colOff>99060</xdr:colOff>
                    <xdr:row>44</xdr:row>
                    <xdr:rowOff>0</xdr:rowOff>
                  </from>
                  <to>
                    <xdr:col>29</xdr:col>
                    <xdr:colOff>76200</xdr:colOff>
                    <xdr:row>44</xdr:row>
                    <xdr:rowOff>152400</xdr:rowOff>
                  </to>
                </anchor>
              </controlPr>
            </control>
          </mc:Choice>
        </mc:AlternateContent>
        <mc:AlternateContent xmlns:mc="http://schemas.openxmlformats.org/markup-compatibility/2006">
          <mc:Choice Requires="x14">
            <control shapeId="69692" r:id="rId14" name="Option Button 11">
              <controlPr defaultSize="0" autoFill="0" autoLine="0" autoPict="0">
                <anchor moveWithCells="1">
                  <from>
                    <xdr:col>35</xdr:col>
                    <xdr:colOff>99060</xdr:colOff>
                    <xdr:row>43</xdr:row>
                    <xdr:rowOff>15240</xdr:rowOff>
                  </from>
                  <to>
                    <xdr:col>37</xdr:col>
                    <xdr:colOff>83820</xdr:colOff>
                    <xdr:row>43</xdr:row>
                    <xdr:rowOff>160020</xdr:rowOff>
                  </to>
                </anchor>
              </controlPr>
            </control>
          </mc:Choice>
        </mc:AlternateContent>
        <mc:AlternateContent xmlns:mc="http://schemas.openxmlformats.org/markup-compatibility/2006">
          <mc:Choice Requires="x14">
            <control shapeId="69693" r:id="rId15" name="Option Button 12">
              <controlPr defaultSize="0" autoFill="0" autoLine="0" autoPict="0">
                <anchor moveWithCells="1">
                  <from>
                    <xdr:col>35</xdr:col>
                    <xdr:colOff>99060</xdr:colOff>
                    <xdr:row>44</xdr:row>
                    <xdr:rowOff>15240</xdr:rowOff>
                  </from>
                  <to>
                    <xdr:col>37</xdr:col>
                    <xdr:colOff>83820</xdr:colOff>
                    <xdr:row>44</xdr:row>
                    <xdr:rowOff>144780</xdr:rowOff>
                  </to>
                </anchor>
              </controlPr>
            </control>
          </mc:Choice>
        </mc:AlternateContent>
        <mc:AlternateContent xmlns:mc="http://schemas.openxmlformats.org/markup-compatibility/2006">
          <mc:Choice Requires="x14">
            <control shapeId="69694" r:id="rId16" name="Group Box 13">
              <controlPr defaultSize="0" autoFill="0" autoPict="0">
                <anchor moveWithCells="1">
                  <from>
                    <xdr:col>27</xdr:col>
                    <xdr:colOff>76200</xdr:colOff>
                    <xdr:row>20</xdr:row>
                    <xdr:rowOff>7620</xdr:rowOff>
                  </from>
                  <to>
                    <xdr:col>29</xdr:col>
                    <xdr:colOff>60960</xdr:colOff>
                    <xdr:row>22</xdr:row>
                    <xdr:rowOff>76200</xdr:rowOff>
                  </to>
                </anchor>
              </controlPr>
            </control>
          </mc:Choice>
        </mc:AlternateContent>
        <mc:AlternateContent xmlns:mc="http://schemas.openxmlformats.org/markup-compatibility/2006">
          <mc:Choice Requires="x14">
            <control shapeId="69695" r:id="rId17" name="Group Box 14">
              <controlPr defaultSize="0" autoFill="0" autoPict="0">
                <anchor moveWithCells="1">
                  <from>
                    <xdr:col>27</xdr:col>
                    <xdr:colOff>22860</xdr:colOff>
                    <xdr:row>22</xdr:row>
                    <xdr:rowOff>106680</xdr:rowOff>
                  </from>
                  <to>
                    <xdr:col>30</xdr:col>
                    <xdr:colOff>38100</xdr:colOff>
                    <xdr:row>27</xdr:row>
                    <xdr:rowOff>22860</xdr:rowOff>
                  </to>
                </anchor>
              </controlPr>
            </control>
          </mc:Choice>
        </mc:AlternateContent>
        <mc:AlternateContent xmlns:mc="http://schemas.openxmlformats.org/markup-compatibility/2006">
          <mc:Choice Requires="x14">
            <control shapeId="60" r:id="rId18" name="Group Box 15">
              <controlPr defaultSize="0" autoFill="0" autoPict="0">
                <anchor moveWithCells="1">
                  <from>
                    <xdr:col>27</xdr:col>
                    <xdr:colOff>7620</xdr:colOff>
                    <xdr:row>26</xdr:row>
                    <xdr:rowOff>83820</xdr:rowOff>
                  </from>
                  <to>
                    <xdr:col>30</xdr:col>
                    <xdr:colOff>38100</xdr:colOff>
                    <xdr:row>30</xdr:row>
                    <xdr:rowOff>106680</xdr:rowOff>
                  </to>
                </anchor>
              </controlPr>
            </control>
          </mc:Choice>
        </mc:AlternateContent>
        <mc:AlternateContent xmlns:mc="http://schemas.openxmlformats.org/markup-compatibility/2006">
          <mc:Choice Requires="x14">
            <control shapeId="61" r:id="rId19" name="Group Box 16">
              <controlPr defaultSize="0" autoFill="0" autoPict="0">
                <anchor moveWithCells="1">
                  <from>
                    <xdr:col>27</xdr:col>
                    <xdr:colOff>7620</xdr:colOff>
                    <xdr:row>30</xdr:row>
                    <xdr:rowOff>99060</xdr:rowOff>
                  </from>
                  <to>
                    <xdr:col>30</xdr:col>
                    <xdr:colOff>38100</xdr:colOff>
                    <xdr:row>34</xdr:row>
                    <xdr:rowOff>38100</xdr:rowOff>
                  </to>
                </anchor>
              </controlPr>
            </control>
          </mc:Choice>
        </mc:AlternateContent>
        <mc:AlternateContent xmlns:mc="http://schemas.openxmlformats.org/markup-compatibility/2006">
          <mc:Choice Requires="x14">
            <control shapeId="62" r:id="rId20" name="Option Button 17">
              <controlPr defaultSize="0" autoFill="0" autoLine="0" autoPict="0">
                <anchor moveWithCells="1">
                  <from>
                    <xdr:col>27</xdr:col>
                    <xdr:colOff>99060</xdr:colOff>
                    <xdr:row>31</xdr:row>
                    <xdr:rowOff>7620</xdr:rowOff>
                  </from>
                  <to>
                    <xdr:col>29</xdr:col>
                    <xdr:colOff>83820</xdr:colOff>
                    <xdr:row>32</xdr:row>
                    <xdr:rowOff>22860</xdr:rowOff>
                  </to>
                </anchor>
              </controlPr>
            </control>
          </mc:Choice>
        </mc:AlternateContent>
        <mc:AlternateContent xmlns:mc="http://schemas.openxmlformats.org/markup-compatibility/2006">
          <mc:Choice Requires="x14">
            <control shapeId="63" r:id="rId21" name="Option Button 18">
              <controlPr defaultSize="0" autoFill="0" autoLine="0" autoPict="0">
                <anchor moveWithCells="1">
                  <from>
                    <xdr:col>27</xdr:col>
                    <xdr:colOff>99060</xdr:colOff>
                    <xdr:row>32</xdr:row>
                    <xdr:rowOff>45720</xdr:rowOff>
                  </from>
                  <to>
                    <xdr:col>29</xdr:col>
                    <xdr:colOff>83820</xdr:colOff>
                    <xdr:row>32</xdr:row>
                    <xdr:rowOff>205740</xdr:rowOff>
                  </to>
                </anchor>
              </controlPr>
            </control>
          </mc:Choice>
        </mc:AlternateContent>
        <mc:AlternateContent xmlns:mc="http://schemas.openxmlformats.org/markup-compatibility/2006">
          <mc:Choice Requires="x14">
            <control shapeId="69726" r:id="rId22" name="Option Button 19">
              <controlPr defaultSize="0" autoFill="0" autoLine="0" autoPict="0">
                <anchor moveWithCells="1">
                  <from>
                    <xdr:col>27</xdr:col>
                    <xdr:colOff>99060</xdr:colOff>
                    <xdr:row>33</xdr:row>
                    <xdr:rowOff>38100</xdr:rowOff>
                  </from>
                  <to>
                    <xdr:col>29</xdr:col>
                    <xdr:colOff>83820</xdr:colOff>
                    <xdr:row>34</xdr:row>
                    <xdr:rowOff>0</xdr:rowOff>
                  </to>
                </anchor>
              </controlPr>
            </control>
          </mc:Choice>
        </mc:AlternateContent>
        <mc:AlternateContent xmlns:mc="http://schemas.openxmlformats.org/markup-compatibility/2006">
          <mc:Choice Requires="x14">
            <control shapeId="69696" r:id="rId23" name="Group Box 20">
              <controlPr defaultSize="0" autoFill="0" autoPict="0">
                <anchor moveWithCells="1">
                  <from>
                    <xdr:col>26</xdr:col>
                    <xdr:colOff>106680</xdr:colOff>
                    <xdr:row>34</xdr:row>
                    <xdr:rowOff>30480</xdr:rowOff>
                  </from>
                  <to>
                    <xdr:col>30</xdr:col>
                    <xdr:colOff>129540</xdr:colOff>
                    <xdr:row>38</xdr:row>
                    <xdr:rowOff>76200</xdr:rowOff>
                  </to>
                </anchor>
              </controlPr>
            </control>
          </mc:Choice>
        </mc:AlternateContent>
        <mc:AlternateContent xmlns:mc="http://schemas.openxmlformats.org/markup-compatibility/2006">
          <mc:Choice Requires="x14">
            <control shapeId="69697" r:id="rId24" name="Group Box 21">
              <controlPr defaultSize="0" autoFill="0" autoPict="0">
                <anchor moveWithCells="1">
                  <from>
                    <xdr:col>27</xdr:col>
                    <xdr:colOff>60960</xdr:colOff>
                    <xdr:row>42</xdr:row>
                    <xdr:rowOff>68580</xdr:rowOff>
                  </from>
                  <to>
                    <xdr:col>29</xdr:col>
                    <xdr:colOff>114300</xdr:colOff>
                    <xdr:row>46</xdr:row>
                    <xdr:rowOff>15240</xdr:rowOff>
                  </to>
                </anchor>
              </controlPr>
            </control>
          </mc:Choice>
        </mc:AlternateContent>
        <mc:AlternateContent xmlns:mc="http://schemas.openxmlformats.org/markup-compatibility/2006">
          <mc:Choice Requires="x14">
            <control shapeId="69698" r:id="rId25" name="Group Box 22">
              <controlPr defaultSize="0" autoFill="0" autoPict="0">
                <anchor moveWithCells="1">
                  <from>
                    <xdr:col>35</xdr:col>
                    <xdr:colOff>22860</xdr:colOff>
                    <xdr:row>26</xdr:row>
                    <xdr:rowOff>106680</xdr:rowOff>
                  </from>
                  <to>
                    <xdr:col>38</xdr:col>
                    <xdr:colOff>53340</xdr:colOff>
                    <xdr:row>31</xdr:row>
                    <xdr:rowOff>22860</xdr:rowOff>
                  </to>
                </anchor>
              </controlPr>
            </control>
          </mc:Choice>
        </mc:AlternateContent>
        <mc:AlternateContent xmlns:mc="http://schemas.openxmlformats.org/markup-compatibility/2006">
          <mc:Choice Requires="x14">
            <control shapeId="69699" r:id="rId26" name="Group Box 23">
              <controlPr defaultSize="0" autoFill="0" autoPict="0">
                <anchor moveWithCells="1">
                  <from>
                    <xdr:col>35</xdr:col>
                    <xdr:colOff>7620</xdr:colOff>
                    <xdr:row>30</xdr:row>
                    <xdr:rowOff>91440</xdr:rowOff>
                  </from>
                  <to>
                    <xdr:col>39</xdr:col>
                    <xdr:colOff>30480</xdr:colOff>
                    <xdr:row>34</xdr:row>
                    <xdr:rowOff>7620</xdr:rowOff>
                  </to>
                </anchor>
              </controlPr>
            </control>
          </mc:Choice>
        </mc:AlternateContent>
        <mc:AlternateContent xmlns:mc="http://schemas.openxmlformats.org/markup-compatibility/2006">
          <mc:Choice Requires="x14">
            <control shapeId="69700" r:id="rId27" name="Group Box 24">
              <controlPr defaultSize="0" autoFill="0" autoPict="0">
                <anchor moveWithCells="1">
                  <from>
                    <xdr:col>34</xdr:col>
                    <xdr:colOff>83820</xdr:colOff>
                    <xdr:row>33</xdr:row>
                    <xdr:rowOff>144780</xdr:rowOff>
                  </from>
                  <to>
                    <xdr:col>38</xdr:col>
                    <xdr:colOff>91440</xdr:colOff>
                    <xdr:row>38</xdr:row>
                    <xdr:rowOff>30480</xdr:rowOff>
                  </to>
                </anchor>
              </controlPr>
            </control>
          </mc:Choice>
        </mc:AlternateContent>
        <mc:AlternateContent xmlns:mc="http://schemas.openxmlformats.org/markup-compatibility/2006">
          <mc:Choice Requires="x14">
            <control shapeId="69701" r:id="rId28" name="Group Box 25">
              <controlPr defaultSize="0" autoFill="0" autoPict="0">
                <anchor moveWithCells="1">
                  <from>
                    <xdr:col>35</xdr:col>
                    <xdr:colOff>15240</xdr:colOff>
                    <xdr:row>38</xdr:row>
                    <xdr:rowOff>83820</xdr:rowOff>
                  </from>
                  <to>
                    <xdr:col>38</xdr:col>
                    <xdr:colOff>121920</xdr:colOff>
                    <xdr:row>41</xdr:row>
                    <xdr:rowOff>160020</xdr:rowOff>
                  </to>
                </anchor>
              </controlPr>
            </control>
          </mc:Choice>
        </mc:AlternateContent>
        <mc:AlternateContent xmlns:mc="http://schemas.openxmlformats.org/markup-compatibility/2006">
          <mc:Choice Requires="x14">
            <control shapeId="69702" r:id="rId29" name="Group Box 26">
              <controlPr defaultSize="0" autoFill="0" autoPict="0">
                <anchor moveWithCells="1">
                  <from>
                    <xdr:col>35</xdr:col>
                    <xdr:colOff>38100</xdr:colOff>
                    <xdr:row>43</xdr:row>
                    <xdr:rowOff>0</xdr:rowOff>
                  </from>
                  <to>
                    <xdr:col>38</xdr:col>
                    <xdr:colOff>38100</xdr:colOff>
                    <xdr:row>46</xdr:row>
                    <xdr:rowOff>99060</xdr:rowOff>
                  </to>
                </anchor>
              </controlPr>
            </control>
          </mc:Choice>
        </mc:AlternateContent>
        <mc:AlternateContent xmlns:mc="http://schemas.openxmlformats.org/markup-compatibility/2006">
          <mc:Choice Requires="x14">
            <control shapeId="69703" r:id="rId30" name="Group Box 27">
              <controlPr defaultSize="0" autoFill="0" autoPict="0">
                <anchor moveWithCells="1">
                  <from>
                    <xdr:col>27</xdr:col>
                    <xdr:colOff>22860</xdr:colOff>
                    <xdr:row>20</xdr:row>
                    <xdr:rowOff>0</xdr:rowOff>
                  </from>
                  <to>
                    <xdr:col>30</xdr:col>
                    <xdr:colOff>30480</xdr:colOff>
                    <xdr:row>23</xdr:row>
                    <xdr:rowOff>68580</xdr:rowOff>
                  </to>
                </anchor>
              </controlPr>
            </control>
          </mc:Choice>
        </mc:AlternateContent>
        <mc:AlternateContent xmlns:mc="http://schemas.openxmlformats.org/markup-compatibility/2006">
          <mc:Choice Requires="x14">
            <control shapeId="69704" r:id="rId31" name="Group Box 28">
              <controlPr defaultSize="0" autoFill="0" autoPict="0">
                <anchor moveWithCells="1">
                  <from>
                    <xdr:col>35</xdr:col>
                    <xdr:colOff>38100</xdr:colOff>
                    <xdr:row>20</xdr:row>
                    <xdr:rowOff>0</xdr:rowOff>
                  </from>
                  <to>
                    <xdr:col>38</xdr:col>
                    <xdr:colOff>45720</xdr:colOff>
                    <xdr:row>23</xdr:row>
                    <xdr:rowOff>68580</xdr:rowOff>
                  </to>
                </anchor>
              </controlPr>
            </control>
          </mc:Choice>
        </mc:AlternateContent>
        <mc:AlternateContent xmlns:mc="http://schemas.openxmlformats.org/markup-compatibility/2006">
          <mc:Choice Requires="x14">
            <control shapeId="69705" r:id="rId32" name="Group Box 29">
              <controlPr defaultSize="0" autoFill="0" autoPict="0">
                <anchor moveWithCells="1">
                  <from>
                    <xdr:col>35</xdr:col>
                    <xdr:colOff>45720</xdr:colOff>
                    <xdr:row>22</xdr:row>
                    <xdr:rowOff>76200</xdr:rowOff>
                  </from>
                  <to>
                    <xdr:col>38</xdr:col>
                    <xdr:colOff>38100</xdr:colOff>
                    <xdr:row>27</xdr:row>
                    <xdr:rowOff>38100</xdr:rowOff>
                  </to>
                </anchor>
              </controlPr>
            </control>
          </mc:Choice>
        </mc:AlternateContent>
        <mc:AlternateContent xmlns:mc="http://schemas.openxmlformats.org/markup-compatibility/2006">
          <mc:Choice Requires="x14">
            <control shapeId="69706" r:id="rId33" name="Option Button 30">
              <controlPr defaultSize="0" autoFill="0" autoLine="0" autoPict="0">
                <anchor moveWithCells="1">
                  <from>
                    <xdr:col>35</xdr:col>
                    <xdr:colOff>99060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69707" r:id="rId34" name="Option Button 31">
              <controlPr defaultSize="0" autoFill="0" autoLine="0" autoPict="0">
                <anchor moveWithCells="1">
                  <from>
                    <xdr:col>35</xdr:col>
                    <xdr:colOff>99060</xdr:colOff>
                    <xdr:row>40</xdr:row>
                    <xdr:rowOff>220980</xdr:rowOff>
                  </from>
                  <to>
                    <xdr:col>37</xdr:col>
                    <xdr:colOff>15240</xdr:colOff>
                    <xdr:row>41</xdr:row>
                    <xdr:rowOff>160020</xdr:rowOff>
                  </to>
                </anchor>
              </controlPr>
            </control>
          </mc:Choice>
        </mc:AlternateContent>
        <mc:AlternateContent xmlns:mc="http://schemas.openxmlformats.org/markup-compatibility/2006">
          <mc:Choice Requires="x14">
            <control shapeId="69708" r:id="rId35" name="Option Button 32">
              <controlPr defaultSize="0" autoFill="0" autoLine="0" autoPict="0">
                <anchor moveWithCells="1" sizeWithCells="1">
                  <from>
                    <xdr:col>35</xdr:col>
                    <xdr:colOff>99060</xdr:colOff>
                    <xdr:row>19</xdr:row>
                    <xdr:rowOff>129540</xdr:rowOff>
                  </from>
                  <to>
                    <xdr:col>37</xdr:col>
                    <xdr:colOff>83820</xdr:colOff>
                    <xdr:row>21</xdr:row>
                    <xdr:rowOff>0</xdr:rowOff>
                  </to>
                </anchor>
              </controlPr>
            </control>
          </mc:Choice>
        </mc:AlternateContent>
        <mc:AlternateContent xmlns:mc="http://schemas.openxmlformats.org/markup-compatibility/2006">
          <mc:Choice Requires="x14">
            <control shapeId="69709" r:id="rId36" name="Option Button 33">
              <controlPr defaultSize="0" autoFill="0" autoLine="0" autoPict="0">
                <anchor moveWithCells="1" sizeWithCells="1">
                  <from>
                    <xdr:col>35</xdr:col>
                    <xdr:colOff>99060</xdr:colOff>
                    <xdr:row>21</xdr:row>
                    <xdr:rowOff>0</xdr:rowOff>
                  </from>
                  <to>
                    <xdr:col>37</xdr:col>
                    <xdr:colOff>83820</xdr:colOff>
                    <xdr:row>22</xdr:row>
                    <xdr:rowOff>0</xdr:rowOff>
                  </to>
                </anchor>
              </controlPr>
            </control>
          </mc:Choice>
        </mc:AlternateContent>
        <mc:AlternateContent xmlns:mc="http://schemas.openxmlformats.org/markup-compatibility/2006">
          <mc:Choice Requires="x14">
            <control shapeId="69710" r:id="rId37" name="Option Button 34">
              <controlPr defaultSize="0" autoFill="0" autoLine="0" autoPict="0">
                <anchor moveWithCells="1" sizeWithCells="1">
                  <from>
                    <xdr:col>35</xdr:col>
                    <xdr:colOff>99060</xdr:colOff>
                    <xdr:row>27</xdr:row>
                    <xdr:rowOff>7620</xdr:rowOff>
                  </from>
                  <to>
                    <xdr:col>37</xdr:col>
                    <xdr:colOff>83820</xdr:colOff>
                    <xdr:row>27</xdr:row>
                    <xdr:rowOff>175260</xdr:rowOff>
                  </to>
                </anchor>
              </controlPr>
            </control>
          </mc:Choice>
        </mc:AlternateContent>
        <mc:AlternateContent xmlns:mc="http://schemas.openxmlformats.org/markup-compatibility/2006">
          <mc:Choice Requires="x14">
            <control shapeId="69711" r:id="rId38" name="Option Button 35">
              <controlPr defaultSize="0" autoFill="0" autoLine="0" autoPict="0">
                <anchor moveWithCells="1" sizeWithCells="1">
                  <from>
                    <xdr:col>35</xdr:col>
                    <xdr:colOff>99060</xdr:colOff>
                    <xdr:row>28</xdr:row>
                    <xdr:rowOff>22860</xdr:rowOff>
                  </from>
                  <to>
                    <xdr:col>37</xdr:col>
                    <xdr:colOff>83820</xdr:colOff>
                    <xdr:row>28</xdr:row>
                    <xdr:rowOff>175260</xdr:rowOff>
                  </to>
                </anchor>
              </controlPr>
            </control>
          </mc:Choice>
        </mc:AlternateContent>
        <mc:AlternateContent xmlns:mc="http://schemas.openxmlformats.org/markup-compatibility/2006">
          <mc:Choice Requires="x14">
            <control shapeId="69712" r:id="rId39" name="Option Button 36">
              <controlPr defaultSize="0" autoFill="0" autoLine="0" autoPict="0">
                <anchor moveWithCells="1" sizeWithCells="1">
                  <from>
                    <xdr:col>35</xdr:col>
                    <xdr:colOff>99060</xdr:colOff>
                    <xdr:row>28</xdr:row>
                    <xdr:rowOff>205740</xdr:rowOff>
                  </from>
                  <to>
                    <xdr:col>37</xdr:col>
                    <xdr:colOff>76200</xdr:colOff>
                    <xdr:row>30</xdr:row>
                    <xdr:rowOff>0</xdr:rowOff>
                  </to>
                </anchor>
              </controlPr>
            </control>
          </mc:Choice>
        </mc:AlternateContent>
        <mc:AlternateContent xmlns:mc="http://schemas.openxmlformats.org/markup-compatibility/2006">
          <mc:Choice Requires="x14">
            <control shapeId="69713" r:id="rId40" name="Option Button 37">
              <controlPr defaultSize="0" autoFill="0" autoLine="0" autoPict="0">
                <anchor moveWithCells="1" sizeWithCells="1">
                  <from>
                    <xdr:col>27</xdr:col>
                    <xdr:colOff>99060</xdr:colOff>
                    <xdr:row>34</xdr:row>
                    <xdr:rowOff>114300</xdr:rowOff>
                  </from>
                  <to>
                    <xdr:col>29</xdr:col>
                    <xdr:colOff>15240</xdr:colOff>
                    <xdr:row>36</xdr:row>
                    <xdr:rowOff>15240</xdr:rowOff>
                  </to>
                </anchor>
              </controlPr>
            </control>
          </mc:Choice>
        </mc:AlternateContent>
        <mc:AlternateContent xmlns:mc="http://schemas.openxmlformats.org/markup-compatibility/2006">
          <mc:Choice Requires="x14">
            <control shapeId="69714" r:id="rId41" name="Option Button 38">
              <controlPr defaultSize="0" autoFill="0" autoLine="0" autoPict="0">
                <anchor moveWithCells="1" sizeWithCells="1">
                  <from>
                    <xdr:col>27</xdr:col>
                    <xdr:colOff>99060</xdr:colOff>
                    <xdr:row>36</xdr:row>
                    <xdr:rowOff>198120</xdr:rowOff>
                  </from>
                  <to>
                    <xdr:col>29</xdr:col>
                    <xdr:colOff>22860</xdr:colOff>
                    <xdr:row>38</xdr:row>
                    <xdr:rowOff>15240</xdr:rowOff>
                  </to>
                </anchor>
              </controlPr>
            </control>
          </mc:Choice>
        </mc:AlternateContent>
        <mc:AlternateContent xmlns:mc="http://schemas.openxmlformats.org/markup-compatibility/2006">
          <mc:Choice Requires="x14">
            <control shapeId="69715" r:id="rId42" name="Option Button 39">
              <controlPr defaultSize="0" autoFill="0" autoLine="0" autoPict="0">
                <anchor moveWithCells="1">
                  <from>
                    <xdr:col>27</xdr:col>
                    <xdr:colOff>106680</xdr:colOff>
                    <xdr:row>38</xdr:row>
                    <xdr:rowOff>106680</xdr:rowOff>
                  </from>
                  <to>
                    <xdr:col>29</xdr:col>
                    <xdr:colOff>7620</xdr:colOff>
                    <xdr:row>40</xdr:row>
                    <xdr:rowOff>15240</xdr:rowOff>
                  </to>
                </anchor>
              </controlPr>
            </control>
          </mc:Choice>
        </mc:AlternateContent>
        <mc:AlternateContent xmlns:mc="http://schemas.openxmlformats.org/markup-compatibility/2006">
          <mc:Choice Requires="x14">
            <control shapeId="69716" r:id="rId43" name="Option Button 40">
              <controlPr defaultSize="0" autoFill="0" autoLine="0" autoPict="0">
                <anchor moveWithCells="1">
                  <from>
                    <xdr:col>27</xdr:col>
                    <xdr:colOff>106680</xdr:colOff>
                    <xdr:row>40</xdr:row>
                    <xdr:rowOff>205740</xdr:rowOff>
                  </from>
                  <to>
                    <xdr:col>28</xdr:col>
                    <xdr:colOff>121920</xdr:colOff>
                    <xdr:row>42</xdr:row>
                    <xdr:rowOff>22860</xdr:rowOff>
                  </to>
                </anchor>
              </controlPr>
            </control>
          </mc:Choice>
        </mc:AlternateContent>
        <mc:AlternateContent xmlns:mc="http://schemas.openxmlformats.org/markup-compatibility/2006">
          <mc:Choice Requires="x14">
            <control shapeId="69717" r:id="rId44" name="Group Box 41">
              <controlPr defaultSize="0" autoFill="0" autoPict="0">
                <anchor moveWithCells="1">
                  <from>
                    <xdr:col>26</xdr:col>
                    <xdr:colOff>114300</xdr:colOff>
                    <xdr:row>38</xdr:row>
                    <xdr:rowOff>53340</xdr:rowOff>
                  </from>
                  <to>
                    <xdr:col>30</xdr:col>
                    <xdr:colOff>76200</xdr:colOff>
                    <xdr:row>43</xdr:row>
                    <xdr:rowOff>0</xdr:rowOff>
                  </to>
                </anchor>
              </controlPr>
            </control>
          </mc:Choice>
        </mc:AlternateContent>
        <mc:AlternateContent xmlns:mc="http://schemas.openxmlformats.org/markup-compatibility/2006">
          <mc:Choice Requires="x14">
            <control shapeId="69718" r:id="rId45" name="Option Button 42">
              <controlPr defaultSize="0" autoFill="0" autoLine="0" autoPict="0">
                <anchor moveWithCells="1">
                  <from>
                    <xdr:col>35</xdr:col>
                    <xdr:colOff>106680</xdr:colOff>
                    <xdr:row>34</xdr:row>
                    <xdr:rowOff>99060</xdr:rowOff>
                  </from>
                  <to>
                    <xdr:col>37</xdr:col>
                    <xdr:colOff>91440</xdr:colOff>
                    <xdr:row>36</xdr:row>
                    <xdr:rowOff>15240</xdr:rowOff>
                  </to>
                </anchor>
              </controlPr>
            </control>
          </mc:Choice>
        </mc:AlternateContent>
        <mc:AlternateContent xmlns:mc="http://schemas.openxmlformats.org/markup-compatibility/2006">
          <mc:Choice Requires="x14">
            <control shapeId="69719" r:id="rId46" name="Option Button 43">
              <controlPr defaultSize="0" autoFill="0" autoLine="0" autoPict="0">
                <anchor moveWithCells="1">
                  <from>
                    <xdr:col>35</xdr:col>
                    <xdr:colOff>106680</xdr:colOff>
                    <xdr:row>36</xdr:row>
                    <xdr:rowOff>190500</xdr:rowOff>
                  </from>
                  <to>
                    <xdr:col>37</xdr:col>
                    <xdr:colOff>91440</xdr:colOff>
                    <xdr:row>38</xdr:row>
                    <xdr:rowOff>7620</xdr:rowOff>
                  </to>
                </anchor>
              </controlPr>
            </control>
          </mc:Choice>
        </mc:AlternateContent>
        <mc:AlternateContent xmlns:mc="http://schemas.openxmlformats.org/markup-compatibility/2006">
          <mc:Choice Requires="x14">
            <control shapeId="69720" r:id="rId47" name="Option Button 44">
              <controlPr defaultSize="0" autoFill="0" autoLine="0" autoPict="0">
                <anchor moveWithCells="1" sizeWithCells="1">
                  <from>
                    <xdr:col>35</xdr:col>
                    <xdr:colOff>99060</xdr:colOff>
                    <xdr:row>23</xdr:row>
                    <xdr:rowOff>15240</xdr:rowOff>
                  </from>
                  <to>
                    <xdr:col>37</xdr:col>
                    <xdr:colOff>83820</xdr:colOff>
                    <xdr:row>24</xdr:row>
                    <xdr:rowOff>0</xdr:rowOff>
                  </to>
                </anchor>
              </controlPr>
            </control>
          </mc:Choice>
        </mc:AlternateContent>
        <mc:AlternateContent xmlns:mc="http://schemas.openxmlformats.org/markup-compatibility/2006">
          <mc:Choice Requires="x14">
            <control shapeId="69721" r:id="rId48" name="Option Button 45">
              <controlPr defaultSize="0" autoFill="0" autoLine="0" autoPict="0">
                <anchor moveWithCells="1" sizeWithCells="1">
                  <from>
                    <xdr:col>35</xdr:col>
                    <xdr:colOff>99060</xdr:colOff>
                    <xdr:row>24</xdr:row>
                    <xdr:rowOff>22860</xdr:rowOff>
                  </from>
                  <to>
                    <xdr:col>37</xdr:col>
                    <xdr:colOff>83820</xdr:colOff>
                    <xdr:row>24</xdr:row>
                    <xdr:rowOff>182880</xdr:rowOff>
                  </to>
                </anchor>
              </controlPr>
            </control>
          </mc:Choice>
        </mc:AlternateContent>
        <mc:AlternateContent xmlns:mc="http://schemas.openxmlformats.org/markup-compatibility/2006">
          <mc:Choice Requires="x14">
            <control shapeId="69722" r:id="rId49" name="Option Button 46">
              <controlPr defaultSize="0" autoFill="0" autoLine="0" autoPict="0">
                <anchor moveWithCells="1" sizeWithCells="1">
                  <from>
                    <xdr:col>35</xdr:col>
                    <xdr:colOff>99060</xdr:colOff>
                    <xdr:row>25</xdr:row>
                    <xdr:rowOff>7620</xdr:rowOff>
                  </from>
                  <to>
                    <xdr:col>37</xdr:col>
                    <xdr:colOff>15240</xdr:colOff>
                    <xdr:row>25</xdr:row>
                    <xdr:rowOff>167640</xdr:rowOff>
                  </to>
                </anchor>
              </controlPr>
            </control>
          </mc:Choice>
        </mc:AlternateContent>
        <mc:AlternateContent xmlns:mc="http://schemas.openxmlformats.org/markup-compatibility/2006">
          <mc:Choice Requires="x14">
            <control shapeId="69723" r:id="rId50" name="Option Button 47">
              <controlPr defaultSize="0" autoFill="0" autoLine="0" autoPict="0">
                <anchor moveWithCells="1" sizeWithCells="1">
                  <from>
                    <xdr:col>35</xdr:col>
                    <xdr:colOff>99060</xdr:colOff>
                    <xdr:row>31</xdr:row>
                    <xdr:rowOff>7620</xdr:rowOff>
                  </from>
                  <to>
                    <xdr:col>37</xdr:col>
                    <xdr:colOff>83820</xdr:colOff>
                    <xdr:row>32</xdr:row>
                    <xdr:rowOff>15240</xdr:rowOff>
                  </to>
                </anchor>
              </controlPr>
            </control>
          </mc:Choice>
        </mc:AlternateContent>
        <mc:AlternateContent xmlns:mc="http://schemas.openxmlformats.org/markup-compatibility/2006">
          <mc:Choice Requires="x14">
            <control shapeId="69724" r:id="rId51" name="Option Button 48">
              <controlPr defaultSize="0" autoFill="0" autoLine="0" autoPict="0">
                <anchor moveWithCells="1" sizeWithCells="1">
                  <from>
                    <xdr:col>35</xdr:col>
                    <xdr:colOff>99060</xdr:colOff>
                    <xdr:row>32</xdr:row>
                    <xdr:rowOff>45720</xdr:rowOff>
                  </from>
                  <to>
                    <xdr:col>37</xdr:col>
                    <xdr:colOff>83820</xdr:colOff>
                    <xdr:row>32</xdr:row>
                    <xdr:rowOff>190500</xdr:rowOff>
                  </to>
                </anchor>
              </controlPr>
            </control>
          </mc:Choice>
        </mc:AlternateContent>
        <mc:AlternateContent xmlns:mc="http://schemas.openxmlformats.org/markup-compatibility/2006">
          <mc:Choice Requires="x14">
            <control shapeId="69725" r:id="rId52" name="Option Button 49">
              <controlPr defaultSize="0" autoFill="0" autoLine="0" autoPict="0">
                <anchor moveWithCells="1" sizeWithCells="1">
                  <from>
                    <xdr:col>35</xdr:col>
                    <xdr:colOff>99060</xdr:colOff>
                    <xdr:row>33</xdr:row>
                    <xdr:rowOff>7620</xdr:rowOff>
                  </from>
                  <to>
                    <xdr:col>37</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2"/>
  <cols>
    <col min="1" max="1" width="42.69921875" style="448" customWidth="1"/>
    <col min="2" max="28" width="6.69921875" style="448" customWidth="1"/>
    <col min="29" max="29" width="12" style="448" customWidth="1"/>
    <col min="30" max="30" width="8" style="448" customWidth="1"/>
    <col min="31" max="31" width="46.3984375" style="448" customWidth="1"/>
    <col min="32" max="32" width="26.8984375" style="448" customWidth="1"/>
    <col min="33" max="33" width="9.09765625" style="448" customWidth="1"/>
    <col min="34" max="34" width="38.3984375" style="448" customWidth="1"/>
    <col min="35" max="35" width="38.59765625" style="448" customWidth="1"/>
    <col min="36" max="36" width="9" style="448"/>
    <col min="37" max="37" width="16.69921875" style="448" customWidth="1"/>
    <col min="38" max="42" width="9" style="448"/>
    <col min="43" max="43" width="48.5" style="448" customWidth="1"/>
    <col min="44" max="44" width="104.3984375" style="448" customWidth="1"/>
    <col min="45" max="16384" width="9" style="448"/>
  </cols>
  <sheetData>
    <row r="1" spans="1:44" ht="13.8" thickBot="1">
      <c r="A1" s="447" t="s">
        <v>218</v>
      </c>
      <c r="B1" s="447"/>
      <c r="C1" s="447"/>
      <c r="D1" s="447"/>
      <c r="E1" s="447"/>
      <c r="AD1" s="449"/>
      <c r="AE1" s="447" t="s">
        <v>2109</v>
      </c>
      <c r="AH1" s="448" t="s">
        <v>219</v>
      </c>
      <c r="AK1" s="448" t="s">
        <v>220</v>
      </c>
      <c r="AM1" s="450" t="s">
        <v>221</v>
      </c>
      <c r="AO1" s="447" t="s">
        <v>222</v>
      </c>
    </row>
    <row r="2" spans="1:44" ht="36.75" customHeight="1" thickBot="1">
      <c r="A2" s="1230" t="s">
        <v>224</v>
      </c>
      <c r="B2" s="1232" t="s">
        <v>2239</v>
      </c>
      <c r="C2" s="1233"/>
      <c r="D2" s="1233"/>
      <c r="E2" s="1234"/>
      <c r="F2" s="1235" t="s">
        <v>2240</v>
      </c>
      <c r="G2" s="1236"/>
      <c r="H2" s="1236"/>
      <c r="I2" s="1230" t="s">
        <v>2241</v>
      </c>
      <c r="J2" s="1237"/>
      <c r="K2" s="1240" t="s">
        <v>2242</v>
      </c>
      <c r="L2" s="1241"/>
      <c r="M2" s="1241"/>
      <c r="N2" s="1241"/>
      <c r="O2" s="1241"/>
      <c r="P2" s="1241"/>
      <c r="Q2" s="1241"/>
      <c r="R2" s="1241"/>
      <c r="S2" s="1241"/>
      <c r="T2" s="1241"/>
      <c r="U2" s="1241"/>
      <c r="V2" s="1241"/>
      <c r="W2" s="1241"/>
      <c r="X2" s="1241"/>
      <c r="Y2" s="1241"/>
      <c r="Z2" s="1241"/>
      <c r="AA2" s="1241"/>
      <c r="AB2" s="1242"/>
      <c r="AC2" s="1227" t="s">
        <v>2243</v>
      </c>
      <c r="AD2" s="449"/>
      <c r="AE2" s="1223" t="s">
        <v>224</v>
      </c>
      <c r="AF2" s="1225" t="s">
        <v>2277</v>
      </c>
      <c r="AH2" s="444" t="s">
        <v>2244</v>
      </c>
      <c r="AI2" s="445" t="s">
        <v>2244</v>
      </c>
      <c r="AK2" s="451" t="s">
        <v>181</v>
      </c>
      <c r="AM2" s="451" t="s">
        <v>16</v>
      </c>
      <c r="AO2" s="452" t="s">
        <v>226</v>
      </c>
      <c r="AQ2" s="1217" t="s">
        <v>2008</v>
      </c>
      <c r="AR2" s="1220" t="s">
        <v>225</v>
      </c>
    </row>
    <row r="3" spans="1:44" ht="51.75" customHeight="1" thickBot="1">
      <c r="A3" s="1231"/>
      <c r="B3" s="1243" t="s">
        <v>228</v>
      </c>
      <c r="C3" s="1244"/>
      <c r="D3" s="1244"/>
      <c r="E3" s="1245"/>
      <c r="F3" s="1246" t="s">
        <v>229</v>
      </c>
      <c r="G3" s="1246"/>
      <c r="H3" s="1246"/>
      <c r="I3" s="1238"/>
      <c r="J3" s="1239"/>
      <c r="K3" s="1247" t="s">
        <v>230</v>
      </c>
      <c r="L3" s="1248"/>
      <c r="M3" s="1248"/>
      <c r="N3" s="1248"/>
      <c r="O3" s="1248"/>
      <c r="P3" s="1248"/>
      <c r="Q3" s="1248"/>
      <c r="R3" s="1248"/>
      <c r="S3" s="1248"/>
      <c r="T3" s="1248"/>
      <c r="U3" s="1248"/>
      <c r="V3" s="1248"/>
      <c r="W3" s="1248"/>
      <c r="X3" s="1248"/>
      <c r="Y3" s="1248"/>
      <c r="Z3" s="1248"/>
      <c r="AA3" s="1248"/>
      <c r="AB3" s="1249"/>
      <c r="AC3" s="1228"/>
      <c r="AD3" s="449"/>
      <c r="AE3" s="1224"/>
      <c r="AF3" s="1226"/>
      <c r="AH3" s="443" t="s">
        <v>2245</v>
      </c>
      <c r="AI3" s="446" t="s">
        <v>2245</v>
      </c>
      <c r="AK3" s="453"/>
      <c r="AM3" s="453"/>
      <c r="AO3" s="454" t="s">
        <v>18</v>
      </c>
      <c r="AQ3" s="1218"/>
      <c r="AR3" s="1221"/>
    </row>
    <row r="4" spans="1:44" ht="41.25" customHeight="1" thickBot="1">
      <c r="A4" s="1231"/>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2349</v>
      </c>
      <c r="X4" s="463" t="s">
        <v>2348</v>
      </c>
      <c r="Y4" s="463" t="s">
        <v>2345</v>
      </c>
      <c r="Z4" s="463" t="s">
        <v>2344</v>
      </c>
      <c r="AA4" s="463" t="s">
        <v>2346</v>
      </c>
      <c r="AB4" s="464" t="s">
        <v>2347</v>
      </c>
      <c r="AC4" s="1229"/>
      <c r="AD4" s="449"/>
      <c r="AE4" s="1224"/>
      <c r="AF4" s="1226"/>
      <c r="AH4" s="443" t="s">
        <v>2280</v>
      </c>
      <c r="AI4" s="446" t="s">
        <v>2280</v>
      </c>
      <c r="AO4" s="454" t="s">
        <v>237</v>
      </c>
      <c r="AQ4" s="1219"/>
      <c r="AR4" s="1222"/>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3.8"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3.8"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2351</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2370</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2370</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2370</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2370</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3.8"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2370</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2370</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3.8"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3.8"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2370</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2370</v>
      </c>
    </row>
    <row r="34" spans="1:44" ht="13.8"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2370</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2370</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2370</v>
      </c>
    </row>
    <row r="37" spans="1:44" ht="13.8"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2370</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2:A4"/>
    <mergeCell ref="B2:E2"/>
    <mergeCell ref="F2:H2"/>
    <mergeCell ref="I2:J3"/>
    <mergeCell ref="K2:AB2"/>
    <mergeCell ref="B3:E3"/>
    <mergeCell ref="F3:H3"/>
    <mergeCell ref="K3:AB3"/>
    <mergeCell ref="AQ2:AQ4"/>
    <mergeCell ref="AR2:AR4"/>
    <mergeCell ref="AE2:AE4"/>
    <mergeCell ref="AF2:AF4"/>
    <mergeCell ref="AC2:AC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0" t="s">
        <v>2037</v>
      </c>
      <c r="N3" s="1250" t="s">
        <v>2038</v>
      </c>
      <c r="O3" s="1250" t="s">
        <v>2039</v>
      </c>
      <c r="P3" s="1250" t="s">
        <v>2040</v>
      </c>
      <c r="Q3" s="1250" t="s">
        <v>2041</v>
      </c>
      <c r="R3" s="1250" t="s">
        <v>2042</v>
      </c>
      <c r="S3" s="1250" t="s">
        <v>2043</v>
      </c>
    </row>
    <row r="4" spans="2:19">
      <c r="B4" s="1252"/>
      <c r="C4" s="1251"/>
      <c r="D4" s="1251"/>
      <c r="E4" s="1251"/>
      <c r="F4" s="1254"/>
      <c r="G4" s="1251"/>
      <c r="H4" s="1251"/>
      <c r="I4" s="1251"/>
      <c r="J4" s="1251"/>
      <c r="K4" s="1251"/>
      <c r="L4" s="1251"/>
      <c r="M4" s="1250"/>
      <c r="N4" s="1250"/>
      <c r="O4" s="1250"/>
      <c r="P4" s="1250"/>
      <c r="Q4" s="1250"/>
      <c r="R4" s="1250"/>
      <c r="S4" s="1250"/>
    </row>
    <row r="5" spans="2:19">
      <c r="B5" s="1252"/>
      <c r="C5" s="1251"/>
      <c r="D5" s="1251"/>
      <c r="E5" s="1251"/>
      <c r="F5" s="1255"/>
      <c r="G5" s="1251"/>
      <c r="H5" s="1251"/>
      <c r="I5" s="1251"/>
      <c r="J5" s="1251"/>
      <c r="K5" s="1251"/>
      <c r="L5" s="1251"/>
      <c r="M5" s="1250"/>
      <c r="N5" s="1250"/>
      <c r="O5" s="1250"/>
      <c r="P5" s="1250"/>
      <c r="Q5" s="1250"/>
      <c r="R5" s="1250"/>
      <c r="S5" s="1250"/>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2381</v>
      </c>
      <c r="K6" s="36"/>
      <c r="L6" s="39" t="s">
        <v>2381</v>
      </c>
      <c r="M6" s="66" t="s">
        <v>2382</v>
      </c>
      <c r="N6" s="66" t="s">
        <v>2382</v>
      </c>
      <c r="O6" s="66" t="s">
        <v>2382</v>
      </c>
      <c r="P6" s="66" t="s">
        <v>2382</v>
      </c>
      <c r="Q6" s="66" t="s">
        <v>2382</v>
      </c>
      <c r="R6" s="66" t="s">
        <v>2382</v>
      </c>
      <c r="S6" s="66" t="s">
        <v>2382</v>
      </c>
    </row>
    <row r="7" spans="2:19" ht="48" customHeight="1">
      <c r="B7" s="21" t="s">
        <v>7</v>
      </c>
      <c r="C7" s="34" t="s">
        <v>234</v>
      </c>
      <c r="D7" s="35" t="s">
        <v>9</v>
      </c>
      <c r="E7" s="35" t="str">
        <f t="shared" si="0"/>
        <v>処遇加算Ⅰ特定加算Ⅰベア加算なし</v>
      </c>
      <c r="F7" s="35" t="s">
        <v>2107</v>
      </c>
      <c r="G7" s="36" t="s">
        <v>2064</v>
      </c>
      <c r="H7" s="37" t="s">
        <v>2358</v>
      </c>
      <c r="I7" s="36" t="s">
        <v>2023</v>
      </c>
      <c r="J7" s="38" t="s">
        <v>2123</v>
      </c>
      <c r="K7" s="40"/>
      <c r="L7" s="41"/>
      <c r="M7" s="66" t="s">
        <v>2359</v>
      </c>
      <c r="N7" s="66" t="s">
        <v>2382</v>
      </c>
      <c r="O7" s="66" t="s">
        <v>2382</v>
      </c>
      <c r="P7" s="66" t="s">
        <v>2382</v>
      </c>
      <c r="Q7" s="66" t="s">
        <v>2382</v>
      </c>
      <c r="R7" s="66" t="s">
        <v>2382</v>
      </c>
      <c r="S7" s="66" t="s">
        <v>2382</v>
      </c>
    </row>
    <row r="8" spans="2:19" ht="48" customHeight="1">
      <c r="B8" s="21" t="s">
        <v>231</v>
      </c>
      <c r="C8" s="34" t="s">
        <v>234</v>
      </c>
      <c r="D8" s="35" t="s">
        <v>13</v>
      </c>
      <c r="E8" s="35" t="str">
        <f t="shared" si="0"/>
        <v>処遇加算Ⅱ特定加算Ⅰベア加算</v>
      </c>
      <c r="F8" s="36" t="s">
        <v>2024</v>
      </c>
      <c r="G8" s="36" t="s">
        <v>2064</v>
      </c>
      <c r="H8" s="37" t="s">
        <v>2383</v>
      </c>
      <c r="I8" s="36" t="s">
        <v>2024</v>
      </c>
      <c r="J8" s="42" t="s">
        <v>2124</v>
      </c>
      <c r="K8" s="68"/>
      <c r="L8" s="65"/>
      <c r="M8" s="67" t="s">
        <v>2382</v>
      </c>
      <c r="N8" s="66" t="s">
        <v>2382</v>
      </c>
      <c r="O8" s="66" t="s">
        <v>2382</v>
      </c>
      <c r="P8" s="66" t="s">
        <v>2142</v>
      </c>
      <c r="Q8" s="66" t="s">
        <v>2382</v>
      </c>
      <c r="R8" s="66" t="s">
        <v>2382</v>
      </c>
      <c r="S8" s="66" t="s">
        <v>2382</v>
      </c>
    </row>
    <row r="9" spans="2:19" ht="48" customHeight="1">
      <c r="B9" s="21" t="s">
        <v>231</v>
      </c>
      <c r="C9" s="34" t="s">
        <v>234</v>
      </c>
      <c r="D9" s="35" t="s">
        <v>9</v>
      </c>
      <c r="E9" s="35" t="str">
        <f t="shared" si="0"/>
        <v>処遇加算Ⅱ特定加算Ⅰベア加算なし</v>
      </c>
      <c r="F9" s="36" t="s">
        <v>2027</v>
      </c>
      <c r="G9" s="36" t="s">
        <v>2064</v>
      </c>
      <c r="H9" s="37" t="s">
        <v>2360</v>
      </c>
      <c r="I9" s="36" t="s">
        <v>2023</v>
      </c>
      <c r="J9" s="43" t="s">
        <v>2200</v>
      </c>
      <c r="K9" s="44" t="s">
        <v>2027</v>
      </c>
      <c r="L9" s="45" t="s">
        <v>2136</v>
      </c>
      <c r="M9" s="66" t="s">
        <v>2359</v>
      </c>
      <c r="N9" s="66" t="s">
        <v>2382</v>
      </c>
      <c r="O9" s="66" t="s">
        <v>2382</v>
      </c>
      <c r="P9" s="66" t="s">
        <v>2142</v>
      </c>
      <c r="Q9" s="66" t="s">
        <v>2382</v>
      </c>
      <c r="R9" s="66" t="s">
        <v>2382</v>
      </c>
      <c r="S9" s="66" t="s">
        <v>2382</v>
      </c>
    </row>
    <row r="10" spans="2:19" ht="48" customHeight="1">
      <c r="B10" s="21" t="s">
        <v>232</v>
      </c>
      <c r="C10" s="34" t="s">
        <v>234</v>
      </c>
      <c r="D10" s="35" t="s">
        <v>13</v>
      </c>
      <c r="E10" s="35" t="str">
        <f t="shared" si="0"/>
        <v>処遇加算Ⅲ特定加算Ⅰベア加算</v>
      </c>
      <c r="F10" s="36" t="s">
        <v>2029</v>
      </c>
      <c r="G10" s="36" t="s">
        <v>2064</v>
      </c>
      <c r="H10" s="37" t="s">
        <v>2384</v>
      </c>
      <c r="I10" s="36" t="s">
        <v>2029</v>
      </c>
      <c r="J10" s="42" t="s">
        <v>2125</v>
      </c>
      <c r="K10" s="68"/>
      <c r="L10" s="65"/>
      <c r="M10" s="67" t="s">
        <v>2382</v>
      </c>
      <c r="N10" s="66" t="s">
        <v>2143</v>
      </c>
      <c r="O10" s="66" t="s">
        <v>2099</v>
      </c>
      <c r="P10" s="66" t="s">
        <v>2382</v>
      </c>
      <c r="Q10" s="66" t="s">
        <v>2382</v>
      </c>
      <c r="R10" s="66" t="s">
        <v>2382</v>
      </c>
      <c r="S10" s="66" t="s">
        <v>2382</v>
      </c>
    </row>
    <row r="11" spans="2:19" ht="48" customHeight="1">
      <c r="B11" s="21" t="s">
        <v>232</v>
      </c>
      <c r="C11" s="34" t="s">
        <v>234</v>
      </c>
      <c r="D11" s="35" t="s">
        <v>9</v>
      </c>
      <c r="E11" s="35" t="str">
        <f t="shared" si="0"/>
        <v>処遇加算Ⅲ特定加算Ⅰベア加算なし</v>
      </c>
      <c r="F11" s="36" t="s">
        <v>2032</v>
      </c>
      <c r="G11" s="36" t="s">
        <v>2064</v>
      </c>
      <c r="H11" s="37" t="s">
        <v>2361</v>
      </c>
      <c r="I11" s="36" t="s">
        <v>2023</v>
      </c>
      <c r="J11" s="43" t="s">
        <v>2199</v>
      </c>
      <c r="K11" s="44" t="s">
        <v>2032</v>
      </c>
      <c r="L11" s="60" t="s">
        <v>2126</v>
      </c>
      <c r="M11" s="66" t="s">
        <v>2359</v>
      </c>
      <c r="N11" s="66" t="s">
        <v>2143</v>
      </c>
      <c r="O11" s="66" t="s">
        <v>2099</v>
      </c>
      <c r="P11" s="66" t="s">
        <v>2382</v>
      </c>
      <c r="Q11" s="66" t="s">
        <v>2382</v>
      </c>
      <c r="R11" s="66" t="s">
        <v>2382</v>
      </c>
      <c r="S11" s="66" t="s">
        <v>2382</v>
      </c>
    </row>
    <row r="12" spans="2:19" ht="48" customHeight="1">
      <c r="B12" s="21" t="s">
        <v>7</v>
      </c>
      <c r="C12" s="34" t="s">
        <v>8</v>
      </c>
      <c r="D12" s="35" t="s">
        <v>13</v>
      </c>
      <c r="E12" s="35" t="str">
        <f t="shared" si="0"/>
        <v>処遇加算Ⅰ特定加算Ⅱベア加算</v>
      </c>
      <c r="F12" s="35" t="s">
        <v>2385</v>
      </c>
      <c r="G12" s="36" t="s">
        <v>2065</v>
      </c>
      <c r="H12" s="37" t="s">
        <v>2139</v>
      </c>
      <c r="I12" s="36"/>
      <c r="J12" s="43"/>
      <c r="K12" s="44"/>
      <c r="L12" s="45"/>
      <c r="M12" s="67" t="s">
        <v>2382</v>
      </c>
      <c r="N12" s="66" t="s">
        <v>2382</v>
      </c>
      <c r="O12" s="66" t="s">
        <v>2382</v>
      </c>
      <c r="P12" s="66" t="s">
        <v>2382</v>
      </c>
      <c r="Q12" s="66" t="s">
        <v>2382</v>
      </c>
      <c r="R12" s="66" t="s">
        <v>2382</v>
      </c>
      <c r="S12" s="66" t="s">
        <v>2382</v>
      </c>
    </row>
    <row r="13" spans="2:19" ht="48" customHeight="1">
      <c r="B13" s="21" t="s">
        <v>7</v>
      </c>
      <c r="C13" s="34" t="s">
        <v>8</v>
      </c>
      <c r="D13" s="35" t="s">
        <v>9</v>
      </c>
      <c r="E13" s="35" t="str">
        <f t="shared" si="0"/>
        <v>処遇加算Ⅰ特定加算Ⅱベア加算なし</v>
      </c>
      <c r="F13" s="35" t="s">
        <v>2386</v>
      </c>
      <c r="G13" s="36" t="s">
        <v>2065</v>
      </c>
      <c r="H13" s="37" t="s">
        <v>2362</v>
      </c>
      <c r="I13" s="36" t="s">
        <v>2025</v>
      </c>
      <c r="J13" s="61" t="s">
        <v>2387</v>
      </c>
      <c r="K13" s="44"/>
      <c r="L13" s="45"/>
      <c r="M13" s="66" t="s">
        <v>2359</v>
      </c>
      <c r="N13" s="66" t="s">
        <v>2382</v>
      </c>
      <c r="O13" s="66" t="s">
        <v>2382</v>
      </c>
      <c r="P13" s="66" t="s">
        <v>2382</v>
      </c>
      <c r="Q13" s="66" t="s">
        <v>2382</v>
      </c>
      <c r="R13" s="66" t="s">
        <v>2382</v>
      </c>
      <c r="S13" s="66" t="s">
        <v>2382</v>
      </c>
    </row>
    <row r="14" spans="2:19" ht="48" customHeight="1">
      <c r="B14" s="21" t="s">
        <v>231</v>
      </c>
      <c r="C14" s="34" t="s">
        <v>8</v>
      </c>
      <c r="D14" s="35" t="s">
        <v>13</v>
      </c>
      <c r="E14" s="35" t="str">
        <f t="shared" si="0"/>
        <v>処遇加算Ⅱ特定加算Ⅱベア加算</v>
      </c>
      <c r="F14" s="36" t="s">
        <v>2026</v>
      </c>
      <c r="G14" s="36" t="s">
        <v>2065</v>
      </c>
      <c r="H14" s="37" t="s">
        <v>2388</v>
      </c>
      <c r="I14" s="36" t="s">
        <v>2026</v>
      </c>
      <c r="J14" s="42" t="s">
        <v>2127</v>
      </c>
      <c r="K14" s="68"/>
      <c r="L14" s="65"/>
      <c r="M14" s="66" t="s">
        <v>2382</v>
      </c>
      <c r="N14" s="66" t="s">
        <v>2382</v>
      </c>
      <c r="O14" s="66" t="s">
        <v>2382</v>
      </c>
      <c r="P14" s="66" t="s">
        <v>2142</v>
      </c>
      <c r="Q14" s="66" t="s">
        <v>2382</v>
      </c>
      <c r="R14" s="66" t="s">
        <v>2382</v>
      </c>
      <c r="S14" s="66" t="s">
        <v>2382</v>
      </c>
    </row>
    <row r="15" spans="2:19" ht="48" customHeight="1">
      <c r="B15" s="21" t="s">
        <v>231</v>
      </c>
      <c r="C15" s="34" t="s">
        <v>8</v>
      </c>
      <c r="D15" s="35" t="s">
        <v>9</v>
      </c>
      <c r="E15" s="35" t="str">
        <f t="shared" si="0"/>
        <v>処遇加算Ⅱ特定加算Ⅱベア加算なし</v>
      </c>
      <c r="F15" s="36" t="s">
        <v>2028</v>
      </c>
      <c r="G15" s="36" t="s">
        <v>2065</v>
      </c>
      <c r="H15" s="37" t="s">
        <v>2363</v>
      </c>
      <c r="I15" s="36" t="s">
        <v>2025</v>
      </c>
      <c r="J15" s="43" t="s">
        <v>2198</v>
      </c>
      <c r="K15" s="44" t="s">
        <v>2028</v>
      </c>
      <c r="L15" s="45" t="s">
        <v>2128</v>
      </c>
      <c r="M15" s="66" t="s">
        <v>2359</v>
      </c>
      <c r="N15" s="66" t="s">
        <v>2382</v>
      </c>
      <c r="O15" s="66" t="s">
        <v>2382</v>
      </c>
      <c r="P15" s="66" t="s">
        <v>2142</v>
      </c>
      <c r="Q15" s="66" t="s">
        <v>2382</v>
      </c>
      <c r="R15" s="66" t="s">
        <v>2382</v>
      </c>
      <c r="S15" s="66" t="s">
        <v>2382</v>
      </c>
    </row>
    <row r="16" spans="2:19" ht="48" customHeight="1">
      <c r="B16" s="21" t="s">
        <v>232</v>
      </c>
      <c r="C16" s="34" t="s">
        <v>8</v>
      </c>
      <c r="D16" s="35" t="s">
        <v>13</v>
      </c>
      <c r="E16" s="35" t="str">
        <f t="shared" si="0"/>
        <v>処遇加算Ⅲ特定加算Ⅱベア加算</v>
      </c>
      <c r="F16" s="36" t="s">
        <v>2031</v>
      </c>
      <c r="G16" s="36" t="s">
        <v>2065</v>
      </c>
      <c r="H16" s="59" t="s">
        <v>2389</v>
      </c>
      <c r="I16" s="36" t="s">
        <v>2031</v>
      </c>
      <c r="J16" s="61" t="s">
        <v>2130</v>
      </c>
      <c r="K16" s="68"/>
      <c r="L16" s="65"/>
      <c r="M16" s="67" t="s">
        <v>2382</v>
      </c>
      <c r="N16" s="66" t="s">
        <v>2143</v>
      </c>
      <c r="O16" s="66" t="s">
        <v>2099</v>
      </c>
      <c r="P16" s="66" t="s">
        <v>2382</v>
      </c>
      <c r="Q16" s="66" t="s">
        <v>2382</v>
      </c>
      <c r="R16" s="66" t="s">
        <v>2382</v>
      </c>
      <c r="S16" s="66" t="s">
        <v>2382</v>
      </c>
    </row>
    <row r="17" spans="2:19" ht="48" customHeight="1">
      <c r="B17" s="21" t="s">
        <v>232</v>
      </c>
      <c r="C17" s="34" t="s">
        <v>8</v>
      </c>
      <c r="D17" s="35" t="s">
        <v>9</v>
      </c>
      <c r="E17" s="35" t="str">
        <f t="shared" si="0"/>
        <v>処遇加算Ⅲ特定加算Ⅱベア加算なし</v>
      </c>
      <c r="F17" s="36" t="s">
        <v>2034</v>
      </c>
      <c r="G17" s="40" t="s">
        <v>2065</v>
      </c>
      <c r="H17" s="59" t="s">
        <v>2364</v>
      </c>
      <c r="I17" s="36" t="s">
        <v>2031</v>
      </c>
      <c r="J17" s="38" t="s">
        <v>2197</v>
      </c>
      <c r="K17" s="46" t="s">
        <v>2034</v>
      </c>
      <c r="L17" s="62" t="s">
        <v>2129</v>
      </c>
      <c r="M17" s="66" t="s">
        <v>2359</v>
      </c>
      <c r="N17" s="66" t="s">
        <v>2143</v>
      </c>
      <c r="O17" s="66" t="s">
        <v>2099</v>
      </c>
      <c r="P17" s="66" t="s">
        <v>2382</v>
      </c>
      <c r="Q17" s="66" t="s">
        <v>2382</v>
      </c>
      <c r="R17" s="66" t="s">
        <v>2382</v>
      </c>
      <c r="S17" s="66" t="s">
        <v>2382</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2382</v>
      </c>
      <c r="N18" s="66" t="s">
        <v>2382</v>
      </c>
      <c r="O18" s="66" t="s">
        <v>2382</v>
      </c>
      <c r="P18" s="66" t="s">
        <v>2382</v>
      </c>
      <c r="Q18" s="66" t="s">
        <v>2144</v>
      </c>
      <c r="R18" s="66" t="s">
        <v>2382</v>
      </c>
      <c r="S18" s="66" t="s">
        <v>2145</v>
      </c>
    </row>
    <row r="19" spans="2:19" ht="48" customHeight="1">
      <c r="B19" s="21" t="s">
        <v>7</v>
      </c>
      <c r="C19" s="34" t="s">
        <v>11</v>
      </c>
      <c r="D19" s="35" t="s">
        <v>9</v>
      </c>
      <c r="E19" s="35" t="str">
        <f t="shared" si="0"/>
        <v>処遇加算Ⅰ特定加算なしベア加算なし</v>
      </c>
      <c r="F19" s="48" t="s">
        <v>2108</v>
      </c>
      <c r="G19" s="44" t="s">
        <v>2065</v>
      </c>
      <c r="H19" s="51" t="s">
        <v>2365</v>
      </c>
      <c r="I19" s="50" t="s">
        <v>2066</v>
      </c>
      <c r="J19" s="37" t="s">
        <v>2366</v>
      </c>
      <c r="K19" s="36" t="s">
        <v>2030</v>
      </c>
      <c r="L19" s="38" t="s">
        <v>2390</v>
      </c>
      <c r="M19" s="66" t="s">
        <v>2359</v>
      </c>
      <c r="N19" s="66" t="s">
        <v>2382</v>
      </c>
      <c r="O19" s="66" t="s">
        <v>2382</v>
      </c>
      <c r="P19" s="66" t="s">
        <v>2382</v>
      </c>
      <c r="Q19" s="66" t="s">
        <v>2144</v>
      </c>
      <c r="R19" s="66" t="s">
        <v>2382</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2391</v>
      </c>
      <c r="K20" s="36" t="s">
        <v>240</v>
      </c>
      <c r="L20" s="37" t="s">
        <v>2141</v>
      </c>
      <c r="M20" s="67" t="s">
        <v>2382</v>
      </c>
      <c r="N20" s="66" t="s">
        <v>2382</v>
      </c>
      <c r="O20" s="66" t="s">
        <v>2382</v>
      </c>
      <c r="P20" s="66" t="s">
        <v>2382</v>
      </c>
      <c r="Q20" s="66" t="s">
        <v>2144</v>
      </c>
      <c r="R20" s="66" t="s">
        <v>2382</v>
      </c>
      <c r="S20" s="66" t="s">
        <v>2145</v>
      </c>
    </row>
    <row r="21" spans="2:19" ht="48" customHeight="1">
      <c r="B21" s="21" t="s">
        <v>231</v>
      </c>
      <c r="C21" s="34" t="s">
        <v>11</v>
      </c>
      <c r="D21" s="35" t="s">
        <v>9</v>
      </c>
      <c r="E21" s="35" t="str">
        <f t="shared" si="0"/>
        <v>処遇加算Ⅱ特定加算なしベア加算なし</v>
      </c>
      <c r="F21" s="36" t="s">
        <v>2033</v>
      </c>
      <c r="G21" s="36" t="s">
        <v>238</v>
      </c>
      <c r="H21" s="37" t="s">
        <v>2367</v>
      </c>
      <c r="I21" s="36" t="s">
        <v>240</v>
      </c>
      <c r="J21" s="63" t="s">
        <v>2368</v>
      </c>
      <c r="K21" s="36" t="s">
        <v>2033</v>
      </c>
      <c r="L21" s="64" t="s">
        <v>2392</v>
      </c>
      <c r="M21" s="66" t="s">
        <v>2359</v>
      </c>
      <c r="N21" s="66" t="s">
        <v>2382</v>
      </c>
      <c r="O21" s="66" t="s">
        <v>2382</v>
      </c>
      <c r="P21" s="66" t="s">
        <v>2382</v>
      </c>
      <c r="Q21" s="66" t="s">
        <v>2144</v>
      </c>
      <c r="R21" s="66" t="s">
        <v>2382</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2393</v>
      </c>
      <c r="K22" s="36" t="s">
        <v>2035</v>
      </c>
      <c r="L22" s="39" t="s">
        <v>2134</v>
      </c>
      <c r="M22" s="66" t="s">
        <v>2382</v>
      </c>
      <c r="N22" s="66" t="s">
        <v>2143</v>
      </c>
      <c r="O22" s="66" t="s">
        <v>2099</v>
      </c>
      <c r="P22" s="66" t="s">
        <v>2382</v>
      </c>
      <c r="Q22" s="66" t="s">
        <v>2144</v>
      </c>
      <c r="R22" s="66" t="s">
        <v>2382</v>
      </c>
      <c r="S22" s="66" t="s">
        <v>2145</v>
      </c>
    </row>
    <row r="23" spans="2:19" ht="48" customHeight="1">
      <c r="B23" s="21" t="s">
        <v>232</v>
      </c>
      <c r="C23" s="34" t="s">
        <v>11</v>
      </c>
      <c r="D23" s="35" t="s">
        <v>9</v>
      </c>
      <c r="E23" s="35" t="str">
        <f t="shared" si="0"/>
        <v>処遇加算Ⅲ特定加算なしベア加算なし</v>
      </c>
      <c r="F23" s="36" t="s">
        <v>2036</v>
      </c>
      <c r="G23" s="36" t="s">
        <v>240</v>
      </c>
      <c r="H23" s="37" t="s">
        <v>2369</v>
      </c>
      <c r="I23" s="36" t="s">
        <v>2033</v>
      </c>
      <c r="J23" s="38" t="s">
        <v>2196</v>
      </c>
      <c r="K23" s="36" t="s">
        <v>2036</v>
      </c>
      <c r="L23" s="39" t="s">
        <v>2135</v>
      </c>
      <c r="M23" s="66" t="s">
        <v>2359</v>
      </c>
      <c r="N23" s="66" t="s">
        <v>2143</v>
      </c>
      <c r="O23" s="66" t="s">
        <v>2099</v>
      </c>
      <c r="P23" s="66" t="s">
        <v>2382</v>
      </c>
      <c r="Q23" s="66" t="s">
        <v>2144</v>
      </c>
      <c r="R23" s="66" t="s">
        <v>2382</v>
      </c>
      <c r="S23" s="66" t="s">
        <v>2145</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242</v>
      </c>
      <c r="C1" s="1" t="s">
        <v>243</v>
      </c>
    </row>
    <row r="2" spans="1:8" ht="16.8" thickBot="1">
      <c r="A2" s="6" t="s">
        <v>244</v>
      </c>
      <c r="C2" s="7" t="s">
        <v>245</v>
      </c>
      <c r="D2" s="8" t="s">
        <v>246</v>
      </c>
    </row>
    <row r="3" spans="1:8" ht="16.2">
      <c r="A3" s="9" t="s">
        <v>247</v>
      </c>
      <c r="C3" s="10" t="s">
        <v>247</v>
      </c>
      <c r="D3" s="11" t="s">
        <v>248</v>
      </c>
      <c r="G3" s="53"/>
      <c r="H3" s="53"/>
    </row>
    <row r="4" spans="1:8" ht="16.2">
      <c r="A4" s="5" t="s">
        <v>249</v>
      </c>
      <c r="C4" s="12" t="s">
        <v>247</v>
      </c>
      <c r="D4" s="13" t="s">
        <v>250</v>
      </c>
      <c r="G4" s="53"/>
      <c r="H4" s="53"/>
    </row>
    <row r="5" spans="1:8" ht="16.2">
      <c r="A5" s="5" t="s">
        <v>251</v>
      </c>
      <c r="C5" s="12" t="s">
        <v>247</v>
      </c>
      <c r="D5" s="13" t="s">
        <v>252</v>
      </c>
      <c r="G5" s="53"/>
      <c r="H5" s="53"/>
    </row>
    <row r="6" spans="1:8" ht="16.2">
      <c r="A6" s="5" t="s">
        <v>253</v>
      </c>
      <c r="C6" s="12" t="s">
        <v>247</v>
      </c>
      <c r="D6" s="13" t="s">
        <v>254</v>
      </c>
      <c r="G6" s="53"/>
      <c r="H6" s="53"/>
    </row>
    <row r="7" spans="1:8" ht="16.2">
      <c r="A7" s="5" t="s">
        <v>255</v>
      </c>
      <c r="C7" s="12" t="s">
        <v>247</v>
      </c>
      <c r="D7" s="13" t="s">
        <v>256</v>
      </c>
      <c r="G7" s="53"/>
      <c r="H7" s="53"/>
    </row>
    <row r="8" spans="1:8" ht="16.2">
      <c r="A8" s="5" t="s">
        <v>257</v>
      </c>
      <c r="C8" s="12" t="s">
        <v>247</v>
      </c>
      <c r="D8" s="13" t="s">
        <v>258</v>
      </c>
    </row>
    <row r="9" spans="1:8" ht="16.2">
      <c r="A9" s="5" t="s">
        <v>259</v>
      </c>
      <c r="C9" s="12" t="s">
        <v>247</v>
      </c>
      <c r="D9" s="13" t="s">
        <v>260</v>
      </c>
    </row>
    <row r="10" spans="1:8" ht="16.2">
      <c r="A10" s="5" t="s">
        <v>261</v>
      </c>
      <c r="C10" s="12" t="s">
        <v>247</v>
      </c>
      <c r="D10" s="13" t="s">
        <v>262</v>
      </c>
    </row>
    <row r="11" spans="1:8" ht="16.2">
      <c r="A11" s="5" t="s">
        <v>263</v>
      </c>
      <c r="C11" s="12" t="s">
        <v>247</v>
      </c>
      <c r="D11" s="13" t="s">
        <v>264</v>
      </c>
    </row>
    <row r="12" spans="1:8" ht="16.2">
      <c r="A12" s="5" t="s">
        <v>265</v>
      </c>
      <c r="C12" s="12" t="s">
        <v>247</v>
      </c>
      <c r="D12" s="13" t="s">
        <v>266</v>
      </c>
    </row>
    <row r="13" spans="1:8" ht="16.2">
      <c r="A13" s="5" t="s">
        <v>267</v>
      </c>
      <c r="C13" s="12" t="s">
        <v>247</v>
      </c>
      <c r="D13" s="13" t="s">
        <v>268</v>
      </c>
    </row>
    <row r="14" spans="1:8" ht="16.2">
      <c r="A14" s="5" t="s">
        <v>269</v>
      </c>
      <c r="C14" s="12" t="s">
        <v>247</v>
      </c>
      <c r="D14" s="13" t="s">
        <v>270</v>
      </c>
    </row>
    <row r="15" spans="1:8" ht="16.2">
      <c r="A15" s="5" t="s">
        <v>4</v>
      </c>
      <c r="C15" s="12" t="s">
        <v>247</v>
      </c>
      <c r="D15" s="13" t="s">
        <v>271</v>
      </c>
    </row>
    <row r="16" spans="1:8" ht="16.2">
      <c r="A16" s="5" t="s">
        <v>272</v>
      </c>
      <c r="C16" s="12" t="s">
        <v>247</v>
      </c>
      <c r="D16" s="13" t="s">
        <v>273</v>
      </c>
    </row>
    <row r="17" spans="1:4" ht="16.2">
      <c r="A17" s="5" t="s">
        <v>274</v>
      </c>
      <c r="C17" s="12" t="s">
        <v>247</v>
      </c>
      <c r="D17" s="13" t="s">
        <v>275</v>
      </c>
    </row>
    <row r="18" spans="1:4" ht="16.2">
      <c r="A18" s="5" t="s">
        <v>276</v>
      </c>
      <c r="C18" s="12" t="s">
        <v>247</v>
      </c>
      <c r="D18" s="13" t="s">
        <v>277</v>
      </c>
    </row>
    <row r="19" spans="1:4" ht="16.2">
      <c r="A19" s="5" t="s">
        <v>278</v>
      </c>
      <c r="C19" s="12" t="s">
        <v>247</v>
      </c>
      <c r="D19" s="13" t="s">
        <v>279</v>
      </c>
    </row>
    <row r="20" spans="1:4" ht="16.2">
      <c r="A20" s="5" t="s">
        <v>280</v>
      </c>
      <c r="C20" s="12" t="s">
        <v>247</v>
      </c>
      <c r="D20" s="13" t="s">
        <v>281</v>
      </c>
    </row>
    <row r="21" spans="1:4" ht="16.2">
      <c r="A21" s="5" t="s">
        <v>282</v>
      </c>
      <c r="C21" s="12" t="s">
        <v>247</v>
      </c>
      <c r="D21" s="13" t="s">
        <v>283</v>
      </c>
    </row>
    <row r="22" spans="1:4" ht="16.2">
      <c r="A22" s="5" t="s">
        <v>284</v>
      </c>
      <c r="C22" s="12" t="s">
        <v>247</v>
      </c>
      <c r="D22" s="13" t="s">
        <v>285</v>
      </c>
    </row>
    <row r="23" spans="1:4" ht="16.2">
      <c r="A23" s="5" t="s">
        <v>286</v>
      </c>
      <c r="C23" s="12" t="s">
        <v>247</v>
      </c>
      <c r="D23" s="13" t="s">
        <v>287</v>
      </c>
    </row>
    <row r="24" spans="1:4" ht="16.2">
      <c r="A24" s="5" t="s">
        <v>288</v>
      </c>
      <c r="C24" s="12" t="s">
        <v>247</v>
      </c>
      <c r="D24" s="13" t="s">
        <v>289</v>
      </c>
    </row>
    <row r="25" spans="1:4" ht="16.2">
      <c r="A25" s="5" t="s">
        <v>290</v>
      </c>
      <c r="C25" s="12" t="s">
        <v>247</v>
      </c>
      <c r="D25" s="13" t="s">
        <v>291</v>
      </c>
    </row>
    <row r="26" spans="1:4" ht="16.2">
      <c r="A26" s="5" t="s">
        <v>292</v>
      </c>
      <c r="C26" s="12" t="s">
        <v>247</v>
      </c>
      <c r="D26" s="13" t="s">
        <v>293</v>
      </c>
    </row>
    <row r="27" spans="1:4" ht="16.2">
      <c r="A27" s="5" t="s">
        <v>295</v>
      </c>
      <c r="C27" s="12" t="s">
        <v>247</v>
      </c>
      <c r="D27" s="13" t="s">
        <v>296</v>
      </c>
    </row>
    <row r="28" spans="1:4" ht="16.2">
      <c r="A28" s="5" t="s">
        <v>297</v>
      </c>
      <c r="C28" s="12" t="s">
        <v>247</v>
      </c>
      <c r="D28" s="13" t="s">
        <v>298</v>
      </c>
    </row>
    <row r="29" spans="1:4" ht="16.2">
      <c r="A29" s="5" t="s">
        <v>299</v>
      </c>
      <c r="C29" s="12" t="s">
        <v>247</v>
      </c>
      <c r="D29" s="13" t="s">
        <v>300</v>
      </c>
    </row>
    <row r="30" spans="1:4" ht="16.2">
      <c r="A30" s="5" t="s">
        <v>301</v>
      </c>
      <c r="C30" s="12" t="s">
        <v>247</v>
      </c>
      <c r="D30" s="13" t="s">
        <v>302</v>
      </c>
    </row>
    <row r="31" spans="1:4" ht="16.2">
      <c r="A31" s="5" t="s">
        <v>303</v>
      </c>
      <c r="C31" s="12" t="s">
        <v>247</v>
      </c>
      <c r="D31" s="13" t="s">
        <v>304</v>
      </c>
    </row>
    <row r="32" spans="1:4" ht="16.2">
      <c r="A32" s="5" t="s">
        <v>305</v>
      </c>
      <c r="C32" s="12" t="s">
        <v>247</v>
      </c>
      <c r="D32" s="13" t="s">
        <v>306</v>
      </c>
    </row>
    <row r="33" spans="1:4" ht="16.2">
      <c r="A33" s="5" t="s">
        <v>307</v>
      </c>
      <c r="C33" s="12" t="s">
        <v>247</v>
      </c>
      <c r="D33" s="13" t="s">
        <v>308</v>
      </c>
    </row>
    <row r="34" spans="1:4" ht="16.2">
      <c r="A34" s="5" t="s">
        <v>310</v>
      </c>
      <c r="C34" s="12" t="s">
        <v>247</v>
      </c>
      <c r="D34" s="13" t="s">
        <v>311</v>
      </c>
    </row>
    <row r="35" spans="1:4" ht="16.2">
      <c r="A35" s="5" t="s">
        <v>313</v>
      </c>
      <c r="C35" s="12" t="s">
        <v>247</v>
      </c>
      <c r="D35" s="13" t="s">
        <v>314</v>
      </c>
    </row>
    <row r="36" spans="1:4" ht="16.2">
      <c r="A36" s="5" t="s">
        <v>316</v>
      </c>
      <c r="C36" s="12" t="s">
        <v>247</v>
      </c>
      <c r="D36" s="13" t="s">
        <v>317</v>
      </c>
    </row>
    <row r="37" spans="1:4" ht="16.2">
      <c r="A37" s="5" t="s">
        <v>319</v>
      </c>
      <c r="C37" s="12" t="s">
        <v>247</v>
      </c>
      <c r="D37" s="13" t="s">
        <v>320</v>
      </c>
    </row>
    <row r="38" spans="1:4" ht="16.2">
      <c r="A38" s="5" t="s">
        <v>322</v>
      </c>
      <c r="C38" s="12" t="s">
        <v>247</v>
      </c>
      <c r="D38" s="13" t="s">
        <v>323</v>
      </c>
    </row>
    <row r="39" spans="1:4" ht="16.2">
      <c r="A39" s="5" t="s">
        <v>325</v>
      </c>
      <c r="C39" s="12" t="s">
        <v>247</v>
      </c>
      <c r="D39" s="13" t="s">
        <v>326</v>
      </c>
    </row>
    <row r="40" spans="1:4" ht="16.2">
      <c r="A40" s="5" t="s">
        <v>328</v>
      </c>
      <c r="C40" s="12" t="s">
        <v>247</v>
      </c>
      <c r="D40" s="13" t="s">
        <v>329</v>
      </c>
    </row>
    <row r="41" spans="1:4" ht="16.2">
      <c r="A41" s="5" t="s">
        <v>331</v>
      </c>
      <c r="C41" s="12" t="s">
        <v>247</v>
      </c>
      <c r="D41" s="13" t="s">
        <v>332</v>
      </c>
    </row>
    <row r="42" spans="1:4" ht="16.2">
      <c r="A42" s="5" t="s">
        <v>334</v>
      </c>
      <c r="C42" s="12" t="s">
        <v>247</v>
      </c>
      <c r="D42" s="13" t="s">
        <v>335</v>
      </c>
    </row>
    <row r="43" spans="1:4" ht="16.2">
      <c r="A43" s="5" t="s">
        <v>337</v>
      </c>
      <c r="C43" s="12" t="s">
        <v>247</v>
      </c>
      <c r="D43" s="13" t="s">
        <v>338</v>
      </c>
    </row>
    <row r="44" spans="1:4" ht="16.2">
      <c r="A44" s="5" t="s">
        <v>340</v>
      </c>
      <c r="C44" s="12" t="s">
        <v>247</v>
      </c>
      <c r="D44" s="13" t="s">
        <v>341</v>
      </c>
    </row>
    <row r="45" spans="1:4" ht="16.2">
      <c r="A45" s="5" t="s">
        <v>342</v>
      </c>
      <c r="C45" s="12" t="s">
        <v>247</v>
      </c>
      <c r="D45" s="13" t="s">
        <v>343</v>
      </c>
    </row>
    <row r="46" spans="1:4" ht="16.2">
      <c r="A46" s="5" t="s">
        <v>345</v>
      </c>
      <c r="C46" s="12" t="s">
        <v>247</v>
      </c>
      <c r="D46" s="13" t="s">
        <v>346</v>
      </c>
    </row>
    <row r="47" spans="1:4" ht="16.2">
      <c r="A47" s="5" t="s">
        <v>348</v>
      </c>
      <c r="C47" s="12" t="s">
        <v>247</v>
      </c>
      <c r="D47" s="13" t="s">
        <v>349</v>
      </c>
    </row>
    <row r="48" spans="1:4" ht="16.2">
      <c r="A48" s="5" t="s">
        <v>350</v>
      </c>
      <c r="C48" s="12" t="s">
        <v>247</v>
      </c>
      <c r="D48" s="13" t="s">
        <v>351</v>
      </c>
    </row>
    <row r="49" spans="1:4" ht="16.8"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8"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tabSelected="1" view="pageBreakPreview" zoomScaleNormal="53" zoomScaleSheetLayoutView="100" workbookViewId="0">
      <selection activeCell="AE4" sqref="AE4:AH4"/>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2119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福岡市</v>
      </c>
      <c r="AJ1" s="1012"/>
      <c r="AK1" s="1012"/>
      <c r="AL1" s="1012"/>
      <c r="AM1" s="1012"/>
      <c r="AN1" s="1012"/>
      <c r="AO1" s="1012"/>
      <c r="AP1" s="1012"/>
      <c r="AS1" s="1179" t="str">
        <f>B9&amp;G9&amp;L9</f>
        <v>処遇加算Ⅰ特定加算Ⅰベア加算なし</v>
      </c>
      <c r="AT1" s="1180"/>
      <c r="AU1" s="1180"/>
      <c r="AV1" s="1180"/>
      <c r="AW1" s="1180"/>
      <c r="AX1" s="1180"/>
      <c r="AY1" s="1180"/>
      <c r="AZ1" s="1180"/>
      <c r="BA1" s="1180"/>
      <c r="BB1" s="1180"/>
      <c r="BC1" s="1180"/>
      <c r="BD1" s="1180"/>
      <c r="BE1" s="1181"/>
      <c r="BF1" s="1178" t="str">
        <f>IFERROR(VLOOKUP(Y5,【参考】数式用!$AH$2:$AI$34,2,FALSE),"")</f>
        <v>施設入所支援</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76"/>
      <c r="AR2" s="76"/>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143">
        <v>1334567890</v>
      </c>
      <c r="C5" s="1143"/>
      <c r="D5" s="1143"/>
      <c r="E5" s="1143"/>
      <c r="F5" s="1143"/>
      <c r="G5" s="1144" t="s">
        <v>2395</v>
      </c>
      <c r="H5" s="1144"/>
      <c r="I5" s="1144"/>
      <c r="J5" s="1145" t="s">
        <v>334</v>
      </c>
      <c r="K5" s="1145"/>
      <c r="L5" s="1145"/>
      <c r="M5" s="1146" t="s">
        <v>1749</v>
      </c>
      <c r="N5" s="1146"/>
      <c r="O5" s="1146"/>
      <c r="P5" s="1210" t="s">
        <v>2343</v>
      </c>
      <c r="Q5" s="1211"/>
      <c r="R5" s="1211"/>
      <c r="S5" s="1211"/>
      <c r="T5" s="1211"/>
      <c r="U5" s="1211"/>
      <c r="V5" s="1211"/>
      <c r="W5" s="1211"/>
      <c r="X5" s="1212"/>
      <c r="Y5" s="1130" t="s">
        <v>2250</v>
      </c>
      <c r="Z5" s="1130"/>
      <c r="AA5" s="1130"/>
      <c r="AB5" s="1130"/>
      <c r="AC5" s="1130"/>
      <c r="AD5" s="1130"/>
      <c r="AE5" s="1198">
        <v>2250000</v>
      </c>
      <c r="AF5" s="1199"/>
      <c r="AG5" s="1199"/>
      <c r="AH5" s="1200"/>
      <c r="AI5" s="1198">
        <v>400000</v>
      </c>
      <c r="AJ5" s="1199"/>
      <c r="AK5" s="1199"/>
      <c r="AL5" s="1200"/>
      <c r="AM5" s="1201">
        <f>AE5-AI5</f>
        <v>1850000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f>IF(OR(AH61=1,AP61=1),1,"")</f>
        <v>1</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新加算Ⅰ</v>
      </c>
      <c r="W8" s="1205"/>
      <c r="X8" s="1205"/>
      <c r="Y8" s="1205"/>
      <c r="Z8" s="1206"/>
      <c r="AA8" s="1186" t="str">
        <f>IFERROR(VLOOKUP(AS1,【参考】数式用2!E6:L23,4,FALSE),"")</f>
        <v>交付金を取得する場合、４月からベア加算の算定が必要。その場合、６月以降は自然と新加算Ⅰに移行可能。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v>
      </c>
      <c r="AY8" s="987" t="str">
        <f>IF(OR(V8="新加算Ⅰ",V8="新加算Ⅴ(１)",V8="新加算Ⅴ(２)",V8="新加算Ⅴ(５)",V8="新加算Ⅴ(７)",V8="新加算Ⅴ(10)"),"○","")</f>
        <v>○</v>
      </c>
      <c r="AZ8" s="987" t="str">
        <f>IF(OR(V8="新加算Ⅰ",V8="新加算Ⅱ",V8="新加算Ⅴ(１)",V8="新加算Ⅴ(２)",V8="新加算Ⅴ(３)",V8="新加算Ⅴ(４)",V8="新加算Ⅴ(５)",V8="新加算Ⅴ(６)",V8="新加算Ⅴ(７)",V8="新加算Ⅴ(９)",V8="新加算Ⅴ(10)",V8="新加算Ⅴ(12)"),"○","")</f>
        <v>○</v>
      </c>
      <c r="BA8" s="84"/>
      <c r="CE8" s="1004" t="s">
        <v>2188</v>
      </c>
      <c r="CF8" s="1004"/>
      <c r="CG8" s="1004"/>
      <c r="CH8" s="1004"/>
      <c r="CI8" s="991" t="str">
        <f>IF(AND(AP62=1,AL41=""),1,"")</f>
        <v/>
      </c>
      <c r="CJ8" s="992"/>
    </row>
    <row r="9" spans="1:88" ht="26.25" customHeight="1">
      <c r="B9" s="1093" t="s">
        <v>7</v>
      </c>
      <c r="C9" s="1094"/>
      <c r="D9" s="1094"/>
      <c r="E9" s="1094"/>
      <c r="F9" s="1095"/>
      <c r="G9" s="1096" t="s">
        <v>234</v>
      </c>
      <c r="H9" s="1097"/>
      <c r="I9" s="1097"/>
      <c r="J9" s="1097"/>
      <c r="K9" s="1098"/>
      <c r="L9" s="1099" t="s">
        <v>9</v>
      </c>
      <c r="M9" s="1100"/>
      <c r="N9" s="1100"/>
      <c r="O9" s="1100"/>
      <c r="P9" s="1101"/>
      <c r="Q9" s="1147" t="s">
        <v>2052</v>
      </c>
      <c r="R9" s="1148"/>
      <c r="S9" s="1148"/>
      <c r="T9" s="1040"/>
      <c r="U9" s="1041"/>
      <c r="V9" s="1207">
        <f>IFERROR(VLOOKUP(Y5,【参考】数式用!$A$5:$AB$37,MATCH(V8,【参考】数式用!$B$4:$AB$4,0)+1,FALSE),"")</f>
        <v>0.159</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f>IF(OR(AH62=1,AP62=1),1,"")</f>
        <v>1</v>
      </c>
      <c r="CJ9" s="992"/>
    </row>
    <row r="10" spans="1:88" ht="11.25" customHeight="1">
      <c r="B10" s="1102">
        <f>IFERROR(VLOOKUP(Y5,【参考】数式用!$A$5:$J$37,MATCH(B9,【参考】数式用!$B$4:$J$4,0)+1,0),"")</f>
        <v>8.5999999999999993E-2</v>
      </c>
      <c r="C10" s="1103"/>
      <c r="D10" s="1103"/>
      <c r="E10" s="1103"/>
      <c r="F10" s="1104"/>
      <c r="G10" s="1102">
        <f>IFERROR(VLOOKUP(Y5,【参考】数式用!$A$5:$J$37,MATCH(G9,【参考】数式用!$B$4:$J$4,0)+1,0),"")</f>
        <v>2.1000000000000001E-2</v>
      </c>
      <c r="H10" s="1103"/>
      <c r="I10" s="1103"/>
      <c r="J10" s="1103"/>
      <c r="K10" s="1104"/>
      <c r="L10" s="1108">
        <f>IFERROR(VLOOKUP(Y5,【参考】数式用!$A$5:$J$37,MATCH(L9,【参考】数式用!$B$4:$J$4,0)+1,0),"")</f>
        <v>0</v>
      </c>
      <c r="M10" s="1109"/>
      <c r="N10" s="1109"/>
      <c r="O10" s="1109"/>
      <c r="P10" s="1110"/>
      <c r="Q10" s="1035">
        <f>SUM(B10,G10,L10)</f>
        <v>0.107</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1</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新加算Ⅴ(１)</v>
      </c>
      <c r="W11" s="1126"/>
      <c r="X11" s="1126"/>
      <c r="Y11" s="1126"/>
      <c r="Z11" s="1126"/>
      <c r="AA11" s="1186" t="str">
        <f>IFERROR(VLOOKUP(AS1,【参考】数式用2!E6:L23,6,FALSE),"")</f>
        <v>４月からベア加算を算定せず、６月から月額賃金改善要件Ⅱも満たさない場合、Ⅴ(1)となる。なお、R7年度以降は月額賃金改善要件Ⅱが必要。</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v>
      </c>
      <c r="AX11" s="987" t="str">
        <f>IF(OR(V11="新加算Ⅰ",V11="新加算Ⅱ",V11="新加算Ⅴ(１)",V11="新加算Ⅴ(２)",V11="新加算Ⅴ(３)",V11="新加算Ⅴ(４)",V11="新加算Ⅴ(５)",V11="新加算Ⅴ(６)",V11="新加算Ⅴ(７)",V11="新加算Ⅴ(９)",V11="新加算Ⅴ(10)",V11="新加算Ⅴ(12)"),"○","")</f>
        <v>○</v>
      </c>
      <c r="AY11" s="987" t="str">
        <f>IF(OR(V11="新加算Ⅰ",V11="新加算Ⅴ(１)",V11="新加算Ⅴ(２)",V11="新加算Ⅴ(５)",V11="新加算Ⅴ(７)",V11="新加算Ⅴ(10)"),"○","")</f>
        <v>○</v>
      </c>
      <c r="AZ11" s="987"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4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42"/>
      <c r="D12" s="1142"/>
      <c r="E12" s="1142"/>
      <c r="F12" s="1142"/>
      <c r="G12" s="1142"/>
      <c r="H12" s="1142"/>
      <c r="I12" s="1142"/>
      <c r="J12" s="1142"/>
      <c r="K12" s="1142"/>
      <c r="L12" s="1142"/>
      <c r="M12" s="1142"/>
      <c r="N12" s="1142"/>
      <c r="O12" s="1142"/>
      <c r="P12" s="1142"/>
      <c r="Q12" s="1142"/>
      <c r="R12" s="1142"/>
      <c r="S12" s="1142"/>
      <c r="T12" s="1042"/>
      <c r="U12" s="1041"/>
      <c r="V12" s="1125">
        <f>IFERROR(VLOOKUP(Y5,【参考】数式用!$A$5:$AB$37,MATCH(V11,【参考】数式用!$B$4:$AB$4,0)+1,FALSE),"")</f>
        <v>0.13100000000000001</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102"/>
      <c r="V14" s="1126" t="str">
        <f>IFERROR(IF(VLOOKUP(AS1,【参考】数式用2!E6:L23,7,FALSE)="","",VLOOKUP(AS1,【参考】数式用2!E6:L23,7,FALSE)),"")</f>
        <v/>
      </c>
      <c r="W14" s="1126"/>
      <c r="X14" s="1126"/>
      <c r="Y14" s="1126"/>
      <c r="Z14" s="1126"/>
      <c r="AA14" s="1190">
        <f>IFERROR(VLOOKUP(AS1,【参考】数式用2!E6:L23,8,FALSE),"")</f>
        <v>0</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103" t="s">
        <v>2111</v>
      </c>
      <c r="F15" s="54">
        <v>4</v>
      </c>
      <c r="G15" s="103" t="s">
        <v>2112</v>
      </c>
      <c r="H15" s="1151" t="s">
        <v>2113</v>
      </c>
      <c r="I15" s="1151"/>
      <c r="J15" s="1164"/>
      <c r="K15" s="54">
        <v>7</v>
      </c>
      <c r="L15" s="103" t="s">
        <v>2111</v>
      </c>
      <c r="M15" s="54">
        <v>3</v>
      </c>
      <c r="N15" s="103" t="s">
        <v>2112</v>
      </c>
      <c r="O15" s="103" t="s">
        <v>2114</v>
      </c>
      <c r="P15" s="104">
        <f>(K15*12+M15)-(D15*12+F15)+1</f>
        <v>12</v>
      </c>
      <c r="Q15" s="1151" t="s">
        <v>2115</v>
      </c>
      <c r="R15" s="1151"/>
      <c r="S15" s="105" t="s">
        <v>69</v>
      </c>
      <c r="U15" s="102"/>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11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119" t="str">
        <f>IFERROR(IF(OR(B9="処遇加算Ⅰ",B9="処遇加算Ⅱ"),"✓",""),"")</f>
        <v>✓</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11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119"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119" t="str">
        <f>IFERROR(IF(OR(B9="処遇加算Ⅰ",B9="処遇加算Ⅱ"),"✓",""),"")</f>
        <v>✓</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11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119"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119" t="str">
        <f>IFERROR(IF(B9="処遇加算Ⅰ","✓",""),"")</f>
        <v>✓</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11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119" t="str">
        <f>IFERROR(IF(OR(G9="特定加算Ⅰ",G9="特定加算Ⅱ"),"✓",""),"")</f>
        <v>✓</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119" t="str">
        <f>IFERROR(IF(G9="特定加算なし","✓",""),"")</f>
        <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v>1</v>
      </c>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対象加算なし（自動的に要件を満たす）</v>
      </c>
      <c r="H40" s="1063"/>
      <c r="I40" s="1063"/>
      <c r="J40" s="1063"/>
      <c r="K40" s="1063"/>
      <c r="L40" s="1063"/>
      <c r="M40" s="1063"/>
      <c r="N40" s="1063"/>
      <c r="O40" s="1063"/>
      <c r="P40" s="1063"/>
      <c r="Q40" s="1063"/>
      <c r="R40" s="1063"/>
      <c r="S40" s="1063"/>
      <c r="T40" s="1064"/>
      <c r="U40" s="92"/>
      <c r="V40" s="119" t="str">
        <f>IFERROR(IF(G9="特定加算Ⅰ","✓",""),"")</f>
        <v>✓</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119" t="str">
        <f>IFERROR(IF(OR(G9="特定加算Ⅱ",G9="特定加算なし"),"✓",""),"")</f>
        <v/>
      </c>
      <c r="W41" s="1021" t="s">
        <v>15</v>
      </c>
      <c r="X41" s="1022"/>
      <c r="Y41" s="1022"/>
      <c r="Z41" s="1023"/>
      <c r="AA41" s="1040"/>
      <c r="AB41" s="1041"/>
      <c r="AC41" s="134" t="s">
        <v>83</v>
      </c>
      <c r="AD41" s="1077" t="s">
        <v>2283</v>
      </c>
      <c r="AE41" s="1078"/>
      <c r="AF41" s="1078"/>
      <c r="AG41" s="1078"/>
      <c r="AH41" s="1079"/>
      <c r="AI41" s="1040"/>
      <c r="AJ41" s="1041"/>
      <c r="AK41" s="134" t="s">
        <v>83</v>
      </c>
      <c r="AL41" s="1077" t="s">
        <v>2283</v>
      </c>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110"/>
      <c r="AB42" s="110"/>
      <c r="AC42" s="136"/>
      <c r="AD42" s="1013" t="s">
        <v>15</v>
      </c>
      <c r="AE42" s="1013"/>
      <c r="AF42" s="1013"/>
      <c r="AG42" s="1013"/>
      <c r="AH42" s="1013"/>
      <c r="AI42" s="110"/>
      <c r="AJ42" s="110"/>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2371</v>
      </c>
      <c r="H44" s="1063"/>
      <c r="I44" s="1063"/>
      <c r="J44" s="1063"/>
      <c r="K44" s="1063"/>
      <c r="L44" s="1063"/>
      <c r="M44" s="1063"/>
      <c r="N44" s="1063"/>
      <c r="O44" s="1063"/>
      <c r="P44" s="1063"/>
      <c r="Q44" s="1063"/>
      <c r="R44" s="1063"/>
      <c r="S44" s="1063"/>
      <c r="T44" s="1064"/>
      <c r="U44" s="118"/>
      <c r="V44" s="119" t="str">
        <f>IFERROR(IF(OR(G9="特定加算Ⅰ",G9="特定加算Ⅱ"),"✓",""),"")</f>
        <v>✓</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11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特定加算Ⅰ</v>
      </c>
      <c r="AX48" s="1017"/>
      <c r="AY48" s="1017"/>
      <c r="AZ48" s="1017"/>
      <c r="BA48" s="1017" t="str">
        <f>IFERROR(IF(OR(L9="ベア加算",AP57=1),"ベア加算",IF(AP57=2,"ベア加算なし","")),"")</f>
        <v>ベア加算</v>
      </c>
      <c r="BB48" s="1017"/>
      <c r="BC48" s="1017"/>
      <c r="BD48" s="1017"/>
      <c r="BE48" s="1168" t="str">
        <f>AS48&amp;AW48&amp;BA48</f>
        <v>処遇加算Ⅰ特定加算Ⅰベア加算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特定加算Ⅰ</v>
      </c>
      <c r="M49" s="1060"/>
      <c r="N49" s="1060"/>
      <c r="O49" s="1060"/>
      <c r="P49" s="1061"/>
      <c r="Q49" s="1080" t="str">
        <f>IFERROR(IF(OR(L9="ベア加算",AND(L9="ベア加算なし",AH57=1)),"ベア加算",IF(AH57=2,"ベア加算なし","")),"")</f>
        <v>ベア加算</v>
      </c>
      <c r="R49" s="1045"/>
      <c r="S49" s="1045"/>
      <c r="T49" s="1045"/>
      <c r="U49" s="1081"/>
      <c r="V49" s="1082" t="s">
        <v>10</v>
      </c>
      <c r="W49" s="1083"/>
      <c r="X49" s="1083"/>
      <c r="Y49" s="1083"/>
      <c r="Z49" s="1083"/>
      <c r="AA49" s="1042"/>
      <c r="AB49" s="1042"/>
      <c r="AC49" s="1024" t="str">
        <f>IFERROR(VLOOKUP(BE48,【参考】数式用2!E6:F23,2,FALSE),"")</f>
        <v>新加算Ⅰ</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f>IFERROR(VLOOKUP(Y5,【参考】数式用!$A$5:$J$37,MATCH(G49,【参考】数式用!$B$4:$J$4,0)+1,0),"")</f>
        <v>8.5999999999999993E-2</v>
      </c>
      <c r="H50" s="1028"/>
      <c r="I50" s="1028"/>
      <c r="J50" s="1028"/>
      <c r="K50" s="1029"/>
      <c r="L50" s="1030">
        <f>IFERROR(VLOOKUP(Y5,【参考】数式用!$A$5:$J$37,MATCH(L49,【参考】数式用!$B$4:$J$4,0)+1,0),"")</f>
        <v>2.1000000000000001E-2</v>
      </c>
      <c r="M50" s="1031"/>
      <c r="N50" s="1031"/>
      <c r="O50" s="1031"/>
      <c r="P50" s="1032"/>
      <c r="Q50" s="1033">
        <f>IFERROR(VLOOKUP(Y5,【参考】数式用!$A$5:$J$37,MATCH(Q49,【参考】数式用!$B$4:$J$4,0)+1,0),"")</f>
        <v>2.8000000000000001E-2</v>
      </c>
      <c r="R50" s="1028"/>
      <c r="S50" s="1028"/>
      <c r="T50" s="1028"/>
      <c r="U50" s="1034"/>
      <c r="V50" s="1035">
        <f>SUM(G50,L50,Q50)</f>
        <v>0.13500000000000001</v>
      </c>
      <c r="W50" s="1036"/>
      <c r="X50" s="1036"/>
      <c r="Y50" s="1036"/>
      <c r="Z50" s="1036"/>
      <c r="AA50" s="1042"/>
      <c r="AB50" s="1042"/>
      <c r="AC50" s="1037">
        <f>IFERROR(VLOOKUP(Y5,【参考】数式用!$A$5:$AB$37,MATCH(AC49,【参考】数式用!$B$4:$AB$4,0)+1,FALSE),"")</f>
        <v>0.159</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318200</v>
      </c>
      <c r="H51" s="1050"/>
      <c r="I51" s="1050"/>
      <c r="J51" s="1050"/>
      <c r="K51" s="55" t="s">
        <v>2117</v>
      </c>
      <c r="L51" s="1131">
        <f>IFERROR(ROUNDDOWN(ROUND(AM5*L50,0),0)*H53,"")</f>
        <v>77700</v>
      </c>
      <c r="M51" s="1132"/>
      <c r="N51" s="1132"/>
      <c r="O51" s="1132"/>
      <c r="P51" s="55" t="s">
        <v>2117</v>
      </c>
      <c r="Q51" s="1056">
        <f>IFERROR(ROUNDDOWN(ROUND(AM5*Q50,0),0)*H53,"")</f>
        <v>103600</v>
      </c>
      <c r="R51" s="1050"/>
      <c r="S51" s="1050"/>
      <c r="T51" s="1050"/>
      <c r="U51" s="56" t="s">
        <v>2117</v>
      </c>
      <c r="V51" s="1057">
        <f>IFERROR(SUM(G51,L51,Q51),"")</f>
        <v>499500</v>
      </c>
      <c r="W51" s="1058"/>
      <c r="X51" s="1058"/>
      <c r="Y51" s="1058"/>
      <c r="Z51" s="57" t="s">
        <v>2117</v>
      </c>
      <c r="AB51" s="58"/>
      <c r="AC51" s="1056">
        <f>IFERROR(ROUNDDOWN(ROUND(AM5*AC50,0),0)*AD53,"")</f>
        <v>2941500</v>
      </c>
      <c r="AD51" s="1050"/>
      <c r="AE51" s="1050"/>
      <c r="AF51" s="1050"/>
      <c r="AG51" s="1050"/>
      <c r="AH51" s="56" t="s">
        <v>2117</v>
      </c>
      <c r="AS51" s="1015">
        <f>IFERROR(ROUNDDOWN(ROUND(AM5*(G50-B10),0),0)*H53,"")</f>
        <v>0</v>
      </c>
      <c r="AT51" s="1015"/>
      <c r="AU51" s="1015"/>
      <c r="AV51" s="1015"/>
      <c r="AW51" s="1015">
        <f>IFERROR(ROUNDDOWN(ROUND(AM5*(L50-G10),0),0)*H53,"")</f>
        <v>0</v>
      </c>
      <c r="AX51" s="1015"/>
      <c r="AY51" s="1015"/>
      <c r="AZ51" s="1015"/>
      <c r="BA51" s="1015">
        <f>IFERROR(ROUNDDOWN(ROUND(AM5*(Q50-L10),0),0)*H53,"")</f>
        <v>103600</v>
      </c>
      <c r="BB51" s="1015"/>
      <c r="BC51" s="1015"/>
      <c r="BD51" s="1015"/>
      <c r="BE51" s="1015">
        <f>IFERROR(ROUNDDOWN(ROUND(AM5*(AC50-Q10),0),0)*AD53,"")</f>
        <v>962000</v>
      </c>
      <c r="BF51" s="1015"/>
      <c r="BG51" s="1015"/>
      <c r="BH51" s="1015"/>
      <c r="BI51" s="1015">
        <f>SUM(AS51:BH51)</f>
        <v>1065600</v>
      </c>
      <c r="BJ51" s="1015"/>
      <c r="BK51" s="1015"/>
      <c r="BL51" s="1015"/>
      <c r="BM51" s="141"/>
      <c r="BN51" s="1015">
        <f>IFERROR(ROUNDDOWN(ROUNDDOWN(ROUND(AM5*(VLOOKUP(Y5,【参考】数式用!$A$5:$AB$37,14,FALSE)),0),0)*AD53*0.5,0),"")</f>
        <v>1063750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(159,100円/月)</v>
      </c>
      <c r="H52" s="1055"/>
      <c r="I52" s="1055"/>
      <c r="J52" s="1055"/>
      <c r="K52" s="1055"/>
      <c r="L52" s="1052" t="str">
        <f>IFERROR("("&amp;TEXT(L51/H53,"#,##0円")&amp;"/月)","")</f>
        <v>(38,850円/月)</v>
      </c>
      <c r="M52" s="1053"/>
      <c r="N52" s="1053"/>
      <c r="O52" s="1053"/>
      <c r="P52" s="1054"/>
      <c r="Q52" s="1055" t="str">
        <f>IFERROR("("&amp;TEXT(Q51/H53,"#,##0円")&amp;"/月)","")</f>
        <v>(51,800円/月)</v>
      </c>
      <c r="R52" s="1055"/>
      <c r="S52" s="1055"/>
      <c r="T52" s="1055"/>
      <c r="U52" s="1055"/>
      <c r="V52" s="1055" t="str">
        <f>IFERROR("("&amp;TEXT(V51/H53,"#,##0円")&amp;"/月)","")</f>
        <v>(249,750円/月)</v>
      </c>
      <c r="W52" s="1055"/>
      <c r="X52" s="1055"/>
      <c r="Y52" s="1055"/>
      <c r="Z52" s="1055"/>
      <c r="AB52" s="58"/>
      <c r="AC52" s="1052" t="str">
        <f>IFERROR("("&amp;TEXT(AC51/AD53,"#,##0円")&amp;"/月)","")</f>
        <v>(294,150円/月)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216</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2055</v>
      </c>
      <c r="V57" s="1016"/>
      <c r="W57" s="1016"/>
      <c r="X57" s="1016"/>
      <c r="Y57" s="1016"/>
      <c r="Z57" s="152">
        <f>IF(AND(B9&lt;&gt;"処遇加算なし",F15=4),IF(V21="✓",1,IF(V22="✓",2,"")),"")</f>
        <v>2</v>
      </c>
      <c r="AA57" s="145"/>
      <c r="AB57" s="149"/>
      <c r="AC57" s="1016" t="s">
        <v>2055</v>
      </c>
      <c r="AD57" s="1016"/>
      <c r="AE57" s="1016"/>
      <c r="AF57" s="1016"/>
      <c r="AG57" s="1016"/>
      <c r="AH57" s="425">
        <f>IF(AND(F15&lt;&gt;4,F15&lt;&gt;5),0,IF(AT8="○",1,0))</f>
        <v>1</v>
      </c>
      <c r="AI57" s="153"/>
      <c r="AJ57" s="149"/>
      <c r="AK57" s="1016" t="s">
        <v>2055</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2056</v>
      </c>
      <c r="V58" s="1124"/>
      <c r="W58" s="1124"/>
      <c r="X58" s="1124"/>
      <c r="Y58" s="1124"/>
      <c r="Z58" s="152">
        <f>IF(AND(B9&lt;&gt;"処遇加算なし",F15=4),IF(V24="✓",1,IF(V25="✓",2,IF(V26="✓",3,""))),"")</f>
        <v>1</v>
      </c>
      <c r="AA58" s="145"/>
      <c r="AB58" s="149"/>
      <c r="AC58" s="1124" t="s">
        <v>2056</v>
      </c>
      <c r="AD58" s="1124"/>
      <c r="AE58" s="1124"/>
      <c r="AF58" s="1124"/>
      <c r="AG58" s="1124"/>
      <c r="AH58" s="425">
        <f>IF(AND(F15&lt;&gt;4,F15&lt;&gt;5),0,IF(AU8="○",1,3))</f>
        <v>1</v>
      </c>
      <c r="AI58" s="153"/>
      <c r="AJ58" s="149"/>
      <c r="AK58" s="1124" t="s">
        <v>2056</v>
      </c>
      <c r="AL58" s="1124"/>
      <c r="AM58" s="1124"/>
      <c r="AN58" s="1124"/>
      <c r="AO58" s="1124"/>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2057</v>
      </c>
      <c r="V59" s="1124"/>
      <c r="W59" s="1124"/>
      <c r="X59" s="1124"/>
      <c r="Y59" s="1124"/>
      <c r="Z59" s="152">
        <f>IF(AND(B9&lt;&gt;"処遇加算なし",F15=4),IF(V28="✓",1,IF(V29="✓",2,IF(V30="✓",3,""))),"")</f>
        <v>1</v>
      </c>
      <c r="AA59" s="145"/>
      <c r="AB59" s="149"/>
      <c r="AC59" s="1124" t="s">
        <v>2057</v>
      </c>
      <c r="AD59" s="1124"/>
      <c r="AE59" s="1124"/>
      <c r="AF59" s="1124"/>
      <c r="AG59" s="1124"/>
      <c r="AH59" s="425">
        <f>IF(AND(F15&lt;&gt;4,F15&lt;&gt;5),0,IF(AV8="○",1,3))</f>
        <v>1</v>
      </c>
      <c r="AI59" s="153"/>
      <c r="AJ59" s="149"/>
      <c r="AK59" s="1124" t="s">
        <v>2057</v>
      </c>
      <c r="AL59" s="1124"/>
      <c r="AM59" s="1124"/>
      <c r="AN59" s="1124"/>
      <c r="AO59" s="1124"/>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2058</v>
      </c>
      <c r="V60" s="1124"/>
      <c r="W60" s="1124"/>
      <c r="X60" s="1124"/>
      <c r="Y60" s="1124"/>
      <c r="Z60" s="152">
        <f>IF(AND(B9&lt;&gt;"処遇加算なし",F15=4),IF(V32="✓",1,IF(V33="✓",2,"")),"")</f>
        <v>1</v>
      </c>
      <c r="AA60" s="145"/>
      <c r="AB60" s="149"/>
      <c r="AC60" s="1124" t="s">
        <v>2058</v>
      </c>
      <c r="AD60" s="1124"/>
      <c r="AE60" s="1124"/>
      <c r="AF60" s="1124"/>
      <c r="AG60" s="1124"/>
      <c r="AH60" s="425">
        <f>IF(AND(F15&lt;&gt;4,F15&lt;&gt;5),0,IF(AW8="○",1,3))</f>
        <v>1</v>
      </c>
      <c r="AI60" s="153"/>
      <c r="AJ60" s="149"/>
      <c r="AK60" s="1124" t="s">
        <v>2058</v>
      </c>
      <c r="AL60" s="1124"/>
      <c r="AM60" s="1124"/>
      <c r="AN60" s="1124"/>
      <c r="AO60" s="1124"/>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2059</v>
      </c>
      <c r="V61" s="1124"/>
      <c r="W61" s="1124"/>
      <c r="X61" s="1124"/>
      <c r="Y61" s="1124"/>
      <c r="Z61" s="152">
        <f>IF(AND(B9&lt;&gt;"処遇加算なし",F15=4),IF(V36="✓",1,IF(V37="✓",2,"")),"")</f>
        <v>1</v>
      </c>
      <c r="AA61" s="145"/>
      <c r="AB61" s="149"/>
      <c r="AC61" s="1124" t="s">
        <v>2059</v>
      </c>
      <c r="AD61" s="1124"/>
      <c r="AE61" s="1124"/>
      <c r="AF61" s="1124"/>
      <c r="AG61" s="1124"/>
      <c r="AH61" s="425">
        <f>IF(AND(F15&lt;&gt;4,F15&lt;&gt;5),0,IF(AX8="○",1,2))</f>
        <v>1</v>
      </c>
      <c r="AI61" s="153"/>
      <c r="AJ61" s="149"/>
      <c r="AK61" s="1124" t="s">
        <v>2059</v>
      </c>
      <c r="AL61" s="1124"/>
      <c r="AM61" s="1124"/>
      <c r="AN61" s="1124"/>
      <c r="AO61" s="1124"/>
      <c r="AP61" s="425">
        <f>IF(AX8="○",1,2)</f>
        <v>1</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2060</v>
      </c>
      <c r="V62" s="1124"/>
      <c r="W62" s="1124"/>
      <c r="X62" s="1124"/>
      <c r="Y62" s="1124"/>
      <c r="Z62" s="152">
        <f>IF(AND(B9&lt;&gt;"処遇加算なし",F15=4),IF(V40="✓",1,IF(V41="✓",2,"")),"")</f>
        <v>1</v>
      </c>
      <c r="AA62" s="145"/>
      <c r="AB62" s="149"/>
      <c r="AC62" s="1124" t="s">
        <v>2060</v>
      </c>
      <c r="AD62" s="1124"/>
      <c r="AE62" s="1124"/>
      <c r="AF62" s="1124"/>
      <c r="AG62" s="1124"/>
      <c r="AH62" s="425">
        <f>IF(AND(F15&lt;&gt;4,F15&lt;&gt;5),0,IF(AY8="○",1,2))</f>
        <v>1</v>
      </c>
      <c r="AI62" s="153"/>
      <c r="AJ62" s="149"/>
      <c r="AK62" s="1124" t="s">
        <v>2060</v>
      </c>
      <c r="AL62" s="1124"/>
      <c r="AM62" s="1124"/>
      <c r="AN62" s="1124"/>
      <c r="AO62" s="1124"/>
      <c r="AP62" s="425">
        <f>IF(AY8="○",1,2)</f>
        <v>1</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2061</v>
      </c>
      <c r="V63" s="1016"/>
      <c r="W63" s="1016"/>
      <c r="X63" s="1016"/>
      <c r="Y63" s="1016"/>
      <c r="Z63" s="152">
        <f>IF(AND(B9&lt;&gt;"処遇加算なし",F15=4),IF(V44="✓",1,IF(V45="✓",2,"")),"")</f>
        <v>1</v>
      </c>
      <c r="AA63" s="145"/>
      <c r="AB63" s="149"/>
      <c r="AC63" s="1016" t="s">
        <v>2061</v>
      </c>
      <c r="AD63" s="1016"/>
      <c r="AE63" s="1016"/>
      <c r="AF63" s="1016"/>
      <c r="AG63" s="1016"/>
      <c r="AH63" s="425">
        <f>IF(AND(F15&lt;&gt;4,F15&lt;&gt;5),0,IF(AZ8="○",1,2))</f>
        <v>1</v>
      </c>
      <c r="AI63" s="153"/>
      <c r="AJ63" s="149"/>
      <c r="AK63" s="1016" t="s">
        <v>2061</v>
      </c>
      <c r="AL63" s="1016"/>
      <c r="AM63" s="1016"/>
      <c r="AN63" s="1016"/>
      <c r="AO63" s="1016"/>
      <c r="AP63" s="425">
        <f>IF(AZ8="○",1,2)</f>
        <v>1</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U56:Z56"/>
    <mergeCell ref="U57:Y57"/>
    <mergeCell ref="U58:Y58"/>
    <mergeCell ref="U59:Y59"/>
    <mergeCell ref="W37:Z37"/>
    <mergeCell ref="AA28:AB30"/>
    <mergeCell ref="AD28:AH28"/>
    <mergeCell ref="W33:Z33"/>
    <mergeCell ref="AD33:AH33"/>
    <mergeCell ref="AD34:AH34"/>
    <mergeCell ref="AD29:AH29"/>
    <mergeCell ref="AD30:AH30"/>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712"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19713"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19714"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19715"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19716"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19717"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19718"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19720"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19721" r:id="rId12" name="Option Button 29">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19722" r:id="rId13" name="Option Button 30">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19723" r:id="rId14" name="Option Button 31">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19724" r:id="rId15" name="Option Button 53">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19725" r:id="rId16" name="Option Button 54">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19726" r:id="rId17" name="Group Box 68">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19727" r:id="rId18" name="Option Button 91">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19728" r:id="rId19" name="Option Button 92">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19729" r:id="rId20" name="Option Button 36">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19730" r:id="rId21" name="Option Button 37">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19731" r:id="rId22" name="Group Box 6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19732" r:id="rId23" name="Group Box 55">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19733" r:id="rId24" name="Group Box 69">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19734" r:id="rId25" name="Group Box 56">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19735" r:id="rId26" name="Group Box 57">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19736" r:id="rId27" name="Group Box 58">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19737" r:id="rId28" name="Group Box 67">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19738" r:id="rId29" name="Option Button 76">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19739" r:id="rId30" name="Option Button 77">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19740" r:id="rId31" name="Option Button 43">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19741" r:id="rId32" name="Option Button 44">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19742" r:id="rId33" name="Option Button 45">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19743" r:id="rId34" name="Group Box 59">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19488" r:id="rId35" name="Option Button 70">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19489" r:id="rId36" name="Option Button 71">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19490" r:id="rId37" name="Option Button 182">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19491" r:id="rId38" name="Option Button 183">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19494" r:id="rId39" name="Group Box 184">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19495" r:id="rId40" name="Option Button 233">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19496" r:id="rId41" name="Option Button 234">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19497" r:id="rId42" name="Group Box 64">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19498" r:id="rId43" name="Group Box 65">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19502" r:id="rId44" name="Group Box 66">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19503" r:id="rId45" name="Group Box 7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19504" r:id="rId46" name="Group Box 83">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19505" r:id="rId47" name="Option Button 80">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19506" r:id="rId48" name="Option Button 81">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19507" r:id="rId49" name="Option Button 82">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19508" r:id="rId50" name="Option Button 84">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19516" r:id="rId51" name="Option Button 85">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19518" r:id="rId52" name="Option Button 86">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[修正①様式６記入例.xlsx]【参考】数式用3!#REF!</xm:f>
          </x14:formula1>
          <xm:sqref>J5:L5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zoomScaleNormal="53" zoomScaleSheetLayoutView="100" workbookViewId="0">
      <selection activeCell="G5" sqref="G5:O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2325</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福岡市</v>
      </c>
      <c r="AJ1" s="1012"/>
      <c r="AK1" s="1012"/>
      <c r="AL1" s="1012"/>
      <c r="AM1" s="1012"/>
      <c r="AN1" s="1012"/>
      <c r="AO1" s="1012"/>
      <c r="AP1" s="1012"/>
      <c r="AS1" s="1179" t="str">
        <f>B9&amp;G9&amp;L9</f>
        <v>処遇加算Ⅲ特定加算なしベア加算</v>
      </c>
      <c r="AT1" s="1180"/>
      <c r="AU1" s="1180"/>
      <c r="AV1" s="1180"/>
      <c r="AW1" s="1180"/>
      <c r="AX1" s="1180"/>
      <c r="AY1" s="1180"/>
      <c r="AZ1" s="1180"/>
      <c r="BA1" s="1180"/>
      <c r="BB1" s="1180"/>
      <c r="BC1" s="1180"/>
      <c r="BD1" s="1180"/>
      <c r="BE1" s="1181"/>
      <c r="BF1" s="1178" t="str">
        <f>IFERROR(VLOOKUP(Y5,【参考】数式用!$AH$2:$AI$34,2,FALSE),"")</f>
        <v>生活介護</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8"/>
      <c r="AR2" s="438"/>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f>IF(AND(L9="ベア加算",Q49="ベア加算"),1,"")</f>
        <v>1</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143">
        <v>1334567890</v>
      </c>
      <c r="C5" s="1143"/>
      <c r="D5" s="1143"/>
      <c r="E5" s="1143"/>
      <c r="F5" s="1143"/>
      <c r="G5" s="1144" t="s">
        <v>2395</v>
      </c>
      <c r="H5" s="1144"/>
      <c r="I5" s="1144"/>
      <c r="J5" s="1145" t="s">
        <v>334</v>
      </c>
      <c r="K5" s="1145"/>
      <c r="L5" s="1145"/>
      <c r="M5" s="1146" t="s">
        <v>1749</v>
      </c>
      <c r="N5" s="1146"/>
      <c r="O5" s="1146"/>
      <c r="P5" s="1210" t="s">
        <v>2350</v>
      </c>
      <c r="Q5" s="1211"/>
      <c r="R5" s="1211"/>
      <c r="S5" s="1211"/>
      <c r="T5" s="1211"/>
      <c r="U5" s="1211"/>
      <c r="V5" s="1211"/>
      <c r="W5" s="1211"/>
      <c r="X5" s="1212"/>
      <c r="Y5" s="1130" t="s">
        <v>2249</v>
      </c>
      <c r="Z5" s="1130"/>
      <c r="AA5" s="1130"/>
      <c r="AB5" s="1130"/>
      <c r="AC5" s="1130"/>
      <c r="AD5" s="1130"/>
      <c r="AE5" s="1198">
        <v>3850000</v>
      </c>
      <c r="AF5" s="1199"/>
      <c r="AG5" s="1199"/>
      <c r="AH5" s="1200"/>
      <c r="AI5" s="1198">
        <v>800000</v>
      </c>
      <c r="AJ5" s="1199"/>
      <c r="AK5" s="1199"/>
      <c r="AL5" s="1200"/>
      <c r="AM5" s="1201">
        <f>AE5-AI5</f>
        <v>3050000</v>
      </c>
      <c r="AN5" s="1202"/>
      <c r="AO5" s="1202"/>
      <c r="AP5" s="1203"/>
      <c r="AS5" s="83"/>
      <c r="AT5" s="1184"/>
      <c r="AU5" s="1184"/>
      <c r="AV5" s="1184"/>
      <c r="AW5" s="1184"/>
      <c r="AX5" s="1184"/>
      <c r="AY5" s="1184"/>
      <c r="AZ5" s="1184"/>
      <c r="BA5" s="84"/>
      <c r="CE5" s="1003" t="s">
        <v>2186</v>
      </c>
      <c r="CF5" s="1003"/>
      <c r="CG5" s="1003"/>
      <c r="CH5" s="1003"/>
      <c r="CI5" s="991">
        <f>IF(OR(G49="処遇加算Ⅰ",AS48="処遇加算Ⅰ"),1,"")</f>
        <v>1</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新加算Ⅲ</v>
      </c>
      <c r="W8" s="1205"/>
      <c r="X8" s="1205"/>
      <c r="Y8" s="1205"/>
      <c r="Z8" s="1206"/>
      <c r="AA8" s="1186"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t="s">
        <v>232</v>
      </c>
      <c r="C9" s="1094"/>
      <c r="D9" s="1094"/>
      <c r="E9" s="1094"/>
      <c r="F9" s="1095"/>
      <c r="G9" s="1096" t="s">
        <v>11</v>
      </c>
      <c r="H9" s="1097"/>
      <c r="I9" s="1097"/>
      <c r="J9" s="1097"/>
      <c r="K9" s="1098"/>
      <c r="L9" s="1099" t="s">
        <v>13</v>
      </c>
      <c r="M9" s="1100"/>
      <c r="N9" s="1100"/>
      <c r="O9" s="1100"/>
      <c r="P9" s="1101"/>
      <c r="Q9" s="1147" t="s">
        <v>2052</v>
      </c>
      <c r="R9" s="1148"/>
      <c r="S9" s="1148"/>
      <c r="T9" s="1040"/>
      <c r="U9" s="1041"/>
      <c r="V9" s="1207">
        <f>IFERROR(VLOOKUP(Y5,【参考】数式用!$A$5:$AB$37,MATCH(V8,【参考】数式用!$B$4:$AB$4,0)+1,FALSE),"")</f>
        <v>6.699999999999999E-2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f>IFERROR(VLOOKUP(Y5,【参考】数式用!$A$5:$J$37,MATCH(B9,【参考】数式用!$B$4:$J$4,0)+1,0),"")</f>
        <v>1.7999999999999999E-2</v>
      </c>
      <c r="C10" s="1103"/>
      <c r="D10" s="1103"/>
      <c r="E10" s="1103"/>
      <c r="F10" s="1104"/>
      <c r="G10" s="1102">
        <f>IFERROR(VLOOKUP(Y5,【参考】数式用!$A$5:$J$37,MATCH(G9,【参考】数式用!$B$4:$J$4,0)+1,0),"")</f>
        <v>0</v>
      </c>
      <c r="H10" s="1103"/>
      <c r="I10" s="1103"/>
      <c r="J10" s="1103"/>
      <c r="K10" s="1104"/>
      <c r="L10" s="1108">
        <f>IFERROR(VLOOKUP(Y5,【参考】数式用!$A$5:$J$37,MATCH(L9,【参考】数式用!$B$4:$J$4,0)+1,0),"")</f>
        <v>1.0999999999999999E-2</v>
      </c>
      <c r="M10" s="1109"/>
      <c r="N10" s="1109"/>
      <c r="O10" s="1109"/>
      <c r="P10" s="1110"/>
      <c r="Q10" s="1035">
        <f>SUM(B10,G10,L10)</f>
        <v>2.8999999999999998E-2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新加算Ⅳ</v>
      </c>
      <c r="W11" s="1126"/>
      <c r="X11" s="1126"/>
      <c r="Y11" s="1126"/>
      <c r="Z11" s="1126"/>
      <c r="AA11" s="1186" t="str">
        <f>IFERROR(VLOOKUP(AS1,【参考】数式用2!E6:L23,6,FALSE),"")</f>
        <v>キャリアパス要件Ⅰ・Ⅱを「R6年度中の対応の誓約」で満たし、４月から旧処遇加算Ⅱを算定可。その場合、６月以降は自然と新加算Ⅳに移行可能。</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42"/>
      <c r="D12" s="1142"/>
      <c r="E12" s="1142"/>
      <c r="F12" s="1142"/>
      <c r="G12" s="1142"/>
      <c r="H12" s="1142"/>
      <c r="I12" s="1142"/>
      <c r="J12" s="1142"/>
      <c r="K12" s="1142"/>
      <c r="L12" s="1142"/>
      <c r="M12" s="1142"/>
      <c r="N12" s="1142"/>
      <c r="O12" s="1142"/>
      <c r="P12" s="1142"/>
      <c r="Q12" s="1142"/>
      <c r="R12" s="1142"/>
      <c r="S12" s="1142"/>
      <c r="T12" s="1042"/>
      <c r="U12" s="1041"/>
      <c r="V12" s="1125">
        <f>IFERROR(VLOOKUP(Y5,【参考】数式用!$A$5:$AB$37,MATCH(V11,【参考】数式用!$B$4:$AB$4,0)+1,FALSE),"")</f>
        <v>5.4999999999999993E-2</v>
      </c>
      <c r="W12" s="1125"/>
      <c r="X12" s="1125"/>
      <c r="Y12" s="1125"/>
      <c r="Z12" s="1125"/>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5"/>
      <c r="V14" s="1126" t="str">
        <f>IFERROR(IF(VLOOKUP(AS1,【参考】数式用2!E6:L23,7,FALSE)="","",VLOOKUP(AS1,【参考】数式用2!E6:L23,7,FALSE)),"")</f>
        <v>新加算Ⅴ(13)</v>
      </c>
      <c r="W14" s="1126"/>
      <c r="X14" s="1126"/>
      <c r="Y14" s="1126"/>
      <c r="Z14" s="1126"/>
      <c r="AA14" s="1190"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9" t="s">
        <v>2111</v>
      </c>
      <c r="F15" s="54">
        <v>4</v>
      </c>
      <c r="G15" s="439" t="s">
        <v>2112</v>
      </c>
      <c r="H15" s="1151" t="s">
        <v>2113</v>
      </c>
      <c r="I15" s="1151"/>
      <c r="J15" s="1164"/>
      <c r="K15" s="54">
        <v>7</v>
      </c>
      <c r="L15" s="439" t="s">
        <v>2111</v>
      </c>
      <c r="M15" s="54">
        <v>3</v>
      </c>
      <c r="N15" s="439" t="s">
        <v>2112</v>
      </c>
      <c r="O15" s="439" t="s">
        <v>2114</v>
      </c>
      <c r="P15" s="104">
        <f>(K15*12+M15)-(D15*12+F15)+1</f>
        <v>12</v>
      </c>
      <c r="Q15" s="1151" t="s">
        <v>2115</v>
      </c>
      <c r="R15" s="1151"/>
      <c r="S15" s="105" t="s">
        <v>69</v>
      </c>
      <c r="U15" s="435"/>
      <c r="V15" s="1152">
        <f>IFERROR(VLOOKUP(Y5,【参考】数式用!$A$5:$AB$37,MATCH(V14,【参考】数式用!$B$4:$AB$4,0)+1,FALSE),"")</f>
        <v>4.0999999999999995E-2</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40" t="str">
        <f>IFERROR(IF(L9="ベア加算","✓",""),"")</f>
        <v>✓</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40"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40" t="str">
        <f>IFERROR(IF(B9="処遇加算Ⅲ","✓",""),"")</f>
        <v>✓</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40"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40"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40" t="str">
        <f>IFERROR(IF(B9="処遇加算Ⅲ","✓",""),"")</f>
        <v>✓</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40"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4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40"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40" t="str">
        <f>IFERROR(IF(G9="特定加算なし","✓",""),"")</f>
        <v>✓</v>
      </c>
      <c r="W37" s="1021" t="s">
        <v>15</v>
      </c>
      <c r="X37" s="1022"/>
      <c r="Y37" s="1022"/>
      <c r="Z37" s="1023"/>
      <c r="AA37" s="1040"/>
      <c r="AB37" s="1041"/>
      <c r="AC37" s="1170" t="s">
        <v>2176</v>
      </c>
      <c r="AD37" s="1171"/>
      <c r="AE37" s="1171"/>
      <c r="AF37" s="1171"/>
      <c r="AG37" s="1172">
        <v>0</v>
      </c>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福祉専門職員配置等加算を算定する。</v>
      </c>
      <c r="H40" s="1063"/>
      <c r="I40" s="1063"/>
      <c r="J40" s="1063"/>
      <c r="K40" s="1063"/>
      <c r="L40" s="1063"/>
      <c r="M40" s="1063"/>
      <c r="N40" s="1063"/>
      <c r="O40" s="1063"/>
      <c r="P40" s="1063"/>
      <c r="Q40" s="1063"/>
      <c r="R40" s="1063"/>
      <c r="S40" s="1063"/>
      <c r="T40" s="1064"/>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40" t="str">
        <f>IFERROR(IF(OR(G9="特定加算Ⅱ",G9="特定加算なし"),"✓",""),"")</f>
        <v>✓</v>
      </c>
      <c r="W41" s="1021" t="s">
        <v>15</v>
      </c>
      <c r="X41" s="1022"/>
      <c r="Y41" s="1022"/>
      <c r="Z41" s="1023"/>
      <c r="AA41" s="1040"/>
      <c r="AB41" s="1041"/>
      <c r="AC41" s="134" t="s">
        <v>83</v>
      </c>
      <c r="AD41" s="1077" t="s">
        <v>2283</v>
      </c>
      <c r="AE41" s="1078"/>
      <c r="AF41" s="1078"/>
      <c r="AG41" s="1078"/>
      <c r="AH41" s="1079"/>
      <c r="AI41" s="1040"/>
      <c r="AJ41" s="1041"/>
      <c r="AK41" s="134" t="s">
        <v>83</v>
      </c>
      <c r="AL41" s="1077" t="s">
        <v>2283</v>
      </c>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40"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処遇加算Ⅰ</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処遇加算Ⅰ特定加算なしベア加算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処遇加算Ⅰ</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0" t="str">
        <f>IFERROR(IF(OR(L9="ベア加算",AND(L9="ベア加算なし",AH57=1)),"ベア加算",IF(AH57=2,"ベア加算なし","")),"")</f>
        <v>ベア加算</v>
      </c>
      <c r="R49" s="1045"/>
      <c r="S49" s="1045"/>
      <c r="T49" s="1045"/>
      <c r="U49" s="1081"/>
      <c r="V49" s="1082" t="s">
        <v>10</v>
      </c>
      <c r="W49" s="1083"/>
      <c r="X49" s="1083"/>
      <c r="Y49" s="1083"/>
      <c r="Z49" s="1083"/>
      <c r="AA49" s="1042"/>
      <c r="AB49" s="1042"/>
      <c r="AC49" s="1024" t="str">
        <f>IFERROR(VLOOKUP(BE48,【参考】数式用2!E6:F23,2,FALSE),"")</f>
        <v>新加算Ⅲ</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f>IFERROR(VLOOKUP(Y5,【参考】数式用!$A$5:$J$37,MATCH(G49,【参考】数式用!$B$4:$J$4,0)+1,0),"")</f>
        <v>4.3999999999999997E-2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1.0999999999999999E-2</v>
      </c>
      <c r="R50" s="1028"/>
      <c r="S50" s="1028"/>
      <c r="T50" s="1028"/>
      <c r="U50" s="1034"/>
      <c r="V50" s="1035">
        <f>SUM(G50,L50,Q50)</f>
        <v>5.4999999999999993E-2</v>
      </c>
      <c r="W50" s="1036"/>
      <c r="X50" s="1036"/>
      <c r="Y50" s="1036"/>
      <c r="Z50" s="1036"/>
      <c r="AA50" s="1042"/>
      <c r="AB50" s="1042"/>
      <c r="AC50" s="1037">
        <f>IFERROR(VLOOKUP(Y5,【参考】数式用!$A$5:$AB$37,MATCH(AC49,【参考】数式用!$B$4:$AB$4,0)+1,FALSE),"")</f>
        <v>6.699999999999999E-2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268400</v>
      </c>
      <c r="H51" s="1050"/>
      <c r="I51" s="1050"/>
      <c r="J51" s="1050"/>
      <c r="K51" s="55" t="s">
        <v>2117</v>
      </c>
      <c r="L51" s="1131">
        <f>IFERROR(ROUNDDOWN(ROUND(AM5*L50,0),0)*H53,"")</f>
        <v>0</v>
      </c>
      <c r="M51" s="1132"/>
      <c r="N51" s="1132"/>
      <c r="O51" s="1132"/>
      <c r="P51" s="55" t="s">
        <v>2117</v>
      </c>
      <c r="Q51" s="1056">
        <f>IFERROR(ROUNDDOWN(ROUND(AM5*Q50,0),0)*H53,"")</f>
        <v>67100</v>
      </c>
      <c r="R51" s="1050"/>
      <c r="S51" s="1050"/>
      <c r="T51" s="1050"/>
      <c r="U51" s="56" t="s">
        <v>2117</v>
      </c>
      <c r="V51" s="1057">
        <f>IFERROR(SUM(G51,L51,Q51),"")</f>
        <v>335500</v>
      </c>
      <c r="W51" s="1058"/>
      <c r="X51" s="1058"/>
      <c r="Y51" s="1058"/>
      <c r="Z51" s="57" t="s">
        <v>2117</v>
      </c>
      <c r="AB51" s="58"/>
      <c r="AC51" s="1056">
        <f>IFERROR(ROUNDDOWN(ROUND(AM5*AC50,0),0)*AD53,"")</f>
        <v>2043500</v>
      </c>
      <c r="AD51" s="1050"/>
      <c r="AE51" s="1050"/>
      <c r="AF51" s="1050"/>
      <c r="AG51" s="1050"/>
      <c r="AH51" s="56" t="s">
        <v>2117</v>
      </c>
      <c r="AS51" s="1015">
        <f>IFERROR(ROUNDDOWN(ROUND(AM5*(G50-B10),0),0)*H53,"")</f>
        <v>158600</v>
      </c>
      <c r="AT51" s="1015"/>
      <c r="AU51" s="1015"/>
      <c r="AV51" s="1015"/>
      <c r="AW51" s="1015">
        <f>IFERROR(ROUNDDOWN(ROUND(AM5*(L50-G10),0),0)*H53,"")</f>
        <v>0</v>
      </c>
      <c r="AX51" s="1015"/>
      <c r="AY51" s="1015"/>
      <c r="AZ51" s="1015"/>
      <c r="BA51" s="1015">
        <f>IFERROR(ROUNDDOWN(ROUND(AM5*(Q50-L10),0),0)*H53,"")</f>
        <v>0</v>
      </c>
      <c r="BB51" s="1015"/>
      <c r="BC51" s="1015"/>
      <c r="BD51" s="1015"/>
      <c r="BE51" s="1015">
        <f>IFERROR(ROUNDDOWN(ROUND(AM5*(AC50-Q10),0),0)*AD53,"")</f>
        <v>1159000</v>
      </c>
      <c r="BF51" s="1015"/>
      <c r="BG51" s="1015"/>
      <c r="BH51" s="1015"/>
      <c r="BI51" s="1015">
        <f>SUM(AS51:BH51)</f>
        <v>1317600</v>
      </c>
      <c r="BJ51" s="1015"/>
      <c r="BK51" s="1015"/>
      <c r="BL51" s="1015"/>
      <c r="BM51" s="141"/>
      <c r="BN51" s="1015">
        <f>IFERROR(ROUNDDOWN(ROUNDDOWN(ROUND(AM5*(VLOOKUP(Y5,【参考】数式用!$A$5:$AB$37,14,FALSE)),0),0)*AD53*0.5,0),"")</f>
        <v>838750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(134,200円/月)</v>
      </c>
      <c r="H52" s="1055"/>
      <c r="I52" s="1055"/>
      <c r="J52" s="1055"/>
      <c r="K52" s="1055"/>
      <c r="L52" s="1052" t="str">
        <f>IFERROR("("&amp;TEXT(L51/H53,"#,##0円")&amp;"/月)","")</f>
        <v>(0円/月)</v>
      </c>
      <c r="M52" s="1053"/>
      <c r="N52" s="1053"/>
      <c r="O52" s="1053"/>
      <c r="P52" s="1054"/>
      <c r="Q52" s="1055" t="str">
        <f>IFERROR("("&amp;TEXT(Q51/H53,"#,##0円")&amp;"/月)","")</f>
        <v>(33,550円/月)</v>
      </c>
      <c r="R52" s="1055"/>
      <c r="S52" s="1055"/>
      <c r="T52" s="1055"/>
      <c r="U52" s="1055"/>
      <c r="V52" s="1055" t="str">
        <f>IFERROR("("&amp;TEXT(V51/H53,"#,##0円")&amp;"/月)","")</f>
        <v>(167,750円/月)</v>
      </c>
      <c r="W52" s="1055"/>
      <c r="X52" s="1055"/>
      <c r="Y52" s="1055"/>
      <c r="Z52" s="1055"/>
      <c r="AB52" s="58"/>
      <c r="AC52" s="1052" t="str">
        <f>IFERROR("("&amp;TEXT(AC51/AD53,"#,##0円")&amp;"/月)","")</f>
        <v>(204,350円/月)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436">
        <f>IF(AND(B9&lt;&gt;"処遇加算なし",F15=4),IF(V21="✓",1,IF(V22="✓",2,"")),"")</f>
        <v>1</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436">
        <f>IF(AND(B9&lt;&gt;"処遇加算なし",F15=4),IF(V24="✓",1,IF(V25="✓",2,IF(V26="✓",3,""))),"")</f>
        <v>2</v>
      </c>
      <c r="AA58" s="145"/>
      <c r="AB58" s="149"/>
      <c r="AC58" s="1124" t="s">
        <v>2375</v>
      </c>
      <c r="AD58" s="1124"/>
      <c r="AE58" s="1124"/>
      <c r="AF58" s="1124"/>
      <c r="AG58" s="1124"/>
      <c r="AH58" s="425">
        <f>IF(AND(F15&lt;&gt;4,F15&lt;&gt;5),0,IF(AU8="○",1,3))</f>
        <v>1</v>
      </c>
      <c r="AI58" s="153"/>
      <c r="AJ58" s="149"/>
      <c r="AK58" s="1124" t="s">
        <v>2375</v>
      </c>
      <c r="AL58" s="1124"/>
      <c r="AM58" s="1124"/>
      <c r="AN58" s="1124"/>
      <c r="AO58" s="1124"/>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436">
        <f>IF(AND(B9&lt;&gt;"処遇加算なし",F15=4),IF(V28="✓",1,IF(V29="✓",2,IF(V30="✓",3,""))),"")</f>
        <v>2</v>
      </c>
      <c r="AA59" s="145"/>
      <c r="AB59" s="149"/>
      <c r="AC59" s="1124" t="s">
        <v>2376</v>
      </c>
      <c r="AD59" s="1124"/>
      <c r="AE59" s="1124"/>
      <c r="AF59" s="1124"/>
      <c r="AG59" s="1124"/>
      <c r="AH59" s="425">
        <f>IF(AND(F15&lt;&gt;4,F15&lt;&gt;5),0,IF(AV8="○",1,3))</f>
        <v>1</v>
      </c>
      <c r="AI59" s="153"/>
      <c r="AJ59" s="149"/>
      <c r="AK59" s="1124" t="s">
        <v>2376</v>
      </c>
      <c r="AL59" s="1124"/>
      <c r="AM59" s="1124"/>
      <c r="AN59" s="1124"/>
      <c r="AO59" s="1124"/>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436">
        <f>IF(AND(B9&lt;&gt;"処遇加算なし",F15=4),IF(V32="✓",1,IF(V33="✓",2,"")),"")</f>
        <v>2</v>
      </c>
      <c r="AA60" s="145"/>
      <c r="AB60" s="149"/>
      <c r="AC60" s="1124" t="s">
        <v>2377</v>
      </c>
      <c r="AD60" s="1124"/>
      <c r="AE60" s="1124"/>
      <c r="AF60" s="1124"/>
      <c r="AG60" s="1124"/>
      <c r="AH60" s="425">
        <f>IF(AND(F15&lt;&gt;4,F15&lt;&gt;5),0,IF(AW8="○",1,3))</f>
        <v>1</v>
      </c>
      <c r="AI60" s="153"/>
      <c r="AJ60" s="149"/>
      <c r="AK60" s="1124" t="s">
        <v>2377</v>
      </c>
      <c r="AL60" s="1124"/>
      <c r="AM60" s="1124"/>
      <c r="AN60" s="1124"/>
      <c r="AO60" s="1124"/>
      <c r="AP60" s="425">
        <f>IF(AW8="○",1,3)</f>
        <v>1</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436">
        <f>IF(AND(B9&lt;&gt;"処遇加算なし",F15=4),IF(V36="✓",1,IF(V37="✓",2,"")),"")</f>
        <v>2</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436">
        <f>IF(AND(B9&lt;&gt;"処遇加算なし",F15=4),IF(V40="✓",1,IF(V41="✓",2,"")),"")</f>
        <v>2</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436">
        <f>IF(AND(B9&lt;&gt;"処遇加算なし",F15=4),IF(V44="✓",1,IF(V45="✓",2,"")),"")</f>
        <v>2</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338"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53339"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53340"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53341"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53342"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53343"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60"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61"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62"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63"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53248"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53298"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53299"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53300"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53301"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53302"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53303"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53304"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53305"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53306"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53307"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53308"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53309"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53310"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53311"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53312"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53313"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53314"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53315"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53316"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53317"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53318"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53319"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53320"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53321"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53322"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53323"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53324"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53325"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53326"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53327"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53328"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53329"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53330"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53331"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53332"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53333"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53334"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53335"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[修正①様式６記入例.xlsx]【参考】数式用3!#REF!</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zoomScaleNormal="53" zoomScaleSheetLayoutView="100" workbookViewId="0">
      <selection activeCell="G5" sqref="G5:O5"/>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2326</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福岡市</v>
      </c>
      <c r="AJ1" s="1012"/>
      <c r="AK1" s="1012"/>
      <c r="AL1" s="1012"/>
      <c r="AM1" s="1012"/>
      <c r="AN1" s="1012"/>
      <c r="AO1" s="1012"/>
      <c r="AP1" s="1012"/>
      <c r="AS1" s="1179" t="str">
        <f>B9&amp;G9&amp;L9</f>
        <v>処遇加算Ⅲ特定加算なしベア加算なし</v>
      </c>
      <c r="AT1" s="1180"/>
      <c r="AU1" s="1180"/>
      <c r="AV1" s="1180"/>
      <c r="AW1" s="1180"/>
      <c r="AX1" s="1180"/>
      <c r="AY1" s="1180"/>
      <c r="AZ1" s="1180"/>
      <c r="BA1" s="1180"/>
      <c r="BB1" s="1180"/>
      <c r="BC1" s="1180"/>
      <c r="BD1" s="1180"/>
      <c r="BE1" s="1181"/>
      <c r="BF1" s="1178" t="str">
        <f>IFERROR(VLOOKUP(Y5,【参考】数式用!$AH$2:$AI$34,2,FALSE),"")</f>
        <v>就労継続支援Ａ型</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1"/>
      <c r="AR2" s="431"/>
      <c r="CE2" s="1003" t="s">
        <v>2193</v>
      </c>
      <c r="CF2" s="1003"/>
      <c r="CG2" s="1003"/>
      <c r="CH2" s="1003"/>
      <c r="CI2" s="984">
        <f>IF(AI1&lt;&gt;"",1,"")</f>
        <v>1</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f>IF(OR(OR(G49="処遇加算Ⅰ",G49="処遇加算Ⅱ"),OR(AS48="処遇加算Ⅰ",AS48="処遇加算Ⅱ")),1,"")</f>
        <v>1</v>
      </c>
      <c r="CJ4" s="992"/>
    </row>
    <row r="5" spans="1:88" ht="33" customHeight="1">
      <c r="B5" s="1143">
        <v>1334567892</v>
      </c>
      <c r="C5" s="1143"/>
      <c r="D5" s="1143"/>
      <c r="E5" s="1143"/>
      <c r="F5" s="1143"/>
      <c r="G5" s="1144" t="s">
        <v>2395</v>
      </c>
      <c r="H5" s="1144"/>
      <c r="I5" s="1144"/>
      <c r="J5" s="1145" t="s">
        <v>334</v>
      </c>
      <c r="K5" s="1145"/>
      <c r="L5" s="1145"/>
      <c r="M5" s="1146" t="s">
        <v>1749</v>
      </c>
      <c r="N5" s="1146"/>
      <c r="O5" s="1146"/>
      <c r="P5" s="1210" t="s">
        <v>2353</v>
      </c>
      <c r="Q5" s="1211"/>
      <c r="R5" s="1211"/>
      <c r="S5" s="1211"/>
      <c r="T5" s="1211"/>
      <c r="U5" s="1211"/>
      <c r="V5" s="1211"/>
      <c r="W5" s="1211"/>
      <c r="X5" s="1212"/>
      <c r="Y5" s="1130" t="s">
        <v>2257</v>
      </c>
      <c r="Z5" s="1130"/>
      <c r="AA5" s="1130"/>
      <c r="AB5" s="1130"/>
      <c r="AC5" s="1130"/>
      <c r="AD5" s="1130"/>
      <c r="AE5" s="1198">
        <v>4250000</v>
      </c>
      <c r="AF5" s="1199"/>
      <c r="AG5" s="1199"/>
      <c r="AH5" s="1200"/>
      <c r="AI5" s="1198">
        <v>800000</v>
      </c>
      <c r="AJ5" s="1199"/>
      <c r="AK5" s="1199"/>
      <c r="AL5" s="1200"/>
      <c r="AM5" s="1201">
        <f>AE5-AI5</f>
        <v>3450000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新加算Ⅳ</v>
      </c>
      <c r="W8" s="1205"/>
      <c r="X8" s="1205"/>
      <c r="Y8" s="1205"/>
      <c r="Z8" s="1206"/>
      <c r="AA8" s="1186"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t="s">
        <v>232</v>
      </c>
      <c r="C9" s="1094"/>
      <c r="D9" s="1094"/>
      <c r="E9" s="1094"/>
      <c r="F9" s="1095"/>
      <c r="G9" s="1096" t="s">
        <v>11</v>
      </c>
      <c r="H9" s="1097"/>
      <c r="I9" s="1097"/>
      <c r="J9" s="1097"/>
      <c r="K9" s="1098"/>
      <c r="L9" s="1099" t="s">
        <v>9</v>
      </c>
      <c r="M9" s="1100"/>
      <c r="N9" s="1100"/>
      <c r="O9" s="1100"/>
      <c r="P9" s="1101"/>
      <c r="Q9" s="1147" t="s">
        <v>2052</v>
      </c>
      <c r="R9" s="1148"/>
      <c r="S9" s="1148"/>
      <c r="T9" s="1040"/>
      <c r="U9" s="1041"/>
      <c r="V9" s="1207">
        <f>IFERROR(VLOOKUP(Y5,【参考】数式用!$A$5:$AB$37,MATCH(V8,【参考】数式用!$B$4:$AB$4,0)+1,FALSE),"")</f>
        <v>6.3E-2</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f>IFERROR(VLOOKUP(Y5,【参考】数式用!$A$5:$J$37,MATCH(B9,【参考】数式用!$B$4:$J$4,0)+1,0),"")</f>
        <v>2.3E-2</v>
      </c>
      <c r="C10" s="1103"/>
      <c r="D10" s="1103"/>
      <c r="E10" s="1103"/>
      <c r="F10" s="1104"/>
      <c r="G10" s="1102">
        <f>IFERROR(VLOOKUP(Y5,【参考】数式用!$A$5:$J$37,MATCH(G9,【参考】数式用!$B$4:$J$4,0)+1,0),"")</f>
        <v>0</v>
      </c>
      <c r="H10" s="1103"/>
      <c r="I10" s="1103"/>
      <c r="J10" s="1103"/>
      <c r="K10" s="1104"/>
      <c r="L10" s="1108">
        <f>IFERROR(VLOOKUP(Y5,【参考】数式用!$A$5:$J$37,MATCH(L9,【参考】数式用!$B$4:$J$4,0)+1,0),"")</f>
        <v>0</v>
      </c>
      <c r="M10" s="1109"/>
      <c r="N10" s="1109"/>
      <c r="O10" s="1109"/>
      <c r="P10" s="1110"/>
      <c r="Q10" s="1035">
        <f>SUM(B10,G10,L10)</f>
        <v>2.3E-2</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新加算Ⅴ(11)</v>
      </c>
      <c r="W11" s="1126"/>
      <c r="X11" s="1126"/>
      <c r="Y11" s="1126"/>
      <c r="Z11" s="1126"/>
      <c r="AA11" s="118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4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42"/>
      <c r="D12" s="1142"/>
      <c r="E12" s="1142"/>
      <c r="F12" s="1142"/>
      <c r="G12" s="1142"/>
      <c r="H12" s="1142"/>
      <c r="I12" s="1142"/>
      <c r="J12" s="1142"/>
      <c r="K12" s="1142"/>
      <c r="L12" s="1142"/>
      <c r="M12" s="1142"/>
      <c r="N12" s="1142"/>
      <c r="O12" s="1142"/>
      <c r="P12" s="1142"/>
      <c r="Q12" s="1142"/>
      <c r="R12" s="1142"/>
      <c r="S12" s="1142"/>
      <c r="T12" s="1042"/>
      <c r="U12" s="1041"/>
      <c r="V12" s="1213">
        <f>IFERROR(VLOOKUP(Y5,【参考】数式用!$A$5:$AB$37,MATCH(V11,【参考】数式用!$B$4:$AB$4,0)+1,FALSE),"")</f>
        <v>0.05</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7"/>
      <c r="V14" s="1126" t="str">
        <f>IFERROR(IF(VLOOKUP(AS1,【参考】数式用2!E6:L23,7,FALSE)="","",VLOOKUP(AS1,【参考】数式用2!E6:L23,7,FALSE)),"")</f>
        <v>新加算Ⅴ(14)</v>
      </c>
      <c r="W14" s="1126"/>
      <c r="X14" s="1126"/>
      <c r="Y14" s="1126"/>
      <c r="Z14" s="1126"/>
      <c r="AA14" s="119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0" t="s">
        <v>2111</v>
      </c>
      <c r="F15" s="54">
        <v>4</v>
      </c>
      <c r="G15" s="430" t="s">
        <v>2112</v>
      </c>
      <c r="H15" s="1151" t="s">
        <v>2113</v>
      </c>
      <c r="I15" s="1151"/>
      <c r="J15" s="1164"/>
      <c r="K15" s="54">
        <v>7</v>
      </c>
      <c r="L15" s="430" t="s">
        <v>2111</v>
      </c>
      <c r="M15" s="54">
        <v>3</v>
      </c>
      <c r="N15" s="430" t="s">
        <v>2112</v>
      </c>
      <c r="O15" s="430" t="s">
        <v>2114</v>
      </c>
      <c r="P15" s="104">
        <f>(K15*12+M15)-(D15*12+F15)+1</f>
        <v>12</v>
      </c>
      <c r="Q15" s="1151" t="s">
        <v>2115</v>
      </c>
      <c r="R15" s="1151"/>
      <c r="S15" s="105" t="s">
        <v>69</v>
      </c>
      <c r="U15" s="427"/>
      <c r="V15" s="1152">
        <f>IFERROR(VLOOKUP(Y5,【参考】数式用!$A$5:$AB$37,MATCH(V14,【参考】数式用!$B$4:$AB$4,0)+1,FALSE),"")</f>
        <v>3.2000000000000001E-2</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！R7年度以降、いずれの区分でも必要になる上、R6.4時点でのベア加算の算定がR6.2-5の交付金の要件となるため、早期の対応を推奨。</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2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29"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9" t="str">
        <f>IFERROR(IF(B9="処遇加算Ⅲ","✓",""),"")</f>
        <v>✓</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9"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29"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9" t="str">
        <f>IFERROR(IF(B9="処遇加算Ⅲ","✓",""),"")</f>
        <v>✓</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9"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2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9" t="str">
        <f>IFERROR(IF(AND(B9&lt;&gt;"",B9&lt;&gt;"処遇加算Ⅰ"),"✓",""),"")</f>
        <v>✓</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9" t="str">
        <f>IFERROR(IF(G9="特定加算なし","✓",""),"")</f>
        <v>✓</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福祉専門職員配置等加算を算定する。</v>
      </c>
      <c r="H40" s="1063"/>
      <c r="I40" s="1063"/>
      <c r="J40" s="1063"/>
      <c r="K40" s="1063"/>
      <c r="L40" s="1063"/>
      <c r="M40" s="1063"/>
      <c r="N40" s="1063"/>
      <c r="O40" s="1063"/>
      <c r="P40" s="1063"/>
      <c r="Q40" s="1063"/>
      <c r="R40" s="1063"/>
      <c r="S40" s="1063"/>
      <c r="T40" s="1064"/>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9" t="str">
        <f>IFERROR(IF(OR(G9="特定加算Ⅱ",G9="特定加算なし"),"✓",""),"")</f>
        <v>✓</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9" t="str">
        <f>IFERROR(IF(G9="特定加算なし","✓",""),"")</f>
        <v>✓</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処遇加算Ⅱ</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ベア加算</v>
      </c>
      <c r="BB48" s="1017"/>
      <c r="BC48" s="1017"/>
      <c r="BD48" s="1017"/>
      <c r="BE48" s="1168" t="str">
        <f>AS48&amp;AW48&amp;BA48</f>
        <v>処遇加算Ⅱ特定加算なしベア加算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処遇加算Ⅱ</v>
      </c>
      <c r="H49" s="1045"/>
      <c r="I49" s="1045"/>
      <c r="J49" s="1045"/>
      <c r="K49" s="1046"/>
      <c r="L49" s="1059" t="str">
        <f>IFERROR(IF(G9="","",IF(AND(OR(AH61=1,AH61=2),AH62=1,AH63=1),"特定加算Ⅰ",IF(AND(OR(AH61=1,AH61=2),AH62=2,AH63=1),"特定加算Ⅱ",IF(OR(AH61=3,AH62=2,AH63=2),"特定加算なし","")))),"")</f>
        <v>特定加算なし</v>
      </c>
      <c r="M49" s="1060"/>
      <c r="N49" s="1060"/>
      <c r="O49" s="1060"/>
      <c r="P49" s="1061"/>
      <c r="Q49" s="1080" t="str">
        <f>IFERROR(IF(OR(L9="ベア加算",AND(L9="ベア加算なし",AH57=1)),"ベア加算",IF(AH57=2,"ベア加算なし","")),"")</f>
        <v>ベア加算</v>
      </c>
      <c r="R49" s="1045"/>
      <c r="S49" s="1045"/>
      <c r="T49" s="1045"/>
      <c r="U49" s="1081"/>
      <c r="V49" s="1082" t="s">
        <v>10</v>
      </c>
      <c r="W49" s="1083"/>
      <c r="X49" s="1083"/>
      <c r="Y49" s="1083"/>
      <c r="Z49" s="1083"/>
      <c r="AA49" s="1042"/>
      <c r="AB49" s="1042"/>
      <c r="AC49" s="1024" t="str">
        <f>IFERROR(VLOOKUP(BE48,【参考】数式用2!E6:F23,2,FALSE),"")</f>
        <v>新加算Ⅳ</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f>IFERROR(VLOOKUP(Y5,【参考】数式用!$A$5:$J$37,MATCH(G49,【参考】数式用!$B$4:$J$4,0)+1,0),"")</f>
        <v>4.1000000000000002E-2</v>
      </c>
      <c r="H50" s="1028"/>
      <c r="I50" s="1028"/>
      <c r="J50" s="1028"/>
      <c r="K50" s="1029"/>
      <c r="L50" s="1030">
        <f>IFERROR(VLOOKUP(Y5,【参考】数式用!$A$5:$J$37,MATCH(L49,【参考】数式用!$B$4:$J$4,0)+1,0),"")</f>
        <v>0</v>
      </c>
      <c r="M50" s="1031"/>
      <c r="N50" s="1031"/>
      <c r="O50" s="1031"/>
      <c r="P50" s="1032"/>
      <c r="Q50" s="1033">
        <f>IFERROR(VLOOKUP(Y5,【参考】数式用!$A$5:$J$37,MATCH(Q49,【参考】数式用!$B$4:$J$4,0)+1,0),"")</f>
        <v>1.2999999999999999E-2</v>
      </c>
      <c r="R50" s="1028"/>
      <c r="S50" s="1028"/>
      <c r="T50" s="1028"/>
      <c r="U50" s="1034"/>
      <c r="V50" s="1035">
        <f>SUM(G50,L50,Q50)</f>
        <v>5.3999999999999999E-2</v>
      </c>
      <c r="W50" s="1036"/>
      <c r="X50" s="1036"/>
      <c r="Y50" s="1036"/>
      <c r="Z50" s="1036"/>
      <c r="AA50" s="1042"/>
      <c r="AB50" s="1042"/>
      <c r="AC50" s="1037">
        <f>IFERROR(VLOOKUP(Y5,【参考】数式用!$A$5:$AB$37,MATCH(AC49,【参考】数式用!$B$4:$AB$4,0)+1,FALSE),"")</f>
        <v>6.3E-2</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f>IFERROR(ROUNDDOWN(ROUND(AM5*G50,0),0)*H53,"")</f>
        <v>282900</v>
      </c>
      <c r="H51" s="1050"/>
      <c r="I51" s="1050"/>
      <c r="J51" s="1050"/>
      <c r="K51" s="55" t="s">
        <v>2117</v>
      </c>
      <c r="L51" s="1131">
        <f>IFERROR(ROUNDDOWN(ROUND(AM5*L50,0),0)*H53,"")</f>
        <v>0</v>
      </c>
      <c r="M51" s="1132"/>
      <c r="N51" s="1132"/>
      <c r="O51" s="1132"/>
      <c r="P51" s="55" t="s">
        <v>2117</v>
      </c>
      <c r="Q51" s="1056">
        <f>IFERROR(ROUNDDOWN(ROUND(AM5*Q50,0),0)*H53,"")</f>
        <v>89700</v>
      </c>
      <c r="R51" s="1050"/>
      <c r="S51" s="1050"/>
      <c r="T51" s="1050"/>
      <c r="U51" s="56" t="s">
        <v>2117</v>
      </c>
      <c r="V51" s="1057">
        <f>IFERROR(SUM(G51,L51,Q51),"")</f>
        <v>372600</v>
      </c>
      <c r="W51" s="1058"/>
      <c r="X51" s="1058"/>
      <c r="Y51" s="1058"/>
      <c r="Z51" s="57" t="s">
        <v>2117</v>
      </c>
      <c r="AB51" s="58"/>
      <c r="AC51" s="1056">
        <f>IFERROR(ROUNDDOWN(ROUND(AM5*AC50,0),0)*AD53,"")</f>
        <v>2173500</v>
      </c>
      <c r="AD51" s="1050"/>
      <c r="AE51" s="1050"/>
      <c r="AF51" s="1050"/>
      <c r="AG51" s="1050"/>
      <c r="AH51" s="56" t="s">
        <v>2117</v>
      </c>
      <c r="AS51" s="1015">
        <f>IFERROR(ROUNDDOWN(ROUND(AM5*(G50-B10),0),0)*H53,"")</f>
        <v>124200</v>
      </c>
      <c r="AT51" s="1015"/>
      <c r="AU51" s="1015"/>
      <c r="AV51" s="1015"/>
      <c r="AW51" s="1015">
        <f>IFERROR(ROUNDDOWN(ROUND(AM5*(L50-G10),0),0)*H53,"")</f>
        <v>0</v>
      </c>
      <c r="AX51" s="1015"/>
      <c r="AY51" s="1015"/>
      <c r="AZ51" s="1015"/>
      <c r="BA51" s="1015">
        <f>IFERROR(ROUNDDOWN(ROUND(AM5*(Q50-L10),0),0)*H53,"")</f>
        <v>89700</v>
      </c>
      <c r="BB51" s="1015"/>
      <c r="BC51" s="1015"/>
      <c r="BD51" s="1015"/>
      <c r="BE51" s="1015">
        <f>IFERROR(ROUNDDOWN(ROUND(AM5*(AC50-Q10),0),0)*AD53,"")</f>
        <v>1380000</v>
      </c>
      <c r="BF51" s="1015"/>
      <c r="BG51" s="1015"/>
      <c r="BH51" s="1015"/>
      <c r="BI51" s="1015">
        <f>SUM(AS51:BH51)</f>
        <v>1593900</v>
      </c>
      <c r="BJ51" s="1015"/>
      <c r="BK51" s="1015"/>
      <c r="BL51" s="1015"/>
      <c r="BM51" s="141"/>
      <c r="BN51" s="1015">
        <f>IFERROR(ROUNDDOWN(ROUNDDOWN(ROUND(AM5*(VLOOKUP(Y5,【参考】数式用!$A$5:$AB$37,14,FALSE)),0),0)*AD53*0.5,0),"")</f>
        <v>1086750</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(141,450円/月)</v>
      </c>
      <c r="H52" s="1055"/>
      <c r="I52" s="1055"/>
      <c r="J52" s="1055"/>
      <c r="K52" s="1055"/>
      <c r="L52" s="1052" t="str">
        <f>IFERROR("("&amp;TEXT(L51/H53,"#,##0円")&amp;"/月)","")</f>
        <v>(0円/月)</v>
      </c>
      <c r="M52" s="1053"/>
      <c r="N52" s="1053"/>
      <c r="O52" s="1053"/>
      <c r="P52" s="1054"/>
      <c r="Q52" s="1055" t="str">
        <f>IFERROR("("&amp;TEXT(Q51/H53,"#,##0円")&amp;"/月)","")</f>
        <v>(44,850円/月)</v>
      </c>
      <c r="R52" s="1055"/>
      <c r="S52" s="1055"/>
      <c r="T52" s="1055"/>
      <c r="U52" s="1055"/>
      <c r="V52" s="1055" t="str">
        <f>IFERROR("("&amp;TEXT(V51/H53,"#,##0円")&amp;"/月)","")</f>
        <v>(186,300円/月)</v>
      </c>
      <c r="W52" s="1055"/>
      <c r="X52" s="1055"/>
      <c r="Y52" s="1055"/>
      <c r="Z52" s="1055"/>
      <c r="AB52" s="58"/>
      <c r="AC52" s="1052" t="str">
        <f>IFERROR("("&amp;TEXT(AC51/AD53,"#,##0円")&amp;"/月)","")</f>
        <v>(217,350円/月)</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426">
        <f>IF(AND(B9&lt;&gt;"処遇加算なし",F15=4),IF(V21="✓",1,IF(V22="✓",2,"")),"")</f>
        <v>2</v>
      </c>
      <c r="AA57" s="145"/>
      <c r="AB57" s="149"/>
      <c r="AC57" s="1016" t="s">
        <v>2374</v>
      </c>
      <c r="AD57" s="1016"/>
      <c r="AE57" s="1016"/>
      <c r="AF57" s="1016"/>
      <c r="AG57" s="1016"/>
      <c r="AH57" s="425">
        <f>IF(AND(F15&lt;&gt;4,F15&lt;&gt;5),0,IF(AT8="○",1,0))</f>
        <v>1</v>
      </c>
      <c r="AI57" s="153"/>
      <c r="AJ57" s="149"/>
      <c r="AK57" s="1016" t="s">
        <v>2374</v>
      </c>
      <c r="AL57" s="1016"/>
      <c r="AM57" s="1016"/>
      <c r="AN57" s="1016"/>
      <c r="AO57" s="1016"/>
      <c r="AP57" s="425">
        <f>IF(AT8="○",1,0)</f>
        <v>1</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426">
        <f>IF(AND(B9&lt;&gt;"処遇加算なし",F15=4),IF(V24="✓",1,IF(V25="✓",2,IF(V26="✓",3,""))),"")</f>
        <v>2</v>
      </c>
      <c r="AA58" s="145"/>
      <c r="AB58" s="149"/>
      <c r="AC58" s="1124" t="s">
        <v>2375</v>
      </c>
      <c r="AD58" s="1124"/>
      <c r="AE58" s="1124"/>
      <c r="AF58" s="1124"/>
      <c r="AG58" s="1124"/>
      <c r="AH58" s="425">
        <f>IF(AND(F15&lt;&gt;4,F15&lt;&gt;5),0,IF(AU8="○",1,3))</f>
        <v>1</v>
      </c>
      <c r="AI58" s="153"/>
      <c r="AJ58" s="149"/>
      <c r="AK58" s="1124" t="s">
        <v>2375</v>
      </c>
      <c r="AL58" s="1124"/>
      <c r="AM58" s="1124"/>
      <c r="AN58" s="1124"/>
      <c r="AO58" s="1124"/>
      <c r="AP58" s="425">
        <f>IF(AU8="○",1,3)</f>
        <v>1</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426">
        <f>IF(AND(B9&lt;&gt;"処遇加算なし",F15=4),IF(V28="✓",1,IF(V29="✓",2,IF(V30="✓",3,""))),"")</f>
        <v>2</v>
      </c>
      <c r="AA59" s="145"/>
      <c r="AB59" s="149"/>
      <c r="AC59" s="1124" t="s">
        <v>2376</v>
      </c>
      <c r="AD59" s="1124"/>
      <c r="AE59" s="1124"/>
      <c r="AF59" s="1124"/>
      <c r="AG59" s="1124"/>
      <c r="AH59" s="425">
        <f>IF(AND(F15&lt;&gt;4,F15&lt;&gt;5),0,IF(AV8="○",1,3))</f>
        <v>1</v>
      </c>
      <c r="AI59" s="153"/>
      <c r="AJ59" s="149"/>
      <c r="AK59" s="1124" t="s">
        <v>2376</v>
      </c>
      <c r="AL59" s="1124"/>
      <c r="AM59" s="1124"/>
      <c r="AN59" s="1124"/>
      <c r="AO59" s="1124"/>
      <c r="AP59" s="425">
        <f>IF(AV8="○",1,3)</f>
        <v>1</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426">
        <f>IF(AND(B9&lt;&gt;"処遇加算なし",F15=4),IF(V32="✓",1,IF(V33="✓",2,"")),"")</f>
        <v>2</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426">
        <f>IF(AND(B9&lt;&gt;"処遇加算なし",F15=4),IF(V36="✓",1,IF(V37="✓",2,"")),"")</f>
        <v>2</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426">
        <f>IF(AND(B9&lt;&gt;"処遇加算なし",F15=4),IF(V40="✓",1,IF(V41="✓",2,"")),"")</f>
        <v>2</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426">
        <f>IF(AND(B9&lt;&gt;"処遇加算なし",F15=4),IF(V44="✓",1,IF(V45="✓",2,"")),"")</f>
        <v>2</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1984"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42034"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42035"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42036"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42037"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42038"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42039"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42040"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42041"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42042"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42043"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42044"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42045"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42046"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42047"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42048"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42049"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42050"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42051"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42052"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42053"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42054"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42055"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42056"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42057"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42058"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42059"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42060"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42061"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42062"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42063"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42064"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42065"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42066"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42067"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42068"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42069"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42070"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42071"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42072"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42073"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42074"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42075"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42076"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42077"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 type="list" allowBlank="1" showInputMessage="1" showErrorMessage="1">
          <x14:formula1>
            <xm:f>[修正①様式６記入例.xlsx]【参考】数式用3!#REF!</xm:f>
          </x14:formula1>
          <xm:sqref>J5:L5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zoomScaleNormal="53" zoomScaleSheetLayoutView="100" workbookViewId="0">
      <selection activeCell="T67" sqref="T67"/>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2327</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1"/>
      <c r="AR2" s="431"/>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4"/>
      <c r="Q5" s="1215"/>
      <c r="R5" s="1215"/>
      <c r="S5" s="1215"/>
      <c r="T5" s="1215"/>
      <c r="U5" s="1215"/>
      <c r="V5" s="1215"/>
      <c r="W5" s="1215"/>
      <c r="X5" s="1216"/>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27"/>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0" t="s">
        <v>2111</v>
      </c>
      <c r="F15" s="54">
        <v>4</v>
      </c>
      <c r="G15" s="430" t="s">
        <v>2112</v>
      </c>
      <c r="H15" s="1151" t="s">
        <v>2113</v>
      </c>
      <c r="I15" s="1151"/>
      <c r="J15" s="1164"/>
      <c r="K15" s="54">
        <v>7</v>
      </c>
      <c r="L15" s="430" t="s">
        <v>2111</v>
      </c>
      <c r="M15" s="54">
        <v>3</v>
      </c>
      <c r="N15" s="430" t="s">
        <v>2112</v>
      </c>
      <c r="O15" s="430" t="s">
        <v>2114</v>
      </c>
      <c r="P15" s="104">
        <f>(K15*12+M15)-(D15*12+F15)+1</f>
        <v>12</v>
      </c>
      <c r="Q15" s="1151" t="s">
        <v>2115</v>
      </c>
      <c r="R15" s="1151"/>
      <c r="S15" s="105" t="s">
        <v>69</v>
      </c>
      <c r="U15" s="427"/>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29"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29"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29"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29"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29"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29"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29"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29"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29"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29"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29"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29"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29"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28"/>
      <c r="AB42" s="428"/>
      <c r="AC42" s="136"/>
      <c r="AD42" s="1013" t="s">
        <v>15</v>
      </c>
      <c r="AE42" s="1013"/>
      <c r="AF42" s="1013"/>
      <c r="AG42" s="1013"/>
      <c r="AH42" s="1013"/>
      <c r="AI42" s="428"/>
      <c r="AJ42" s="428"/>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429"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29"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05" t="s">
        <v>13</v>
      </c>
      <c r="BB50" s="1006"/>
      <c r="BC50" s="1006"/>
      <c r="BD50" s="1007"/>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534" t="str">
        <f>IF(AND(B9&lt;&gt;"処遇加算なし",F15=4),IF(V21="✓",1,IF(V22="✓",2,"")),"")</f>
        <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534" t="str">
        <f>IF(AND(B9&lt;&gt;"処遇加算なし",F15=4),IF(V24="✓",1,IF(V25="✓",2,IF(V26="✓",3,""))),"")</f>
        <v/>
      </c>
      <c r="AA58" s="145"/>
      <c r="AB58" s="149"/>
      <c r="AC58" s="1124" t="s">
        <v>2375</v>
      </c>
      <c r="AD58" s="1124"/>
      <c r="AE58" s="1124"/>
      <c r="AF58" s="1124"/>
      <c r="AG58" s="1124"/>
      <c r="AH58" s="425">
        <f>IF(AND(F15&lt;&gt;4,F15&lt;&gt;5),0,IF(AU8="○",1,3))</f>
        <v>3</v>
      </c>
      <c r="AI58" s="153"/>
      <c r="AJ58" s="149"/>
      <c r="AK58" s="1124" t="s">
        <v>2375</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534" t="str">
        <f>IF(AND(B9&lt;&gt;"処遇加算なし",F15=4),IF(V28="✓",1,IF(V29="✓",2,IF(V30="✓",3,""))),"")</f>
        <v/>
      </c>
      <c r="AA59" s="145"/>
      <c r="AB59" s="149"/>
      <c r="AC59" s="1124" t="s">
        <v>2376</v>
      </c>
      <c r="AD59" s="1124"/>
      <c r="AE59" s="1124"/>
      <c r="AF59" s="1124"/>
      <c r="AG59" s="1124"/>
      <c r="AH59" s="425">
        <f>IF(AND(F15&lt;&gt;4,F15&lt;&gt;5),0,IF(AV8="○",1,3))</f>
        <v>3</v>
      </c>
      <c r="AI59" s="153"/>
      <c r="AJ59" s="149"/>
      <c r="AK59" s="1124" t="s">
        <v>2376</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534" t="str">
        <f>IF(AND(B9&lt;&gt;"処遇加算なし",F15=4),IF(V32="✓",1,IF(V33="✓",2,"")),"")</f>
        <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534" t="str">
        <f>IF(AND(B9&lt;&gt;"処遇加算なし",F15=4),IF(V36="✓",1,IF(V37="✓",2,"")),"")</f>
        <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534" t="str">
        <f>IF(AND(B9&lt;&gt;"処遇加算なし",F15=4),IF(V40="✓",1,IF(V41="✓",2,"")),"")</f>
        <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534" t="str">
        <f>IF(AND(B9&lt;&gt;"処遇加算なし",F15=4),IF(V44="✓",1,IF(V45="✓",2,"")),"")</f>
        <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8" r:id="rId4" name="Option Button 1">
              <controlPr defaultSize="0" autoFill="0" autoLine="0" autoPict="0">
                <anchor moveWithCells="1">
                  <from>
                    <xdr:col>27</xdr:col>
                    <xdr:colOff>114300</xdr:colOff>
                    <xdr:row>20</xdr:row>
                    <xdr:rowOff>15240</xdr:rowOff>
                  </from>
                  <to>
                    <xdr:col>29</xdr:col>
                    <xdr:colOff>99060</xdr:colOff>
                    <xdr:row>21</xdr:row>
                    <xdr:rowOff>7620</xdr:rowOff>
                  </to>
                </anchor>
              </controlPr>
            </control>
          </mc:Choice>
        </mc:AlternateContent>
        <mc:AlternateContent xmlns:mc="http://schemas.openxmlformats.org/markup-compatibility/2006">
          <mc:Choice Requires="x14">
            <control shapeId="43058" r:id="rId5" name="Option Button 2">
              <controlPr defaultSize="0" autoFill="0" autoLine="0" autoPict="0">
                <anchor moveWithCells="1">
                  <from>
                    <xdr:col>27</xdr:col>
                    <xdr:colOff>114300</xdr:colOff>
                    <xdr:row>21</xdr:row>
                    <xdr:rowOff>7620</xdr:rowOff>
                  </from>
                  <to>
                    <xdr:col>29</xdr:col>
                    <xdr:colOff>99060</xdr:colOff>
                    <xdr:row>22</xdr:row>
                    <xdr:rowOff>0</xdr:rowOff>
                  </to>
                </anchor>
              </controlPr>
            </control>
          </mc:Choice>
        </mc:AlternateContent>
        <mc:AlternateContent xmlns:mc="http://schemas.openxmlformats.org/markup-compatibility/2006">
          <mc:Choice Requires="x14">
            <control shapeId="43059" r:id="rId6" name="Option Button 3">
              <controlPr defaultSize="0" autoFill="0" autoLine="0" autoPict="0">
                <anchor moveWithCells="1">
                  <from>
                    <xdr:col>27</xdr:col>
                    <xdr:colOff>106680</xdr:colOff>
                    <xdr:row>23</xdr:row>
                    <xdr:rowOff>7620</xdr:rowOff>
                  </from>
                  <to>
                    <xdr:col>29</xdr:col>
                    <xdr:colOff>91440</xdr:colOff>
                    <xdr:row>23</xdr:row>
                    <xdr:rowOff>182880</xdr:rowOff>
                  </to>
                </anchor>
              </controlPr>
            </control>
          </mc:Choice>
        </mc:AlternateContent>
        <mc:AlternateContent xmlns:mc="http://schemas.openxmlformats.org/markup-compatibility/2006">
          <mc:Choice Requires="x14">
            <control shapeId="43060" r:id="rId7" name="Option Button 4">
              <controlPr defaultSize="0" autoFill="0" autoLine="0" autoPict="0">
                <anchor moveWithCells="1">
                  <from>
                    <xdr:col>27</xdr:col>
                    <xdr:colOff>106680</xdr:colOff>
                    <xdr:row>24</xdr:row>
                    <xdr:rowOff>22860</xdr:rowOff>
                  </from>
                  <to>
                    <xdr:col>29</xdr:col>
                    <xdr:colOff>91440</xdr:colOff>
                    <xdr:row>24</xdr:row>
                    <xdr:rowOff>198120</xdr:rowOff>
                  </to>
                </anchor>
              </controlPr>
            </control>
          </mc:Choice>
        </mc:AlternateContent>
        <mc:AlternateContent xmlns:mc="http://schemas.openxmlformats.org/markup-compatibility/2006">
          <mc:Choice Requires="x14">
            <control shapeId="43061" r:id="rId8" name="Option Button 5">
              <controlPr defaultSize="0" autoFill="0" autoLine="0" autoPict="0">
                <anchor moveWithCells="1">
                  <from>
                    <xdr:col>27</xdr:col>
                    <xdr:colOff>106680</xdr:colOff>
                    <xdr:row>25</xdr:row>
                    <xdr:rowOff>0</xdr:rowOff>
                  </from>
                  <to>
                    <xdr:col>29</xdr:col>
                    <xdr:colOff>91440</xdr:colOff>
                    <xdr:row>26</xdr:row>
                    <xdr:rowOff>0</xdr:rowOff>
                  </to>
                </anchor>
              </controlPr>
            </control>
          </mc:Choice>
        </mc:AlternateContent>
        <mc:AlternateContent xmlns:mc="http://schemas.openxmlformats.org/markup-compatibility/2006">
          <mc:Choice Requires="x14">
            <control shapeId="43062" r:id="rId9" name="Option Button 6">
              <controlPr defaultSize="0" autoFill="0" autoLine="0" autoPict="0">
                <anchor moveWithCells="1">
                  <from>
                    <xdr:col>27</xdr:col>
                    <xdr:colOff>106680</xdr:colOff>
                    <xdr:row>27</xdr:row>
                    <xdr:rowOff>7620</xdr:rowOff>
                  </from>
                  <to>
                    <xdr:col>29</xdr:col>
                    <xdr:colOff>91440</xdr:colOff>
                    <xdr:row>27</xdr:row>
                    <xdr:rowOff>182880</xdr:rowOff>
                  </to>
                </anchor>
              </controlPr>
            </control>
          </mc:Choice>
        </mc:AlternateContent>
        <mc:AlternateContent xmlns:mc="http://schemas.openxmlformats.org/markup-compatibility/2006">
          <mc:Choice Requires="x14">
            <control shapeId="43063" r:id="rId10" name="Option Button 7">
              <controlPr defaultSize="0" autoFill="0" autoLine="0" autoPict="0">
                <anchor moveWithCells="1">
                  <from>
                    <xdr:col>27</xdr:col>
                    <xdr:colOff>106680</xdr:colOff>
                    <xdr:row>28</xdr:row>
                    <xdr:rowOff>22860</xdr:rowOff>
                  </from>
                  <to>
                    <xdr:col>29</xdr:col>
                    <xdr:colOff>91440</xdr:colOff>
                    <xdr:row>28</xdr:row>
                    <xdr:rowOff>190500</xdr:rowOff>
                  </to>
                </anchor>
              </controlPr>
            </control>
          </mc:Choice>
        </mc:AlternateContent>
        <mc:AlternateContent xmlns:mc="http://schemas.openxmlformats.org/markup-compatibility/2006">
          <mc:Choice Requires="x14">
            <control shapeId="43064" r:id="rId11" name="Option Button 8">
              <controlPr defaultSize="0" autoFill="0" autoLine="0" autoPict="0">
                <anchor moveWithCells="1">
                  <from>
                    <xdr:col>27</xdr:col>
                    <xdr:colOff>106680</xdr:colOff>
                    <xdr:row>29</xdr:row>
                    <xdr:rowOff>7620</xdr:rowOff>
                  </from>
                  <to>
                    <xdr:col>29</xdr:col>
                    <xdr:colOff>91440</xdr:colOff>
                    <xdr:row>29</xdr:row>
                    <xdr:rowOff>167640</xdr:rowOff>
                  </to>
                </anchor>
              </controlPr>
            </control>
          </mc:Choice>
        </mc:AlternateContent>
        <mc:AlternateContent xmlns:mc="http://schemas.openxmlformats.org/markup-compatibility/2006">
          <mc:Choice Requires="x14">
            <control shapeId="43065" r:id="rId12" name="Option Button 9">
              <controlPr defaultSize="0" autoFill="0" autoLine="0" autoPict="0">
                <anchor moveWithCells="1">
                  <from>
                    <xdr:col>27</xdr:col>
                    <xdr:colOff>106680</xdr:colOff>
                    <xdr:row>42</xdr:row>
                    <xdr:rowOff>114300</xdr:rowOff>
                  </from>
                  <to>
                    <xdr:col>29</xdr:col>
                    <xdr:colOff>83820</xdr:colOff>
                    <xdr:row>44</xdr:row>
                    <xdr:rowOff>22860</xdr:rowOff>
                  </to>
                </anchor>
              </controlPr>
            </control>
          </mc:Choice>
        </mc:AlternateContent>
        <mc:AlternateContent xmlns:mc="http://schemas.openxmlformats.org/markup-compatibility/2006">
          <mc:Choice Requires="x14">
            <control shapeId="43066" r:id="rId13" name="Option Button 10">
              <controlPr defaultSize="0" autoFill="0" autoLine="0" autoPict="0">
                <anchor moveWithCells="1">
                  <from>
                    <xdr:col>27</xdr:col>
                    <xdr:colOff>106680</xdr:colOff>
                    <xdr:row>43</xdr:row>
                    <xdr:rowOff>167640</xdr:rowOff>
                  </from>
                  <to>
                    <xdr:col>29</xdr:col>
                    <xdr:colOff>83820</xdr:colOff>
                    <xdr:row>45</xdr:row>
                    <xdr:rowOff>7620</xdr:rowOff>
                  </to>
                </anchor>
              </controlPr>
            </control>
          </mc:Choice>
        </mc:AlternateContent>
        <mc:AlternateContent xmlns:mc="http://schemas.openxmlformats.org/markup-compatibility/2006">
          <mc:Choice Requires="x14">
            <control shapeId="43067" r:id="rId14" name="Option Button 11">
              <controlPr defaultSize="0" autoFill="0" autoLine="0" autoPict="0">
                <anchor moveWithCells="1">
                  <from>
                    <xdr:col>35</xdr:col>
                    <xdr:colOff>106680</xdr:colOff>
                    <xdr:row>43</xdr:row>
                    <xdr:rowOff>15240</xdr:rowOff>
                  </from>
                  <to>
                    <xdr:col>37</xdr:col>
                    <xdr:colOff>91440</xdr:colOff>
                    <xdr:row>43</xdr:row>
                    <xdr:rowOff>160020</xdr:rowOff>
                  </to>
                </anchor>
              </controlPr>
            </control>
          </mc:Choice>
        </mc:AlternateContent>
        <mc:AlternateContent xmlns:mc="http://schemas.openxmlformats.org/markup-compatibility/2006">
          <mc:Choice Requires="x14">
            <control shapeId="43068" r:id="rId15" name="Option Button 12">
              <controlPr defaultSize="0" autoFill="0" autoLine="0" autoPict="0">
                <anchor moveWithCells="1">
                  <from>
                    <xdr:col>35</xdr:col>
                    <xdr:colOff>106680</xdr:colOff>
                    <xdr:row>44</xdr:row>
                    <xdr:rowOff>15240</xdr:rowOff>
                  </from>
                  <to>
                    <xdr:col>37</xdr:col>
                    <xdr:colOff>91440</xdr:colOff>
                    <xdr:row>44</xdr:row>
                    <xdr:rowOff>144780</xdr:rowOff>
                  </to>
                </anchor>
              </controlPr>
            </control>
          </mc:Choice>
        </mc:AlternateContent>
        <mc:AlternateContent xmlns:mc="http://schemas.openxmlformats.org/markup-compatibility/2006">
          <mc:Choice Requires="x14">
            <control shapeId="43069" r:id="rId16" name="Group Box 13">
              <controlPr defaultSize="0" autoFill="0" autoPict="0">
                <anchor moveWithCells="1">
                  <from>
                    <xdr:col>27</xdr:col>
                    <xdr:colOff>83820</xdr:colOff>
                    <xdr:row>20</xdr:row>
                    <xdr:rowOff>7620</xdr:rowOff>
                  </from>
                  <to>
                    <xdr:col>29</xdr:col>
                    <xdr:colOff>68580</xdr:colOff>
                    <xdr:row>22</xdr:row>
                    <xdr:rowOff>76200</xdr:rowOff>
                  </to>
                </anchor>
              </controlPr>
            </control>
          </mc:Choice>
        </mc:AlternateContent>
        <mc:AlternateContent xmlns:mc="http://schemas.openxmlformats.org/markup-compatibility/2006">
          <mc:Choice Requires="x14">
            <control shapeId="43070" r:id="rId17" name="Group Box 14">
              <controlPr defaultSize="0" autoFill="0" autoPict="0">
                <anchor moveWithCells="1">
                  <from>
                    <xdr:col>27</xdr:col>
                    <xdr:colOff>30480</xdr:colOff>
                    <xdr:row>22</xdr:row>
                    <xdr:rowOff>106680</xdr:rowOff>
                  </from>
                  <to>
                    <xdr:col>30</xdr:col>
                    <xdr:colOff>45720</xdr:colOff>
                    <xdr:row>27</xdr:row>
                    <xdr:rowOff>22860</xdr:rowOff>
                  </to>
                </anchor>
              </controlPr>
            </control>
          </mc:Choice>
        </mc:AlternateContent>
        <mc:AlternateContent xmlns:mc="http://schemas.openxmlformats.org/markup-compatibility/2006">
          <mc:Choice Requires="x14">
            <control shapeId="43071" r:id="rId18" name="Group Box 15">
              <controlPr defaultSize="0" autoFill="0" autoPict="0">
                <anchor moveWithCells="1">
                  <from>
                    <xdr:col>27</xdr:col>
                    <xdr:colOff>15240</xdr:colOff>
                    <xdr:row>26</xdr:row>
                    <xdr:rowOff>83820</xdr:rowOff>
                  </from>
                  <to>
                    <xdr:col>30</xdr:col>
                    <xdr:colOff>45720</xdr:colOff>
                    <xdr:row>30</xdr:row>
                    <xdr:rowOff>106680</xdr:rowOff>
                  </to>
                </anchor>
              </controlPr>
            </control>
          </mc:Choice>
        </mc:AlternateContent>
        <mc:AlternateContent xmlns:mc="http://schemas.openxmlformats.org/markup-compatibility/2006">
          <mc:Choice Requires="x14">
            <control shapeId="60" r:id="rId19" name="Group Box 16">
              <controlPr defaultSize="0" autoFill="0" autoPict="0">
                <anchor moveWithCells="1">
                  <from>
                    <xdr:col>27</xdr:col>
                    <xdr:colOff>15240</xdr:colOff>
                    <xdr:row>30</xdr:row>
                    <xdr:rowOff>99060</xdr:rowOff>
                  </from>
                  <to>
                    <xdr:col>30</xdr:col>
                    <xdr:colOff>45720</xdr:colOff>
                    <xdr:row>34</xdr:row>
                    <xdr:rowOff>38100</xdr:rowOff>
                  </to>
                </anchor>
              </controlPr>
            </control>
          </mc:Choice>
        </mc:AlternateContent>
        <mc:AlternateContent xmlns:mc="http://schemas.openxmlformats.org/markup-compatibility/2006">
          <mc:Choice Requires="x14">
            <control shapeId="61" r:id="rId20" name="Option Button 17">
              <controlPr defaultSize="0" autoFill="0" autoLine="0" autoPict="0">
                <anchor moveWithCells="1">
                  <from>
                    <xdr:col>27</xdr:col>
                    <xdr:colOff>106680</xdr:colOff>
                    <xdr:row>31</xdr:row>
                    <xdr:rowOff>7620</xdr:rowOff>
                  </from>
                  <to>
                    <xdr:col>29</xdr:col>
                    <xdr:colOff>91440</xdr:colOff>
                    <xdr:row>32</xdr:row>
                    <xdr:rowOff>22860</xdr:rowOff>
                  </to>
                </anchor>
              </controlPr>
            </control>
          </mc:Choice>
        </mc:AlternateContent>
        <mc:AlternateContent xmlns:mc="http://schemas.openxmlformats.org/markup-compatibility/2006">
          <mc:Choice Requires="x14">
            <control shapeId="62" r:id="rId21" name="Option Button 18">
              <controlPr defaultSize="0" autoFill="0" autoLine="0" autoPict="0">
                <anchor moveWithCells="1">
                  <from>
                    <xdr:col>27</xdr:col>
                    <xdr:colOff>106680</xdr:colOff>
                    <xdr:row>32</xdr:row>
                    <xdr:rowOff>45720</xdr:rowOff>
                  </from>
                  <to>
                    <xdr:col>29</xdr:col>
                    <xdr:colOff>91440</xdr:colOff>
                    <xdr:row>32</xdr:row>
                    <xdr:rowOff>205740</xdr:rowOff>
                  </to>
                </anchor>
              </controlPr>
            </control>
          </mc:Choice>
        </mc:AlternateContent>
        <mc:AlternateContent xmlns:mc="http://schemas.openxmlformats.org/markup-compatibility/2006">
          <mc:Choice Requires="x14">
            <control shapeId="63" r:id="rId22" name="Option Button 19">
              <controlPr defaultSize="0" autoFill="0" autoLine="0" autoPict="0">
                <anchor moveWithCells="1">
                  <from>
                    <xdr:col>27</xdr:col>
                    <xdr:colOff>106680</xdr:colOff>
                    <xdr:row>33</xdr:row>
                    <xdr:rowOff>38100</xdr:rowOff>
                  </from>
                  <to>
                    <xdr:col>29</xdr:col>
                    <xdr:colOff>91440</xdr:colOff>
                    <xdr:row>34</xdr:row>
                    <xdr:rowOff>0</xdr:rowOff>
                  </to>
                </anchor>
              </controlPr>
            </control>
          </mc:Choice>
        </mc:AlternateContent>
        <mc:AlternateContent xmlns:mc="http://schemas.openxmlformats.org/markup-compatibility/2006">
          <mc:Choice Requires="x14">
            <control shapeId="43072" r:id="rId23" name="Group Box 20">
              <controlPr defaultSize="0" autoFill="0" autoPict="0">
                <anchor moveWithCells="1">
                  <from>
                    <xdr:col>26</xdr:col>
                    <xdr:colOff>114300</xdr:colOff>
                    <xdr:row>34</xdr:row>
                    <xdr:rowOff>30480</xdr:rowOff>
                  </from>
                  <to>
                    <xdr:col>30</xdr:col>
                    <xdr:colOff>137160</xdr:colOff>
                    <xdr:row>38</xdr:row>
                    <xdr:rowOff>76200</xdr:rowOff>
                  </to>
                </anchor>
              </controlPr>
            </control>
          </mc:Choice>
        </mc:AlternateContent>
        <mc:AlternateContent xmlns:mc="http://schemas.openxmlformats.org/markup-compatibility/2006">
          <mc:Choice Requires="x14">
            <control shapeId="43073" r:id="rId24" name="Group Box 21">
              <controlPr defaultSize="0" autoFill="0" autoPict="0">
                <anchor moveWithCells="1">
                  <from>
                    <xdr:col>27</xdr:col>
                    <xdr:colOff>68580</xdr:colOff>
                    <xdr:row>42</xdr:row>
                    <xdr:rowOff>68580</xdr:rowOff>
                  </from>
                  <to>
                    <xdr:col>29</xdr:col>
                    <xdr:colOff>121920</xdr:colOff>
                    <xdr:row>46</xdr:row>
                    <xdr:rowOff>15240</xdr:rowOff>
                  </to>
                </anchor>
              </controlPr>
            </control>
          </mc:Choice>
        </mc:AlternateContent>
        <mc:AlternateContent xmlns:mc="http://schemas.openxmlformats.org/markup-compatibility/2006">
          <mc:Choice Requires="x14">
            <control shapeId="43074" r:id="rId25" name="Group Box 22">
              <controlPr defaultSize="0" autoFill="0" autoPict="0">
                <anchor moveWithCells="1">
                  <from>
                    <xdr:col>35</xdr:col>
                    <xdr:colOff>30480</xdr:colOff>
                    <xdr:row>26</xdr:row>
                    <xdr:rowOff>106680</xdr:rowOff>
                  </from>
                  <to>
                    <xdr:col>38</xdr:col>
                    <xdr:colOff>60960</xdr:colOff>
                    <xdr:row>31</xdr:row>
                    <xdr:rowOff>22860</xdr:rowOff>
                  </to>
                </anchor>
              </controlPr>
            </control>
          </mc:Choice>
        </mc:AlternateContent>
        <mc:AlternateContent xmlns:mc="http://schemas.openxmlformats.org/markup-compatibility/2006">
          <mc:Choice Requires="x14">
            <control shapeId="43075" r:id="rId26" name="Group Box 23">
              <controlPr defaultSize="0" autoFill="0" autoPict="0">
                <anchor moveWithCells="1">
                  <from>
                    <xdr:col>35</xdr:col>
                    <xdr:colOff>15240</xdr:colOff>
                    <xdr:row>30</xdr:row>
                    <xdr:rowOff>91440</xdr:rowOff>
                  </from>
                  <to>
                    <xdr:col>39</xdr:col>
                    <xdr:colOff>38100</xdr:colOff>
                    <xdr:row>34</xdr:row>
                    <xdr:rowOff>7620</xdr:rowOff>
                  </to>
                </anchor>
              </controlPr>
            </control>
          </mc:Choice>
        </mc:AlternateContent>
        <mc:AlternateContent xmlns:mc="http://schemas.openxmlformats.org/markup-compatibility/2006">
          <mc:Choice Requires="x14">
            <control shapeId="43076" r:id="rId27" name="Group Box 24">
              <controlPr defaultSize="0" autoFill="0" autoPict="0">
                <anchor moveWithCells="1">
                  <from>
                    <xdr:col>34</xdr:col>
                    <xdr:colOff>91440</xdr:colOff>
                    <xdr:row>33</xdr:row>
                    <xdr:rowOff>144780</xdr:rowOff>
                  </from>
                  <to>
                    <xdr:col>38</xdr:col>
                    <xdr:colOff>99060</xdr:colOff>
                    <xdr:row>38</xdr:row>
                    <xdr:rowOff>30480</xdr:rowOff>
                  </to>
                </anchor>
              </controlPr>
            </control>
          </mc:Choice>
        </mc:AlternateContent>
        <mc:AlternateContent xmlns:mc="http://schemas.openxmlformats.org/markup-compatibility/2006">
          <mc:Choice Requires="x14">
            <control shapeId="43077" r:id="rId28" name="Group Box 25">
              <controlPr defaultSize="0" autoFill="0" autoPict="0">
                <anchor moveWithCells="1">
                  <from>
                    <xdr:col>35</xdr:col>
                    <xdr:colOff>22860</xdr:colOff>
                    <xdr:row>38</xdr:row>
                    <xdr:rowOff>83820</xdr:rowOff>
                  </from>
                  <to>
                    <xdr:col>38</xdr:col>
                    <xdr:colOff>129540</xdr:colOff>
                    <xdr:row>41</xdr:row>
                    <xdr:rowOff>160020</xdr:rowOff>
                  </to>
                </anchor>
              </controlPr>
            </control>
          </mc:Choice>
        </mc:AlternateContent>
        <mc:AlternateContent xmlns:mc="http://schemas.openxmlformats.org/markup-compatibility/2006">
          <mc:Choice Requires="x14">
            <control shapeId="43078" r:id="rId29" name="Group Box 26">
              <controlPr defaultSize="0" autoFill="0" autoPict="0">
                <anchor moveWithCells="1">
                  <from>
                    <xdr:col>35</xdr:col>
                    <xdr:colOff>45720</xdr:colOff>
                    <xdr:row>42</xdr:row>
                    <xdr:rowOff>114300</xdr:rowOff>
                  </from>
                  <to>
                    <xdr:col>38</xdr:col>
                    <xdr:colOff>45720</xdr:colOff>
                    <xdr:row>46</xdr:row>
                    <xdr:rowOff>99060</xdr:rowOff>
                  </to>
                </anchor>
              </controlPr>
            </control>
          </mc:Choice>
        </mc:AlternateContent>
        <mc:AlternateContent xmlns:mc="http://schemas.openxmlformats.org/markup-compatibility/2006">
          <mc:Choice Requires="x14">
            <control shapeId="43079" r:id="rId30" name="Group Box 27">
              <controlPr defaultSize="0" autoFill="0" autoPict="0">
                <anchor moveWithCells="1">
                  <from>
                    <xdr:col>27</xdr:col>
                    <xdr:colOff>30480</xdr:colOff>
                    <xdr:row>19</xdr:row>
                    <xdr:rowOff>129540</xdr:rowOff>
                  </from>
                  <to>
                    <xdr:col>30</xdr:col>
                    <xdr:colOff>38100</xdr:colOff>
                    <xdr:row>23</xdr:row>
                    <xdr:rowOff>68580</xdr:rowOff>
                  </to>
                </anchor>
              </controlPr>
            </control>
          </mc:Choice>
        </mc:AlternateContent>
        <mc:AlternateContent xmlns:mc="http://schemas.openxmlformats.org/markup-compatibility/2006">
          <mc:Choice Requires="x14">
            <control shapeId="43080" r:id="rId31" name="Group Box 28">
              <controlPr defaultSize="0" autoFill="0" autoPict="0">
                <anchor moveWithCells="1">
                  <from>
                    <xdr:col>35</xdr:col>
                    <xdr:colOff>45720</xdr:colOff>
                    <xdr:row>19</xdr:row>
                    <xdr:rowOff>137160</xdr:rowOff>
                  </from>
                  <to>
                    <xdr:col>38</xdr:col>
                    <xdr:colOff>53340</xdr:colOff>
                    <xdr:row>23</xdr:row>
                    <xdr:rowOff>68580</xdr:rowOff>
                  </to>
                </anchor>
              </controlPr>
            </control>
          </mc:Choice>
        </mc:AlternateContent>
        <mc:AlternateContent xmlns:mc="http://schemas.openxmlformats.org/markup-compatibility/2006">
          <mc:Choice Requires="x14">
            <control shapeId="43081" r:id="rId32" name="Group Box 29">
              <controlPr defaultSize="0" autoFill="0" autoPict="0">
                <anchor moveWithCells="1">
                  <from>
                    <xdr:col>35</xdr:col>
                    <xdr:colOff>53340</xdr:colOff>
                    <xdr:row>22</xdr:row>
                    <xdr:rowOff>76200</xdr:rowOff>
                  </from>
                  <to>
                    <xdr:col>38</xdr:col>
                    <xdr:colOff>45720</xdr:colOff>
                    <xdr:row>27</xdr:row>
                    <xdr:rowOff>38100</xdr:rowOff>
                  </to>
                </anchor>
              </controlPr>
            </control>
          </mc:Choice>
        </mc:AlternateContent>
        <mc:AlternateContent xmlns:mc="http://schemas.openxmlformats.org/markup-compatibility/2006">
          <mc:Choice Requires="x14">
            <control shapeId="43082" r:id="rId33" name="Option Button 30">
              <controlPr defaultSize="0" autoFill="0" autoLine="0" autoPict="0">
                <anchor moveWithCells="1">
                  <from>
                    <xdr:col>35</xdr:col>
                    <xdr:colOff>106680</xdr:colOff>
                    <xdr:row>39</xdr:row>
                    <xdr:rowOff>0</xdr:rowOff>
                  </from>
                  <to>
                    <xdr:col>37</xdr:col>
                    <xdr:colOff>30480</xdr:colOff>
                    <xdr:row>39</xdr:row>
                    <xdr:rowOff>167640</xdr:rowOff>
                  </to>
                </anchor>
              </controlPr>
            </control>
          </mc:Choice>
        </mc:AlternateContent>
        <mc:AlternateContent xmlns:mc="http://schemas.openxmlformats.org/markup-compatibility/2006">
          <mc:Choice Requires="x14">
            <control shapeId="43083" r:id="rId34" name="Option Button 31">
              <controlPr defaultSize="0" autoFill="0" autoLine="0" autoPict="0">
                <anchor moveWithCells="1">
                  <from>
                    <xdr:col>35</xdr:col>
                    <xdr:colOff>106680</xdr:colOff>
                    <xdr:row>40</xdr:row>
                    <xdr:rowOff>220980</xdr:rowOff>
                  </from>
                  <to>
                    <xdr:col>37</xdr:col>
                    <xdr:colOff>22860</xdr:colOff>
                    <xdr:row>41</xdr:row>
                    <xdr:rowOff>160020</xdr:rowOff>
                  </to>
                </anchor>
              </controlPr>
            </control>
          </mc:Choice>
        </mc:AlternateContent>
        <mc:AlternateContent xmlns:mc="http://schemas.openxmlformats.org/markup-compatibility/2006">
          <mc:Choice Requires="x14">
            <control shapeId="43084" r:id="rId35" name="Option Button 32">
              <controlPr defaultSize="0" autoFill="0" autoLine="0" autoPict="0">
                <anchor moveWithCells="1" sizeWithCells="1">
                  <from>
                    <xdr:col>35</xdr:col>
                    <xdr:colOff>106680</xdr:colOff>
                    <xdr:row>20</xdr:row>
                    <xdr:rowOff>0</xdr:rowOff>
                  </from>
                  <to>
                    <xdr:col>37</xdr:col>
                    <xdr:colOff>91440</xdr:colOff>
                    <xdr:row>21</xdr:row>
                    <xdr:rowOff>0</xdr:rowOff>
                  </to>
                </anchor>
              </controlPr>
            </control>
          </mc:Choice>
        </mc:AlternateContent>
        <mc:AlternateContent xmlns:mc="http://schemas.openxmlformats.org/markup-compatibility/2006">
          <mc:Choice Requires="x14">
            <control shapeId="43085" r:id="rId36" name="Option Button 33">
              <controlPr defaultSize="0" autoFill="0" autoLine="0" autoPict="0">
                <anchor moveWithCells="1" sizeWithCells="1">
                  <from>
                    <xdr:col>35</xdr:col>
                    <xdr:colOff>106680</xdr:colOff>
                    <xdr:row>21</xdr:row>
                    <xdr:rowOff>0</xdr:rowOff>
                  </from>
                  <to>
                    <xdr:col>37</xdr:col>
                    <xdr:colOff>91440</xdr:colOff>
                    <xdr:row>22</xdr:row>
                    <xdr:rowOff>0</xdr:rowOff>
                  </to>
                </anchor>
              </controlPr>
            </control>
          </mc:Choice>
        </mc:AlternateContent>
        <mc:AlternateContent xmlns:mc="http://schemas.openxmlformats.org/markup-compatibility/2006">
          <mc:Choice Requires="x14">
            <control shapeId="43086" r:id="rId37" name="Option Button 34">
              <controlPr defaultSize="0" autoFill="0" autoLine="0" autoPict="0">
                <anchor moveWithCells="1" sizeWithCells="1">
                  <from>
                    <xdr:col>35</xdr:col>
                    <xdr:colOff>106680</xdr:colOff>
                    <xdr:row>27</xdr:row>
                    <xdr:rowOff>7620</xdr:rowOff>
                  </from>
                  <to>
                    <xdr:col>37</xdr:col>
                    <xdr:colOff>91440</xdr:colOff>
                    <xdr:row>27</xdr:row>
                    <xdr:rowOff>175260</xdr:rowOff>
                  </to>
                </anchor>
              </controlPr>
            </control>
          </mc:Choice>
        </mc:AlternateContent>
        <mc:AlternateContent xmlns:mc="http://schemas.openxmlformats.org/markup-compatibility/2006">
          <mc:Choice Requires="x14">
            <control shapeId="43087" r:id="rId38" name="Option Button 35">
              <controlPr defaultSize="0" autoFill="0" autoLine="0" autoPict="0">
                <anchor moveWithCells="1" sizeWithCells="1">
                  <from>
                    <xdr:col>35</xdr:col>
                    <xdr:colOff>106680</xdr:colOff>
                    <xdr:row>28</xdr:row>
                    <xdr:rowOff>22860</xdr:rowOff>
                  </from>
                  <to>
                    <xdr:col>37</xdr:col>
                    <xdr:colOff>91440</xdr:colOff>
                    <xdr:row>28</xdr:row>
                    <xdr:rowOff>175260</xdr:rowOff>
                  </to>
                </anchor>
              </controlPr>
            </control>
          </mc:Choice>
        </mc:AlternateContent>
        <mc:AlternateContent xmlns:mc="http://schemas.openxmlformats.org/markup-compatibility/2006">
          <mc:Choice Requires="x14">
            <control shapeId="43088" r:id="rId39" name="Option Button 36">
              <controlPr defaultSize="0" autoFill="0" autoLine="0" autoPict="0">
                <anchor moveWithCells="1" sizeWithCells="1">
                  <from>
                    <xdr:col>35</xdr:col>
                    <xdr:colOff>106680</xdr:colOff>
                    <xdr:row>28</xdr:row>
                    <xdr:rowOff>205740</xdr:rowOff>
                  </from>
                  <to>
                    <xdr:col>37</xdr:col>
                    <xdr:colOff>83820</xdr:colOff>
                    <xdr:row>30</xdr:row>
                    <xdr:rowOff>0</xdr:rowOff>
                  </to>
                </anchor>
              </controlPr>
            </control>
          </mc:Choice>
        </mc:AlternateContent>
        <mc:AlternateContent xmlns:mc="http://schemas.openxmlformats.org/markup-compatibility/2006">
          <mc:Choice Requires="x14">
            <control shapeId="43089" r:id="rId40" name="Option Button 37">
              <controlPr defaultSize="0" autoFill="0" autoLine="0" autoPict="0">
                <anchor moveWithCells="1" sizeWithCells="1">
                  <from>
                    <xdr:col>27</xdr:col>
                    <xdr:colOff>106680</xdr:colOff>
                    <xdr:row>34</xdr:row>
                    <xdr:rowOff>114300</xdr:rowOff>
                  </from>
                  <to>
                    <xdr:col>29</xdr:col>
                    <xdr:colOff>22860</xdr:colOff>
                    <xdr:row>36</xdr:row>
                    <xdr:rowOff>15240</xdr:rowOff>
                  </to>
                </anchor>
              </controlPr>
            </control>
          </mc:Choice>
        </mc:AlternateContent>
        <mc:AlternateContent xmlns:mc="http://schemas.openxmlformats.org/markup-compatibility/2006">
          <mc:Choice Requires="x14">
            <control shapeId="43090" r:id="rId41" name="Option Button 38">
              <controlPr defaultSize="0" autoFill="0" autoLine="0" autoPict="0">
                <anchor moveWithCells="1" sizeWithCells="1">
                  <from>
                    <xdr:col>27</xdr:col>
                    <xdr:colOff>106680</xdr:colOff>
                    <xdr:row>36</xdr:row>
                    <xdr:rowOff>198120</xdr:rowOff>
                  </from>
                  <to>
                    <xdr:col>29</xdr:col>
                    <xdr:colOff>30480</xdr:colOff>
                    <xdr:row>38</xdr:row>
                    <xdr:rowOff>15240</xdr:rowOff>
                  </to>
                </anchor>
              </controlPr>
            </control>
          </mc:Choice>
        </mc:AlternateContent>
        <mc:AlternateContent xmlns:mc="http://schemas.openxmlformats.org/markup-compatibility/2006">
          <mc:Choice Requires="x14">
            <control shapeId="43091" r:id="rId42" name="Option Button 39">
              <controlPr defaultSize="0" autoFill="0" autoLine="0" autoPict="0">
                <anchor moveWithCells="1">
                  <from>
                    <xdr:col>27</xdr:col>
                    <xdr:colOff>114300</xdr:colOff>
                    <xdr:row>38</xdr:row>
                    <xdr:rowOff>106680</xdr:rowOff>
                  </from>
                  <to>
                    <xdr:col>29</xdr:col>
                    <xdr:colOff>15240</xdr:colOff>
                    <xdr:row>40</xdr:row>
                    <xdr:rowOff>15240</xdr:rowOff>
                  </to>
                </anchor>
              </controlPr>
            </control>
          </mc:Choice>
        </mc:AlternateContent>
        <mc:AlternateContent xmlns:mc="http://schemas.openxmlformats.org/markup-compatibility/2006">
          <mc:Choice Requires="x14">
            <control shapeId="43092" r:id="rId43" name="Option Button 40">
              <controlPr defaultSize="0" autoFill="0" autoLine="0" autoPict="0">
                <anchor moveWithCells="1">
                  <from>
                    <xdr:col>27</xdr:col>
                    <xdr:colOff>114300</xdr:colOff>
                    <xdr:row>40</xdr:row>
                    <xdr:rowOff>205740</xdr:rowOff>
                  </from>
                  <to>
                    <xdr:col>28</xdr:col>
                    <xdr:colOff>129540</xdr:colOff>
                    <xdr:row>42</xdr:row>
                    <xdr:rowOff>22860</xdr:rowOff>
                  </to>
                </anchor>
              </controlPr>
            </control>
          </mc:Choice>
        </mc:AlternateContent>
        <mc:AlternateContent xmlns:mc="http://schemas.openxmlformats.org/markup-compatibility/2006">
          <mc:Choice Requires="x14">
            <control shapeId="43093" r:id="rId44" name="Group Box 41">
              <controlPr defaultSize="0" autoFill="0" autoPict="0">
                <anchor moveWithCells="1">
                  <from>
                    <xdr:col>26</xdr:col>
                    <xdr:colOff>121920</xdr:colOff>
                    <xdr:row>38</xdr:row>
                    <xdr:rowOff>53340</xdr:rowOff>
                  </from>
                  <to>
                    <xdr:col>30</xdr:col>
                    <xdr:colOff>83820</xdr:colOff>
                    <xdr:row>43</xdr:row>
                    <xdr:rowOff>0</xdr:rowOff>
                  </to>
                </anchor>
              </controlPr>
            </control>
          </mc:Choice>
        </mc:AlternateContent>
        <mc:AlternateContent xmlns:mc="http://schemas.openxmlformats.org/markup-compatibility/2006">
          <mc:Choice Requires="x14">
            <control shapeId="43094" r:id="rId45" name="Option Button 42">
              <controlPr defaultSize="0" autoFill="0" autoLine="0" autoPict="0">
                <anchor moveWithCells="1">
                  <from>
                    <xdr:col>35</xdr:col>
                    <xdr:colOff>114300</xdr:colOff>
                    <xdr:row>34</xdr:row>
                    <xdr:rowOff>99060</xdr:rowOff>
                  </from>
                  <to>
                    <xdr:col>37</xdr:col>
                    <xdr:colOff>99060</xdr:colOff>
                    <xdr:row>36</xdr:row>
                    <xdr:rowOff>15240</xdr:rowOff>
                  </to>
                </anchor>
              </controlPr>
            </control>
          </mc:Choice>
        </mc:AlternateContent>
        <mc:AlternateContent xmlns:mc="http://schemas.openxmlformats.org/markup-compatibility/2006">
          <mc:Choice Requires="x14">
            <control shapeId="43095" r:id="rId46" name="Option Button 43">
              <controlPr defaultSize="0" autoFill="0" autoLine="0" autoPict="0">
                <anchor moveWithCells="1">
                  <from>
                    <xdr:col>35</xdr:col>
                    <xdr:colOff>114300</xdr:colOff>
                    <xdr:row>36</xdr:row>
                    <xdr:rowOff>190500</xdr:rowOff>
                  </from>
                  <to>
                    <xdr:col>37</xdr:col>
                    <xdr:colOff>99060</xdr:colOff>
                    <xdr:row>38</xdr:row>
                    <xdr:rowOff>7620</xdr:rowOff>
                  </to>
                </anchor>
              </controlPr>
            </control>
          </mc:Choice>
        </mc:AlternateContent>
        <mc:AlternateContent xmlns:mc="http://schemas.openxmlformats.org/markup-compatibility/2006">
          <mc:Choice Requires="x14">
            <control shapeId="43096" r:id="rId47" name="Option Button 44">
              <controlPr defaultSize="0" autoFill="0" autoLine="0" autoPict="0">
                <anchor moveWithCells="1" sizeWithCells="1">
                  <from>
                    <xdr:col>35</xdr:col>
                    <xdr:colOff>106680</xdr:colOff>
                    <xdr:row>23</xdr:row>
                    <xdr:rowOff>15240</xdr:rowOff>
                  </from>
                  <to>
                    <xdr:col>37</xdr:col>
                    <xdr:colOff>91440</xdr:colOff>
                    <xdr:row>23</xdr:row>
                    <xdr:rowOff>182880</xdr:rowOff>
                  </to>
                </anchor>
              </controlPr>
            </control>
          </mc:Choice>
        </mc:AlternateContent>
        <mc:AlternateContent xmlns:mc="http://schemas.openxmlformats.org/markup-compatibility/2006">
          <mc:Choice Requires="x14">
            <control shapeId="43097" r:id="rId48" name="Option Button 45">
              <controlPr defaultSize="0" autoFill="0" autoLine="0" autoPict="0">
                <anchor moveWithCells="1" sizeWithCells="1">
                  <from>
                    <xdr:col>35</xdr:col>
                    <xdr:colOff>106680</xdr:colOff>
                    <xdr:row>24</xdr:row>
                    <xdr:rowOff>22860</xdr:rowOff>
                  </from>
                  <to>
                    <xdr:col>37</xdr:col>
                    <xdr:colOff>91440</xdr:colOff>
                    <xdr:row>24</xdr:row>
                    <xdr:rowOff>182880</xdr:rowOff>
                  </to>
                </anchor>
              </controlPr>
            </control>
          </mc:Choice>
        </mc:AlternateContent>
        <mc:AlternateContent xmlns:mc="http://schemas.openxmlformats.org/markup-compatibility/2006">
          <mc:Choice Requires="x14">
            <control shapeId="43098" r:id="rId49" name="Option Button 46">
              <controlPr defaultSize="0" autoFill="0" autoLine="0" autoPict="0">
                <anchor moveWithCells="1" sizeWithCells="1">
                  <from>
                    <xdr:col>35</xdr:col>
                    <xdr:colOff>106680</xdr:colOff>
                    <xdr:row>25</xdr:row>
                    <xdr:rowOff>7620</xdr:rowOff>
                  </from>
                  <to>
                    <xdr:col>37</xdr:col>
                    <xdr:colOff>22860</xdr:colOff>
                    <xdr:row>25</xdr:row>
                    <xdr:rowOff>167640</xdr:rowOff>
                  </to>
                </anchor>
              </controlPr>
            </control>
          </mc:Choice>
        </mc:AlternateContent>
        <mc:AlternateContent xmlns:mc="http://schemas.openxmlformats.org/markup-compatibility/2006">
          <mc:Choice Requires="x14">
            <control shapeId="43099" r:id="rId50" name="Option Button 47">
              <controlPr defaultSize="0" autoFill="0" autoLine="0" autoPict="0">
                <anchor moveWithCells="1" sizeWithCells="1">
                  <from>
                    <xdr:col>35</xdr:col>
                    <xdr:colOff>106680</xdr:colOff>
                    <xdr:row>31</xdr:row>
                    <xdr:rowOff>7620</xdr:rowOff>
                  </from>
                  <to>
                    <xdr:col>37</xdr:col>
                    <xdr:colOff>91440</xdr:colOff>
                    <xdr:row>32</xdr:row>
                    <xdr:rowOff>15240</xdr:rowOff>
                  </to>
                </anchor>
              </controlPr>
            </control>
          </mc:Choice>
        </mc:AlternateContent>
        <mc:AlternateContent xmlns:mc="http://schemas.openxmlformats.org/markup-compatibility/2006">
          <mc:Choice Requires="x14">
            <control shapeId="43100" r:id="rId51" name="Option Button 48">
              <controlPr defaultSize="0" autoFill="0" autoLine="0" autoPict="0">
                <anchor moveWithCells="1" sizeWithCells="1">
                  <from>
                    <xdr:col>35</xdr:col>
                    <xdr:colOff>106680</xdr:colOff>
                    <xdr:row>32</xdr:row>
                    <xdr:rowOff>45720</xdr:rowOff>
                  </from>
                  <to>
                    <xdr:col>37</xdr:col>
                    <xdr:colOff>91440</xdr:colOff>
                    <xdr:row>32</xdr:row>
                    <xdr:rowOff>190500</xdr:rowOff>
                  </to>
                </anchor>
              </controlPr>
            </control>
          </mc:Choice>
        </mc:AlternateContent>
        <mc:AlternateContent xmlns:mc="http://schemas.openxmlformats.org/markup-compatibility/2006">
          <mc:Choice Requires="x14">
            <control shapeId="43101" r:id="rId52" name="Option Button 49">
              <controlPr defaultSize="0" autoFill="0" autoLine="0" autoPict="0">
                <anchor moveWithCells="1" sizeWithCells="1">
                  <from>
                    <xdr:col>35</xdr:col>
                    <xdr:colOff>106680</xdr:colOff>
                    <xdr:row>33</xdr:row>
                    <xdr:rowOff>7620</xdr:rowOff>
                  </from>
                  <to>
                    <xdr:col>37</xdr:col>
                    <xdr:colOff>83820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zoomScaleNormal="53" zoomScaleSheetLayoutView="100" workbookViewId="0">
      <selection activeCell="N1" sqref="N1:AE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2328</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438"/>
      <c r="AR2" s="438"/>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4"/>
      <c r="Q5" s="1215"/>
      <c r="R5" s="1215"/>
      <c r="S5" s="1215"/>
      <c r="T5" s="1215"/>
      <c r="U5" s="1215"/>
      <c r="V5" s="1215"/>
      <c r="W5" s="1215"/>
      <c r="X5" s="1216"/>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435"/>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439" t="s">
        <v>2111</v>
      </c>
      <c r="F15" s="54">
        <v>4</v>
      </c>
      <c r="G15" s="439" t="s">
        <v>2112</v>
      </c>
      <c r="H15" s="1151" t="s">
        <v>2113</v>
      </c>
      <c r="I15" s="1151"/>
      <c r="J15" s="1164"/>
      <c r="K15" s="54">
        <v>7</v>
      </c>
      <c r="L15" s="439" t="s">
        <v>2111</v>
      </c>
      <c r="M15" s="54">
        <v>3</v>
      </c>
      <c r="N15" s="439" t="s">
        <v>2112</v>
      </c>
      <c r="O15" s="439" t="s">
        <v>2114</v>
      </c>
      <c r="P15" s="104">
        <f>(K15*12+M15)-(D15*12+F15)+1</f>
        <v>12</v>
      </c>
      <c r="Q15" s="1151" t="s">
        <v>2115</v>
      </c>
      <c r="R15" s="1151"/>
      <c r="S15" s="105" t="s">
        <v>69</v>
      </c>
      <c r="U15" s="435"/>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440"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440"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440"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440"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440"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440"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440"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440"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440"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440"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440"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440"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440"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437"/>
      <c r="AB42" s="437"/>
      <c r="AC42" s="136"/>
      <c r="AD42" s="1013" t="s">
        <v>15</v>
      </c>
      <c r="AE42" s="1013"/>
      <c r="AF42" s="1013"/>
      <c r="AG42" s="1013"/>
      <c r="AH42" s="1013"/>
      <c r="AI42" s="437"/>
      <c r="AJ42" s="437"/>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440"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440"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534" t="str">
        <f>IF(AND(B9&lt;&gt;"処遇加算なし",F15=4),IF(V21="✓",1,IF(V22="✓",2,"")),"")</f>
        <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534" t="str">
        <f>IF(AND(B9&lt;&gt;"処遇加算なし",F15=4),IF(V24="✓",1,IF(V25="✓",2,IF(V26="✓",3,""))),"")</f>
        <v/>
      </c>
      <c r="AA58" s="145"/>
      <c r="AB58" s="149"/>
      <c r="AC58" s="1124" t="s">
        <v>2375</v>
      </c>
      <c r="AD58" s="1124"/>
      <c r="AE58" s="1124"/>
      <c r="AF58" s="1124"/>
      <c r="AG58" s="1124"/>
      <c r="AH58" s="425">
        <f>IF(AND(F15&lt;&gt;4,F15&lt;&gt;5),0,IF(AU8="○",1,3))</f>
        <v>3</v>
      </c>
      <c r="AI58" s="153"/>
      <c r="AJ58" s="149"/>
      <c r="AK58" s="1124" t="s">
        <v>2375</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534" t="str">
        <f>IF(AND(B9&lt;&gt;"処遇加算なし",F15=4),IF(V28="✓",1,IF(V29="✓",2,IF(V30="✓",3,""))),"")</f>
        <v/>
      </c>
      <c r="AA59" s="145"/>
      <c r="AB59" s="149"/>
      <c r="AC59" s="1124" t="s">
        <v>2376</v>
      </c>
      <c r="AD59" s="1124"/>
      <c r="AE59" s="1124"/>
      <c r="AF59" s="1124"/>
      <c r="AG59" s="1124"/>
      <c r="AH59" s="425">
        <f>IF(AND(F15&lt;&gt;4,F15&lt;&gt;5),0,IF(AV8="○",1,3))</f>
        <v>3</v>
      </c>
      <c r="AI59" s="153"/>
      <c r="AJ59" s="149"/>
      <c r="AK59" s="1124" t="s">
        <v>2376</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534" t="str">
        <f>IF(AND(B9&lt;&gt;"処遇加算なし",F15=4),IF(V32="✓",1,IF(V33="✓",2,"")),"")</f>
        <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534" t="str">
        <f>IF(AND(B9&lt;&gt;"処遇加算なし",F15=4),IF(V36="✓",1,IF(V37="✓",2,"")),"")</f>
        <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534" t="str">
        <f>IF(AND(B9&lt;&gt;"処遇加算なし",F15=4),IF(V40="✓",1,IF(V41="✓",2,"")),"")</f>
        <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534" t="str">
        <f>IF(AND(B9&lt;&gt;"処遇加算なし",F15=4),IF(V44="✓",1,IF(V45="✓",2,"")),"")</f>
        <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106680</xdr:colOff>
                    <xdr:row>20</xdr:row>
                    <xdr:rowOff>15240</xdr:rowOff>
                  </from>
                  <to>
                    <xdr:col>29</xdr:col>
                    <xdr:colOff>91440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106680</xdr:colOff>
                    <xdr:row>21</xdr:row>
                    <xdr:rowOff>7620</xdr:rowOff>
                  </from>
                  <to>
                    <xdr:col>29</xdr:col>
                    <xdr:colOff>91440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99060</xdr:colOff>
                    <xdr:row>23</xdr:row>
                    <xdr:rowOff>7620</xdr:rowOff>
                  </from>
                  <to>
                    <xdr:col>29</xdr:col>
                    <xdr:colOff>83820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99060</xdr:colOff>
                    <xdr:row>24</xdr:row>
                    <xdr:rowOff>22860</xdr:rowOff>
                  </from>
                  <to>
                    <xdr:col>29</xdr:col>
                    <xdr:colOff>83820</xdr:colOff>
                    <xdr:row>24</xdr:row>
                    <xdr:rowOff>198120</xdr:rowOff>
                  </to>
                </anchor>
              </controlPr>
            </control>
          </mc:Choice>
        </mc:AlternateContent>
        <mc:AlternateContent xmlns:mc="http://schemas.openxmlformats.org/markup-compatibility/2006">
          <mc:Choice Requires="x14">
            <control shapeId="54272" r:id="rId8" name="Option Button 5">
              <controlPr defaultSize="0" autoFill="0" autoLine="0" autoPict="0">
                <anchor moveWithCells="1">
                  <from>
                    <xdr:col>27</xdr:col>
                    <xdr:colOff>99060</xdr:colOff>
                    <xdr:row>25</xdr:row>
                    <xdr:rowOff>0</xdr:rowOff>
                  </from>
                  <to>
                    <xdr:col>29</xdr:col>
                    <xdr:colOff>83820</xdr:colOff>
                    <xdr:row>26</xdr:row>
                    <xdr:rowOff>0</xdr:rowOff>
                  </to>
                </anchor>
              </controlPr>
            </control>
          </mc:Choice>
        </mc:AlternateContent>
        <mc:AlternateContent xmlns:mc="http://schemas.openxmlformats.org/markup-compatibility/2006">
          <mc:Choice Requires="x14">
            <control shapeId="54322" r:id="rId9" name="Option Button 6">
              <controlPr defaultSize="0" autoFill="0" autoLine="0" autoPict="0">
                <anchor moveWithCells="1">
                  <from>
                    <xdr:col>27</xdr:col>
                    <xdr:colOff>99060</xdr:colOff>
                    <xdr:row>27</xdr:row>
                    <xdr:rowOff>7620</xdr:rowOff>
                  </from>
                  <to>
                    <xdr:col>29</xdr:col>
                    <xdr:colOff>83820</xdr:colOff>
                    <xdr:row>27</xdr:row>
                    <xdr:rowOff>182880</xdr:rowOff>
                  </to>
                </anchor>
              </controlPr>
            </control>
          </mc:Choice>
        </mc:AlternateContent>
        <mc:AlternateContent xmlns:mc="http://schemas.openxmlformats.org/markup-compatibility/2006">
          <mc:Choice Requires="x14">
            <control shapeId="54323" r:id="rId10" name="Option Button 7">
              <controlPr defaultSize="0" autoFill="0" autoLine="0" autoPict="0">
                <anchor moveWithCells="1">
                  <from>
                    <xdr:col>27</xdr:col>
                    <xdr:colOff>99060</xdr:colOff>
                    <xdr:row>28</xdr:row>
                    <xdr:rowOff>22860</xdr:rowOff>
                  </from>
                  <to>
                    <xdr:col>29</xdr:col>
                    <xdr:colOff>83820</xdr:colOff>
                    <xdr:row>28</xdr:row>
                    <xdr:rowOff>190500</xdr:rowOff>
                  </to>
                </anchor>
              </controlPr>
            </control>
          </mc:Choice>
        </mc:AlternateContent>
        <mc:AlternateContent xmlns:mc="http://schemas.openxmlformats.org/markup-compatibility/2006">
          <mc:Choice Requires="x14">
            <control shapeId="54324" r:id="rId11" name="Option Button 8">
              <controlPr defaultSize="0" autoFill="0" autoLine="0" autoPict="0">
                <anchor moveWithCells="1">
                  <from>
                    <xdr:col>27</xdr:col>
                    <xdr:colOff>99060</xdr:colOff>
                    <xdr:row>29</xdr:row>
                    <xdr:rowOff>7620</xdr:rowOff>
                  </from>
                  <to>
                    <xdr:col>29</xdr:col>
                    <xdr:colOff>83820</xdr:colOff>
                    <xdr:row>29</xdr:row>
                    <xdr:rowOff>167640</xdr:rowOff>
                  </to>
                </anchor>
              </controlPr>
            </control>
          </mc:Choice>
        </mc:AlternateContent>
        <mc:AlternateContent xmlns:mc="http://schemas.openxmlformats.org/markup-compatibility/2006">
          <mc:Choice Requires="x14">
            <control shapeId="54325" r:id="rId12" name="Option Button 9">
              <controlPr defaultSize="0" autoFill="0" autoLine="0" autoPict="0">
                <anchor moveWithCells="1">
                  <from>
                    <xdr:col>27</xdr:col>
                    <xdr:colOff>99060</xdr:colOff>
                    <xdr:row>43</xdr:row>
                    <xdr:rowOff>0</xdr:rowOff>
                  </from>
                  <to>
                    <xdr:col>29</xdr:col>
                    <xdr:colOff>76200</xdr:colOff>
                    <xdr:row>44</xdr:row>
                    <xdr:rowOff>22860</xdr:rowOff>
                  </to>
                </anchor>
              </controlPr>
            </control>
          </mc:Choice>
        </mc:AlternateContent>
        <mc:AlternateContent xmlns:mc="http://schemas.openxmlformats.org/markup-compatibility/2006">
          <mc:Choice Requires="x14">
            <control shapeId="54326" r:id="rId13" name="Option Button 10">
              <controlPr defaultSize="0" autoFill="0" autoLine="0" autoPict="0">
                <anchor moveWithCells="1">
                  <from>
                    <xdr:col>27</xdr:col>
                    <xdr:colOff>99060</xdr:colOff>
                    <xdr:row>44</xdr:row>
                    <xdr:rowOff>0</xdr:rowOff>
                  </from>
                  <to>
                    <xdr:col>29</xdr:col>
                    <xdr:colOff>76200</xdr:colOff>
                    <xdr:row>44</xdr:row>
                    <xdr:rowOff>152400</xdr:rowOff>
                  </to>
                </anchor>
              </controlPr>
            </control>
          </mc:Choice>
        </mc:AlternateContent>
        <mc:AlternateContent xmlns:mc="http://schemas.openxmlformats.org/markup-compatibility/2006">
          <mc:Choice Requires="x14">
            <control shapeId="54327" r:id="rId14" name="Option Button 11">
              <controlPr defaultSize="0" autoFill="0" autoLine="0" autoPict="0">
                <anchor moveWithCells="1">
                  <from>
                    <xdr:col>35</xdr:col>
                    <xdr:colOff>99060</xdr:colOff>
                    <xdr:row>43</xdr:row>
                    <xdr:rowOff>15240</xdr:rowOff>
                  </from>
                  <to>
                    <xdr:col>37</xdr:col>
                    <xdr:colOff>83820</xdr:colOff>
                    <xdr:row>43</xdr:row>
                    <xdr:rowOff>160020</xdr:rowOff>
                  </to>
                </anchor>
              </controlPr>
            </control>
          </mc:Choice>
        </mc:AlternateContent>
        <mc:AlternateContent xmlns:mc="http://schemas.openxmlformats.org/markup-compatibility/2006">
          <mc:Choice Requires="x14">
            <control shapeId="54328" r:id="rId15" name="Option Button 12">
              <controlPr defaultSize="0" autoFill="0" autoLine="0" autoPict="0">
                <anchor moveWithCells="1">
                  <from>
                    <xdr:col>35</xdr:col>
                    <xdr:colOff>99060</xdr:colOff>
                    <xdr:row>44</xdr:row>
                    <xdr:rowOff>15240</xdr:rowOff>
                  </from>
                  <to>
                    <xdr:col>37</xdr:col>
                    <xdr:colOff>83820</xdr:colOff>
                    <xdr:row>44</xdr:row>
                    <xdr:rowOff>144780</xdr:rowOff>
                  </to>
                </anchor>
              </controlPr>
            </control>
          </mc:Choice>
        </mc:AlternateContent>
        <mc:AlternateContent xmlns:mc="http://schemas.openxmlformats.org/markup-compatibility/2006">
          <mc:Choice Requires="x14">
            <control shapeId="54329" r:id="rId16" name="Group Box 13">
              <controlPr defaultSize="0" autoFill="0" autoPict="0">
                <anchor moveWithCells="1">
                  <from>
                    <xdr:col>27</xdr:col>
                    <xdr:colOff>76200</xdr:colOff>
                    <xdr:row>20</xdr:row>
                    <xdr:rowOff>7620</xdr:rowOff>
                  </from>
                  <to>
                    <xdr:col>29</xdr:col>
                    <xdr:colOff>60960</xdr:colOff>
                    <xdr:row>22</xdr:row>
                    <xdr:rowOff>76200</xdr:rowOff>
                  </to>
                </anchor>
              </controlPr>
            </control>
          </mc:Choice>
        </mc:AlternateContent>
        <mc:AlternateContent xmlns:mc="http://schemas.openxmlformats.org/markup-compatibility/2006">
          <mc:Choice Requires="x14">
            <control shapeId="54330" r:id="rId17" name="Group Box 14">
              <controlPr defaultSize="0" autoFill="0" autoPict="0">
                <anchor moveWithCells="1">
                  <from>
                    <xdr:col>27</xdr:col>
                    <xdr:colOff>22860</xdr:colOff>
                    <xdr:row>22</xdr:row>
                    <xdr:rowOff>106680</xdr:rowOff>
                  </from>
                  <to>
                    <xdr:col>30</xdr:col>
                    <xdr:colOff>38100</xdr:colOff>
                    <xdr:row>27</xdr:row>
                    <xdr:rowOff>22860</xdr:rowOff>
                  </to>
                </anchor>
              </controlPr>
            </control>
          </mc:Choice>
        </mc:AlternateContent>
        <mc:AlternateContent xmlns:mc="http://schemas.openxmlformats.org/markup-compatibility/2006">
          <mc:Choice Requires="x14">
            <control shapeId="54331" r:id="rId18" name="Group Box 15">
              <controlPr defaultSize="0" autoFill="0" autoPict="0">
                <anchor moveWithCells="1">
                  <from>
                    <xdr:col>27</xdr:col>
                    <xdr:colOff>7620</xdr:colOff>
                    <xdr:row>26</xdr:row>
                    <xdr:rowOff>83820</xdr:rowOff>
                  </from>
                  <to>
                    <xdr:col>30</xdr:col>
                    <xdr:colOff>38100</xdr:colOff>
                    <xdr:row>30</xdr:row>
                    <xdr:rowOff>106680</xdr:rowOff>
                  </to>
                </anchor>
              </controlPr>
            </control>
          </mc:Choice>
        </mc:AlternateContent>
        <mc:AlternateContent xmlns:mc="http://schemas.openxmlformats.org/markup-compatibility/2006">
          <mc:Choice Requires="x14">
            <control shapeId="54332" r:id="rId19" name="Group Box 16">
              <controlPr defaultSize="0" autoFill="0" autoPict="0">
                <anchor moveWithCells="1">
                  <from>
                    <xdr:col>27</xdr:col>
                    <xdr:colOff>7620</xdr:colOff>
                    <xdr:row>30</xdr:row>
                    <xdr:rowOff>99060</xdr:rowOff>
                  </from>
                  <to>
                    <xdr:col>30</xdr:col>
                    <xdr:colOff>38100</xdr:colOff>
                    <xdr:row>34</xdr:row>
                    <xdr:rowOff>38100</xdr:rowOff>
                  </to>
                </anchor>
              </controlPr>
            </control>
          </mc:Choice>
        </mc:AlternateContent>
        <mc:AlternateContent xmlns:mc="http://schemas.openxmlformats.org/markup-compatibility/2006">
          <mc:Choice Requires="x14">
            <control shapeId="54333" r:id="rId20" name="Option Button 17">
              <controlPr defaultSize="0" autoFill="0" autoLine="0" autoPict="0">
                <anchor moveWithCells="1">
                  <from>
                    <xdr:col>27</xdr:col>
                    <xdr:colOff>99060</xdr:colOff>
                    <xdr:row>31</xdr:row>
                    <xdr:rowOff>7620</xdr:rowOff>
                  </from>
                  <to>
                    <xdr:col>29</xdr:col>
                    <xdr:colOff>83820</xdr:colOff>
                    <xdr:row>32</xdr:row>
                    <xdr:rowOff>22860</xdr:rowOff>
                  </to>
                </anchor>
              </controlPr>
            </control>
          </mc:Choice>
        </mc:AlternateContent>
        <mc:AlternateContent xmlns:mc="http://schemas.openxmlformats.org/markup-compatibility/2006">
          <mc:Choice Requires="x14">
            <control shapeId="54334" r:id="rId21" name="Option Button 18">
              <controlPr defaultSize="0" autoFill="0" autoLine="0" autoPict="0">
                <anchor moveWithCells="1">
                  <from>
                    <xdr:col>27</xdr:col>
                    <xdr:colOff>99060</xdr:colOff>
                    <xdr:row>32</xdr:row>
                    <xdr:rowOff>45720</xdr:rowOff>
                  </from>
                  <to>
                    <xdr:col>29</xdr:col>
                    <xdr:colOff>83820</xdr:colOff>
                    <xdr:row>32</xdr:row>
                    <xdr:rowOff>205740</xdr:rowOff>
                  </to>
                </anchor>
              </controlPr>
            </control>
          </mc:Choice>
        </mc:AlternateContent>
        <mc:AlternateContent xmlns:mc="http://schemas.openxmlformats.org/markup-compatibility/2006">
          <mc:Choice Requires="x14">
            <control shapeId="54335" r:id="rId22" name="Option Button 19">
              <controlPr defaultSize="0" autoFill="0" autoLine="0" autoPict="0">
                <anchor moveWithCells="1">
                  <from>
                    <xdr:col>27</xdr:col>
                    <xdr:colOff>99060</xdr:colOff>
                    <xdr:row>33</xdr:row>
                    <xdr:rowOff>38100</xdr:rowOff>
                  </from>
                  <to>
                    <xdr:col>29</xdr:col>
                    <xdr:colOff>83820</xdr:colOff>
                    <xdr:row>34</xdr:row>
                    <xdr:rowOff>0</xdr:rowOff>
                  </to>
                </anchor>
              </controlPr>
            </control>
          </mc:Choice>
        </mc:AlternateContent>
        <mc:AlternateContent xmlns:mc="http://schemas.openxmlformats.org/markup-compatibility/2006">
          <mc:Choice Requires="x14">
            <control shapeId="54336" r:id="rId23" name="Group Box 20">
              <controlPr defaultSize="0" autoFill="0" autoPict="0">
                <anchor moveWithCells="1">
                  <from>
                    <xdr:col>26</xdr:col>
                    <xdr:colOff>106680</xdr:colOff>
                    <xdr:row>34</xdr:row>
                    <xdr:rowOff>30480</xdr:rowOff>
                  </from>
                  <to>
                    <xdr:col>30</xdr:col>
                    <xdr:colOff>129540</xdr:colOff>
                    <xdr:row>38</xdr:row>
                    <xdr:rowOff>76200</xdr:rowOff>
                  </to>
                </anchor>
              </controlPr>
            </control>
          </mc:Choice>
        </mc:AlternateContent>
        <mc:AlternateContent xmlns:mc="http://schemas.openxmlformats.org/markup-compatibility/2006">
          <mc:Choice Requires="x14">
            <control shapeId="54337" r:id="rId24" name="Group Box 21">
              <controlPr defaultSize="0" autoFill="0" autoPict="0">
                <anchor moveWithCells="1">
                  <from>
                    <xdr:col>27</xdr:col>
                    <xdr:colOff>60960</xdr:colOff>
                    <xdr:row>42</xdr:row>
                    <xdr:rowOff>68580</xdr:rowOff>
                  </from>
                  <to>
                    <xdr:col>29</xdr:col>
                    <xdr:colOff>114300</xdr:colOff>
                    <xdr:row>46</xdr:row>
                    <xdr:rowOff>15240</xdr:rowOff>
                  </to>
                </anchor>
              </controlPr>
            </control>
          </mc:Choice>
        </mc:AlternateContent>
        <mc:AlternateContent xmlns:mc="http://schemas.openxmlformats.org/markup-compatibility/2006">
          <mc:Choice Requires="x14">
            <control shapeId="54338" r:id="rId25" name="Group Box 22">
              <controlPr defaultSize="0" autoFill="0" autoPict="0">
                <anchor moveWithCells="1">
                  <from>
                    <xdr:col>35</xdr:col>
                    <xdr:colOff>22860</xdr:colOff>
                    <xdr:row>26</xdr:row>
                    <xdr:rowOff>106680</xdr:rowOff>
                  </from>
                  <to>
                    <xdr:col>38</xdr:col>
                    <xdr:colOff>53340</xdr:colOff>
                    <xdr:row>31</xdr:row>
                    <xdr:rowOff>22860</xdr:rowOff>
                  </to>
                </anchor>
              </controlPr>
            </control>
          </mc:Choice>
        </mc:AlternateContent>
        <mc:AlternateContent xmlns:mc="http://schemas.openxmlformats.org/markup-compatibility/2006">
          <mc:Choice Requires="x14">
            <control shapeId="54339" r:id="rId26" name="Group Box 23">
              <controlPr defaultSize="0" autoFill="0" autoPict="0">
                <anchor moveWithCells="1">
                  <from>
                    <xdr:col>35</xdr:col>
                    <xdr:colOff>7620</xdr:colOff>
                    <xdr:row>30</xdr:row>
                    <xdr:rowOff>91440</xdr:rowOff>
                  </from>
                  <to>
                    <xdr:col>39</xdr:col>
                    <xdr:colOff>30480</xdr:colOff>
                    <xdr:row>34</xdr:row>
                    <xdr:rowOff>7620</xdr:rowOff>
                  </to>
                </anchor>
              </controlPr>
            </control>
          </mc:Choice>
        </mc:AlternateContent>
        <mc:AlternateContent xmlns:mc="http://schemas.openxmlformats.org/markup-compatibility/2006">
          <mc:Choice Requires="x14">
            <control shapeId="54340" r:id="rId27" name="Group Box 24">
              <controlPr defaultSize="0" autoFill="0" autoPict="0">
                <anchor moveWithCells="1">
                  <from>
                    <xdr:col>34</xdr:col>
                    <xdr:colOff>83820</xdr:colOff>
                    <xdr:row>33</xdr:row>
                    <xdr:rowOff>144780</xdr:rowOff>
                  </from>
                  <to>
                    <xdr:col>38</xdr:col>
                    <xdr:colOff>91440</xdr:colOff>
                    <xdr:row>38</xdr:row>
                    <xdr:rowOff>30480</xdr:rowOff>
                  </to>
                </anchor>
              </controlPr>
            </control>
          </mc:Choice>
        </mc:AlternateContent>
        <mc:AlternateContent xmlns:mc="http://schemas.openxmlformats.org/markup-compatibility/2006">
          <mc:Choice Requires="x14">
            <control shapeId="54341" r:id="rId28" name="Group Box 25">
              <controlPr defaultSize="0" autoFill="0" autoPict="0">
                <anchor moveWithCells="1">
                  <from>
                    <xdr:col>35</xdr:col>
                    <xdr:colOff>15240</xdr:colOff>
                    <xdr:row>38</xdr:row>
                    <xdr:rowOff>83820</xdr:rowOff>
                  </from>
                  <to>
                    <xdr:col>38</xdr:col>
                    <xdr:colOff>121920</xdr:colOff>
                    <xdr:row>41</xdr:row>
                    <xdr:rowOff>160020</xdr:rowOff>
                  </to>
                </anchor>
              </controlPr>
            </control>
          </mc:Choice>
        </mc:AlternateContent>
        <mc:AlternateContent xmlns:mc="http://schemas.openxmlformats.org/markup-compatibility/2006">
          <mc:Choice Requires="x14">
            <control shapeId="54342" r:id="rId29" name="Group Box 26">
              <controlPr defaultSize="0" autoFill="0" autoPict="0">
                <anchor moveWithCells="1">
                  <from>
                    <xdr:col>35</xdr:col>
                    <xdr:colOff>38100</xdr:colOff>
                    <xdr:row>43</xdr:row>
                    <xdr:rowOff>0</xdr:rowOff>
                  </from>
                  <to>
                    <xdr:col>38</xdr:col>
                    <xdr:colOff>38100</xdr:colOff>
                    <xdr:row>46</xdr:row>
                    <xdr:rowOff>99060</xdr:rowOff>
                  </to>
                </anchor>
              </controlPr>
            </control>
          </mc:Choice>
        </mc:AlternateContent>
        <mc:AlternateContent xmlns:mc="http://schemas.openxmlformats.org/markup-compatibility/2006">
          <mc:Choice Requires="x14">
            <control shapeId="54343" r:id="rId30" name="Group Box 27">
              <controlPr defaultSize="0" autoFill="0" autoPict="0">
                <anchor moveWithCells="1">
                  <from>
                    <xdr:col>27</xdr:col>
                    <xdr:colOff>22860</xdr:colOff>
                    <xdr:row>20</xdr:row>
                    <xdr:rowOff>0</xdr:rowOff>
                  </from>
                  <to>
                    <xdr:col>30</xdr:col>
                    <xdr:colOff>30480</xdr:colOff>
                    <xdr:row>23</xdr:row>
                    <xdr:rowOff>68580</xdr:rowOff>
                  </to>
                </anchor>
              </controlPr>
            </control>
          </mc:Choice>
        </mc:AlternateContent>
        <mc:AlternateContent xmlns:mc="http://schemas.openxmlformats.org/markup-compatibility/2006">
          <mc:Choice Requires="x14">
            <control shapeId="54344" r:id="rId31" name="Group Box 28">
              <controlPr defaultSize="0" autoFill="0" autoPict="0">
                <anchor moveWithCells="1">
                  <from>
                    <xdr:col>35</xdr:col>
                    <xdr:colOff>38100</xdr:colOff>
                    <xdr:row>20</xdr:row>
                    <xdr:rowOff>0</xdr:rowOff>
                  </from>
                  <to>
                    <xdr:col>38</xdr:col>
                    <xdr:colOff>45720</xdr:colOff>
                    <xdr:row>23</xdr:row>
                    <xdr:rowOff>68580</xdr:rowOff>
                  </to>
                </anchor>
              </controlPr>
            </control>
          </mc:Choice>
        </mc:AlternateContent>
        <mc:AlternateContent xmlns:mc="http://schemas.openxmlformats.org/markup-compatibility/2006">
          <mc:Choice Requires="x14">
            <control shapeId="54345" r:id="rId32" name="Group Box 29">
              <controlPr defaultSize="0" autoFill="0" autoPict="0">
                <anchor moveWithCells="1">
                  <from>
                    <xdr:col>35</xdr:col>
                    <xdr:colOff>45720</xdr:colOff>
                    <xdr:row>22</xdr:row>
                    <xdr:rowOff>76200</xdr:rowOff>
                  </from>
                  <to>
                    <xdr:col>38</xdr:col>
                    <xdr:colOff>38100</xdr:colOff>
                    <xdr:row>27</xdr:row>
                    <xdr:rowOff>38100</xdr:rowOff>
                  </to>
                </anchor>
              </controlPr>
            </control>
          </mc:Choice>
        </mc:AlternateContent>
        <mc:AlternateContent xmlns:mc="http://schemas.openxmlformats.org/markup-compatibility/2006">
          <mc:Choice Requires="x14">
            <control shapeId="54346" r:id="rId33" name="Option Button 30">
              <controlPr defaultSize="0" autoFill="0" autoLine="0" autoPict="0">
                <anchor moveWithCells="1">
                  <from>
                    <xdr:col>35</xdr:col>
                    <xdr:colOff>99060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54347" r:id="rId34" name="Option Button 31">
              <controlPr defaultSize="0" autoFill="0" autoLine="0" autoPict="0">
                <anchor moveWithCells="1">
                  <from>
                    <xdr:col>35</xdr:col>
                    <xdr:colOff>99060</xdr:colOff>
                    <xdr:row>40</xdr:row>
                    <xdr:rowOff>220980</xdr:rowOff>
                  </from>
                  <to>
                    <xdr:col>37</xdr:col>
                    <xdr:colOff>15240</xdr:colOff>
                    <xdr:row>41</xdr:row>
                    <xdr:rowOff>160020</xdr:rowOff>
                  </to>
                </anchor>
              </controlPr>
            </control>
          </mc:Choice>
        </mc:AlternateContent>
        <mc:AlternateContent xmlns:mc="http://schemas.openxmlformats.org/markup-compatibility/2006">
          <mc:Choice Requires="x14">
            <control shapeId="54348" r:id="rId35" name="Option Button 32">
              <controlPr defaultSize="0" autoFill="0" autoLine="0" autoPict="0">
                <anchor moveWithCells="1" sizeWithCells="1">
                  <from>
                    <xdr:col>35</xdr:col>
                    <xdr:colOff>99060</xdr:colOff>
                    <xdr:row>19</xdr:row>
                    <xdr:rowOff>129540</xdr:rowOff>
                  </from>
                  <to>
                    <xdr:col>37</xdr:col>
                    <xdr:colOff>83820</xdr:colOff>
                    <xdr:row>21</xdr:row>
                    <xdr:rowOff>0</xdr:rowOff>
                  </to>
                </anchor>
              </controlPr>
            </control>
          </mc:Choice>
        </mc:AlternateContent>
        <mc:AlternateContent xmlns:mc="http://schemas.openxmlformats.org/markup-compatibility/2006">
          <mc:Choice Requires="x14">
            <control shapeId="54349" r:id="rId36" name="Option Button 33">
              <controlPr defaultSize="0" autoFill="0" autoLine="0" autoPict="0">
                <anchor moveWithCells="1" sizeWithCells="1">
                  <from>
                    <xdr:col>35</xdr:col>
                    <xdr:colOff>99060</xdr:colOff>
                    <xdr:row>21</xdr:row>
                    <xdr:rowOff>0</xdr:rowOff>
                  </from>
                  <to>
                    <xdr:col>37</xdr:col>
                    <xdr:colOff>83820</xdr:colOff>
                    <xdr:row>22</xdr:row>
                    <xdr:rowOff>0</xdr:rowOff>
                  </to>
                </anchor>
              </controlPr>
            </control>
          </mc:Choice>
        </mc:AlternateContent>
        <mc:AlternateContent xmlns:mc="http://schemas.openxmlformats.org/markup-compatibility/2006">
          <mc:Choice Requires="x14">
            <control shapeId="54350" r:id="rId37" name="Option Button 34">
              <controlPr defaultSize="0" autoFill="0" autoLine="0" autoPict="0">
                <anchor moveWithCells="1" sizeWithCells="1">
                  <from>
                    <xdr:col>35</xdr:col>
                    <xdr:colOff>99060</xdr:colOff>
                    <xdr:row>27</xdr:row>
                    <xdr:rowOff>7620</xdr:rowOff>
                  </from>
                  <to>
                    <xdr:col>37</xdr:col>
                    <xdr:colOff>83820</xdr:colOff>
                    <xdr:row>27</xdr:row>
                    <xdr:rowOff>175260</xdr:rowOff>
                  </to>
                </anchor>
              </controlPr>
            </control>
          </mc:Choice>
        </mc:AlternateContent>
        <mc:AlternateContent xmlns:mc="http://schemas.openxmlformats.org/markup-compatibility/2006">
          <mc:Choice Requires="x14">
            <control shapeId="54351" r:id="rId38" name="Option Button 35">
              <controlPr defaultSize="0" autoFill="0" autoLine="0" autoPict="0">
                <anchor moveWithCells="1" sizeWithCells="1">
                  <from>
                    <xdr:col>35</xdr:col>
                    <xdr:colOff>99060</xdr:colOff>
                    <xdr:row>28</xdr:row>
                    <xdr:rowOff>22860</xdr:rowOff>
                  </from>
                  <to>
                    <xdr:col>37</xdr:col>
                    <xdr:colOff>83820</xdr:colOff>
                    <xdr:row>28</xdr:row>
                    <xdr:rowOff>175260</xdr:rowOff>
                  </to>
                </anchor>
              </controlPr>
            </control>
          </mc:Choice>
        </mc:AlternateContent>
        <mc:AlternateContent xmlns:mc="http://schemas.openxmlformats.org/markup-compatibility/2006">
          <mc:Choice Requires="x14">
            <control shapeId="54352" r:id="rId39" name="Option Button 36">
              <controlPr defaultSize="0" autoFill="0" autoLine="0" autoPict="0">
                <anchor moveWithCells="1" sizeWithCells="1">
                  <from>
                    <xdr:col>35</xdr:col>
                    <xdr:colOff>99060</xdr:colOff>
                    <xdr:row>28</xdr:row>
                    <xdr:rowOff>205740</xdr:rowOff>
                  </from>
                  <to>
                    <xdr:col>37</xdr:col>
                    <xdr:colOff>76200</xdr:colOff>
                    <xdr:row>30</xdr:row>
                    <xdr:rowOff>0</xdr:rowOff>
                  </to>
                </anchor>
              </controlPr>
            </control>
          </mc:Choice>
        </mc:AlternateContent>
        <mc:AlternateContent xmlns:mc="http://schemas.openxmlformats.org/markup-compatibility/2006">
          <mc:Choice Requires="x14">
            <control shapeId="54353" r:id="rId40" name="Option Button 37">
              <controlPr defaultSize="0" autoFill="0" autoLine="0" autoPict="0">
                <anchor moveWithCells="1" sizeWithCells="1">
                  <from>
                    <xdr:col>27</xdr:col>
                    <xdr:colOff>99060</xdr:colOff>
                    <xdr:row>34</xdr:row>
                    <xdr:rowOff>114300</xdr:rowOff>
                  </from>
                  <to>
                    <xdr:col>29</xdr:col>
                    <xdr:colOff>15240</xdr:colOff>
                    <xdr:row>36</xdr:row>
                    <xdr:rowOff>15240</xdr:rowOff>
                  </to>
                </anchor>
              </controlPr>
            </control>
          </mc:Choice>
        </mc:AlternateContent>
        <mc:AlternateContent xmlns:mc="http://schemas.openxmlformats.org/markup-compatibility/2006">
          <mc:Choice Requires="x14">
            <control shapeId="54354" r:id="rId41" name="Option Button 38">
              <controlPr defaultSize="0" autoFill="0" autoLine="0" autoPict="0">
                <anchor moveWithCells="1" sizeWithCells="1">
                  <from>
                    <xdr:col>27</xdr:col>
                    <xdr:colOff>99060</xdr:colOff>
                    <xdr:row>36</xdr:row>
                    <xdr:rowOff>198120</xdr:rowOff>
                  </from>
                  <to>
                    <xdr:col>29</xdr:col>
                    <xdr:colOff>22860</xdr:colOff>
                    <xdr:row>38</xdr:row>
                    <xdr:rowOff>15240</xdr:rowOff>
                  </to>
                </anchor>
              </controlPr>
            </control>
          </mc:Choice>
        </mc:AlternateContent>
        <mc:AlternateContent xmlns:mc="http://schemas.openxmlformats.org/markup-compatibility/2006">
          <mc:Choice Requires="x14">
            <control shapeId="54355" r:id="rId42" name="Option Button 39">
              <controlPr defaultSize="0" autoFill="0" autoLine="0" autoPict="0">
                <anchor moveWithCells="1">
                  <from>
                    <xdr:col>27</xdr:col>
                    <xdr:colOff>106680</xdr:colOff>
                    <xdr:row>38</xdr:row>
                    <xdr:rowOff>106680</xdr:rowOff>
                  </from>
                  <to>
                    <xdr:col>29</xdr:col>
                    <xdr:colOff>7620</xdr:colOff>
                    <xdr:row>40</xdr:row>
                    <xdr:rowOff>15240</xdr:rowOff>
                  </to>
                </anchor>
              </controlPr>
            </control>
          </mc:Choice>
        </mc:AlternateContent>
        <mc:AlternateContent xmlns:mc="http://schemas.openxmlformats.org/markup-compatibility/2006">
          <mc:Choice Requires="x14">
            <control shapeId="54356" r:id="rId43" name="Option Button 40">
              <controlPr defaultSize="0" autoFill="0" autoLine="0" autoPict="0">
                <anchor moveWithCells="1">
                  <from>
                    <xdr:col>27</xdr:col>
                    <xdr:colOff>106680</xdr:colOff>
                    <xdr:row>40</xdr:row>
                    <xdr:rowOff>205740</xdr:rowOff>
                  </from>
                  <to>
                    <xdr:col>28</xdr:col>
                    <xdr:colOff>121920</xdr:colOff>
                    <xdr:row>42</xdr:row>
                    <xdr:rowOff>22860</xdr:rowOff>
                  </to>
                </anchor>
              </controlPr>
            </control>
          </mc:Choice>
        </mc:AlternateContent>
        <mc:AlternateContent xmlns:mc="http://schemas.openxmlformats.org/markup-compatibility/2006">
          <mc:Choice Requires="x14">
            <control shapeId="54357" r:id="rId44" name="Group Box 41">
              <controlPr defaultSize="0" autoFill="0" autoPict="0">
                <anchor moveWithCells="1">
                  <from>
                    <xdr:col>26</xdr:col>
                    <xdr:colOff>114300</xdr:colOff>
                    <xdr:row>38</xdr:row>
                    <xdr:rowOff>53340</xdr:rowOff>
                  </from>
                  <to>
                    <xdr:col>30</xdr:col>
                    <xdr:colOff>76200</xdr:colOff>
                    <xdr:row>43</xdr:row>
                    <xdr:rowOff>0</xdr:rowOff>
                  </to>
                </anchor>
              </controlPr>
            </control>
          </mc:Choice>
        </mc:AlternateContent>
        <mc:AlternateContent xmlns:mc="http://schemas.openxmlformats.org/markup-compatibility/2006">
          <mc:Choice Requires="x14">
            <control shapeId="54358" r:id="rId45" name="Option Button 42">
              <controlPr defaultSize="0" autoFill="0" autoLine="0" autoPict="0">
                <anchor moveWithCells="1">
                  <from>
                    <xdr:col>35</xdr:col>
                    <xdr:colOff>106680</xdr:colOff>
                    <xdr:row>34</xdr:row>
                    <xdr:rowOff>99060</xdr:rowOff>
                  </from>
                  <to>
                    <xdr:col>37</xdr:col>
                    <xdr:colOff>91440</xdr:colOff>
                    <xdr:row>36</xdr:row>
                    <xdr:rowOff>15240</xdr:rowOff>
                  </to>
                </anchor>
              </controlPr>
            </control>
          </mc:Choice>
        </mc:AlternateContent>
        <mc:AlternateContent xmlns:mc="http://schemas.openxmlformats.org/markup-compatibility/2006">
          <mc:Choice Requires="x14">
            <control shapeId="54359" r:id="rId46" name="Option Button 43">
              <controlPr defaultSize="0" autoFill="0" autoLine="0" autoPict="0">
                <anchor moveWithCells="1">
                  <from>
                    <xdr:col>35</xdr:col>
                    <xdr:colOff>106680</xdr:colOff>
                    <xdr:row>36</xdr:row>
                    <xdr:rowOff>190500</xdr:rowOff>
                  </from>
                  <to>
                    <xdr:col>37</xdr:col>
                    <xdr:colOff>91440</xdr:colOff>
                    <xdr:row>38</xdr:row>
                    <xdr:rowOff>7620</xdr:rowOff>
                  </to>
                </anchor>
              </controlPr>
            </control>
          </mc:Choice>
        </mc:AlternateContent>
        <mc:AlternateContent xmlns:mc="http://schemas.openxmlformats.org/markup-compatibility/2006">
          <mc:Choice Requires="x14">
            <control shapeId="54360" r:id="rId47" name="Option Button 44">
              <controlPr defaultSize="0" autoFill="0" autoLine="0" autoPict="0">
                <anchor moveWithCells="1" sizeWithCells="1">
                  <from>
                    <xdr:col>35</xdr:col>
                    <xdr:colOff>99060</xdr:colOff>
                    <xdr:row>23</xdr:row>
                    <xdr:rowOff>15240</xdr:rowOff>
                  </from>
                  <to>
                    <xdr:col>37</xdr:col>
                    <xdr:colOff>83820</xdr:colOff>
                    <xdr:row>24</xdr:row>
                    <xdr:rowOff>0</xdr:rowOff>
                  </to>
                </anchor>
              </controlPr>
            </control>
          </mc:Choice>
        </mc:AlternateContent>
        <mc:AlternateContent xmlns:mc="http://schemas.openxmlformats.org/markup-compatibility/2006">
          <mc:Choice Requires="x14">
            <control shapeId="54361" r:id="rId48" name="Option Button 45">
              <controlPr defaultSize="0" autoFill="0" autoLine="0" autoPict="0">
                <anchor moveWithCells="1" sizeWithCells="1">
                  <from>
                    <xdr:col>35</xdr:col>
                    <xdr:colOff>99060</xdr:colOff>
                    <xdr:row>24</xdr:row>
                    <xdr:rowOff>22860</xdr:rowOff>
                  </from>
                  <to>
                    <xdr:col>37</xdr:col>
                    <xdr:colOff>83820</xdr:colOff>
                    <xdr:row>24</xdr:row>
                    <xdr:rowOff>182880</xdr:rowOff>
                  </to>
                </anchor>
              </controlPr>
            </control>
          </mc:Choice>
        </mc:AlternateContent>
        <mc:AlternateContent xmlns:mc="http://schemas.openxmlformats.org/markup-compatibility/2006">
          <mc:Choice Requires="x14">
            <control shapeId="54362" r:id="rId49" name="Option Button 46">
              <controlPr defaultSize="0" autoFill="0" autoLine="0" autoPict="0">
                <anchor moveWithCells="1" sizeWithCells="1">
                  <from>
                    <xdr:col>35</xdr:col>
                    <xdr:colOff>99060</xdr:colOff>
                    <xdr:row>25</xdr:row>
                    <xdr:rowOff>7620</xdr:rowOff>
                  </from>
                  <to>
                    <xdr:col>37</xdr:col>
                    <xdr:colOff>15240</xdr:colOff>
                    <xdr:row>25</xdr:row>
                    <xdr:rowOff>167640</xdr:rowOff>
                  </to>
                </anchor>
              </controlPr>
            </control>
          </mc:Choice>
        </mc:AlternateContent>
        <mc:AlternateContent xmlns:mc="http://schemas.openxmlformats.org/markup-compatibility/2006">
          <mc:Choice Requires="x14">
            <control shapeId="54363" r:id="rId50" name="Option Button 47">
              <controlPr defaultSize="0" autoFill="0" autoLine="0" autoPict="0">
                <anchor moveWithCells="1" sizeWithCells="1">
                  <from>
                    <xdr:col>35</xdr:col>
                    <xdr:colOff>99060</xdr:colOff>
                    <xdr:row>31</xdr:row>
                    <xdr:rowOff>7620</xdr:rowOff>
                  </from>
                  <to>
                    <xdr:col>37</xdr:col>
                    <xdr:colOff>83820</xdr:colOff>
                    <xdr:row>32</xdr:row>
                    <xdr:rowOff>15240</xdr:rowOff>
                  </to>
                </anchor>
              </controlPr>
            </control>
          </mc:Choice>
        </mc:AlternateContent>
        <mc:AlternateContent xmlns:mc="http://schemas.openxmlformats.org/markup-compatibility/2006">
          <mc:Choice Requires="x14">
            <control shapeId="54364" r:id="rId51" name="Option Button 48">
              <controlPr defaultSize="0" autoFill="0" autoLine="0" autoPict="0">
                <anchor moveWithCells="1" sizeWithCells="1">
                  <from>
                    <xdr:col>35</xdr:col>
                    <xdr:colOff>99060</xdr:colOff>
                    <xdr:row>32</xdr:row>
                    <xdr:rowOff>45720</xdr:rowOff>
                  </from>
                  <to>
                    <xdr:col>37</xdr:col>
                    <xdr:colOff>83820</xdr:colOff>
                    <xdr:row>32</xdr:row>
                    <xdr:rowOff>190500</xdr:rowOff>
                  </to>
                </anchor>
              </controlPr>
            </control>
          </mc:Choice>
        </mc:AlternateContent>
        <mc:AlternateContent xmlns:mc="http://schemas.openxmlformats.org/markup-compatibility/2006">
          <mc:Choice Requires="x14">
            <control shapeId="54365" r:id="rId52" name="Option Button 49">
              <controlPr defaultSize="0" autoFill="0" autoLine="0" autoPict="0">
                <anchor moveWithCells="1" sizeWithCells="1">
                  <from>
                    <xdr:col>35</xdr:col>
                    <xdr:colOff>99060</xdr:colOff>
                    <xdr:row>33</xdr:row>
                    <xdr:rowOff>7620</xdr:rowOff>
                  </from>
                  <to>
                    <xdr:col>37</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zoomScaleNormal="53" zoomScaleSheetLayoutView="100" workbookViewId="0">
      <selection activeCell="N3" sqref="N3"/>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2329</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4"/>
      <c r="Q5" s="1215"/>
      <c r="R5" s="1215"/>
      <c r="S5" s="1215"/>
      <c r="T5" s="1215"/>
      <c r="U5" s="1215"/>
      <c r="V5" s="1215"/>
      <c r="W5" s="1215"/>
      <c r="X5" s="1216"/>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534" t="str">
        <f>IF(AND(B9&lt;&gt;"処遇加算なし",F15=4),IF(V21="✓",1,IF(V22="✓",2,"")),"")</f>
        <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534" t="str">
        <f>IF(AND(B9&lt;&gt;"処遇加算なし",F15=4),IF(V24="✓",1,IF(V25="✓",2,IF(V26="✓",3,""))),"")</f>
        <v/>
      </c>
      <c r="AA58" s="145"/>
      <c r="AB58" s="149"/>
      <c r="AC58" s="1124" t="s">
        <v>2375</v>
      </c>
      <c r="AD58" s="1124"/>
      <c r="AE58" s="1124"/>
      <c r="AF58" s="1124"/>
      <c r="AG58" s="1124"/>
      <c r="AH58" s="425">
        <f>IF(AND(F15&lt;&gt;4,F15&lt;&gt;5),0,IF(AU8="○",1,3))</f>
        <v>3</v>
      </c>
      <c r="AI58" s="153"/>
      <c r="AJ58" s="149"/>
      <c r="AK58" s="1124" t="s">
        <v>2375</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534" t="str">
        <f>IF(AND(B9&lt;&gt;"処遇加算なし",F15=4),IF(V28="✓",1,IF(V29="✓",2,IF(V30="✓",3,""))),"")</f>
        <v/>
      </c>
      <c r="AA59" s="145"/>
      <c r="AB59" s="149"/>
      <c r="AC59" s="1124" t="s">
        <v>2376</v>
      </c>
      <c r="AD59" s="1124"/>
      <c r="AE59" s="1124"/>
      <c r="AF59" s="1124"/>
      <c r="AG59" s="1124"/>
      <c r="AH59" s="425">
        <f>IF(AND(F15&lt;&gt;4,F15&lt;&gt;5),0,IF(AV8="○",1,3))</f>
        <v>3</v>
      </c>
      <c r="AI59" s="153"/>
      <c r="AJ59" s="149"/>
      <c r="AK59" s="1124" t="s">
        <v>2376</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534" t="str">
        <f>IF(AND(B9&lt;&gt;"処遇加算なし",F15=4),IF(V32="✓",1,IF(V33="✓",2,"")),"")</f>
        <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534" t="str">
        <f>IF(AND(B9&lt;&gt;"処遇加算なし",F15=4),IF(V36="✓",1,IF(V37="✓",2,"")),"")</f>
        <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534" t="str">
        <f>IF(AND(B9&lt;&gt;"処遇加算なし",F15=4),IF(V40="✓",1,IF(V41="✓",2,"")),"")</f>
        <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534" t="str">
        <f>IF(AND(B9&lt;&gt;"処遇加算なし",F15=4),IF(V44="✓",1,IF(V45="✓",2,"")),"")</f>
        <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0" r:id="rId4" name="Option Button 1">
              <controlPr defaultSize="0" autoFill="0" autoLine="0" autoPict="0">
                <anchor moveWithCells="1">
                  <from>
                    <xdr:col>27</xdr:col>
                    <xdr:colOff>106680</xdr:colOff>
                    <xdr:row>20</xdr:row>
                    <xdr:rowOff>15240</xdr:rowOff>
                  </from>
                  <to>
                    <xdr:col>29</xdr:col>
                    <xdr:colOff>91440</xdr:colOff>
                    <xdr:row>21</xdr:row>
                    <xdr:rowOff>7620</xdr:rowOff>
                  </to>
                </anchor>
              </controlPr>
            </control>
          </mc:Choice>
        </mc:AlternateContent>
        <mc:AlternateContent xmlns:mc="http://schemas.openxmlformats.org/markup-compatibility/2006">
          <mc:Choice Requires="x14">
            <control shapeId="61" r:id="rId5" name="Option Button 2">
              <controlPr defaultSize="0" autoFill="0" autoLine="0" autoPict="0">
                <anchor moveWithCells="1">
                  <from>
                    <xdr:col>27</xdr:col>
                    <xdr:colOff>106680</xdr:colOff>
                    <xdr:row>21</xdr:row>
                    <xdr:rowOff>7620</xdr:rowOff>
                  </from>
                  <to>
                    <xdr:col>29</xdr:col>
                    <xdr:colOff>91440</xdr:colOff>
                    <xdr:row>22</xdr:row>
                    <xdr:rowOff>0</xdr:rowOff>
                  </to>
                </anchor>
              </controlPr>
            </control>
          </mc:Choice>
        </mc:AlternateContent>
        <mc:AlternateContent xmlns:mc="http://schemas.openxmlformats.org/markup-compatibility/2006">
          <mc:Choice Requires="x14">
            <control shapeId="62" r:id="rId6" name="Option Button 3">
              <controlPr defaultSize="0" autoFill="0" autoLine="0" autoPict="0">
                <anchor moveWithCells="1">
                  <from>
                    <xdr:col>27</xdr:col>
                    <xdr:colOff>99060</xdr:colOff>
                    <xdr:row>23</xdr:row>
                    <xdr:rowOff>7620</xdr:rowOff>
                  </from>
                  <to>
                    <xdr:col>29</xdr:col>
                    <xdr:colOff>83820</xdr:colOff>
                    <xdr:row>23</xdr:row>
                    <xdr:rowOff>182880</xdr:rowOff>
                  </to>
                </anchor>
              </controlPr>
            </control>
          </mc:Choice>
        </mc:AlternateContent>
        <mc:AlternateContent xmlns:mc="http://schemas.openxmlformats.org/markup-compatibility/2006">
          <mc:Choice Requires="x14">
            <control shapeId="63" r:id="rId7" name="Option Button 4">
              <controlPr defaultSize="0" autoFill="0" autoLine="0" autoPict="0">
                <anchor moveWithCells="1">
                  <from>
                    <xdr:col>27</xdr:col>
                    <xdr:colOff>99060</xdr:colOff>
                    <xdr:row>24</xdr:row>
                    <xdr:rowOff>22860</xdr:rowOff>
                  </from>
                  <to>
                    <xdr:col>29</xdr:col>
                    <xdr:colOff>83820</xdr:colOff>
                    <xdr:row>24</xdr:row>
                    <xdr:rowOff>198120</xdr:rowOff>
                  </to>
                </anchor>
              </controlPr>
            </control>
          </mc:Choice>
        </mc:AlternateContent>
        <mc:AlternateContent xmlns:mc="http://schemas.openxmlformats.org/markup-compatibility/2006">
          <mc:Choice Requires="x14">
            <control shapeId="65536" r:id="rId8" name="Option Button 5">
              <controlPr defaultSize="0" autoFill="0" autoLine="0" autoPict="0">
                <anchor moveWithCells="1">
                  <from>
                    <xdr:col>27</xdr:col>
                    <xdr:colOff>99060</xdr:colOff>
                    <xdr:row>25</xdr:row>
                    <xdr:rowOff>0</xdr:rowOff>
                  </from>
                  <to>
                    <xdr:col>29</xdr:col>
                    <xdr:colOff>83820</xdr:colOff>
                    <xdr:row>26</xdr:row>
                    <xdr:rowOff>0</xdr:rowOff>
                  </to>
                </anchor>
              </controlPr>
            </control>
          </mc:Choice>
        </mc:AlternateContent>
        <mc:AlternateContent xmlns:mc="http://schemas.openxmlformats.org/markup-compatibility/2006">
          <mc:Choice Requires="x14">
            <control shapeId="65586" r:id="rId9" name="Option Button 6">
              <controlPr defaultSize="0" autoFill="0" autoLine="0" autoPict="0">
                <anchor moveWithCells="1">
                  <from>
                    <xdr:col>27</xdr:col>
                    <xdr:colOff>99060</xdr:colOff>
                    <xdr:row>27</xdr:row>
                    <xdr:rowOff>7620</xdr:rowOff>
                  </from>
                  <to>
                    <xdr:col>29</xdr:col>
                    <xdr:colOff>83820</xdr:colOff>
                    <xdr:row>27</xdr:row>
                    <xdr:rowOff>182880</xdr:rowOff>
                  </to>
                </anchor>
              </controlPr>
            </control>
          </mc:Choice>
        </mc:AlternateContent>
        <mc:AlternateContent xmlns:mc="http://schemas.openxmlformats.org/markup-compatibility/2006">
          <mc:Choice Requires="x14">
            <control shapeId="65587" r:id="rId10" name="Option Button 7">
              <controlPr defaultSize="0" autoFill="0" autoLine="0" autoPict="0">
                <anchor moveWithCells="1">
                  <from>
                    <xdr:col>27</xdr:col>
                    <xdr:colOff>99060</xdr:colOff>
                    <xdr:row>28</xdr:row>
                    <xdr:rowOff>22860</xdr:rowOff>
                  </from>
                  <to>
                    <xdr:col>29</xdr:col>
                    <xdr:colOff>83820</xdr:colOff>
                    <xdr:row>28</xdr:row>
                    <xdr:rowOff>190500</xdr:rowOff>
                  </to>
                </anchor>
              </controlPr>
            </control>
          </mc:Choice>
        </mc:AlternateContent>
        <mc:AlternateContent xmlns:mc="http://schemas.openxmlformats.org/markup-compatibility/2006">
          <mc:Choice Requires="x14">
            <control shapeId="65588" r:id="rId11" name="Option Button 8">
              <controlPr defaultSize="0" autoFill="0" autoLine="0" autoPict="0">
                <anchor moveWithCells="1">
                  <from>
                    <xdr:col>27</xdr:col>
                    <xdr:colOff>99060</xdr:colOff>
                    <xdr:row>29</xdr:row>
                    <xdr:rowOff>7620</xdr:rowOff>
                  </from>
                  <to>
                    <xdr:col>29</xdr:col>
                    <xdr:colOff>83820</xdr:colOff>
                    <xdr:row>29</xdr:row>
                    <xdr:rowOff>167640</xdr:rowOff>
                  </to>
                </anchor>
              </controlPr>
            </control>
          </mc:Choice>
        </mc:AlternateContent>
        <mc:AlternateContent xmlns:mc="http://schemas.openxmlformats.org/markup-compatibility/2006">
          <mc:Choice Requires="x14">
            <control shapeId="65589" r:id="rId12" name="Option Button 9">
              <controlPr defaultSize="0" autoFill="0" autoLine="0" autoPict="0">
                <anchor moveWithCells="1">
                  <from>
                    <xdr:col>27</xdr:col>
                    <xdr:colOff>99060</xdr:colOff>
                    <xdr:row>43</xdr:row>
                    <xdr:rowOff>0</xdr:rowOff>
                  </from>
                  <to>
                    <xdr:col>29</xdr:col>
                    <xdr:colOff>76200</xdr:colOff>
                    <xdr:row>44</xdr:row>
                    <xdr:rowOff>22860</xdr:rowOff>
                  </to>
                </anchor>
              </controlPr>
            </control>
          </mc:Choice>
        </mc:AlternateContent>
        <mc:AlternateContent xmlns:mc="http://schemas.openxmlformats.org/markup-compatibility/2006">
          <mc:Choice Requires="x14">
            <control shapeId="65590" r:id="rId13" name="Option Button 10">
              <controlPr defaultSize="0" autoFill="0" autoLine="0" autoPict="0">
                <anchor moveWithCells="1">
                  <from>
                    <xdr:col>27</xdr:col>
                    <xdr:colOff>99060</xdr:colOff>
                    <xdr:row>44</xdr:row>
                    <xdr:rowOff>0</xdr:rowOff>
                  </from>
                  <to>
                    <xdr:col>29</xdr:col>
                    <xdr:colOff>76200</xdr:colOff>
                    <xdr:row>44</xdr:row>
                    <xdr:rowOff>152400</xdr:rowOff>
                  </to>
                </anchor>
              </controlPr>
            </control>
          </mc:Choice>
        </mc:AlternateContent>
        <mc:AlternateContent xmlns:mc="http://schemas.openxmlformats.org/markup-compatibility/2006">
          <mc:Choice Requires="x14">
            <control shapeId="65591" r:id="rId14" name="Option Button 11">
              <controlPr defaultSize="0" autoFill="0" autoLine="0" autoPict="0">
                <anchor moveWithCells="1">
                  <from>
                    <xdr:col>35</xdr:col>
                    <xdr:colOff>99060</xdr:colOff>
                    <xdr:row>43</xdr:row>
                    <xdr:rowOff>15240</xdr:rowOff>
                  </from>
                  <to>
                    <xdr:col>37</xdr:col>
                    <xdr:colOff>83820</xdr:colOff>
                    <xdr:row>43</xdr:row>
                    <xdr:rowOff>160020</xdr:rowOff>
                  </to>
                </anchor>
              </controlPr>
            </control>
          </mc:Choice>
        </mc:AlternateContent>
        <mc:AlternateContent xmlns:mc="http://schemas.openxmlformats.org/markup-compatibility/2006">
          <mc:Choice Requires="x14">
            <control shapeId="65592" r:id="rId15" name="Option Button 12">
              <controlPr defaultSize="0" autoFill="0" autoLine="0" autoPict="0">
                <anchor moveWithCells="1">
                  <from>
                    <xdr:col>35</xdr:col>
                    <xdr:colOff>99060</xdr:colOff>
                    <xdr:row>44</xdr:row>
                    <xdr:rowOff>15240</xdr:rowOff>
                  </from>
                  <to>
                    <xdr:col>37</xdr:col>
                    <xdr:colOff>83820</xdr:colOff>
                    <xdr:row>44</xdr:row>
                    <xdr:rowOff>144780</xdr:rowOff>
                  </to>
                </anchor>
              </controlPr>
            </control>
          </mc:Choice>
        </mc:AlternateContent>
        <mc:AlternateContent xmlns:mc="http://schemas.openxmlformats.org/markup-compatibility/2006">
          <mc:Choice Requires="x14">
            <control shapeId="65593" r:id="rId16" name="Group Box 13">
              <controlPr defaultSize="0" autoFill="0" autoPict="0">
                <anchor moveWithCells="1">
                  <from>
                    <xdr:col>27</xdr:col>
                    <xdr:colOff>76200</xdr:colOff>
                    <xdr:row>20</xdr:row>
                    <xdr:rowOff>7620</xdr:rowOff>
                  </from>
                  <to>
                    <xdr:col>29</xdr:col>
                    <xdr:colOff>60960</xdr:colOff>
                    <xdr:row>22</xdr:row>
                    <xdr:rowOff>76200</xdr:rowOff>
                  </to>
                </anchor>
              </controlPr>
            </control>
          </mc:Choice>
        </mc:AlternateContent>
        <mc:AlternateContent xmlns:mc="http://schemas.openxmlformats.org/markup-compatibility/2006">
          <mc:Choice Requires="x14">
            <control shapeId="65594" r:id="rId17" name="Group Box 14">
              <controlPr defaultSize="0" autoFill="0" autoPict="0">
                <anchor moveWithCells="1">
                  <from>
                    <xdr:col>27</xdr:col>
                    <xdr:colOff>22860</xdr:colOff>
                    <xdr:row>22</xdr:row>
                    <xdr:rowOff>106680</xdr:rowOff>
                  </from>
                  <to>
                    <xdr:col>30</xdr:col>
                    <xdr:colOff>38100</xdr:colOff>
                    <xdr:row>27</xdr:row>
                    <xdr:rowOff>22860</xdr:rowOff>
                  </to>
                </anchor>
              </controlPr>
            </control>
          </mc:Choice>
        </mc:AlternateContent>
        <mc:AlternateContent xmlns:mc="http://schemas.openxmlformats.org/markup-compatibility/2006">
          <mc:Choice Requires="x14">
            <control shapeId="65595" r:id="rId18" name="Group Box 15">
              <controlPr defaultSize="0" autoFill="0" autoPict="0">
                <anchor moveWithCells="1">
                  <from>
                    <xdr:col>27</xdr:col>
                    <xdr:colOff>7620</xdr:colOff>
                    <xdr:row>26</xdr:row>
                    <xdr:rowOff>83820</xdr:rowOff>
                  </from>
                  <to>
                    <xdr:col>30</xdr:col>
                    <xdr:colOff>38100</xdr:colOff>
                    <xdr:row>30</xdr:row>
                    <xdr:rowOff>106680</xdr:rowOff>
                  </to>
                </anchor>
              </controlPr>
            </control>
          </mc:Choice>
        </mc:AlternateContent>
        <mc:AlternateContent xmlns:mc="http://schemas.openxmlformats.org/markup-compatibility/2006">
          <mc:Choice Requires="x14">
            <control shapeId="65596" r:id="rId19" name="Group Box 16">
              <controlPr defaultSize="0" autoFill="0" autoPict="0">
                <anchor moveWithCells="1">
                  <from>
                    <xdr:col>27</xdr:col>
                    <xdr:colOff>7620</xdr:colOff>
                    <xdr:row>30</xdr:row>
                    <xdr:rowOff>99060</xdr:rowOff>
                  </from>
                  <to>
                    <xdr:col>30</xdr:col>
                    <xdr:colOff>38100</xdr:colOff>
                    <xdr:row>34</xdr:row>
                    <xdr:rowOff>38100</xdr:rowOff>
                  </to>
                </anchor>
              </controlPr>
            </control>
          </mc:Choice>
        </mc:AlternateContent>
        <mc:AlternateContent xmlns:mc="http://schemas.openxmlformats.org/markup-compatibility/2006">
          <mc:Choice Requires="x14">
            <control shapeId="65597" r:id="rId20" name="Option Button 17">
              <controlPr defaultSize="0" autoFill="0" autoLine="0" autoPict="0">
                <anchor moveWithCells="1">
                  <from>
                    <xdr:col>27</xdr:col>
                    <xdr:colOff>99060</xdr:colOff>
                    <xdr:row>31</xdr:row>
                    <xdr:rowOff>7620</xdr:rowOff>
                  </from>
                  <to>
                    <xdr:col>29</xdr:col>
                    <xdr:colOff>83820</xdr:colOff>
                    <xdr:row>32</xdr:row>
                    <xdr:rowOff>22860</xdr:rowOff>
                  </to>
                </anchor>
              </controlPr>
            </control>
          </mc:Choice>
        </mc:AlternateContent>
        <mc:AlternateContent xmlns:mc="http://schemas.openxmlformats.org/markup-compatibility/2006">
          <mc:Choice Requires="x14">
            <control shapeId="65598" r:id="rId21" name="Option Button 18">
              <controlPr defaultSize="0" autoFill="0" autoLine="0" autoPict="0">
                <anchor moveWithCells="1">
                  <from>
                    <xdr:col>27</xdr:col>
                    <xdr:colOff>99060</xdr:colOff>
                    <xdr:row>32</xdr:row>
                    <xdr:rowOff>45720</xdr:rowOff>
                  </from>
                  <to>
                    <xdr:col>29</xdr:col>
                    <xdr:colOff>83820</xdr:colOff>
                    <xdr:row>32</xdr:row>
                    <xdr:rowOff>205740</xdr:rowOff>
                  </to>
                </anchor>
              </controlPr>
            </control>
          </mc:Choice>
        </mc:AlternateContent>
        <mc:AlternateContent xmlns:mc="http://schemas.openxmlformats.org/markup-compatibility/2006">
          <mc:Choice Requires="x14">
            <control shapeId="65599" r:id="rId22" name="Option Button 19">
              <controlPr defaultSize="0" autoFill="0" autoLine="0" autoPict="0">
                <anchor moveWithCells="1">
                  <from>
                    <xdr:col>27</xdr:col>
                    <xdr:colOff>99060</xdr:colOff>
                    <xdr:row>33</xdr:row>
                    <xdr:rowOff>38100</xdr:rowOff>
                  </from>
                  <to>
                    <xdr:col>29</xdr:col>
                    <xdr:colOff>83820</xdr:colOff>
                    <xdr:row>34</xdr:row>
                    <xdr:rowOff>0</xdr:rowOff>
                  </to>
                </anchor>
              </controlPr>
            </control>
          </mc:Choice>
        </mc:AlternateContent>
        <mc:AlternateContent xmlns:mc="http://schemas.openxmlformats.org/markup-compatibility/2006">
          <mc:Choice Requires="x14">
            <control shapeId="65600" r:id="rId23" name="Group Box 20">
              <controlPr defaultSize="0" autoFill="0" autoPict="0">
                <anchor moveWithCells="1">
                  <from>
                    <xdr:col>26</xdr:col>
                    <xdr:colOff>106680</xdr:colOff>
                    <xdr:row>34</xdr:row>
                    <xdr:rowOff>30480</xdr:rowOff>
                  </from>
                  <to>
                    <xdr:col>30</xdr:col>
                    <xdr:colOff>129540</xdr:colOff>
                    <xdr:row>38</xdr:row>
                    <xdr:rowOff>76200</xdr:rowOff>
                  </to>
                </anchor>
              </controlPr>
            </control>
          </mc:Choice>
        </mc:AlternateContent>
        <mc:AlternateContent xmlns:mc="http://schemas.openxmlformats.org/markup-compatibility/2006">
          <mc:Choice Requires="x14">
            <control shapeId="65601" r:id="rId24" name="Group Box 21">
              <controlPr defaultSize="0" autoFill="0" autoPict="0">
                <anchor moveWithCells="1">
                  <from>
                    <xdr:col>27</xdr:col>
                    <xdr:colOff>60960</xdr:colOff>
                    <xdr:row>42</xdr:row>
                    <xdr:rowOff>68580</xdr:rowOff>
                  </from>
                  <to>
                    <xdr:col>29</xdr:col>
                    <xdr:colOff>114300</xdr:colOff>
                    <xdr:row>46</xdr:row>
                    <xdr:rowOff>15240</xdr:rowOff>
                  </to>
                </anchor>
              </controlPr>
            </control>
          </mc:Choice>
        </mc:AlternateContent>
        <mc:AlternateContent xmlns:mc="http://schemas.openxmlformats.org/markup-compatibility/2006">
          <mc:Choice Requires="x14">
            <control shapeId="65602" r:id="rId25" name="Group Box 22">
              <controlPr defaultSize="0" autoFill="0" autoPict="0">
                <anchor moveWithCells="1">
                  <from>
                    <xdr:col>35</xdr:col>
                    <xdr:colOff>22860</xdr:colOff>
                    <xdr:row>26</xdr:row>
                    <xdr:rowOff>106680</xdr:rowOff>
                  </from>
                  <to>
                    <xdr:col>38</xdr:col>
                    <xdr:colOff>53340</xdr:colOff>
                    <xdr:row>31</xdr:row>
                    <xdr:rowOff>22860</xdr:rowOff>
                  </to>
                </anchor>
              </controlPr>
            </control>
          </mc:Choice>
        </mc:AlternateContent>
        <mc:AlternateContent xmlns:mc="http://schemas.openxmlformats.org/markup-compatibility/2006">
          <mc:Choice Requires="x14">
            <control shapeId="65603" r:id="rId26" name="Group Box 23">
              <controlPr defaultSize="0" autoFill="0" autoPict="0">
                <anchor moveWithCells="1">
                  <from>
                    <xdr:col>35</xdr:col>
                    <xdr:colOff>7620</xdr:colOff>
                    <xdr:row>30</xdr:row>
                    <xdr:rowOff>91440</xdr:rowOff>
                  </from>
                  <to>
                    <xdr:col>39</xdr:col>
                    <xdr:colOff>30480</xdr:colOff>
                    <xdr:row>34</xdr:row>
                    <xdr:rowOff>7620</xdr:rowOff>
                  </to>
                </anchor>
              </controlPr>
            </control>
          </mc:Choice>
        </mc:AlternateContent>
        <mc:AlternateContent xmlns:mc="http://schemas.openxmlformats.org/markup-compatibility/2006">
          <mc:Choice Requires="x14">
            <control shapeId="65604" r:id="rId27" name="Group Box 24">
              <controlPr defaultSize="0" autoFill="0" autoPict="0">
                <anchor moveWithCells="1">
                  <from>
                    <xdr:col>34</xdr:col>
                    <xdr:colOff>83820</xdr:colOff>
                    <xdr:row>33</xdr:row>
                    <xdr:rowOff>144780</xdr:rowOff>
                  </from>
                  <to>
                    <xdr:col>38</xdr:col>
                    <xdr:colOff>91440</xdr:colOff>
                    <xdr:row>38</xdr:row>
                    <xdr:rowOff>30480</xdr:rowOff>
                  </to>
                </anchor>
              </controlPr>
            </control>
          </mc:Choice>
        </mc:AlternateContent>
        <mc:AlternateContent xmlns:mc="http://schemas.openxmlformats.org/markup-compatibility/2006">
          <mc:Choice Requires="x14">
            <control shapeId="65605" r:id="rId28" name="Group Box 25">
              <controlPr defaultSize="0" autoFill="0" autoPict="0">
                <anchor moveWithCells="1">
                  <from>
                    <xdr:col>35</xdr:col>
                    <xdr:colOff>15240</xdr:colOff>
                    <xdr:row>38</xdr:row>
                    <xdr:rowOff>83820</xdr:rowOff>
                  </from>
                  <to>
                    <xdr:col>38</xdr:col>
                    <xdr:colOff>121920</xdr:colOff>
                    <xdr:row>41</xdr:row>
                    <xdr:rowOff>160020</xdr:rowOff>
                  </to>
                </anchor>
              </controlPr>
            </control>
          </mc:Choice>
        </mc:AlternateContent>
        <mc:AlternateContent xmlns:mc="http://schemas.openxmlformats.org/markup-compatibility/2006">
          <mc:Choice Requires="x14">
            <control shapeId="65606" r:id="rId29" name="Group Box 26">
              <controlPr defaultSize="0" autoFill="0" autoPict="0">
                <anchor moveWithCells="1">
                  <from>
                    <xdr:col>35</xdr:col>
                    <xdr:colOff>38100</xdr:colOff>
                    <xdr:row>43</xdr:row>
                    <xdr:rowOff>0</xdr:rowOff>
                  </from>
                  <to>
                    <xdr:col>38</xdr:col>
                    <xdr:colOff>38100</xdr:colOff>
                    <xdr:row>46</xdr:row>
                    <xdr:rowOff>99060</xdr:rowOff>
                  </to>
                </anchor>
              </controlPr>
            </control>
          </mc:Choice>
        </mc:AlternateContent>
        <mc:AlternateContent xmlns:mc="http://schemas.openxmlformats.org/markup-compatibility/2006">
          <mc:Choice Requires="x14">
            <control shapeId="65607" r:id="rId30" name="Group Box 27">
              <controlPr defaultSize="0" autoFill="0" autoPict="0">
                <anchor moveWithCells="1">
                  <from>
                    <xdr:col>27</xdr:col>
                    <xdr:colOff>22860</xdr:colOff>
                    <xdr:row>20</xdr:row>
                    <xdr:rowOff>0</xdr:rowOff>
                  </from>
                  <to>
                    <xdr:col>30</xdr:col>
                    <xdr:colOff>30480</xdr:colOff>
                    <xdr:row>23</xdr:row>
                    <xdr:rowOff>68580</xdr:rowOff>
                  </to>
                </anchor>
              </controlPr>
            </control>
          </mc:Choice>
        </mc:AlternateContent>
        <mc:AlternateContent xmlns:mc="http://schemas.openxmlformats.org/markup-compatibility/2006">
          <mc:Choice Requires="x14">
            <control shapeId="65608" r:id="rId31" name="Group Box 28">
              <controlPr defaultSize="0" autoFill="0" autoPict="0">
                <anchor moveWithCells="1">
                  <from>
                    <xdr:col>35</xdr:col>
                    <xdr:colOff>38100</xdr:colOff>
                    <xdr:row>20</xdr:row>
                    <xdr:rowOff>0</xdr:rowOff>
                  </from>
                  <to>
                    <xdr:col>38</xdr:col>
                    <xdr:colOff>45720</xdr:colOff>
                    <xdr:row>23</xdr:row>
                    <xdr:rowOff>68580</xdr:rowOff>
                  </to>
                </anchor>
              </controlPr>
            </control>
          </mc:Choice>
        </mc:AlternateContent>
        <mc:AlternateContent xmlns:mc="http://schemas.openxmlformats.org/markup-compatibility/2006">
          <mc:Choice Requires="x14">
            <control shapeId="65609" r:id="rId32" name="Group Box 29">
              <controlPr defaultSize="0" autoFill="0" autoPict="0">
                <anchor moveWithCells="1">
                  <from>
                    <xdr:col>35</xdr:col>
                    <xdr:colOff>45720</xdr:colOff>
                    <xdr:row>22</xdr:row>
                    <xdr:rowOff>76200</xdr:rowOff>
                  </from>
                  <to>
                    <xdr:col>38</xdr:col>
                    <xdr:colOff>38100</xdr:colOff>
                    <xdr:row>27</xdr:row>
                    <xdr:rowOff>38100</xdr:rowOff>
                  </to>
                </anchor>
              </controlPr>
            </control>
          </mc:Choice>
        </mc:AlternateContent>
        <mc:AlternateContent xmlns:mc="http://schemas.openxmlformats.org/markup-compatibility/2006">
          <mc:Choice Requires="x14">
            <control shapeId="65610" r:id="rId33" name="Option Button 30">
              <controlPr defaultSize="0" autoFill="0" autoLine="0" autoPict="0">
                <anchor moveWithCells="1">
                  <from>
                    <xdr:col>35</xdr:col>
                    <xdr:colOff>99060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65611" r:id="rId34" name="Option Button 31">
              <controlPr defaultSize="0" autoFill="0" autoLine="0" autoPict="0">
                <anchor moveWithCells="1">
                  <from>
                    <xdr:col>35</xdr:col>
                    <xdr:colOff>99060</xdr:colOff>
                    <xdr:row>40</xdr:row>
                    <xdr:rowOff>220980</xdr:rowOff>
                  </from>
                  <to>
                    <xdr:col>37</xdr:col>
                    <xdr:colOff>15240</xdr:colOff>
                    <xdr:row>41</xdr:row>
                    <xdr:rowOff>160020</xdr:rowOff>
                  </to>
                </anchor>
              </controlPr>
            </control>
          </mc:Choice>
        </mc:AlternateContent>
        <mc:AlternateContent xmlns:mc="http://schemas.openxmlformats.org/markup-compatibility/2006">
          <mc:Choice Requires="x14">
            <control shapeId="65612" r:id="rId35" name="Option Button 32">
              <controlPr defaultSize="0" autoFill="0" autoLine="0" autoPict="0">
                <anchor moveWithCells="1" sizeWithCells="1">
                  <from>
                    <xdr:col>35</xdr:col>
                    <xdr:colOff>99060</xdr:colOff>
                    <xdr:row>19</xdr:row>
                    <xdr:rowOff>129540</xdr:rowOff>
                  </from>
                  <to>
                    <xdr:col>37</xdr:col>
                    <xdr:colOff>83820</xdr:colOff>
                    <xdr:row>21</xdr:row>
                    <xdr:rowOff>0</xdr:rowOff>
                  </to>
                </anchor>
              </controlPr>
            </control>
          </mc:Choice>
        </mc:AlternateContent>
        <mc:AlternateContent xmlns:mc="http://schemas.openxmlformats.org/markup-compatibility/2006">
          <mc:Choice Requires="x14">
            <control shapeId="65613" r:id="rId36" name="Option Button 33">
              <controlPr defaultSize="0" autoFill="0" autoLine="0" autoPict="0">
                <anchor moveWithCells="1" sizeWithCells="1">
                  <from>
                    <xdr:col>35</xdr:col>
                    <xdr:colOff>99060</xdr:colOff>
                    <xdr:row>21</xdr:row>
                    <xdr:rowOff>0</xdr:rowOff>
                  </from>
                  <to>
                    <xdr:col>37</xdr:col>
                    <xdr:colOff>83820</xdr:colOff>
                    <xdr:row>22</xdr:row>
                    <xdr:rowOff>0</xdr:rowOff>
                  </to>
                </anchor>
              </controlPr>
            </control>
          </mc:Choice>
        </mc:AlternateContent>
        <mc:AlternateContent xmlns:mc="http://schemas.openxmlformats.org/markup-compatibility/2006">
          <mc:Choice Requires="x14">
            <control shapeId="65614" r:id="rId37" name="Option Button 34">
              <controlPr defaultSize="0" autoFill="0" autoLine="0" autoPict="0">
                <anchor moveWithCells="1" sizeWithCells="1">
                  <from>
                    <xdr:col>35</xdr:col>
                    <xdr:colOff>99060</xdr:colOff>
                    <xdr:row>27</xdr:row>
                    <xdr:rowOff>7620</xdr:rowOff>
                  </from>
                  <to>
                    <xdr:col>37</xdr:col>
                    <xdr:colOff>83820</xdr:colOff>
                    <xdr:row>27</xdr:row>
                    <xdr:rowOff>175260</xdr:rowOff>
                  </to>
                </anchor>
              </controlPr>
            </control>
          </mc:Choice>
        </mc:AlternateContent>
        <mc:AlternateContent xmlns:mc="http://schemas.openxmlformats.org/markup-compatibility/2006">
          <mc:Choice Requires="x14">
            <control shapeId="65615" r:id="rId38" name="Option Button 35">
              <controlPr defaultSize="0" autoFill="0" autoLine="0" autoPict="0">
                <anchor moveWithCells="1" sizeWithCells="1">
                  <from>
                    <xdr:col>35</xdr:col>
                    <xdr:colOff>99060</xdr:colOff>
                    <xdr:row>28</xdr:row>
                    <xdr:rowOff>22860</xdr:rowOff>
                  </from>
                  <to>
                    <xdr:col>37</xdr:col>
                    <xdr:colOff>83820</xdr:colOff>
                    <xdr:row>28</xdr:row>
                    <xdr:rowOff>175260</xdr:rowOff>
                  </to>
                </anchor>
              </controlPr>
            </control>
          </mc:Choice>
        </mc:AlternateContent>
        <mc:AlternateContent xmlns:mc="http://schemas.openxmlformats.org/markup-compatibility/2006">
          <mc:Choice Requires="x14">
            <control shapeId="65616" r:id="rId39" name="Option Button 36">
              <controlPr defaultSize="0" autoFill="0" autoLine="0" autoPict="0">
                <anchor moveWithCells="1" sizeWithCells="1">
                  <from>
                    <xdr:col>35</xdr:col>
                    <xdr:colOff>99060</xdr:colOff>
                    <xdr:row>28</xdr:row>
                    <xdr:rowOff>205740</xdr:rowOff>
                  </from>
                  <to>
                    <xdr:col>37</xdr:col>
                    <xdr:colOff>76200</xdr:colOff>
                    <xdr:row>30</xdr:row>
                    <xdr:rowOff>0</xdr:rowOff>
                  </to>
                </anchor>
              </controlPr>
            </control>
          </mc:Choice>
        </mc:AlternateContent>
        <mc:AlternateContent xmlns:mc="http://schemas.openxmlformats.org/markup-compatibility/2006">
          <mc:Choice Requires="x14">
            <control shapeId="65617" r:id="rId40" name="Option Button 37">
              <controlPr defaultSize="0" autoFill="0" autoLine="0" autoPict="0">
                <anchor moveWithCells="1" sizeWithCells="1">
                  <from>
                    <xdr:col>27</xdr:col>
                    <xdr:colOff>99060</xdr:colOff>
                    <xdr:row>34</xdr:row>
                    <xdr:rowOff>114300</xdr:rowOff>
                  </from>
                  <to>
                    <xdr:col>29</xdr:col>
                    <xdr:colOff>15240</xdr:colOff>
                    <xdr:row>36</xdr:row>
                    <xdr:rowOff>15240</xdr:rowOff>
                  </to>
                </anchor>
              </controlPr>
            </control>
          </mc:Choice>
        </mc:AlternateContent>
        <mc:AlternateContent xmlns:mc="http://schemas.openxmlformats.org/markup-compatibility/2006">
          <mc:Choice Requires="x14">
            <control shapeId="65618" r:id="rId41" name="Option Button 38">
              <controlPr defaultSize="0" autoFill="0" autoLine="0" autoPict="0">
                <anchor moveWithCells="1" sizeWithCells="1">
                  <from>
                    <xdr:col>27</xdr:col>
                    <xdr:colOff>99060</xdr:colOff>
                    <xdr:row>36</xdr:row>
                    <xdr:rowOff>198120</xdr:rowOff>
                  </from>
                  <to>
                    <xdr:col>29</xdr:col>
                    <xdr:colOff>22860</xdr:colOff>
                    <xdr:row>38</xdr:row>
                    <xdr:rowOff>15240</xdr:rowOff>
                  </to>
                </anchor>
              </controlPr>
            </control>
          </mc:Choice>
        </mc:AlternateContent>
        <mc:AlternateContent xmlns:mc="http://schemas.openxmlformats.org/markup-compatibility/2006">
          <mc:Choice Requires="x14">
            <control shapeId="65619" r:id="rId42" name="Option Button 39">
              <controlPr defaultSize="0" autoFill="0" autoLine="0" autoPict="0">
                <anchor moveWithCells="1">
                  <from>
                    <xdr:col>27</xdr:col>
                    <xdr:colOff>106680</xdr:colOff>
                    <xdr:row>38</xdr:row>
                    <xdr:rowOff>106680</xdr:rowOff>
                  </from>
                  <to>
                    <xdr:col>29</xdr:col>
                    <xdr:colOff>7620</xdr:colOff>
                    <xdr:row>40</xdr:row>
                    <xdr:rowOff>15240</xdr:rowOff>
                  </to>
                </anchor>
              </controlPr>
            </control>
          </mc:Choice>
        </mc:AlternateContent>
        <mc:AlternateContent xmlns:mc="http://schemas.openxmlformats.org/markup-compatibility/2006">
          <mc:Choice Requires="x14">
            <control shapeId="65620" r:id="rId43" name="Option Button 40">
              <controlPr defaultSize="0" autoFill="0" autoLine="0" autoPict="0">
                <anchor moveWithCells="1">
                  <from>
                    <xdr:col>27</xdr:col>
                    <xdr:colOff>106680</xdr:colOff>
                    <xdr:row>40</xdr:row>
                    <xdr:rowOff>205740</xdr:rowOff>
                  </from>
                  <to>
                    <xdr:col>28</xdr:col>
                    <xdr:colOff>121920</xdr:colOff>
                    <xdr:row>42</xdr:row>
                    <xdr:rowOff>22860</xdr:rowOff>
                  </to>
                </anchor>
              </controlPr>
            </control>
          </mc:Choice>
        </mc:AlternateContent>
        <mc:AlternateContent xmlns:mc="http://schemas.openxmlformats.org/markup-compatibility/2006">
          <mc:Choice Requires="x14">
            <control shapeId="65621" r:id="rId44" name="Group Box 41">
              <controlPr defaultSize="0" autoFill="0" autoPict="0">
                <anchor moveWithCells="1">
                  <from>
                    <xdr:col>26</xdr:col>
                    <xdr:colOff>114300</xdr:colOff>
                    <xdr:row>38</xdr:row>
                    <xdr:rowOff>53340</xdr:rowOff>
                  </from>
                  <to>
                    <xdr:col>30</xdr:col>
                    <xdr:colOff>76200</xdr:colOff>
                    <xdr:row>43</xdr:row>
                    <xdr:rowOff>0</xdr:rowOff>
                  </to>
                </anchor>
              </controlPr>
            </control>
          </mc:Choice>
        </mc:AlternateContent>
        <mc:AlternateContent xmlns:mc="http://schemas.openxmlformats.org/markup-compatibility/2006">
          <mc:Choice Requires="x14">
            <control shapeId="65622" r:id="rId45" name="Option Button 42">
              <controlPr defaultSize="0" autoFill="0" autoLine="0" autoPict="0">
                <anchor moveWithCells="1">
                  <from>
                    <xdr:col>35</xdr:col>
                    <xdr:colOff>106680</xdr:colOff>
                    <xdr:row>34</xdr:row>
                    <xdr:rowOff>99060</xdr:rowOff>
                  </from>
                  <to>
                    <xdr:col>37</xdr:col>
                    <xdr:colOff>91440</xdr:colOff>
                    <xdr:row>36</xdr:row>
                    <xdr:rowOff>15240</xdr:rowOff>
                  </to>
                </anchor>
              </controlPr>
            </control>
          </mc:Choice>
        </mc:AlternateContent>
        <mc:AlternateContent xmlns:mc="http://schemas.openxmlformats.org/markup-compatibility/2006">
          <mc:Choice Requires="x14">
            <control shapeId="65623" r:id="rId46" name="Option Button 43">
              <controlPr defaultSize="0" autoFill="0" autoLine="0" autoPict="0">
                <anchor moveWithCells="1">
                  <from>
                    <xdr:col>35</xdr:col>
                    <xdr:colOff>106680</xdr:colOff>
                    <xdr:row>36</xdr:row>
                    <xdr:rowOff>190500</xdr:rowOff>
                  </from>
                  <to>
                    <xdr:col>37</xdr:col>
                    <xdr:colOff>91440</xdr:colOff>
                    <xdr:row>38</xdr:row>
                    <xdr:rowOff>7620</xdr:rowOff>
                  </to>
                </anchor>
              </controlPr>
            </control>
          </mc:Choice>
        </mc:AlternateContent>
        <mc:AlternateContent xmlns:mc="http://schemas.openxmlformats.org/markup-compatibility/2006">
          <mc:Choice Requires="x14">
            <control shapeId="65624" r:id="rId47" name="Option Button 44">
              <controlPr defaultSize="0" autoFill="0" autoLine="0" autoPict="0">
                <anchor moveWithCells="1" sizeWithCells="1">
                  <from>
                    <xdr:col>35</xdr:col>
                    <xdr:colOff>99060</xdr:colOff>
                    <xdr:row>23</xdr:row>
                    <xdr:rowOff>15240</xdr:rowOff>
                  </from>
                  <to>
                    <xdr:col>37</xdr:col>
                    <xdr:colOff>83820</xdr:colOff>
                    <xdr:row>24</xdr:row>
                    <xdr:rowOff>0</xdr:rowOff>
                  </to>
                </anchor>
              </controlPr>
            </control>
          </mc:Choice>
        </mc:AlternateContent>
        <mc:AlternateContent xmlns:mc="http://schemas.openxmlformats.org/markup-compatibility/2006">
          <mc:Choice Requires="x14">
            <control shapeId="65625" r:id="rId48" name="Option Button 45">
              <controlPr defaultSize="0" autoFill="0" autoLine="0" autoPict="0">
                <anchor moveWithCells="1" sizeWithCells="1">
                  <from>
                    <xdr:col>35</xdr:col>
                    <xdr:colOff>99060</xdr:colOff>
                    <xdr:row>24</xdr:row>
                    <xdr:rowOff>22860</xdr:rowOff>
                  </from>
                  <to>
                    <xdr:col>37</xdr:col>
                    <xdr:colOff>83820</xdr:colOff>
                    <xdr:row>24</xdr:row>
                    <xdr:rowOff>182880</xdr:rowOff>
                  </to>
                </anchor>
              </controlPr>
            </control>
          </mc:Choice>
        </mc:AlternateContent>
        <mc:AlternateContent xmlns:mc="http://schemas.openxmlformats.org/markup-compatibility/2006">
          <mc:Choice Requires="x14">
            <control shapeId="65626" r:id="rId49" name="Option Button 46">
              <controlPr defaultSize="0" autoFill="0" autoLine="0" autoPict="0">
                <anchor moveWithCells="1" sizeWithCells="1">
                  <from>
                    <xdr:col>35</xdr:col>
                    <xdr:colOff>99060</xdr:colOff>
                    <xdr:row>25</xdr:row>
                    <xdr:rowOff>7620</xdr:rowOff>
                  </from>
                  <to>
                    <xdr:col>37</xdr:col>
                    <xdr:colOff>15240</xdr:colOff>
                    <xdr:row>25</xdr:row>
                    <xdr:rowOff>167640</xdr:rowOff>
                  </to>
                </anchor>
              </controlPr>
            </control>
          </mc:Choice>
        </mc:AlternateContent>
        <mc:AlternateContent xmlns:mc="http://schemas.openxmlformats.org/markup-compatibility/2006">
          <mc:Choice Requires="x14">
            <control shapeId="65627" r:id="rId50" name="Option Button 47">
              <controlPr defaultSize="0" autoFill="0" autoLine="0" autoPict="0">
                <anchor moveWithCells="1" sizeWithCells="1">
                  <from>
                    <xdr:col>35</xdr:col>
                    <xdr:colOff>99060</xdr:colOff>
                    <xdr:row>31</xdr:row>
                    <xdr:rowOff>7620</xdr:rowOff>
                  </from>
                  <to>
                    <xdr:col>37</xdr:col>
                    <xdr:colOff>83820</xdr:colOff>
                    <xdr:row>32</xdr:row>
                    <xdr:rowOff>15240</xdr:rowOff>
                  </to>
                </anchor>
              </controlPr>
            </control>
          </mc:Choice>
        </mc:AlternateContent>
        <mc:AlternateContent xmlns:mc="http://schemas.openxmlformats.org/markup-compatibility/2006">
          <mc:Choice Requires="x14">
            <control shapeId="65628" r:id="rId51" name="Option Button 48">
              <controlPr defaultSize="0" autoFill="0" autoLine="0" autoPict="0">
                <anchor moveWithCells="1" sizeWithCells="1">
                  <from>
                    <xdr:col>35</xdr:col>
                    <xdr:colOff>99060</xdr:colOff>
                    <xdr:row>32</xdr:row>
                    <xdr:rowOff>45720</xdr:rowOff>
                  </from>
                  <to>
                    <xdr:col>37</xdr:col>
                    <xdr:colOff>83820</xdr:colOff>
                    <xdr:row>32</xdr:row>
                    <xdr:rowOff>190500</xdr:rowOff>
                  </to>
                </anchor>
              </controlPr>
            </control>
          </mc:Choice>
        </mc:AlternateContent>
        <mc:AlternateContent xmlns:mc="http://schemas.openxmlformats.org/markup-compatibility/2006">
          <mc:Choice Requires="x14">
            <control shapeId="65629" r:id="rId52" name="Option Button 49">
              <controlPr defaultSize="0" autoFill="0" autoLine="0" autoPict="0">
                <anchor moveWithCells="1" sizeWithCells="1">
                  <from>
                    <xdr:col>35</xdr:col>
                    <xdr:colOff>99060</xdr:colOff>
                    <xdr:row>33</xdr:row>
                    <xdr:rowOff>7620</xdr:rowOff>
                  </from>
                  <to>
                    <xdr:col>37</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zoomScaleNormal="53" zoomScaleSheetLayoutView="100" workbookViewId="0">
      <selection activeCell="N3" sqref="N3"/>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2330</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4"/>
      <c r="Q5" s="1215"/>
      <c r="R5" s="1215"/>
      <c r="S5" s="1215"/>
      <c r="T5" s="1215"/>
      <c r="U5" s="1215"/>
      <c r="V5" s="1215"/>
      <c r="W5" s="1215"/>
      <c r="X5" s="1216"/>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534" t="str">
        <f>IF(AND(B9&lt;&gt;"処遇加算なし",F15=4),IF(V21="✓",1,IF(V22="✓",2,"")),"")</f>
        <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534" t="str">
        <f>IF(AND(B9&lt;&gt;"処遇加算なし",F15=4),IF(V24="✓",1,IF(V25="✓",2,IF(V26="✓",3,""))),"")</f>
        <v/>
      </c>
      <c r="AA58" s="145"/>
      <c r="AB58" s="149"/>
      <c r="AC58" s="1124" t="s">
        <v>2375</v>
      </c>
      <c r="AD58" s="1124"/>
      <c r="AE58" s="1124"/>
      <c r="AF58" s="1124"/>
      <c r="AG58" s="1124"/>
      <c r="AH58" s="425">
        <f>IF(AND(F15&lt;&gt;4,F15&lt;&gt;5),0,IF(AU8="○",1,3))</f>
        <v>3</v>
      </c>
      <c r="AI58" s="153"/>
      <c r="AJ58" s="149"/>
      <c r="AK58" s="1124" t="s">
        <v>2375</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534" t="str">
        <f>IF(AND(B9&lt;&gt;"処遇加算なし",F15=4),IF(V28="✓",1,IF(V29="✓",2,IF(V30="✓",3,""))),"")</f>
        <v/>
      </c>
      <c r="AA59" s="145"/>
      <c r="AB59" s="149"/>
      <c r="AC59" s="1124" t="s">
        <v>2376</v>
      </c>
      <c r="AD59" s="1124"/>
      <c r="AE59" s="1124"/>
      <c r="AF59" s="1124"/>
      <c r="AG59" s="1124"/>
      <c r="AH59" s="425">
        <f>IF(AND(F15&lt;&gt;4,F15&lt;&gt;5),0,IF(AV8="○",1,3))</f>
        <v>3</v>
      </c>
      <c r="AI59" s="153"/>
      <c r="AJ59" s="149"/>
      <c r="AK59" s="1124" t="s">
        <v>2376</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534" t="str">
        <f>IF(AND(B9&lt;&gt;"処遇加算なし",F15=4),IF(V32="✓",1,IF(V33="✓",2,"")),"")</f>
        <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534" t="str">
        <f>IF(AND(B9&lt;&gt;"処遇加算なし",F15=4),IF(V36="✓",1,IF(V37="✓",2,"")),"")</f>
        <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534" t="str">
        <f>IF(AND(B9&lt;&gt;"処遇加算なし",F15=4),IF(V40="✓",1,IF(V41="✓",2,"")),"")</f>
        <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534" t="str">
        <f>IF(AND(B9&lt;&gt;"処遇加算なし",F15=4),IF(V44="✓",1,IF(V45="✓",2,"")),"")</f>
        <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0" r:id="rId4" name="Option Button 1">
              <controlPr defaultSize="0" autoFill="0" autoLine="0" autoPict="0">
                <anchor moveWithCells="1">
                  <from>
                    <xdr:col>27</xdr:col>
                    <xdr:colOff>106680</xdr:colOff>
                    <xdr:row>20</xdr:row>
                    <xdr:rowOff>15240</xdr:rowOff>
                  </from>
                  <to>
                    <xdr:col>29</xdr:col>
                    <xdr:colOff>91440</xdr:colOff>
                    <xdr:row>21</xdr:row>
                    <xdr:rowOff>7620</xdr:rowOff>
                  </to>
                </anchor>
              </controlPr>
            </control>
          </mc:Choice>
        </mc:AlternateContent>
        <mc:AlternateContent xmlns:mc="http://schemas.openxmlformats.org/markup-compatibility/2006">
          <mc:Choice Requires="x14">
            <control shapeId="60" r:id="rId5" name="Option Button 2">
              <controlPr defaultSize="0" autoFill="0" autoLine="0" autoPict="0">
                <anchor moveWithCells="1">
                  <from>
                    <xdr:col>27</xdr:col>
                    <xdr:colOff>106680</xdr:colOff>
                    <xdr:row>21</xdr:row>
                    <xdr:rowOff>7620</xdr:rowOff>
                  </from>
                  <to>
                    <xdr:col>29</xdr:col>
                    <xdr:colOff>91440</xdr:colOff>
                    <xdr:row>22</xdr:row>
                    <xdr:rowOff>0</xdr:rowOff>
                  </to>
                </anchor>
              </controlPr>
            </control>
          </mc:Choice>
        </mc:AlternateContent>
        <mc:AlternateContent xmlns:mc="http://schemas.openxmlformats.org/markup-compatibility/2006">
          <mc:Choice Requires="x14">
            <control shapeId="61" r:id="rId6" name="Option Button 3">
              <controlPr defaultSize="0" autoFill="0" autoLine="0" autoPict="0">
                <anchor moveWithCells="1">
                  <from>
                    <xdr:col>27</xdr:col>
                    <xdr:colOff>99060</xdr:colOff>
                    <xdr:row>23</xdr:row>
                    <xdr:rowOff>7620</xdr:rowOff>
                  </from>
                  <to>
                    <xdr:col>29</xdr:col>
                    <xdr:colOff>83820</xdr:colOff>
                    <xdr:row>23</xdr:row>
                    <xdr:rowOff>182880</xdr:rowOff>
                  </to>
                </anchor>
              </controlPr>
            </control>
          </mc:Choice>
        </mc:AlternateContent>
        <mc:AlternateContent xmlns:mc="http://schemas.openxmlformats.org/markup-compatibility/2006">
          <mc:Choice Requires="x14">
            <control shapeId="62" r:id="rId7" name="Option Button 4">
              <controlPr defaultSize="0" autoFill="0" autoLine="0" autoPict="0">
                <anchor moveWithCells="1">
                  <from>
                    <xdr:col>27</xdr:col>
                    <xdr:colOff>99060</xdr:colOff>
                    <xdr:row>24</xdr:row>
                    <xdr:rowOff>22860</xdr:rowOff>
                  </from>
                  <to>
                    <xdr:col>29</xdr:col>
                    <xdr:colOff>83820</xdr:colOff>
                    <xdr:row>24</xdr:row>
                    <xdr:rowOff>198120</xdr:rowOff>
                  </to>
                </anchor>
              </controlPr>
            </control>
          </mc:Choice>
        </mc:AlternateContent>
        <mc:AlternateContent xmlns:mc="http://schemas.openxmlformats.org/markup-compatibility/2006">
          <mc:Choice Requires="x14">
            <control shapeId="63" r:id="rId8" name="Option Button 5">
              <controlPr defaultSize="0" autoFill="0" autoLine="0" autoPict="0">
                <anchor moveWithCells="1">
                  <from>
                    <xdr:col>27</xdr:col>
                    <xdr:colOff>99060</xdr:colOff>
                    <xdr:row>25</xdr:row>
                    <xdr:rowOff>0</xdr:rowOff>
                  </from>
                  <to>
                    <xdr:col>29</xdr:col>
                    <xdr:colOff>83820</xdr:colOff>
                    <xdr:row>26</xdr:row>
                    <xdr:rowOff>0</xdr:rowOff>
                  </to>
                </anchor>
              </controlPr>
            </control>
          </mc:Choice>
        </mc:AlternateContent>
        <mc:AlternateContent xmlns:mc="http://schemas.openxmlformats.org/markup-compatibility/2006">
          <mc:Choice Requires="x14">
            <control shapeId="66610" r:id="rId9" name="Option Button 6">
              <controlPr defaultSize="0" autoFill="0" autoLine="0" autoPict="0">
                <anchor moveWithCells="1">
                  <from>
                    <xdr:col>27</xdr:col>
                    <xdr:colOff>99060</xdr:colOff>
                    <xdr:row>27</xdr:row>
                    <xdr:rowOff>7620</xdr:rowOff>
                  </from>
                  <to>
                    <xdr:col>29</xdr:col>
                    <xdr:colOff>83820</xdr:colOff>
                    <xdr:row>27</xdr:row>
                    <xdr:rowOff>182880</xdr:rowOff>
                  </to>
                </anchor>
              </controlPr>
            </control>
          </mc:Choice>
        </mc:AlternateContent>
        <mc:AlternateContent xmlns:mc="http://schemas.openxmlformats.org/markup-compatibility/2006">
          <mc:Choice Requires="x14">
            <control shapeId="66611" r:id="rId10" name="Option Button 7">
              <controlPr defaultSize="0" autoFill="0" autoLine="0" autoPict="0">
                <anchor moveWithCells="1">
                  <from>
                    <xdr:col>27</xdr:col>
                    <xdr:colOff>99060</xdr:colOff>
                    <xdr:row>28</xdr:row>
                    <xdr:rowOff>22860</xdr:rowOff>
                  </from>
                  <to>
                    <xdr:col>29</xdr:col>
                    <xdr:colOff>83820</xdr:colOff>
                    <xdr:row>28</xdr:row>
                    <xdr:rowOff>190500</xdr:rowOff>
                  </to>
                </anchor>
              </controlPr>
            </control>
          </mc:Choice>
        </mc:AlternateContent>
        <mc:AlternateContent xmlns:mc="http://schemas.openxmlformats.org/markup-compatibility/2006">
          <mc:Choice Requires="x14">
            <control shapeId="66612" r:id="rId11" name="Option Button 8">
              <controlPr defaultSize="0" autoFill="0" autoLine="0" autoPict="0">
                <anchor moveWithCells="1">
                  <from>
                    <xdr:col>27</xdr:col>
                    <xdr:colOff>99060</xdr:colOff>
                    <xdr:row>29</xdr:row>
                    <xdr:rowOff>7620</xdr:rowOff>
                  </from>
                  <to>
                    <xdr:col>29</xdr:col>
                    <xdr:colOff>83820</xdr:colOff>
                    <xdr:row>29</xdr:row>
                    <xdr:rowOff>167640</xdr:rowOff>
                  </to>
                </anchor>
              </controlPr>
            </control>
          </mc:Choice>
        </mc:AlternateContent>
        <mc:AlternateContent xmlns:mc="http://schemas.openxmlformats.org/markup-compatibility/2006">
          <mc:Choice Requires="x14">
            <control shapeId="66613" r:id="rId12" name="Option Button 9">
              <controlPr defaultSize="0" autoFill="0" autoLine="0" autoPict="0">
                <anchor moveWithCells="1">
                  <from>
                    <xdr:col>27</xdr:col>
                    <xdr:colOff>99060</xdr:colOff>
                    <xdr:row>43</xdr:row>
                    <xdr:rowOff>0</xdr:rowOff>
                  </from>
                  <to>
                    <xdr:col>29</xdr:col>
                    <xdr:colOff>76200</xdr:colOff>
                    <xdr:row>44</xdr:row>
                    <xdr:rowOff>22860</xdr:rowOff>
                  </to>
                </anchor>
              </controlPr>
            </control>
          </mc:Choice>
        </mc:AlternateContent>
        <mc:AlternateContent xmlns:mc="http://schemas.openxmlformats.org/markup-compatibility/2006">
          <mc:Choice Requires="x14">
            <control shapeId="66614" r:id="rId13" name="Option Button 10">
              <controlPr defaultSize="0" autoFill="0" autoLine="0" autoPict="0">
                <anchor moveWithCells="1">
                  <from>
                    <xdr:col>27</xdr:col>
                    <xdr:colOff>99060</xdr:colOff>
                    <xdr:row>44</xdr:row>
                    <xdr:rowOff>0</xdr:rowOff>
                  </from>
                  <to>
                    <xdr:col>29</xdr:col>
                    <xdr:colOff>76200</xdr:colOff>
                    <xdr:row>44</xdr:row>
                    <xdr:rowOff>152400</xdr:rowOff>
                  </to>
                </anchor>
              </controlPr>
            </control>
          </mc:Choice>
        </mc:AlternateContent>
        <mc:AlternateContent xmlns:mc="http://schemas.openxmlformats.org/markup-compatibility/2006">
          <mc:Choice Requires="x14">
            <control shapeId="66615" r:id="rId14" name="Option Button 11">
              <controlPr defaultSize="0" autoFill="0" autoLine="0" autoPict="0">
                <anchor moveWithCells="1">
                  <from>
                    <xdr:col>35</xdr:col>
                    <xdr:colOff>99060</xdr:colOff>
                    <xdr:row>43</xdr:row>
                    <xdr:rowOff>15240</xdr:rowOff>
                  </from>
                  <to>
                    <xdr:col>37</xdr:col>
                    <xdr:colOff>83820</xdr:colOff>
                    <xdr:row>43</xdr:row>
                    <xdr:rowOff>160020</xdr:rowOff>
                  </to>
                </anchor>
              </controlPr>
            </control>
          </mc:Choice>
        </mc:AlternateContent>
        <mc:AlternateContent xmlns:mc="http://schemas.openxmlformats.org/markup-compatibility/2006">
          <mc:Choice Requires="x14">
            <control shapeId="66616" r:id="rId15" name="Option Button 12">
              <controlPr defaultSize="0" autoFill="0" autoLine="0" autoPict="0">
                <anchor moveWithCells="1">
                  <from>
                    <xdr:col>35</xdr:col>
                    <xdr:colOff>99060</xdr:colOff>
                    <xdr:row>44</xdr:row>
                    <xdr:rowOff>15240</xdr:rowOff>
                  </from>
                  <to>
                    <xdr:col>37</xdr:col>
                    <xdr:colOff>83820</xdr:colOff>
                    <xdr:row>44</xdr:row>
                    <xdr:rowOff>144780</xdr:rowOff>
                  </to>
                </anchor>
              </controlPr>
            </control>
          </mc:Choice>
        </mc:AlternateContent>
        <mc:AlternateContent xmlns:mc="http://schemas.openxmlformats.org/markup-compatibility/2006">
          <mc:Choice Requires="x14">
            <control shapeId="66617" r:id="rId16" name="Group Box 13">
              <controlPr defaultSize="0" autoFill="0" autoPict="0">
                <anchor moveWithCells="1">
                  <from>
                    <xdr:col>27</xdr:col>
                    <xdr:colOff>76200</xdr:colOff>
                    <xdr:row>20</xdr:row>
                    <xdr:rowOff>7620</xdr:rowOff>
                  </from>
                  <to>
                    <xdr:col>29</xdr:col>
                    <xdr:colOff>60960</xdr:colOff>
                    <xdr:row>22</xdr:row>
                    <xdr:rowOff>76200</xdr:rowOff>
                  </to>
                </anchor>
              </controlPr>
            </control>
          </mc:Choice>
        </mc:AlternateContent>
        <mc:AlternateContent xmlns:mc="http://schemas.openxmlformats.org/markup-compatibility/2006">
          <mc:Choice Requires="x14">
            <control shapeId="66618" r:id="rId17" name="Group Box 14">
              <controlPr defaultSize="0" autoFill="0" autoPict="0">
                <anchor moveWithCells="1">
                  <from>
                    <xdr:col>27</xdr:col>
                    <xdr:colOff>22860</xdr:colOff>
                    <xdr:row>22</xdr:row>
                    <xdr:rowOff>106680</xdr:rowOff>
                  </from>
                  <to>
                    <xdr:col>30</xdr:col>
                    <xdr:colOff>38100</xdr:colOff>
                    <xdr:row>27</xdr:row>
                    <xdr:rowOff>22860</xdr:rowOff>
                  </to>
                </anchor>
              </controlPr>
            </control>
          </mc:Choice>
        </mc:AlternateContent>
        <mc:AlternateContent xmlns:mc="http://schemas.openxmlformats.org/markup-compatibility/2006">
          <mc:Choice Requires="x14">
            <control shapeId="66619" r:id="rId18" name="Group Box 15">
              <controlPr defaultSize="0" autoFill="0" autoPict="0">
                <anchor moveWithCells="1">
                  <from>
                    <xdr:col>27</xdr:col>
                    <xdr:colOff>7620</xdr:colOff>
                    <xdr:row>26</xdr:row>
                    <xdr:rowOff>83820</xdr:rowOff>
                  </from>
                  <to>
                    <xdr:col>30</xdr:col>
                    <xdr:colOff>38100</xdr:colOff>
                    <xdr:row>30</xdr:row>
                    <xdr:rowOff>106680</xdr:rowOff>
                  </to>
                </anchor>
              </controlPr>
            </control>
          </mc:Choice>
        </mc:AlternateContent>
        <mc:AlternateContent xmlns:mc="http://schemas.openxmlformats.org/markup-compatibility/2006">
          <mc:Choice Requires="x14">
            <control shapeId="66620" r:id="rId19" name="Group Box 16">
              <controlPr defaultSize="0" autoFill="0" autoPict="0">
                <anchor moveWithCells="1">
                  <from>
                    <xdr:col>27</xdr:col>
                    <xdr:colOff>7620</xdr:colOff>
                    <xdr:row>30</xdr:row>
                    <xdr:rowOff>99060</xdr:rowOff>
                  </from>
                  <to>
                    <xdr:col>30</xdr:col>
                    <xdr:colOff>38100</xdr:colOff>
                    <xdr:row>34</xdr:row>
                    <xdr:rowOff>38100</xdr:rowOff>
                  </to>
                </anchor>
              </controlPr>
            </control>
          </mc:Choice>
        </mc:AlternateContent>
        <mc:AlternateContent xmlns:mc="http://schemas.openxmlformats.org/markup-compatibility/2006">
          <mc:Choice Requires="x14">
            <control shapeId="66621" r:id="rId20" name="Option Button 17">
              <controlPr defaultSize="0" autoFill="0" autoLine="0" autoPict="0">
                <anchor moveWithCells="1">
                  <from>
                    <xdr:col>27</xdr:col>
                    <xdr:colOff>99060</xdr:colOff>
                    <xdr:row>31</xdr:row>
                    <xdr:rowOff>7620</xdr:rowOff>
                  </from>
                  <to>
                    <xdr:col>29</xdr:col>
                    <xdr:colOff>83820</xdr:colOff>
                    <xdr:row>32</xdr:row>
                    <xdr:rowOff>22860</xdr:rowOff>
                  </to>
                </anchor>
              </controlPr>
            </control>
          </mc:Choice>
        </mc:AlternateContent>
        <mc:AlternateContent xmlns:mc="http://schemas.openxmlformats.org/markup-compatibility/2006">
          <mc:Choice Requires="x14">
            <control shapeId="66622" r:id="rId21" name="Option Button 18">
              <controlPr defaultSize="0" autoFill="0" autoLine="0" autoPict="0">
                <anchor moveWithCells="1">
                  <from>
                    <xdr:col>27</xdr:col>
                    <xdr:colOff>99060</xdr:colOff>
                    <xdr:row>32</xdr:row>
                    <xdr:rowOff>45720</xdr:rowOff>
                  </from>
                  <to>
                    <xdr:col>29</xdr:col>
                    <xdr:colOff>83820</xdr:colOff>
                    <xdr:row>32</xdr:row>
                    <xdr:rowOff>205740</xdr:rowOff>
                  </to>
                </anchor>
              </controlPr>
            </control>
          </mc:Choice>
        </mc:AlternateContent>
        <mc:AlternateContent xmlns:mc="http://schemas.openxmlformats.org/markup-compatibility/2006">
          <mc:Choice Requires="x14">
            <control shapeId="66623" r:id="rId22" name="Option Button 19">
              <controlPr defaultSize="0" autoFill="0" autoLine="0" autoPict="0">
                <anchor moveWithCells="1">
                  <from>
                    <xdr:col>27</xdr:col>
                    <xdr:colOff>99060</xdr:colOff>
                    <xdr:row>33</xdr:row>
                    <xdr:rowOff>38100</xdr:rowOff>
                  </from>
                  <to>
                    <xdr:col>29</xdr:col>
                    <xdr:colOff>83820</xdr:colOff>
                    <xdr:row>34</xdr:row>
                    <xdr:rowOff>0</xdr:rowOff>
                  </to>
                </anchor>
              </controlPr>
            </control>
          </mc:Choice>
        </mc:AlternateContent>
        <mc:AlternateContent xmlns:mc="http://schemas.openxmlformats.org/markup-compatibility/2006">
          <mc:Choice Requires="x14">
            <control shapeId="66624" r:id="rId23" name="Group Box 20">
              <controlPr defaultSize="0" autoFill="0" autoPict="0">
                <anchor moveWithCells="1">
                  <from>
                    <xdr:col>26</xdr:col>
                    <xdr:colOff>106680</xdr:colOff>
                    <xdr:row>34</xdr:row>
                    <xdr:rowOff>30480</xdr:rowOff>
                  </from>
                  <to>
                    <xdr:col>30</xdr:col>
                    <xdr:colOff>129540</xdr:colOff>
                    <xdr:row>38</xdr:row>
                    <xdr:rowOff>76200</xdr:rowOff>
                  </to>
                </anchor>
              </controlPr>
            </control>
          </mc:Choice>
        </mc:AlternateContent>
        <mc:AlternateContent xmlns:mc="http://schemas.openxmlformats.org/markup-compatibility/2006">
          <mc:Choice Requires="x14">
            <control shapeId="66625" r:id="rId24" name="Group Box 21">
              <controlPr defaultSize="0" autoFill="0" autoPict="0">
                <anchor moveWithCells="1">
                  <from>
                    <xdr:col>27</xdr:col>
                    <xdr:colOff>60960</xdr:colOff>
                    <xdr:row>42</xdr:row>
                    <xdr:rowOff>68580</xdr:rowOff>
                  </from>
                  <to>
                    <xdr:col>29</xdr:col>
                    <xdr:colOff>114300</xdr:colOff>
                    <xdr:row>46</xdr:row>
                    <xdr:rowOff>15240</xdr:rowOff>
                  </to>
                </anchor>
              </controlPr>
            </control>
          </mc:Choice>
        </mc:AlternateContent>
        <mc:AlternateContent xmlns:mc="http://schemas.openxmlformats.org/markup-compatibility/2006">
          <mc:Choice Requires="x14">
            <control shapeId="66626" r:id="rId25" name="Group Box 22">
              <controlPr defaultSize="0" autoFill="0" autoPict="0">
                <anchor moveWithCells="1">
                  <from>
                    <xdr:col>35</xdr:col>
                    <xdr:colOff>22860</xdr:colOff>
                    <xdr:row>26</xdr:row>
                    <xdr:rowOff>106680</xdr:rowOff>
                  </from>
                  <to>
                    <xdr:col>38</xdr:col>
                    <xdr:colOff>53340</xdr:colOff>
                    <xdr:row>31</xdr:row>
                    <xdr:rowOff>22860</xdr:rowOff>
                  </to>
                </anchor>
              </controlPr>
            </control>
          </mc:Choice>
        </mc:AlternateContent>
        <mc:AlternateContent xmlns:mc="http://schemas.openxmlformats.org/markup-compatibility/2006">
          <mc:Choice Requires="x14">
            <control shapeId="66627" r:id="rId26" name="Group Box 23">
              <controlPr defaultSize="0" autoFill="0" autoPict="0">
                <anchor moveWithCells="1">
                  <from>
                    <xdr:col>35</xdr:col>
                    <xdr:colOff>7620</xdr:colOff>
                    <xdr:row>30</xdr:row>
                    <xdr:rowOff>91440</xdr:rowOff>
                  </from>
                  <to>
                    <xdr:col>39</xdr:col>
                    <xdr:colOff>30480</xdr:colOff>
                    <xdr:row>34</xdr:row>
                    <xdr:rowOff>7620</xdr:rowOff>
                  </to>
                </anchor>
              </controlPr>
            </control>
          </mc:Choice>
        </mc:AlternateContent>
        <mc:AlternateContent xmlns:mc="http://schemas.openxmlformats.org/markup-compatibility/2006">
          <mc:Choice Requires="x14">
            <control shapeId="66628" r:id="rId27" name="Group Box 24">
              <controlPr defaultSize="0" autoFill="0" autoPict="0">
                <anchor moveWithCells="1">
                  <from>
                    <xdr:col>34</xdr:col>
                    <xdr:colOff>83820</xdr:colOff>
                    <xdr:row>33</xdr:row>
                    <xdr:rowOff>144780</xdr:rowOff>
                  </from>
                  <to>
                    <xdr:col>38</xdr:col>
                    <xdr:colOff>91440</xdr:colOff>
                    <xdr:row>38</xdr:row>
                    <xdr:rowOff>30480</xdr:rowOff>
                  </to>
                </anchor>
              </controlPr>
            </control>
          </mc:Choice>
        </mc:AlternateContent>
        <mc:AlternateContent xmlns:mc="http://schemas.openxmlformats.org/markup-compatibility/2006">
          <mc:Choice Requires="x14">
            <control shapeId="66629" r:id="rId28" name="Group Box 25">
              <controlPr defaultSize="0" autoFill="0" autoPict="0">
                <anchor moveWithCells="1">
                  <from>
                    <xdr:col>35</xdr:col>
                    <xdr:colOff>15240</xdr:colOff>
                    <xdr:row>38</xdr:row>
                    <xdr:rowOff>83820</xdr:rowOff>
                  </from>
                  <to>
                    <xdr:col>38</xdr:col>
                    <xdr:colOff>121920</xdr:colOff>
                    <xdr:row>41</xdr:row>
                    <xdr:rowOff>160020</xdr:rowOff>
                  </to>
                </anchor>
              </controlPr>
            </control>
          </mc:Choice>
        </mc:AlternateContent>
        <mc:AlternateContent xmlns:mc="http://schemas.openxmlformats.org/markup-compatibility/2006">
          <mc:Choice Requires="x14">
            <control shapeId="66630" r:id="rId29" name="Group Box 26">
              <controlPr defaultSize="0" autoFill="0" autoPict="0">
                <anchor moveWithCells="1">
                  <from>
                    <xdr:col>35</xdr:col>
                    <xdr:colOff>38100</xdr:colOff>
                    <xdr:row>43</xdr:row>
                    <xdr:rowOff>0</xdr:rowOff>
                  </from>
                  <to>
                    <xdr:col>38</xdr:col>
                    <xdr:colOff>38100</xdr:colOff>
                    <xdr:row>46</xdr:row>
                    <xdr:rowOff>99060</xdr:rowOff>
                  </to>
                </anchor>
              </controlPr>
            </control>
          </mc:Choice>
        </mc:AlternateContent>
        <mc:AlternateContent xmlns:mc="http://schemas.openxmlformats.org/markup-compatibility/2006">
          <mc:Choice Requires="x14">
            <control shapeId="66631" r:id="rId30" name="Group Box 27">
              <controlPr defaultSize="0" autoFill="0" autoPict="0">
                <anchor moveWithCells="1">
                  <from>
                    <xdr:col>27</xdr:col>
                    <xdr:colOff>22860</xdr:colOff>
                    <xdr:row>20</xdr:row>
                    <xdr:rowOff>0</xdr:rowOff>
                  </from>
                  <to>
                    <xdr:col>30</xdr:col>
                    <xdr:colOff>30480</xdr:colOff>
                    <xdr:row>23</xdr:row>
                    <xdr:rowOff>68580</xdr:rowOff>
                  </to>
                </anchor>
              </controlPr>
            </control>
          </mc:Choice>
        </mc:AlternateContent>
        <mc:AlternateContent xmlns:mc="http://schemas.openxmlformats.org/markup-compatibility/2006">
          <mc:Choice Requires="x14">
            <control shapeId="66632" r:id="rId31" name="Group Box 28">
              <controlPr defaultSize="0" autoFill="0" autoPict="0">
                <anchor moveWithCells="1">
                  <from>
                    <xdr:col>35</xdr:col>
                    <xdr:colOff>38100</xdr:colOff>
                    <xdr:row>20</xdr:row>
                    <xdr:rowOff>0</xdr:rowOff>
                  </from>
                  <to>
                    <xdr:col>38</xdr:col>
                    <xdr:colOff>45720</xdr:colOff>
                    <xdr:row>23</xdr:row>
                    <xdr:rowOff>68580</xdr:rowOff>
                  </to>
                </anchor>
              </controlPr>
            </control>
          </mc:Choice>
        </mc:AlternateContent>
        <mc:AlternateContent xmlns:mc="http://schemas.openxmlformats.org/markup-compatibility/2006">
          <mc:Choice Requires="x14">
            <control shapeId="66633" r:id="rId32" name="Group Box 29">
              <controlPr defaultSize="0" autoFill="0" autoPict="0">
                <anchor moveWithCells="1">
                  <from>
                    <xdr:col>35</xdr:col>
                    <xdr:colOff>45720</xdr:colOff>
                    <xdr:row>22</xdr:row>
                    <xdr:rowOff>76200</xdr:rowOff>
                  </from>
                  <to>
                    <xdr:col>38</xdr:col>
                    <xdr:colOff>38100</xdr:colOff>
                    <xdr:row>27</xdr:row>
                    <xdr:rowOff>38100</xdr:rowOff>
                  </to>
                </anchor>
              </controlPr>
            </control>
          </mc:Choice>
        </mc:AlternateContent>
        <mc:AlternateContent xmlns:mc="http://schemas.openxmlformats.org/markup-compatibility/2006">
          <mc:Choice Requires="x14">
            <control shapeId="66634" r:id="rId33" name="Option Button 30">
              <controlPr defaultSize="0" autoFill="0" autoLine="0" autoPict="0">
                <anchor moveWithCells="1">
                  <from>
                    <xdr:col>35</xdr:col>
                    <xdr:colOff>99060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66635" r:id="rId34" name="Option Button 31">
              <controlPr defaultSize="0" autoFill="0" autoLine="0" autoPict="0">
                <anchor moveWithCells="1">
                  <from>
                    <xdr:col>35</xdr:col>
                    <xdr:colOff>99060</xdr:colOff>
                    <xdr:row>40</xdr:row>
                    <xdr:rowOff>220980</xdr:rowOff>
                  </from>
                  <to>
                    <xdr:col>37</xdr:col>
                    <xdr:colOff>15240</xdr:colOff>
                    <xdr:row>41</xdr:row>
                    <xdr:rowOff>160020</xdr:rowOff>
                  </to>
                </anchor>
              </controlPr>
            </control>
          </mc:Choice>
        </mc:AlternateContent>
        <mc:AlternateContent xmlns:mc="http://schemas.openxmlformats.org/markup-compatibility/2006">
          <mc:Choice Requires="x14">
            <control shapeId="66636" r:id="rId35" name="Option Button 32">
              <controlPr defaultSize="0" autoFill="0" autoLine="0" autoPict="0">
                <anchor moveWithCells="1" sizeWithCells="1">
                  <from>
                    <xdr:col>35</xdr:col>
                    <xdr:colOff>99060</xdr:colOff>
                    <xdr:row>19</xdr:row>
                    <xdr:rowOff>129540</xdr:rowOff>
                  </from>
                  <to>
                    <xdr:col>37</xdr:col>
                    <xdr:colOff>83820</xdr:colOff>
                    <xdr:row>21</xdr:row>
                    <xdr:rowOff>0</xdr:rowOff>
                  </to>
                </anchor>
              </controlPr>
            </control>
          </mc:Choice>
        </mc:AlternateContent>
        <mc:AlternateContent xmlns:mc="http://schemas.openxmlformats.org/markup-compatibility/2006">
          <mc:Choice Requires="x14">
            <control shapeId="66637" r:id="rId36" name="Option Button 33">
              <controlPr defaultSize="0" autoFill="0" autoLine="0" autoPict="0">
                <anchor moveWithCells="1" sizeWithCells="1">
                  <from>
                    <xdr:col>35</xdr:col>
                    <xdr:colOff>99060</xdr:colOff>
                    <xdr:row>21</xdr:row>
                    <xdr:rowOff>0</xdr:rowOff>
                  </from>
                  <to>
                    <xdr:col>37</xdr:col>
                    <xdr:colOff>83820</xdr:colOff>
                    <xdr:row>22</xdr:row>
                    <xdr:rowOff>0</xdr:rowOff>
                  </to>
                </anchor>
              </controlPr>
            </control>
          </mc:Choice>
        </mc:AlternateContent>
        <mc:AlternateContent xmlns:mc="http://schemas.openxmlformats.org/markup-compatibility/2006">
          <mc:Choice Requires="x14">
            <control shapeId="66638" r:id="rId37" name="Option Button 34">
              <controlPr defaultSize="0" autoFill="0" autoLine="0" autoPict="0">
                <anchor moveWithCells="1" sizeWithCells="1">
                  <from>
                    <xdr:col>35</xdr:col>
                    <xdr:colOff>99060</xdr:colOff>
                    <xdr:row>27</xdr:row>
                    <xdr:rowOff>7620</xdr:rowOff>
                  </from>
                  <to>
                    <xdr:col>37</xdr:col>
                    <xdr:colOff>83820</xdr:colOff>
                    <xdr:row>27</xdr:row>
                    <xdr:rowOff>175260</xdr:rowOff>
                  </to>
                </anchor>
              </controlPr>
            </control>
          </mc:Choice>
        </mc:AlternateContent>
        <mc:AlternateContent xmlns:mc="http://schemas.openxmlformats.org/markup-compatibility/2006">
          <mc:Choice Requires="x14">
            <control shapeId="66639" r:id="rId38" name="Option Button 35">
              <controlPr defaultSize="0" autoFill="0" autoLine="0" autoPict="0">
                <anchor moveWithCells="1" sizeWithCells="1">
                  <from>
                    <xdr:col>35</xdr:col>
                    <xdr:colOff>99060</xdr:colOff>
                    <xdr:row>28</xdr:row>
                    <xdr:rowOff>22860</xdr:rowOff>
                  </from>
                  <to>
                    <xdr:col>37</xdr:col>
                    <xdr:colOff>83820</xdr:colOff>
                    <xdr:row>28</xdr:row>
                    <xdr:rowOff>175260</xdr:rowOff>
                  </to>
                </anchor>
              </controlPr>
            </control>
          </mc:Choice>
        </mc:AlternateContent>
        <mc:AlternateContent xmlns:mc="http://schemas.openxmlformats.org/markup-compatibility/2006">
          <mc:Choice Requires="x14">
            <control shapeId="66640" r:id="rId39" name="Option Button 36">
              <controlPr defaultSize="0" autoFill="0" autoLine="0" autoPict="0">
                <anchor moveWithCells="1" sizeWithCells="1">
                  <from>
                    <xdr:col>35</xdr:col>
                    <xdr:colOff>99060</xdr:colOff>
                    <xdr:row>28</xdr:row>
                    <xdr:rowOff>205740</xdr:rowOff>
                  </from>
                  <to>
                    <xdr:col>37</xdr:col>
                    <xdr:colOff>76200</xdr:colOff>
                    <xdr:row>30</xdr:row>
                    <xdr:rowOff>0</xdr:rowOff>
                  </to>
                </anchor>
              </controlPr>
            </control>
          </mc:Choice>
        </mc:AlternateContent>
        <mc:AlternateContent xmlns:mc="http://schemas.openxmlformats.org/markup-compatibility/2006">
          <mc:Choice Requires="x14">
            <control shapeId="66641" r:id="rId40" name="Option Button 37">
              <controlPr defaultSize="0" autoFill="0" autoLine="0" autoPict="0">
                <anchor moveWithCells="1" sizeWithCells="1">
                  <from>
                    <xdr:col>27</xdr:col>
                    <xdr:colOff>99060</xdr:colOff>
                    <xdr:row>34</xdr:row>
                    <xdr:rowOff>114300</xdr:rowOff>
                  </from>
                  <to>
                    <xdr:col>29</xdr:col>
                    <xdr:colOff>15240</xdr:colOff>
                    <xdr:row>36</xdr:row>
                    <xdr:rowOff>15240</xdr:rowOff>
                  </to>
                </anchor>
              </controlPr>
            </control>
          </mc:Choice>
        </mc:AlternateContent>
        <mc:AlternateContent xmlns:mc="http://schemas.openxmlformats.org/markup-compatibility/2006">
          <mc:Choice Requires="x14">
            <control shapeId="66642" r:id="rId41" name="Option Button 38">
              <controlPr defaultSize="0" autoFill="0" autoLine="0" autoPict="0">
                <anchor moveWithCells="1" sizeWithCells="1">
                  <from>
                    <xdr:col>27</xdr:col>
                    <xdr:colOff>99060</xdr:colOff>
                    <xdr:row>36</xdr:row>
                    <xdr:rowOff>198120</xdr:rowOff>
                  </from>
                  <to>
                    <xdr:col>29</xdr:col>
                    <xdr:colOff>22860</xdr:colOff>
                    <xdr:row>38</xdr:row>
                    <xdr:rowOff>15240</xdr:rowOff>
                  </to>
                </anchor>
              </controlPr>
            </control>
          </mc:Choice>
        </mc:AlternateContent>
        <mc:AlternateContent xmlns:mc="http://schemas.openxmlformats.org/markup-compatibility/2006">
          <mc:Choice Requires="x14">
            <control shapeId="66643" r:id="rId42" name="Option Button 39">
              <controlPr defaultSize="0" autoFill="0" autoLine="0" autoPict="0">
                <anchor moveWithCells="1">
                  <from>
                    <xdr:col>27</xdr:col>
                    <xdr:colOff>106680</xdr:colOff>
                    <xdr:row>38</xdr:row>
                    <xdr:rowOff>106680</xdr:rowOff>
                  </from>
                  <to>
                    <xdr:col>29</xdr:col>
                    <xdr:colOff>7620</xdr:colOff>
                    <xdr:row>40</xdr:row>
                    <xdr:rowOff>15240</xdr:rowOff>
                  </to>
                </anchor>
              </controlPr>
            </control>
          </mc:Choice>
        </mc:AlternateContent>
        <mc:AlternateContent xmlns:mc="http://schemas.openxmlformats.org/markup-compatibility/2006">
          <mc:Choice Requires="x14">
            <control shapeId="66644" r:id="rId43" name="Option Button 40">
              <controlPr defaultSize="0" autoFill="0" autoLine="0" autoPict="0">
                <anchor moveWithCells="1">
                  <from>
                    <xdr:col>27</xdr:col>
                    <xdr:colOff>106680</xdr:colOff>
                    <xdr:row>40</xdr:row>
                    <xdr:rowOff>205740</xdr:rowOff>
                  </from>
                  <to>
                    <xdr:col>28</xdr:col>
                    <xdr:colOff>121920</xdr:colOff>
                    <xdr:row>42</xdr:row>
                    <xdr:rowOff>22860</xdr:rowOff>
                  </to>
                </anchor>
              </controlPr>
            </control>
          </mc:Choice>
        </mc:AlternateContent>
        <mc:AlternateContent xmlns:mc="http://schemas.openxmlformats.org/markup-compatibility/2006">
          <mc:Choice Requires="x14">
            <control shapeId="66645" r:id="rId44" name="Group Box 41">
              <controlPr defaultSize="0" autoFill="0" autoPict="0">
                <anchor moveWithCells="1">
                  <from>
                    <xdr:col>26</xdr:col>
                    <xdr:colOff>114300</xdr:colOff>
                    <xdr:row>38</xdr:row>
                    <xdr:rowOff>53340</xdr:rowOff>
                  </from>
                  <to>
                    <xdr:col>30</xdr:col>
                    <xdr:colOff>76200</xdr:colOff>
                    <xdr:row>43</xdr:row>
                    <xdr:rowOff>0</xdr:rowOff>
                  </to>
                </anchor>
              </controlPr>
            </control>
          </mc:Choice>
        </mc:AlternateContent>
        <mc:AlternateContent xmlns:mc="http://schemas.openxmlformats.org/markup-compatibility/2006">
          <mc:Choice Requires="x14">
            <control shapeId="66646" r:id="rId45" name="Option Button 42">
              <controlPr defaultSize="0" autoFill="0" autoLine="0" autoPict="0">
                <anchor moveWithCells="1">
                  <from>
                    <xdr:col>35</xdr:col>
                    <xdr:colOff>106680</xdr:colOff>
                    <xdr:row>34</xdr:row>
                    <xdr:rowOff>99060</xdr:rowOff>
                  </from>
                  <to>
                    <xdr:col>37</xdr:col>
                    <xdr:colOff>91440</xdr:colOff>
                    <xdr:row>36</xdr:row>
                    <xdr:rowOff>15240</xdr:rowOff>
                  </to>
                </anchor>
              </controlPr>
            </control>
          </mc:Choice>
        </mc:AlternateContent>
        <mc:AlternateContent xmlns:mc="http://schemas.openxmlformats.org/markup-compatibility/2006">
          <mc:Choice Requires="x14">
            <control shapeId="66647" r:id="rId46" name="Option Button 43">
              <controlPr defaultSize="0" autoFill="0" autoLine="0" autoPict="0">
                <anchor moveWithCells="1">
                  <from>
                    <xdr:col>35</xdr:col>
                    <xdr:colOff>106680</xdr:colOff>
                    <xdr:row>36</xdr:row>
                    <xdr:rowOff>190500</xdr:rowOff>
                  </from>
                  <to>
                    <xdr:col>37</xdr:col>
                    <xdr:colOff>91440</xdr:colOff>
                    <xdr:row>38</xdr:row>
                    <xdr:rowOff>7620</xdr:rowOff>
                  </to>
                </anchor>
              </controlPr>
            </control>
          </mc:Choice>
        </mc:AlternateContent>
        <mc:AlternateContent xmlns:mc="http://schemas.openxmlformats.org/markup-compatibility/2006">
          <mc:Choice Requires="x14">
            <control shapeId="66648" r:id="rId47" name="Option Button 44">
              <controlPr defaultSize="0" autoFill="0" autoLine="0" autoPict="0">
                <anchor moveWithCells="1" sizeWithCells="1">
                  <from>
                    <xdr:col>35</xdr:col>
                    <xdr:colOff>99060</xdr:colOff>
                    <xdr:row>23</xdr:row>
                    <xdr:rowOff>15240</xdr:rowOff>
                  </from>
                  <to>
                    <xdr:col>37</xdr:col>
                    <xdr:colOff>83820</xdr:colOff>
                    <xdr:row>24</xdr:row>
                    <xdr:rowOff>0</xdr:rowOff>
                  </to>
                </anchor>
              </controlPr>
            </control>
          </mc:Choice>
        </mc:AlternateContent>
        <mc:AlternateContent xmlns:mc="http://schemas.openxmlformats.org/markup-compatibility/2006">
          <mc:Choice Requires="x14">
            <control shapeId="66649" r:id="rId48" name="Option Button 45">
              <controlPr defaultSize="0" autoFill="0" autoLine="0" autoPict="0">
                <anchor moveWithCells="1" sizeWithCells="1">
                  <from>
                    <xdr:col>35</xdr:col>
                    <xdr:colOff>99060</xdr:colOff>
                    <xdr:row>24</xdr:row>
                    <xdr:rowOff>22860</xdr:rowOff>
                  </from>
                  <to>
                    <xdr:col>37</xdr:col>
                    <xdr:colOff>83820</xdr:colOff>
                    <xdr:row>24</xdr:row>
                    <xdr:rowOff>182880</xdr:rowOff>
                  </to>
                </anchor>
              </controlPr>
            </control>
          </mc:Choice>
        </mc:AlternateContent>
        <mc:AlternateContent xmlns:mc="http://schemas.openxmlformats.org/markup-compatibility/2006">
          <mc:Choice Requires="x14">
            <control shapeId="66650" r:id="rId49" name="Option Button 46">
              <controlPr defaultSize="0" autoFill="0" autoLine="0" autoPict="0">
                <anchor moveWithCells="1" sizeWithCells="1">
                  <from>
                    <xdr:col>35</xdr:col>
                    <xdr:colOff>99060</xdr:colOff>
                    <xdr:row>25</xdr:row>
                    <xdr:rowOff>7620</xdr:rowOff>
                  </from>
                  <to>
                    <xdr:col>37</xdr:col>
                    <xdr:colOff>15240</xdr:colOff>
                    <xdr:row>25</xdr:row>
                    <xdr:rowOff>167640</xdr:rowOff>
                  </to>
                </anchor>
              </controlPr>
            </control>
          </mc:Choice>
        </mc:AlternateContent>
        <mc:AlternateContent xmlns:mc="http://schemas.openxmlformats.org/markup-compatibility/2006">
          <mc:Choice Requires="x14">
            <control shapeId="66651" r:id="rId50" name="Option Button 47">
              <controlPr defaultSize="0" autoFill="0" autoLine="0" autoPict="0">
                <anchor moveWithCells="1" sizeWithCells="1">
                  <from>
                    <xdr:col>35</xdr:col>
                    <xdr:colOff>99060</xdr:colOff>
                    <xdr:row>31</xdr:row>
                    <xdr:rowOff>7620</xdr:rowOff>
                  </from>
                  <to>
                    <xdr:col>37</xdr:col>
                    <xdr:colOff>83820</xdr:colOff>
                    <xdr:row>32</xdr:row>
                    <xdr:rowOff>15240</xdr:rowOff>
                  </to>
                </anchor>
              </controlPr>
            </control>
          </mc:Choice>
        </mc:AlternateContent>
        <mc:AlternateContent xmlns:mc="http://schemas.openxmlformats.org/markup-compatibility/2006">
          <mc:Choice Requires="x14">
            <control shapeId="66652" r:id="rId51" name="Option Button 48">
              <controlPr defaultSize="0" autoFill="0" autoLine="0" autoPict="0">
                <anchor moveWithCells="1" sizeWithCells="1">
                  <from>
                    <xdr:col>35</xdr:col>
                    <xdr:colOff>99060</xdr:colOff>
                    <xdr:row>32</xdr:row>
                    <xdr:rowOff>45720</xdr:rowOff>
                  </from>
                  <to>
                    <xdr:col>37</xdr:col>
                    <xdr:colOff>83820</xdr:colOff>
                    <xdr:row>32</xdr:row>
                    <xdr:rowOff>190500</xdr:rowOff>
                  </to>
                </anchor>
              </controlPr>
            </control>
          </mc:Choice>
        </mc:AlternateContent>
        <mc:AlternateContent xmlns:mc="http://schemas.openxmlformats.org/markup-compatibility/2006">
          <mc:Choice Requires="x14">
            <control shapeId="66653" r:id="rId52" name="Option Button 49">
              <controlPr defaultSize="0" autoFill="0" autoLine="0" autoPict="0">
                <anchor moveWithCells="1" sizeWithCells="1">
                  <from>
                    <xdr:col>35</xdr:col>
                    <xdr:colOff>99060</xdr:colOff>
                    <xdr:row>33</xdr:row>
                    <xdr:rowOff>7620</xdr:rowOff>
                  </from>
                  <to>
                    <xdr:col>37</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zoomScaleNormal="53" zoomScaleSheetLayoutView="100" workbookViewId="0">
      <selection activeCell="AA11" sqref="AA11:AP12"/>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165" t="s">
        <v>2331</v>
      </c>
      <c r="O1" s="1165"/>
      <c r="P1" s="1165"/>
      <c r="Q1" s="1165"/>
      <c r="R1" s="1165"/>
      <c r="S1" s="1165"/>
      <c r="T1" s="1165"/>
      <c r="U1" s="1165"/>
      <c r="V1" s="1165"/>
      <c r="W1" s="1165"/>
      <c r="X1" s="1165"/>
      <c r="Y1" s="1165"/>
      <c r="Z1" s="1165"/>
      <c r="AA1" s="1165"/>
      <c r="AB1" s="1165"/>
      <c r="AC1" s="1165"/>
      <c r="AD1" s="1165"/>
      <c r="AE1" s="1165"/>
      <c r="AF1" s="1011" t="s">
        <v>25</v>
      </c>
      <c r="AG1" s="1011"/>
      <c r="AH1" s="1011"/>
      <c r="AI1" s="1012" t="str">
        <f>IF(G5="","",G5)</f>
        <v/>
      </c>
      <c r="AJ1" s="1012"/>
      <c r="AK1" s="1012"/>
      <c r="AL1" s="1012"/>
      <c r="AM1" s="1012"/>
      <c r="AN1" s="1012"/>
      <c r="AO1" s="1012"/>
      <c r="AP1" s="1012"/>
      <c r="AS1" s="1179" t="str">
        <f>B9&amp;G9&amp;L9</f>
        <v/>
      </c>
      <c r="AT1" s="1180"/>
      <c r="AU1" s="1180"/>
      <c r="AV1" s="1180"/>
      <c r="AW1" s="1180"/>
      <c r="AX1" s="1180"/>
      <c r="AY1" s="1180"/>
      <c r="AZ1" s="1180"/>
      <c r="BA1" s="1180"/>
      <c r="BB1" s="1180"/>
      <c r="BC1" s="1180"/>
      <c r="BD1" s="1180"/>
      <c r="BE1" s="1181"/>
      <c r="BF1" s="1178" t="str">
        <f>IFERROR(VLOOKUP(Y5,【参考】数式用!$AH$2:$AI$34,2,FALSE),"")</f>
        <v/>
      </c>
      <c r="BG1" s="1178"/>
      <c r="BH1" s="1178"/>
      <c r="BI1" s="1178"/>
      <c r="BJ1" s="1178"/>
      <c r="BK1" s="1178"/>
      <c r="BL1" s="1178"/>
      <c r="BM1" s="1178"/>
      <c r="BN1" s="1178"/>
      <c r="BO1" s="1178"/>
      <c r="BP1" s="1178"/>
      <c r="CE1" s="74" t="s">
        <v>2190</v>
      </c>
    </row>
    <row r="2" spans="1:88" s="75" customFormat="1" ht="19.5" customHeight="1" thickBot="1">
      <c r="C2" s="73"/>
      <c r="D2" s="73"/>
      <c r="E2" s="73"/>
      <c r="F2" s="73"/>
      <c r="G2" s="73"/>
      <c r="H2" s="73"/>
      <c r="I2" s="73"/>
      <c r="J2" s="73"/>
      <c r="K2" s="73"/>
      <c r="L2" s="73"/>
      <c r="M2" s="73"/>
      <c r="N2" s="1165"/>
      <c r="O2" s="1165"/>
      <c r="P2" s="1165"/>
      <c r="Q2" s="1165"/>
      <c r="R2" s="1165"/>
      <c r="S2" s="1165"/>
      <c r="T2" s="1165"/>
      <c r="U2" s="1165"/>
      <c r="V2" s="1165"/>
      <c r="W2" s="1165"/>
      <c r="X2" s="1165"/>
      <c r="Y2" s="1165"/>
      <c r="Z2" s="1165"/>
      <c r="AA2" s="1165"/>
      <c r="AB2" s="1165"/>
      <c r="AC2" s="1165"/>
      <c r="AD2" s="1165"/>
      <c r="AE2" s="1165"/>
      <c r="AF2" s="73"/>
      <c r="AG2" s="73"/>
      <c r="AH2" s="73"/>
      <c r="AI2" s="73"/>
      <c r="AJ2" s="73"/>
      <c r="AK2" s="73"/>
      <c r="AL2" s="73"/>
      <c r="AM2" s="73"/>
      <c r="AN2" s="73"/>
      <c r="AO2" s="73"/>
      <c r="AP2" s="73"/>
      <c r="AQ2" s="536"/>
      <c r="AR2" s="536"/>
      <c r="CE2" s="1003" t="s">
        <v>2193</v>
      </c>
      <c r="CF2" s="1003"/>
      <c r="CG2" s="1003"/>
      <c r="CH2" s="1003"/>
      <c r="CI2" s="984" t="str">
        <f>IF(AI1&lt;&gt;"",1,"")</f>
        <v/>
      </c>
      <c r="CJ2" s="985"/>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1003" t="s">
        <v>2187</v>
      </c>
      <c r="CF3" s="1003"/>
      <c r="CG3" s="1003"/>
      <c r="CH3" s="1003"/>
      <c r="CI3" s="989" t="str">
        <f>IF(AND(L9="ベア加算",Q49="ベア加算"),1,"")</f>
        <v/>
      </c>
      <c r="CJ3" s="990"/>
    </row>
    <row r="4" spans="1:88" ht="28.5" customHeight="1">
      <c r="B4" s="1084" t="s">
        <v>2238</v>
      </c>
      <c r="C4" s="1084"/>
      <c r="D4" s="1084"/>
      <c r="E4" s="1084"/>
      <c r="F4" s="1084"/>
      <c r="G4" s="1085" t="s">
        <v>0</v>
      </c>
      <c r="H4" s="1085"/>
      <c r="I4" s="1085"/>
      <c r="J4" s="1086" t="s">
        <v>1</v>
      </c>
      <c r="K4" s="1087"/>
      <c r="L4" s="1087"/>
      <c r="M4" s="1087"/>
      <c r="N4" s="1087"/>
      <c r="O4" s="1088"/>
      <c r="P4" s="1195" t="s">
        <v>2</v>
      </c>
      <c r="Q4" s="1196"/>
      <c r="R4" s="1196"/>
      <c r="S4" s="1196"/>
      <c r="T4" s="1196"/>
      <c r="U4" s="1196"/>
      <c r="V4" s="1196"/>
      <c r="W4" s="1196"/>
      <c r="X4" s="1197"/>
      <c r="Y4" s="1086" t="s">
        <v>3</v>
      </c>
      <c r="Z4" s="1087"/>
      <c r="AA4" s="1087"/>
      <c r="AB4" s="1087"/>
      <c r="AC4" s="1087"/>
      <c r="AD4" s="1088"/>
      <c r="AE4" s="1127" t="s">
        <v>2318</v>
      </c>
      <c r="AF4" s="1128"/>
      <c r="AG4" s="1128"/>
      <c r="AH4" s="1129"/>
      <c r="AI4" s="1127" t="s">
        <v>2319</v>
      </c>
      <c r="AJ4" s="1128"/>
      <c r="AK4" s="1128"/>
      <c r="AL4" s="1129"/>
      <c r="AM4" s="1127" t="s">
        <v>2320</v>
      </c>
      <c r="AN4" s="1128"/>
      <c r="AO4" s="1128"/>
      <c r="AP4" s="1129"/>
      <c r="AS4" s="83"/>
      <c r="AT4" s="1183" t="s">
        <v>2096</v>
      </c>
      <c r="AU4" s="1183" t="s">
        <v>2056</v>
      </c>
      <c r="AV4" s="1183" t="s">
        <v>2057</v>
      </c>
      <c r="AW4" s="1183" t="s">
        <v>2058</v>
      </c>
      <c r="AX4" s="1183" t="s">
        <v>2059</v>
      </c>
      <c r="AY4" s="1183" t="s">
        <v>2060</v>
      </c>
      <c r="AZ4" s="1183" t="s">
        <v>2095</v>
      </c>
      <c r="BA4" s="84"/>
      <c r="CE4" s="1003" t="s">
        <v>2192</v>
      </c>
      <c r="CF4" s="1003"/>
      <c r="CG4" s="1003"/>
      <c r="CH4" s="1003"/>
      <c r="CI4" s="991" t="str">
        <f>IF(OR(OR(G49="処遇加算Ⅰ",G49="処遇加算Ⅱ"),OR(AS48="処遇加算Ⅰ",AS48="処遇加算Ⅱ")),1,"")</f>
        <v/>
      </c>
      <c r="CJ4" s="992"/>
    </row>
    <row r="5" spans="1:88" ht="33" customHeight="1">
      <c r="B5" s="1143"/>
      <c r="C5" s="1143"/>
      <c r="D5" s="1143"/>
      <c r="E5" s="1143"/>
      <c r="F5" s="1143"/>
      <c r="G5" s="1144"/>
      <c r="H5" s="1144"/>
      <c r="I5" s="1144"/>
      <c r="J5" s="1145"/>
      <c r="K5" s="1145"/>
      <c r="L5" s="1145"/>
      <c r="M5" s="1146"/>
      <c r="N5" s="1146"/>
      <c r="O5" s="1146"/>
      <c r="P5" s="1214"/>
      <c r="Q5" s="1215"/>
      <c r="R5" s="1215"/>
      <c r="S5" s="1215"/>
      <c r="T5" s="1215"/>
      <c r="U5" s="1215"/>
      <c r="V5" s="1215"/>
      <c r="W5" s="1215"/>
      <c r="X5" s="1216"/>
      <c r="Y5" s="1130"/>
      <c r="Z5" s="1130"/>
      <c r="AA5" s="1130"/>
      <c r="AB5" s="1130"/>
      <c r="AC5" s="1130"/>
      <c r="AD5" s="1130"/>
      <c r="AE5" s="1198"/>
      <c r="AF5" s="1199"/>
      <c r="AG5" s="1199"/>
      <c r="AH5" s="1200"/>
      <c r="AI5" s="1198"/>
      <c r="AJ5" s="1199"/>
      <c r="AK5" s="1199"/>
      <c r="AL5" s="1200"/>
      <c r="AM5" s="1201">
        <f>AE5-AI5</f>
        <v>0</v>
      </c>
      <c r="AN5" s="1202"/>
      <c r="AO5" s="1202"/>
      <c r="AP5" s="1203"/>
      <c r="AS5" s="83"/>
      <c r="AT5" s="1184"/>
      <c r="AU5" s="1184"/>
      <c r="AV5" s="1184"/>
      <c r="AW5" s="1184"/>
      <c r="AX5" s="1184"/>
      <c r="AY5" s="1184"/>
      <c r="AZ5" s="1184"/>
      <c r="BA5" s="84"/>
      <c r="CE5" s="1003" t="s">
        <v>2186</v>
      </c>
      <c r="CF5" s="1003"/>
      <c r="CG5" s="1003"/>
      <c r="CH5" s="1003"/>
      <c r="CI5" s="991" t="str">
        <f>IF(OR(G49="処遇加算Ⅰ",AS48="処遇加算Ⅰ"),1,"")</f>
        <v/>
      </c>
      <c r="CJ5" s="992"/>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1184"/>
      <c r="AU6" s="1184"/>
      <c r="AV6" s="1184"/>
      <c r="AW6" s="1184"/>
      <c r="AX6" s="1184"/>
      <c r="AY6" s="1184"/>
      <c r="AZ6" s="1184"/>
      <c r="BA6" s="84"/>
      <c r="CE6" s="1003" t="s">
        <v>2189</v>
      </c>
      <c r="CF6" s="1003"/>
      <c r="CG6" s="1003"/>
      <c r="CH6" s="1003"/>
      <c r="CI6" s="991" t="str">
        <f>IF(OR(AH61=1,AP61=1),1,"")</f>
        <v/>
      </c>
      <c r="CJ6" s="992"/>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1185"/>
      <c r="AU7" s="1185"/>
      <c r="AV7" s="1185"/>
      <c r="AW7" s="1185"/>
      <c r="AX7" s="1185"/>
      <c r="AY7" s="1185"/>
      <c r="AZ7" s="1185"/>
      <c r="BA7" s="84"/>
      <c r="CE7" s="1004" t="s">
        <v>2188</v>
      </c>
      <c r="CF7" s="1004"/>
      <c r="CG7" s="1004"/>
      <c r="CH7" s="1004"/>
      <c r="CI7" s="991" t="str">
        <f>IF(AND(AH62=1,AD41=""),1,"")</f>
        <v/>
      </c>
      <c r="CJ7" s="992"/>
    </row>
    <row r="8" spans="1:88" ht="17.25" customHeight="1" thickBot="1">
      <c r="B8" s="1047" t="s">
        <v>2146</v>
      </c>
      <c r="C8" s="1048"/>
      <c r="D8" s="1048"/>
      <c r="E8" s="1048"/>
      <c r="F8" s="1048"/>
      <c r="G8" s="1048"/>
      <c r="H8" s="1048"/>
      <c r="I8" s="1048"/>
      <c r="J8" s="1048"/>
      <c r="K8" s="1048"/>
      <c r="L8" s="1048"/>
      <c r="M8" s="1048"/>
      <c r="N8" s="1048"/>
      <c r="O8" s="1048"/>
      <c r="P8" s="1048"/>
      <c r="Q8" s="1048"/>
      <c r="R8" s="1048"/>
      <c r="S8" s="1049"/>
      <c r="T8" s="1040" t="s">
        <v>12</v>
      </c>
      <c r="U8" s="1041"/>
      <c r="V8" s="1204" t="str">
        <f>IFERROR(IF(VLOOKUP(AS1,【参考】数式用2!E6:L23,3,FALSE)="","",VLOOKUP(AS1,【参考】数式用2!E6:L23,3,FALSE)),"")</f>
        <v/>
      </c>
      <c r="W8" s="1205"/>
      <c r="X8" s="1205"/>
      <c r="Y8" s="1205"/>
      <c r="Z8" s="1206"/>
      <c r="AA8" s="1186" t="str">
        <f>IFERROR(VLOOKUP(AS1,【参考】数式用2!E6:L23,4,FALSE),"")</f>
        <v/>
      </c>
      <c r="AB8" s="1186"/>
      <c r="AC8" s="1186"/>
      <c r="AD8" s="1186"/>
      <c r="AE8" s="1186"/>
      <c r="AF8" s="1186"/>
      <c r="AG8" s="1186"/>
      <c r="AH8" s="1186"/>
      <c r="AI8" s="1186"/>
      <c r="AJ8" s="1186"/>
      <c r="AK8" s="1186"/>
      <c r="AL8" s="1186"/>
      <c r="AM8" s="1186"/>
      <c r="AN8" s="1186"/>
      <c r="AO8" s="1186"/>
      <c r="AP8" s="1187"/>
      <c r="AS8" s="83"/>
      <c r="AT8" s="987" t="str">
        <f>IF(L9="ベア加算","",IF(OR(V8="新加算Ⅰ",V8="新加算Ⅱ",V8="新加算Ⅲ",V8="新加算Ⅳ"),"○",""))</f>
        <v/>
      </c>
      <c r="AU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7" t="str">
        <f>IF(OR(V8="新加算Ⅰ",V8="新加算Ⅱ",V8="新加算Ⅲ",V8="新加算Ⅴ(１)",V8="新加算Ⅴ(３)",V8="新加算Ⅴ(８)"),"○","")</f>
        <v/>
      </c>
      <c r="AX8" s="987" t="str">
        <f>IF(OR(V8="新加算Ⅰ",V8="新加算Ⅱ",V8="新加算Ⅴ(１)",V8="新加算Ⅴ(２)",V8="新加算Ⅴ(３)",V8="新加算Ⅴ(４)",V8="新加算Ⅴ(５)",V8="新加算Ⅴ(６)",V8="新加算Ⅴ(７)",V8="新加算Ⅴ(９)",V8="新加算Ⅴ(10)",V8="新加算Ⅴ(12)"),"○","")</f>
        <v/>
      </c>
      <c r="AY8" s="987" t="str">
        <f>IF(OR(V8="新加算Ⅰ",V8="新加算Ⅴ(１)",V8="新加算Ⅴ(２)",V8="新加算Ⅴ(５)",V8="新加算Ⅴ(７)",V8="新加算Ⅴ(10)"),"○","")</f>
        <v/>
      </c>
      <c r="AZ8" s="987" t="str">
        <f>IF(OR(V8="新加算Ⅰ",V8="新加算Ⅱ",V8="新加算Ⅴ(１)",V8="新加算Ⅴ(２)",V8="新加算Ⅴ(３)",V8="新加算Ⅴ(４)",V8="新加算Ⅴ(５)",V8="新加算Ⅴ(６)",V8="新加算Ⅴ(７)",V8="新加算Ⅴ(９)",V8="新加算Ⅴ(10)",V8="新加算Ⅴ(12)"),"○","")</f>
        <v/>
      </c>
      <c r="BA8" s="84"/>
      <c r="CE8" s="1004" t="s">
        <v>2188</v>
      </c>
      <c r="CF8" s="1004"/>
      <c r="CG8" s="1004"/>
      <c r="CH8" s="1004"/>
      <c r="CI8" s="991" t="str">
        <f>IF(AND(AP62=1,AL41=""),1,"")</f>
        <v/>
      </c>
      <c r="CJ8" s="992"/>
    </row>
    <row r="9" spans="1:88" ht="26.25" customHeight="1">
      <c r="B9" s="1093"/>
      <c r="C9" s="1094"/>
      <c r="D9" s="1094"/>
      <c r="E9" s="1094"/>
      <c r="F9" s="1095"/>
      <c r="G9" s="1096"/>
      <c r="H9" s="1097"/>
      <c r="I9" s="1097"/>
      <c r="J9" s="1097"/>
      <c r="K9" s="1098"/>
      <c r="L9" s="1099"/>
      <c r="M9" s="1100"/>
      <c r="N9" s="1100"/>
      <c r="O9" s="1100"/>
      <c r="P9" s="1101"/>
      <c r="Q9" s="1147" t="s">
        <v>2052</v>
      </c>
      <c r="R9" s="1148"/>
      <c r="S9" s="1148"/>
      <c r="T9" s="1040"/>
      <c r="U9" s="1041"/>
      <c r="V9" s="1207" t="str">
        <f>IFERROR(VLOOKUP(Y5,【参考】数式用!$A$5:$AB$37,MATCH(V8,【参考】数式用!$B$4:$AB$4,0)+1,FALSE),"")</f>
        <v/>
      </c>
      <c r="W9" s="1208"/>
      <c r="X9" s="1208"/>
      <c r="Y9" s="1208"/>
      <c r="Z9" s="1209"/>
      <c r="AA9" s="1188"/>
      <c r="AB9" s="1188"/>
      <c r="AC9" s="1188"/>
      <c r="AD9" s="1188"/>
      <c r="AE9" s="1188"/>
      <c r="AF9" s="1188"/>
      <c r="AG9" s="1188"/>
      <c r="AH9" s="1188"/>
      <c r="AI9" s="1188"/>
      <c r="AJ9" s="1188"/>
      <c r="AK9" s="1188"/>
      <c r="AL9" s="1188"/>
      <c r="AM9" s="1188"/>
      <c r="AN9" s="1188"/>
      <c r="AO9" s="1188"/>
      <c r="AP9" s="1189"/>
      <c r="AS9" s="83"/>
      <c r="AT9" s="988"/>
      <c r="AU9" s="988"/>
      <c r="AV9" s="988"/>
      <c r="AW9" s="988"/>
      <c r="AX9" s="988"/>
      <c r="AY9" s="988"/>
      <c r="AZ9" s="988"/>
      <c r="BA9" s="84"/>
      <c r="CE9" s="1003" t="s">
        <v>2188</v>
      </c>
      <c r="CF9" s="1003"/>
      <c r="CG9" s="1003"/>
      <c r="CH9" s="1003"/>
      <c r="CI9" s="991" t="str">
        <f>IF(OR(AH62=1,AP62=1),1,"")</f>
        <v/>
      </c>
      <c r="CJ9" s="992"/>
    </row>
    <row r="10" spans="1:88" ht="11.25" customHeight="1">
      <c r="B10" s="1102" t="str">
        <f>IFERROR(VLOOKUP(Y5,【参考】数式用!$A$5:$J$37,MATCH(B9,【参考】数式用!$B$4:$J$4,0)+1,0),"")</f>
        <v/>
      </c>
      <c r="C10" s="1103"/>
      <c r="D10" s="1103"/>
      <c r="E10" s="1103"/>
      <c r="F10" s="1104"/>
      <c r="G10" s="1102" t="str">
        <f>IFERROR(VLOOKUP(Y5,【参考】数式用!$A$5:$J$37,MATCH(G9,【参考】数式用!$B$4:$J$4,0)+1,0),"")</f>
        <v/>
      </c>
      <c r="H10" s="1103"/>
      <c r="I10" s="1103"/>
      <c r="J10" s="1103"/>
      <c r="K10" s="1104"/>
      <c r="L10" s="1108" t="str">
        <f>IFERROR(VLOOKUP(Y5,【参考】数式用!$A$5:$J$37,MATCH(L9,【参考】数式用!$B$4:$J$4,0)+1,0),"")</f>
        <v/>
      </c>
      <c r="M10" s="1109"/>
      <c r="N10" s="1109"/>
      <c r="O10" s="1109"/>
      <c r="P10" s="1110"/>
      <c r="Q10" s="1035">
        <f>SUM(B10,G10,L10)</f>
        <v>0</v>
      </c>
      <c r="R10" s="1036"/>
      <c r="S10" s="1036"/>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1003" t="s">
        <v>2191</v>
      </c>
      <c r="CF10" s="1003"/>
      <c r="CG10" s="1003"/>
      <c r="CH10" s="1003"/>
      <c r="CI10" s="991">
        <f>IF(OR(AH63=1,AP63=1),1,0)</f>
        <v>0</v>
      </c>
      <c r="CJ10" s="992"/>
    </row>
    <row r="11" spans="1:88" s="94" customFormat="1" ht="20.25" customHeight="1" thickBot="1">
      <c r="B11" s="1105"/>
      <c r="C11" s="1106"/>
      <c r="D11" s="1106"/>
      <c r="E11" s="1106"/>
      <c r="F11" s="1107"/>
      <c r="G11" s="1105"/>
      <c r="H11" s="1106"/>
      <c r="I11" s="1106"/>
      <c r="J11" s="1106"/>
      <c r="K11" s="1107"/>
      <c r="L11" s="1111"/>
      <c r="M11" s="1112"/>
      <c r="N11" s="1112"/>
      <c r="O11" s="1112"/>
      <c r="P11" s="1113"/>
      <c r="Q11" s="1035"/>
      <c r="R11" s="1036"/>
      <c r="S11" s="1036"/>
      <c r="T11" s="1042"/>
      <c r="U11" s="1041"/>
      <c r="V11" s="1126" t="str">
        <f>IFERROR(IF(VLOOKUP(AS1,【参考】数式用2!E6:L23,5,FALSE)="","",VLOOKUP(AS1,【参考】数式用2!E6:L23,5,FALSE)),"")</f>
        <v/>
      </c>
      <c r="W11" s="1126"/>
      <c r="X11" s="1126"/>
      <c r="Y11" s="1126"/>
      <c r="Z11" s="1126"/>
      <c r="AA11" s="1186" t="str">
        <f>IFERROR(VLOOKUP(AS1,【参考】数式用2!E6:L23,6,FALSE),"")</f>
        <v/>
      </c>
      <c r="AB11" s="1186"/>
      <c r="AC11" s="1186"/>
      <c r="AD11" s="1186"/>
      <c r="AE11" s="1186"/>
      <c r="AF11" s="1186"/>
      <c r="AG11" s="1186"/>
      <c r="AH11" s="1186"/>
      <c r="AI11" s="1186"/>
      <c r="AJ11" s="1186"/>
      <c r="AK11" s="1186"/>
      <c r="AL11" s="1186"/>
      <c r="AM11" s="1186"/>
      <c r="AN11" s="1186"/>
      <c r="AO11" s="1186"/>
      <c r="AP11" s="1187"/>
      <c r="AS11" s="99"/>
      <c r="AT11" s="987" t="str">
        <f>IF(L9="ベア加算","",IF(OR(V11="新加算Ⅰ",V11="新加算Ⅱ",V11="新加算Ⅲ",V11="新加算Ⅳ"),"○",""))</f>
        <v/>
      </c>
      <c r="AU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7" t="str">
        <f>IF(OR(V11="新加算Ⅰ",V11="新加算Ⅱ",V11="新加算Ⅲ",V11="新加算Ⅴ(１)",V11="新加算Ⅴ(３)",V11="新加算Ⅴ(８)"),"○","")</f>
        <v/>
      </c>
      <c r="AX11" s="987" t="str">
        <f>IF(OR(V11="新加算Ⅰ",V11="新加算Ⅱ",V11="新加算Ⅴ(１)",V11="新加算Ⅴ(２)",V11="新加算Ⅴ(３)",V11="新加算Ⅴ(４)",V11="新加算Ⅴ(５)",V11="新加算Ⅴ(６)",V11="新加算Ⅴ(７)",V11="新加算Ⅴ(９)",V11="新加算Ⅴ(10)",V11="新加算Ⅴ(12)"),"○","")</f>
        <v/>
      </c>
      <c r="AY11" s="987" t="str">
        <f>IF(OR(V11="新加算Ⅰ",V11="新加算Ⅴ(１)",V11="新加算Ⅴ(２)",V11="新加算Ⅴ(５)",V11="新加算Ⅴ(７)",V11="新加算Ⅴ(10)"),"○","")</f>
        <v/>
      </c>
      <c r="AZ11" s="98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4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42"/>
      <c r="D12" s="1142"/>
      <c r="E12" s="1142"/>
      <c r="F12" s="1142"/>
      <c r="G12" s="1142"/>
      <c r="H12" s="1142"/>
      <c r="I12" s="1142"/>
      <c r="J12" s="1142"/>
      <c r="K12" s="1142"/>
      <c r="L12" s="1142"/>
      <c r="M12" s="1142"/>
      <c r="N12" s="1142"/>
      <c r="O12" s="1142"/>
      <c r="P12" s="1142"/>
      <c r="Q12" s="1142"/>
      <c r="R12" s="1142"/>
      <c r="S12" s="1142"/>
      <c r="T12" s="1042"/>
      <c r="U12" s="1041"/>
      <c r="V12" s="1213" t="str">
        <f>IFERROR(VLOOKUP(Y5,【参考】数式用!$A$5:$AB$37,MATCH(V11,【参考】数式用!$B$4:$AB$4,0)+1,FALSE),"")</f>
        <v/>
      </c>
      <c r="W12" s="1213"/>
      <c r="X12" s="1213"/>
      <c r="Y12" s="1213"/>
      <c r="Z12" s="1213"/>
      <c r="AA12" s="1188"/>
      <c r="AB12" s="1188"/>
      <c r="AC12" s="1188"/>
      <c r="AD12" s="1188"/>
      <c r="AE12" s="1188"/>
      <c r="AF12" s="1188"/>
      <c r="AG12" s="1188"/>
      <c r="AH12" s="1188"/>
      <c r="AI12" s="1188"/>
      <c r="AJ12" s="1188"/>
      <c r="AK12" s="1188"/>
      <c r="AL12" s="1188"/>
      <c r="AM12" s="1188"/>
      <c r="AN12" s="1188"/>
      <c r="AO12" s="1188"/>
      <c r="AP12" s="1189"/>
      <c r="AS12" s="83"/>
      <c r="AT12" s="988"/>
      <c r="AU12" s="988"/>
      <c r="AV12" s="988"/>
      <c r="AW12" s="988"/>
      <c r="AX12" s="988"/>
      <c r="AY12" s="988"/>
      <c r="AZ12" s="988"/>
      <c r="BA12" s="84"/>
    </row>
    <row r="13" spans="1:88" ht="12" customHeight="1">
      <c r="A13" s="78"/>
      <c r="B13" s="1158" t="s">
        <v>2116</v>
      </c>
      <c r="C13" s="1159"/>
      <c r="D13" s="1159"/>
      <c r="E13" s="1159"/>
      <c r="F13" s="1159"/>
      <c r="G13" s="1159"/>
      <c r="H13" s="1159"/>
      <c r="I13" s="1159"/>
      <c r="J13" s="1159"/>
      <c r="K13" s="1159"/>
      <c r="L13" s="1159"/>
      <c r="M13" s="1159"/>
      <c r="N13" s="1159"/>
      <c r="O13" s="1159"/>
      <c r="P13" s="1159"/>
      <c r="Q13" s="1159"/>
      <c r="R13" s="1159"/>
      <c r="S13" s="1160"/>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161"/>
      <c r="C14" s="1162"/>
      <c r="D14" s="1162"/>
      <c r="E14" s="1162"/>
      <c r="F14" s="1162"/>
      <c r="G14" s="1162"/>
      <c r="H14" s="1162"/>
      <c r="I14" s="1162"/>
      <c r="J14" s="1162"/>
      <c r="K14" s="1162"/>
      <c r="L14" s="1162"/>
      <c r="M14" s="1162"/>
      <c r="N14" s="1162"/>
      <c r="O14" s="1162"/>
      <c r="P14" s="1162"/>
      <c r="Q14" s="1162"/>
      <c r="R14" s="1162"/>
      <c r="S14" s="1163"/>
      <c r="U14" s="533"/>
      <c r="V14" s="1126" t="str">
        <f>IFERROR(IF(VLOOKUP(AS1,【参考】数式用2!E6:L23,7,FALSE)="","",VLOOKUP(AS1,【参考】数式用2!E6:L23,7,FALSE)),"")</f>
        <v/>
      </c>
      <c r="W14" s="1126"/>
      <c r="X14" s="1126"/>
      <c r="Y14" s="1126"/>
      <c r="Z14" s="1126"/>
      <c r="AA14" s="1190" t="str">
        <f>IFERROR(VLOOKUP(AS1,【参考】数式用2!E6:L23,8,FALSE),"")</f>
        <v/>
      </c>
      <c r="AB14" s="1186"/>
      <c r="AC14" s="1186"/>
      <c r="AD14" s="1186"/>
      <c r="AE14" s="1186"/>
      <c r="AF14" s="1186"/>
      <c r="AG14" s="1186"/>
      <c r="AH14" s="1186"/>
      <c r="AI14" s="1186"/>
      <c r="AJ14" s="1186"/>
      <c r="AK14" s="1186"/>
      <c r="AL14" s="1186"/>
      <c r="AM14" s="1186"/>
      <c r="AN14" s="1186"/>
      <c r="AO14" s="1186"/>
      <c r="AP14" s="1187"/>
      <c r="AS14" s="83"/>
      <c r="AT14" s="987" t="str">
        <f>IF(L9="ベア加算","",IF(OR(V14="新加算Ⅰ",V14="新加算Ⅱ",V14="新加算Ⅲ",V14="新加算Ⅳ"),"○",""))</f>
        <v/>
      </c>
      <c r="AU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7" t="str">
        <f>IF(OR(V14="新加算Ⅰ",V14="新加算Ⅱ",V14="新加算Ⅲ",V14="新加算Ⅴ(１)",V14="新加算Ⅴ(３)",V14="新加算Ⅴ(８)"),"○","")</f>
        <v/>
      </c>
      <c r="AX14" s="987" t="str">
        <f>IF(OR(V14="新加算Ⅰ",V14="新加算Ⅱ",V14="新加算Ⅴ(１)",V14="新加算Ⅴ(２)",V14="新加算Ⅴ(３)",V14="新加算Ⅴ(４)",V14="新加算Ⅴ(５)",V14="新加算Ⅴ(６)",V14="新加算Ⅴ(７)",V14="新加算Ⅴ(９)",V14="新加算Ⅴ(10)",V14="新加算Ⅴ(12)"),"○","")</f>
        <v/>
      </c>
      <c r="AY14" s="987" t="str">
        <f>IF(OR(V14="新加算Ⅰ",V14="新加算Ⅴ(１)",V14="新加算Ⅴ(２)",V14="新加算Ⅴ(５)",V14="新加算Ⅴ(７)",V14="新加算Ⅴ(10)"),"○","")</f>
        <v/>
      </c>
      <c r="AZ14" s="98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149" t="s">
        <v>2110</v>
      </c>
      <c r="C15" s="1150"/>
      <c r="D15" s="54">
        <v>6</v>
      </c>
      <c r="E15" s="537" t="s">
        <v>2111</v>
      </c>
      <c r="F15" s="54">
        <v>4</v>
      </c>
      <c r="G15" s="537" t="s">
        <v>2112</v>
      </c>
      <c r="H15" s="1151" t="s">
        <v>2113</v>
      </c>
      <c r="I15" s="1151"/>
      <c r="J15" s="1164"/>
      <c r="K15" s="54">
        <v>7</v>
      </c>
      <c r="L15" s="537" t="s">
        <v>2111</v>
      </c>
      <c r="M15" s="54">
        <v>3</v>
      </c>
      <c r="N15" s="537" t="s">
        <v>2112</v>
      </c>
      <c r="O15" s="537" t="s">
        <v>2114</v>
      </c>
      <c r="P15" s="104">
        <f>(K15*12+M15)-(D15*12+F15)+1</f>
        <v>12</v>
      </c>
      <c r="Q15" s="1151" t="s">
        <v>2115</v>
      </c>
      <c r="R15" s="1151"/>
      <c r="S15" s="105" t="s">
        <v>69</v>
      </c>
      <c r="U15" s="533"/>
      <c r="V15" s="1152" t="str">
        <f>IFERROR(VLOOKUP(Y5,【参考】数式用!$A$5:$AB$37,MATCH(V14,【参考】数式用!$B$4:$AB$4,0)+1,FALSE),"")</f>
        <v/>
      </c>
      <c r="W15" s="1153"/>
      <c r="X15" s="1153"/>
      <c r="Y15" s="1153"/>
      <c r="Z15" s="1154"/>
      <c r="AA15" s="1065"/>
      <c r="AB15" s="1066"/>
      <c r="AC15" s="1066"/>
      <c r="AD15" s="1066"/>
      <c r="AE15" s="1066"/>
      <c r="AF15" s="1066"/>
      <c r="AG15" s="1066"/>
      <c r="AH15" s="1066"/>
      <c r="AI15" s="1066"/>
      <c r="AJ15" s="1066"/>
      <c r="AK15" s="1066"/>
      <c r="AL15" s="1066"/>
      <c r="AM15" s="1066"/>
      <c r="AN15" s="1066"/>
      <c r="AO15" s="1066"/>
      <c r="AP15" s="1191"/>
      <c r="AS15" s="83"/>
      <c r="AT15" s="993"/>
      <c r="AU15" s="993"/>
      <c r="AV15" s="993"/>
      <c r="AW15" s="993"/>
      <c r="AX15" s="993"/>
      <c r="AY15" s="993"/>
      <c r="AZ15" s="993"/>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155"/>
      <c r="W16" s="1156"/>
      <c r="X16" s="1156"/>
      <c r="Y16" s="1156"/>
      <c r="Z16" s="1157"/>
      <c r="AA16" s="1192"/>
      <c r="AB16" s="1193"/>
      <c r="AC16" s="1193"/>
      <c r="AD16" s="1193"/>
      <c r="AE16" s="1193"/>
      <c r="AF16" s="1193"/>
      <c r="AG16" s="1193"/>
      <c r="AH16" s="1193"/>
      <c r="AI16" s="1193"/>
      <c r="AJ16" s="1193"/>
      <c r="AK16" s="1193"/>
      <c r="AL16" s="1193"/>
      <c r="AM16" s="1193"/>
      <c r="AN16" s="1193"/>
      <c r="AO16" s="1193"/>
      <c r="AP16" s="1194"/>
      <c r="AS16" s="83"/>
      <c r="AT16" s="988"/>
      <c r="AU16" s="988"/>
      <c r="AV16" s="988"/>
      <c r="AW16" s="988"/>
      <c r="AX16" s="988"/>
      <c r="AY16" s="988"/>
      <c r="AZ16" s="988"/>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51" t="s">
        <v>2063</v>
      </c>
      <c r="C18" s="1051"/>
      <c r="D18" s="1051"/>
      <c r="E18" s="1051"/>
      <c r="F18" s="1051"/>
      <c r="G18" s="1051"/>
      <c r="H18" s="1051"/>
      <c r="I18" s="1051"/>
      <c r="J18" s="1051"/>
      <c r="K18" s="1051"/>
      <c r="L18" s="1051"/>
      <c r="M18" s="1051"/>
      <c r="N18" s="1051"/>
      <c r="O18" s="1051"/>
      <c r="P18" s="1051"/>
      <c r="Q18" s="1051"/>
      <c r="R18" s="1051"/>
      <c r="S18" s="1051"/>
      <c r="AI18" s="116"/>
      <c r="AJ18" s="116"/>
      <c r="AK18" s="116"/>
      <c r="AL18" s="116"/>
      <c r="AM18" s="116"/>
      <c r="AN18" s="116"/>
      <c r="AO18" s="116"/>
      <c r="AP18" s="116"/>
      <c r="AQ18" s="116"/>
    </row>
    <row r="19" spans="2:60" ht="6" customHeight="1" thickBot="1">
      <c r="B19" s="1051"/>
      <c r="C19" s="1051"/>
      <c r="D19" s="1051"/>
      <c r="E19" s="1051"/>
      <c r="F19" s="1051"/>
      <c r="G19" s="1051"/>
      <c r="H19" s="1051"/>
      <c r="I19" s="1051"/>
      <c r="J19" s="1051"/>
      <c r="K19" s="1051"/>
      <c r="L19" s="1051"/>
      <c r="M19" s="1051"/>
      <c r="N19" s="1051"/>
      <c r="O19" s="1051"/>
      <c r="P19" s="1051"/>
      <c r="Q19" s="1051"/>
      <c r="R19" s="1051"/>
      <c r="S19" s="1051"/>
      <c r="AI19" s="116"/>
      <c r="AJ19" s="116"/>
      <c r="AK19" s="116"/>
      <c r="AL19" s="116"/>
      <c r="AM19" s="116"/>
      <c r="AN19" s="116"/>
      <c r="AO19" s="116"/>
      <c r="AP19" s="116"/>
      <c r="AQ19" s="116"/>
    </row>
    <row r="20" spans="2:60" ht="12.9" customHeight="1">
      <c r="B20" s="1167"/>
      <c r="C20" s="1167"/>
      <c r="D20" s="1167"/>
      <c r="E20" s="1167"/>
      <c r="F20" s="1167"/>
      <c r="G20" s="1167"/>
      <c r="H20" s="1167"/>
      <c r="I20" s="1167"/>
      <c r="J20" s="1167"/>
      <c r="K20" s="1167"/>
      <c r="L20" s="1167"/>
      <c r="M20" s="1167"/>
      <c r="N20" s="1167"/>
      <c r="O20" s="1167"/>
      <c r="P20" s="1167"/>
      <c r="Q20" s="1167"/>
      <c r="R20" s="1167"/>
      <c r="S20" s="1167"/>
      <c r="T20" s="117"/>
      <c r="U20" s="78"/>
      <c r="V20" s="986" t="s">
        <v>216</v>
      </c>
      <c r="W20" s="986"/>
      <c r="X20" s="986"/>
      <c r="Y20" s="986"/>
      <c r="Z20" s="986"/>
      <c r="AA20" s="91"/>
      <c r="AB20" s="91"/>
      <c r="AC20" s="986" t="str">
        <f>IF(F15=4,"R6.4～R6.5",IF(F15=5,"R6.5",""))</f>
        <v>R6.4～R6.5</v>
      </c>
      <c r="AD20" s="986"/>
      <c r="AE20" s="986"/>
      <c r="AF20" s="986"/>
      <c r="AG20" s="986"/>
      <c r="AH20" s="986"/>
      <c r="AI20" s="91"/>
      <c r="AJ20" s="91"/>
      <c r="AK20" s="986" t="str">
        <f>IF(OR(F15=4,F15=5),"R6.6","R"&amp;D15&amp;"."&amp;F15)&amp;"～R"&amp;K15&amp;"."&amp;M15</f>
        <v>R6.6～R7.3</v>
      </c>
      <c r="AL20" s="986"/>
      <c r="AM20" s="986"/>
      <c r="AN20" s="986"/>
      <c r="AO20" s="986"/>
      <c r="AP20" s="986"/>
      <c r="AS20" s="994" t="str">
        <f>IFERROR(VLOOKUP(AS1,【参考】数式用2!E6:S23,9,FALSE),"")</f>
        <v/>
      </c>
      <c r="AT20" s="995"/>
      <c r="AU20" s="995"/>
      <c r="AV20" s="995"/>
      <c r="AW20" s="995"/>
      <c r="AX20" s="995"/>
      <c r="AY20" s="995"/>
      <c r="AZ20" s="995"/>
      <c r="BA20" s="995"/>
      <c r="BB20" s="995"/>
      <c r="BC20" s="995"/>
      <c r="BD20" s="995"/>
      <c r="BE20" s="995"/>
      <c r="BF20" s="995"/>
      <c r="BG20" s="995"/>
      <c r="BH20" s="996"/>
    </row>
    <row r="21" spans="2:60" ht="17.100000000000001" customHeight="1">
      <c r="B21" s="1115" t="s">
        <v>2122</v>
      </c>
      <c r="C21" s="1116"/>
      <c r="D21" s="1116"/>
      <c r="E21" s="1116"/>
      <c r="F21" s="1117"/>
      <c r="G21" s="1062" t="s">
        <v>217</v>
      </c>
      <c r="H21" s="1063"/>
      <c r="I21" s="1063"/>
      <c r="J21" s="1063"/>
      <c r="K21" s="1063"/>
      <c r="L21" s="1063"/>
      <c r="M21" s="1063"/>
      <c r="N21" s="1063"/>
      <c r="O21" s="1063"/>
      <c r="P21" s="1063"/>
      <c r="Q21" s="1063"/>
      <c r="R21" s="1063"/>
      <c r="S21" s="1063"/>
      <c r="T21" s="1064"/>
      <c r="U21" s="118"/>
      <c r="V21" s="538" t="str">
        <f>IFERROR(IF(L9="ベア加算","✓",""),"")</f>
        <v/>
      </c>
      <c r="W21" s="1013" t="s">
        <v>14</v>
      </c>
      <c r="X21" s="1013"/>
      <c r="Y21" s="1013"/>
      <c r="Z21" s="1013"/>
      <c r="AA21" s="1040" t="s">
        <v>12</v>
      </c>
      <c r="AB21" s="1041"/>
      <c r="AC21" s="120"/>
      <c r="AD21" s="1166" t="s">
        <v>14</v>
      </c>
      <c r="AE21" s="1166"/>
      <c r="AF21" s="1166"/>
      <c r="AG21" s="1166"/>
      <c r="AH21" s="1166"/>
      <c r="AI21" s="1040" t="s">
        <v>12</v>
      </c>
      <c r="AJ21" s="1041"/>
      <c r="AK21" s="121"/>
      <c r="AL21" s="1166" t="s">
        <v>14</v>
      </c>
      <c r="AM21" s="1166"/>
      <c r="AN21" s="1166"/>
      <c r="AO21" s="1166"/>
      <c r="AP21" s="1166"/>
      <c r="AS21" s="997"/>
      <c r="AT21" s="998"/>
      <c r="AU21" s="998"/>
      <c r="AV21" s="998"/>
      <c r="AW21" s="998"/>
      <c r="AX21" s="998"/>
      <c r="AY21" s="998"/>
      <c r="AZ21" s="998"/>
      <c r="BA21" s="998"/>
      <c r="BB21" s="998"/>
      <c r="BC21" s="998"/>
      <c r="BD21" s="998"/>
      <c r="BE21" s="998"/>
      <c r="BF21" s="998"/>
      <c r="BG21" s="998"/>
      <c r="BH21" s="999"/>
    </row>
    <row r="22" spans="2:60" ht="17.100000000000001" customHeight="1" thickBot="1">
      <c r="B22" s="1121"/>
      <c r="C22" s="1122"/>
      <c r="D22" s="1122"/>
      <c r="E22" s="1122"/>
      <c r="F22" s="1123"/>
      <c r="G22" s="1068"/>
      <c r="H22" s="1069"/>
      <c r="I22" s="1069"/>
      <c r="J22" s="1069"/>
      <c r="K22" s="1069"/>
      <c r="L22" s="1069"/>
      <c r="M22" s="1069"/>
      <c r="N22" s="1069"/>
      <c r="O22" s="1069"/>
      <c r="P22" s="1069"/>
      <c r="Q22" s="1069"/>
      <c r="R22" s="1069"/>
      <c r="S22" s="1069"/>
      <c r="T22" s="1070"/>
      <c r="U22" s="118"/>
      <c r="V22" s="122" t="str">
        <f>IFERROR(IF(L9="ベア加算なし","✓",""),"")</f>
        <v/>
      </c>
      <c r="W22" s="1021" t="s">
        <v>15</v>
      </c>
      <c r="X22" s="1013"/>
      <c r="Y22" s="1022"/>
      <c r="Z22" s="1023"/>
      <c r="AA22" s="1040"/>
      <c r="AB22" s="1041"/>
      <c r="AC22" s="120"/>
      <c r="AD22" s="1013" t="s">
        <v>15</v>
      </c>
      <c r="AE22" s="1013"/>
      <c r="AF22" s="1013"/>
      <c r="AG22" s="1013"/>
      <c r="AH22" s="1013"/>
      <c r="AI22" s="1040"/>
      <c r="AJ22" s="1041"/>
      <c r="AK22" s="121"/>
      <c r="AL22" s="1013" t="s">
        <v>15</v>
      </c>
      <c r="AM22" s="1013"/>
      <c r="AN22" s="1013"/>
      <c r="AO22" s="1013"/>
      <c r="AP22" s="1013"/>
      <c r="AS22" s="1000"/>
      <c r="AT22" s="1001"/>
      <c r="AU22" s="1001"/>
      <c r="AV22" s="1001"/>
      <c r="AW22" s="1001"/>
      <c r="AX22" s="1001"/>
      <c r="AY22" s="1001"/>
      <c r="AZ22" s="1001"/>
      <c r="BA22" s="1001"/>
      <c r="BB22" s="1001"/>
      <c r="BC22" s="1001"/>
      <c r="BD22" s="1001"/>
      <c r="BE22" s="1001"/>
      <c r="BF22" s="1001"/>
      <c r="BG22" s="1001"/>
      <c r="BH22" s="1002"/>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15" t="s">
        <v>2068</v>
      </c>
      <c r="C24" s="1116"/>
      <c r="D24" s="1116"/>
      <c r="E24" s="1116"/>
      <c r="F24" s="1117"/>
      <c r="G24" s="1062" t="s">
        <v>2321</v>
      </c>
      <c r="H24" s="1063"/>
      <c r="I24" s="1063"/>
      <c r="J24" s="1063"/>
      <c r="K24" s="1063"/>
      <c r="L24" s="1063"/>
      <c r="M24" s="1063"/>
      <c r="N24" s="1063"/>
      <c r="O24" s="1063"/>
      <c r="P24" s="1063"/>
      <c r="Q24" s="1063"/>
      <c r="R24" s="1063"/>
      <c r="S24" s="1063"/>
      <c r="T24" s="1064"/>
      <c r="U24" s="118"/>
      <c r="V24" s="538" t="str">
        <f>IFERROR(IF(OR(B9="処遇加算Ⅰ",B9="処遇加算Ⅱ"),"✓",""),"")</f>
        <v/>
      </c>
      <c r="W24" s="1071" t="s">
        <v>2097</v>
      </c>
      <c r="X24" s="1072"/>
      <c r="Y24" s="1072"/>
      <c r="Z24" s="1073"/>
      <c r="AA24" s="1040" t="s">
        <v>12</v>
      </c>
      <c r="AB24" s="1041"/>
      <c r="AC24" s="120"/>
      <c r="AD24" s="1114" t="s">
        <v>14</v>
      </c>
      <c r="AE24" s="1114"/>
      <c r="AF24" s="1114"/>
      <c r="AG24" s="1114"/>
      <c r="AH24" s="1114"/>
      <c r="AI24" s="1040" t="s">
        <v>12</v>
      </c>
      <c r="AJ24" s="1041"/>
      <c r="AK24" s="120"/>
      <c r="AL24" s="1114" t="s">
        <v>14</v>
      </c>
      <c r="AM24" s="1114"/>
      <c r="AN24" s="1114"/>
      <c r="AO24" s="1114"/>
      <c r="AP24" s="1114"/>
      <c r="AS24" s="994"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5"/>
      <c r="AU24" s="995"/>
      <c r="AV24" s="995"/>
      <c r="AW24" s="995"/>
      <c r="AX24" s="995"/>
      <c r="AY24" s="995"/>
      <c r="AZ24" s="995"/>
      <c r="BA24" s="995"/>
      <c r="BB24" s="995"/>
      <c r="BC24" s="995"/>
      <c r="BD24" s="995"/>
      <c r="BE24" s="995"/>
      <c r="BF24" s="995"/>
      <c r="BG24" s="995"/>
      <c r="BH24" s="996"/>
    </row>
    <row r="25" spans="2:60" ht="21">
      <c r="B25" s="1118"/>
      <c r="C25" s="1119"/>
      <c r="D25" s="1119"/>
      <c r="E25" s="1119"/>
      <c r="F25" s="1120"/>
      <c r="G25" s="1065"/>
      <c r="H25" s="1066"/>
      <c r="I25" s="1066"/>
      <c r="J25" s="1066"/>
      <c r="K25" s="1066"/>
      <c r="L25" s="1066"/>
      <c r="M25" s="1066"/>
      <c r="N25" s="1066"/>
      <c r="O25" s="1066"/>
      <c r="P25" s="1066"/>
      <c r="Q25" s="1066"/>
      <c r="R25" s="1066"/>
      <c r="S25" s="1066"/>
      <c r="T25" s="1067"/>
      <c r="U25" s="118"/>
      <c r="V25" s="538" t="str">
        <f>IFERROR(IF(B9="処遇加算Ⅲ","✓",""),"")</f>
        <v/>
      </c>
      <c r="W25" s="1071" t="s">
        <v>19</v>
      </c>
      <c r="X25" s="1072"/>
      <c r="Y25" s="1072"/>
      <c r="Z25" s="1073"/>
      <c r="AA25" s="1040"/>
      <c r="AB25" s="1041"/>
      <c r="AC25" s="120"/>
      <c r="AD25" s="1014" t="s">
        <v>17</v>
      </c>
      <c r="AE25" s="1014"/>
      <c r="AF25" s="1014"/>
      <c r="AG25" s="1014"/>
      <c r="AH25" s="1014"/>
      <c r="AI25" s="1040"/>
      <c r="AJ25" s="1041"/>
      <c r="AK25" s="121"/>
      <c r="AL25" s="1014" t="s">
        <v>17</v>
      </c>
      <c r="AM25" s="1014"/>
      <c r="AN25" s="1014"/>
      <c r="AO25" s="1014"/>
      <c r="AP25" s="1014"/>
      <c r="AS25" s="997"/>
      <c r="AT25" s="998"/>
      <c r="AU25" s="998"/>
      <c r="AV25" s="998"/>
      <c r="AW25" s="998"/>
      <c r="AX25" s="998"/>
      <c r="AY25" s="998"/>
      <c r="AZ25" s="998"/>
      <c r="BA25" s="998"/>
      <c r="BB25" s="998"/>
      <c r="BC25" s="998"/>
      <c r="BD25" s="998"/>
      <c r="BE25" s="998"/>
      <c r="BF25" s="998"/>
      <c r="BG25" s="998"/>
      <c r="BH25" s="999"/>
    </row>
    <row r="26" spans="2:60" ht="18" customHeight="1" thickBot="1">
      <c r="B26" s="1121"/>
      <c r="C26" s="1122"/>
      <c r="D26" s="1122"/>
      <c r="E26" s="1122"/>
      <c r="F26" s="1123"/>
      <c r="G26" s="1068"/>
      <c r="H26" s="1069"/>
      <c r="I26" s="1069"/>
      <c r="J26" s="1069"/>
      <c r="K26" s="1069"/>
      <c r="L26" s="1069"/>
      <c r="M26" s="1069"/>
      <c r="N26" s="1069"/>
      <c r="O26" s="1069"/>
      <c r="P26" s="1069"/>
      <c r="Q26" s="1069"/>
      <c r="R26" s="1069"/>
      <c r="S26" s="1069"/>
      <c r="T26" s="1070"/>
      <c r="U26" s="92"/>
      <c r="V26" s="538" t="str">
        <f>IFERROR(IF(B9="処遇加算なし","✓",""),"")</f>
        <v/>
      </c>
      <c r="W26" s="1071" t="s">
        <v>2098</v>
      </c>
      <c r="X26" s="1072"/>
      <c r="Y26" s="1072"/>
      <c r="Z26" s="1073"/>
      <c r="AA26" s="1040"/>
      <c r="AB26" s="1041"/>
      <c r="AC26" s="120"/>
      <c r="AD26" s="1114" t="s">
        <v>15</v>
      </c>
      <c r="AE26" s="1114"/>
      <c r="AF26" s="1114"/>
      <c r="AG26" s="1114"/>
      <c r="AH26" s="1114"/>
      <c r="AI26" s="1040"/>
      <c r="AJ26" s="1041"/>
      <c r="AK26" s="121"/>
      <c r="AL26" s="1114" t="s">
        <v>15</v>
      </c>
      <c r="AM26" s="1114"/>
      <c r="AN26" s="1114"/>
      <c r="AO26" s="1114"/>
      <c r="AP26" s="1114"/>
      <c r="AS26" s="1000"/>
      <c r="AT26" s="1001"/>
      <c r="AU26" s="1001"/>
      <c r="AV26" s="1001"/>
      <c r="AW26" s="1001"/>
      <c r="AX26" s="1001"/>
      <c r="AY26" s="1001"/>
      <c r="AZ26" s="1001"/>
      <c r="BA26" s="1001"/>
      <c r="BB26" s="1001"/>
      <c r="BC26" s="1001"/>
      <c r="BD26" s="1001"/>
      <c r="BE26" s="1001"/>
      <c r="BF26" s="1001"/>
      <c r="BG26" s="1001"/>
      <c r="BH26" s="1002"/>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15" t="s">
        <v>2069</v>
      </c>
      <c r="C28" s="1116"/>
      <c r="D28" s="1116"/>
      <c r="E28" s="1116"/>
      <c r="F28" s="1117"/>
      <c r="G28" s="1062" t="s">
        <v>2322</v>
      </c>
      <c r="H28" s="1063"/>
      <c r="I28" s="1063"/>
      <c r="J28" s="1063"/>
      <c r="K28" s="1063"/>
      <c r="L28" s="1063"/>
      <c r="M28" s="1063"/>
      <c r="N28" s="1063"/>
      <c r="O28" s="1063"/>
      <c r="P28" s="1063"/>
      <c r="Q28" s="1063"/>
      <c r="R28" s="1063"/>
      <c r="S28" s="1063"/>
      <c r="T28" s="1064"/>
      <c r="U28" s="118"/>
      <c r="V28" s="538" t="str">
        <f>IFERROR(IF(OR(B9="処遇加算Ⅰ",B9="処遇加算Ⅱ"),"✓",""),"")</f>
        <v/>
      </c>
      <c r="W28" s="1071" t="s">
        <v>2097</v>
      </c>
      <c r="X28" s="1072"/>
      <c r="Y28" s="1072"/>
      <c r="Z28" s="1073"/>
      <c r="AA28" s="1040" t="s">
        <v>12</v>
      </c>
      <c r="AB28" s="1041"/>
      <c r="AC28" s="120"/>
      <c r="AD28" s="1114" t="s">
        <v>14</v>
      </c>
      <c r="AE28" s="1114"/>
      <c r="AF28" s="1114"/>
      <c r="AG28" s="1114"/>
      <c r="AH28" s="1114"/>
      <c r="AI28" s="1040" t="s">
        <v>12</v>
      </c>
      <c r="AJ28" s="1041"/>
      <c r="AK28" s="120"/>
      <c r="AL28" s="1114" t="s">
        <v>14</v>
      </c>
      <c r="AM28" s="1114"/>
      <c r="AN28" s="1114"/>
      <c r="AO28" s="1114"/>
      <c r="AP28" s="1114"/>
      <c r="AS28" s="994"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5"/>
      <c r="AU28" s="995"/>
      <c r="AV28" s="995"/>
      <c r="AW28" s="995"/>
      <c r="AX28" s="995"/>
      <c r="AY28" s="995"/>
      <c r="AZ28" s="995"/>
      <c r="BA28" s="995"/>
      <c r="BB28" s="995"/>
      <c r="BC28" s="995"/>
      <c r="BD28" s="995"/>
      <c r="BE28" s="995"/>
      <c r="BF28" s="995"/>
      <c r="BG28" s="995"/>
      <c r="BH28" s="996"/>
    </row>
    <row r="29" spans="2:60" ht="21" customHeight="1">
      <c r="B29" s="1118"/>
      <c r="C29" s="1119"/>
      <c r="D29" s="1119"/>
      <c r="E29" s="1119"/>
      <c r="F29" s="1120"/>
      <c r="G29" s="1065"/>
      <c r="H29" s="1066"/>
      <c r="I29" s="1066"/>
      <c r="J29" s="1066"/>
      <c r="K29" s="1066"/>
      <c r="L29" s="1066"/>
      <c r="M29" s="1066"/>
      <c r="N29" s="1066"/>
      <c r="O29" s="1066"/>
      <c r="P29" s="1066"/>
      <c r="Q29" s="1066"/>
      <c r="R29" s="1066"/>
      <c r="S29" s="1066"/>
      <c r="T29" s="1067"/>
      <c r="U29" s="118"/>
      <c r="V29" s="538" t="str">
        <f>IFERROR(IF(B9="処遇加算Ⅲ","✓",""),"")</f>
        <v/>
      </c>
      <c r="W29" s="1071" t="s">
        <v>19</v>
      </c>
      <c r="X29" s="1072"/>
      <c r="Y29" s="1072"/>
      <c r="Z29" s="1073"/>
      <c r="AA29" s="1040"/>
      <c r="AB29" s="1041"/>
      <c r="AC29" s="120"/>
      <c r="AD29" s="1014" t="s">
        <v>17</v>
      </c>
      <c r="AE29" s="1014"/>
      <c r="AF29" s="1014"/>
      <c r="AG29" s="1014"/>
      <c r="AH29" s="1014"/>
      <c r="AI29" s="1040"/>
      <c r="AJ29" s="1041"/>
      <c r="AK29" s="121"/>
      <c r="AL29" s="1014" t="s">
        <v>17</v>
      </c>
      <c r="AM29" s="1014"/>
      <c r="AN29" s="1014"/>
      <c r="AO29" s="1014"/>
      <c r="AP29" s="1014"/>
      <c r="AS29" s="997"/>
      <c r="AT29" s="998"/>
      <c r="AU29" s="998"/>
      <c r="AV29" s="998"/>
      <c r="AW29" s="998"/>
      <c r="AX29" s="998"/>
      <c r="AY29" s="998"/>
      <c r="AZ29" s="998"/>
      <c r="BA29" s="998"/>
      <c r="BB29" s="998"/>
      <c r="BC29" s="998"/>
      <c r="BD29" s="998"/>
      <c r="BE29" s="998"/>
      <c r="BF29" s="998"/>
      <c r="BG29" s="998"/>
      <c r="BH29" s="999"/>
    </row>
    <row r="30" spans="2:60" ht="18" customHeight="1" thickBot="1">
      <c r="B30" s="1121"/>
      <c r="C30" s="1122"/>
      <c r="D30" s="1122"/>
      <c r="E30" s="1122"/>
      <c r="F30" s="1123"/>
      <c r="G30" s="1068"/>
      <c r="H30" s="1069"/>
      <c r="I30" s="1069"/>
      <c r="J30" s="1069"/>
      <c r="K30" s="1069"/>
      <c r="L30" s="1069"/>
      <c r="M30" s="1069"/>
      <c r="N30" s="1069"/>
      <c r="O30" s="1069"/>
      <c r="P30" s="1069"/>
      <c r="Q30" s="1069"/>
      <c r="R30" s="1069"/>
      <c r="S30" s="1069"/>
      <c r="T30" s="1070"/>
      <c r="U30" s="92"/>
      <c r="V30" s="538" t="str">
        <f>IFERROR(IF(B9="処遇加算なし","✓",""),"")</f>
        <v/>
      </c>
      <c r="W30" s="1071" t="s">
        <v>2098</v>
      </c>
      <c r="X30" s="1072"/>
      <c r="Y30" s="1072"/>
      <c r="Z30" s="1073"/>
      <c r="AA30" s="1040"/>
      <c r="AB30" s="1041"/>
      <c r="AC30" s="120"/>
      <c r="AD30" s="1114" t="s">
        <v>15</v>
      </c>
      <c r="AE30" s="1114"/>
      <c r="AF30" s="1114"/>
      <c r="AG30" s="1114"/>
      <c r="AH30" s="1114"/>
      <c r="AI30" s="1040"/>
      <c r="AJ30" s="1041"/>
      <c r="AK30" s="121"/>
      <c r="AL30" s="1114" t="s">
        <v>15</v>
      </c>
      <c r="AM30" s="1114"/>
      <c r="AN30" s="1114"/>
      <c r="AO30" s="1114"/>
      <c r="AP30" s="1114"/>
      <c r="AS30" s="1000"/>
      <c r="AT30" s="1001"/>
      <c r="AU30" s="1001"/>
      <c r="AV30" s="1001"/>
      <c r="AW30" s="1001"/>
      <c r="AX30" s="1001"/>
      <c r="AY30" s="1001"/>
      <c r="AZ30" s="1001"/>
      <c r="BA30" s="1001"/>
      <c r="BB30" s="1001"/>
      <c r="BC30" s="1001"/>
      <c r="BD30" s="1001"/>
      <c r="BE30" s="1001"/>
      <c r="BF30" s="1001"/>
      <c r="BG30" s="1001"/>
      <c r="BH30" s="1002"/>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092" t="s">
        <v>2070</v>
      </c>
      <c r="C32" s="1092"/>
      <c r="D32" s="1092"/>
      <c r="E32" s="1092"/>
      <c r="F32" s="1092"/>
      <c r="G32" s="1062" t="s">
        <v>2323</v>
      </c>
      <c r="H32" s="1063"/>
      <c r="I32" s="1063"/>
      <c r="J32" s="1063"/>
      <c r="K32" s="1063"/>
      <c r="L32" s="1063"/>
      <c r="M32" s="1063"/>
      <c r="N32" s="1063"/>
      <c r="O32" s="1063"/>
      <c r="P32" s="1063"/>
      <c r="Q32" s="1063"/>
      <c r="R32" s="1063"/>
      <c r="S32" s="1063"/>
      <c r="T32" s="1064"/>
      <c r="U32" s="118"/>
      <c r="V32" s="538" t="str">
        <f>IFERROR(IF(B9="処遇加算Ⅰ","✓",""),"")</f>
        <v/>
      </c>
      <c r="W32" s="1021" t="s">
        <v>14</v>
      </c>
      <c r="X32" s="1022"/>
      <c r="Y32" s="1022"/>
      <c r="Z32" s="1023"/>
      <c r="AA32" s="1042" t="s">
        <v>12</v>
      </c>
      <c r="AB32" s="1041"/>
      <c r="AC32" s="120"/>
      <c r="AD32" s="1114" t="s">
        <v>14</v>
      </c>
      <c r="AE32" s="1114"/>
      <c r="AF32" s="1114"/>
      <c r="AG32" s="1114"/>
      <c r="AH32" s="1114"/>
      <c r="AI32" s="1042" t="s">
        <v>12</v>
      </c>
      <c r="AJ32" s="1041"/>
      <c r="AK32" s="120"/>
      <c r="AL32" s="1114" t="s">
        <v>14</v>
      </c>
      <c r="AM32" s="1114"/>
      <c r="AN32" s="1114"/>
      <c r="AO32" s="1114"/>
      <c r="AP32" s="1114"/>
      <c r="AS32" s="994"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5"/>
      <c r="AU32" s="995"/>
      <c r="AV32" s="995"/>
      <c r="AW32" s="995"/>
      <c r="AX32" s="995"/>
      <c r="AY32" s="995"/>
      <c r="AZ32" s="995"/>
      <c r="BA32" s="995"/>
      <c r="BB32" s="995"/>
      <c r="BC32" s="995"/>
      <c r="BD32" s="995"/>
      <c r="BE32" s="995"/>
      <c r="BF32" s="995"/>
      <c r="BG32" s="995"/>
      <c r="BH32" s="996"/>
    </row>
    <row r="33" spans="2:82" ht="21" customHeight="1">
      <c r="B33" s="1092"/>
      <c r="C33" s="1092"/>
      <c r="D33" s="1092"/>
      <c r="E33" s="1092"/>
      <c r="F33" s="1092"/>
      <c r="G33" s="1065"/>
      <c r="H33" s="1066"/>
      <c r="I33" s="1066"/>
      <c r="J33" s="1066"/>
      <c r="K33" s="1066"/>
      <c r="L33" s="1066"/>
      <c r="M33" s="1066"/>
      <c r="N33" s="1066"/>
      <c r="O33" s="1066"/>
      <c r="P33" s="1066"/>
      <c r="Q33" s="1066"/>
      <c r="R33" s="1066"/>
      <c r="S33" s="1066"/>
      <c r="T33" s="1067"/>
      <c r="U33" s="118"/>
      <c r="V33" s="538" t="str">
        <f>IFERROR(IF(AND(B9&lt;&gt;"",B9&lt;&gt;"処遇加算Ⅰ"),"✓",""),"")</f>
        <v/>
      </c>
      <c r="W33" s="1021" t="s">
        <v>15</v>
      </c>
      <c r="X33" s="1022"/>
      <c r="Y33" s="1022"/>
      <c r="Z33" s="1023"/>
      <c r="AA33" s="1042"/>
      <c r="AB33" s="1041"/>
      <c r="AC33" s="120"/>
      <c r="AD33" s="1169" t="s">
        <v>17</v>
      </c>
      <c r="AE33" s="1169"/>
      <c r="AF33" s="1169"/>
      <c r="AG33" s="1169"/>
      <c r="AH33" s="1169"/>
      <c r="AI33" s="1042"/>
      <c r="AJ33" s="1041"/>
      <c r="AK33" s="130"/>
      <c r="AL33" s="1014" t="s">
        <v>17</v>
      </c>
      <c r="AM33" s="1014"/>
      <c r="AN33" s="1014"/>
      <c r="AO33" s="1014"/>
      <c r="AP33" s="1014"/>
      <c r="AS33" s="997"/>
      <c r="AT33" s="998"/>
      <c r="AU33" s="998"/>
      <c r="AV33" s="998"/>
      <c r="AW33" s="998"/>
      <c r="AX33" s="998"/>
      <c r="AY33" s="998"/>
      <c r="AZ33" s="998"/>
      <c r="BA33" s="998"/>
      <c r="BB33" s="998"/>
      <c r="BC33" s="998"/>
      <c r="BD33" s="998"/>
      <c r="BE33" s="998"/>
      <c r="BF33" s="998"/>
      <c r="BG33" s="998"/>
      <c r="BH33" s="999"/>
    </row>
    <row r="34" spans="2:82" ht="18.75" customHeight="1" thickBot="1">
      <c r="B34" s="1092"/>
      <c r="C34" s="1092"/>
      <c r="D34" s="1092"/>
      <c r="E34" s="1092"/>
      <c r="F34" s="1092"/>
      <c r="G34" s="1068"/>
      <c r="H34" s="1069"/>
      <c r="I34" s="1069"/>
      <c r="J34" s="1069"/>
      <c r="K34" s="1069"/>
      <c r="L34" s="1069"/>
      <c r="M34" s="1069"/>
      <c r="N34" s="1069"/>
      <c r="O34" s="1069"/>
      <c r="P34" s="1069"/>
      <c r="Q34" s="1069"/>
      <c r="R34" s="1069"/>
      <c r="S34" s="1069"/>
      <c r="T34" s="1070"/>
      <c r="U34" s="92"/>
      <c r="V34" s="125"/>
      <c r="W34" s="97"/>
      <c r="X34" s="97"/>
      <c r="Y34" s="97"/>
      <c r="Z34" s="97"/>
      <c r="AA34" s="1042"/>
      <c r="AB34" s="1041"/>
      <c r="AC34" s="120"/>
      <c r="AD34" s="1013" t="s">
        <v>15</v>
      </c>
      <c r="AE34" s="1013"/>
      <c r="AF34" s="1013"/>
      <c r="AG34" s="1013"/>
      <c r="AH34" s="1013"/>
      <c r="AI34" s="1042"/>
      <c r="AJ34" s="1041"/>
      <c r="AK34" s="120"/>
      <c r="AL34" s="1013" t="s">
        <v>15</v>
      </c>
      <c r="AM34" s="1013"/>
      <c r="AN34" s="1013"/>
      <c r="AO34" s="1013"/>
      <c r="AP34" s="1013"/>
      <c r="AS34" s="1000"/>
      <c r="AT34" s="1001"/>
      <c r="AU34" s="1001"/>
      <c r="AV34" s="1001"/>
      <c r="AW34" s="1001"/>
      <c r="AX34" s="1001"/>
      <c r="AY34" s="1001"/>
      <c r="AZ34" s="1001"/>
      <c r="BA34" s="1001"/>
      <c r="BB34" s="1001"/>
      <c r="BC34" s="1001"/>
      <c r="BD34" s="1001"/>
      <c r="BE34" s="1001"/>
      <c r="BF34" s="1001"/>
      <c r="BG34" s="1001"/>
      <c r="BH34" s="1002"/>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092" t="s">
        <v>2071</v>
      </c>
      <c r="C36" s="1092"/>
      <c r="D36" s="1092"/>
      <c r="E36" s="1092"/>
      <c r="F36" s="1092"/>
      <c r="G36" s="1133" t="s">
        <v>2324</v>
      </c>
      <c r="H36" s="1134"/>
      <c r="I36" s="1134"/>
      <c r="J36" s="1134"/>
      <c r="K36" s="1134"/>
      <c r="L36" s="1134"/>
      <c r="M36" s="1134"/>
      <c r="N36" s="1134"/>
      <c r="O36" s="1134"/>
      <c r="P36" s="1134"/>
      <c r="Q36" s="1134"/>
      <c r="R36" s="1134"/>
      <c r="S36" s="1134"/>
      <c r="T36" s="1135"/>
      <c r="U36" s="118"/>
      <c r="V36" s="538" t="str">
        <f>IFERROR(IF(OR(G9="特定加算Ⅰ",G9="特定加算Ⅱ"),"✓",""),"")</f>
        <v/>
      </c>
      <c r="W36" s="1021" t="s">
        <v>14</v>
      </c>
      <c r="X36" s="1022"/>
      <c r="Y36" s="1022"/>
      <c r="Z36" s="1023"/>
      <c r="AA36" s="1040" t="s">
        <v>12</v>
      </c>
      <c r="AB36" s="1041"/>
      <c r="AC36" s="120"/>
      <c r="AD36" s="1013" t="s">
        <v>14</v>
      </c>
      <c r="AE36" s="1013"/>
      <c r="AF36" s="1013"/>
      <c r="AG36" s="1013"/>
      <c r="AH36" s="1013"/>
      <c r="AI36" s="1040" t="s">
        <v>12</v>
      </c>
      <c r="AJ36" s="1041"/>
      <c r="AK36" s="120"/>
      <c r="AL36" s="1013" t="s">
        <v>14</v>
      </c>
      <c r="AM36" s="1013"/>
      <c r="AN36" s="1013"/>
      <c r="AO36" s="1013"/>
      <c r="AP36" s="1013"/>
      <c r="AS36" s="994"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5"/>
      <c r="AU36" s="995"/>
      <c r="AV36" s="995"/>
      <c r="AW36" s="995"/>
      <c r="AX36" s="995"/>
      <c r="AY36" s="995"/>
      <c r="AZ36" s="995"/>
      <c r="BA36" s="995"/>
      <c r="BB36" s="995"/>
      <c r="BC36" s="995"/>
      <c r="BD36" s="995"/>
      <c r="BE36" s="995"/>
      <c r="BF36" s="995"/>
      <c r="BG36" s="995"/>
      <c r="BH36" s="996"/>
    </row>
    <row r="37" spans="2:82" ht="21" customHeight="1">
      <c r="B37" s="1092"/>
      <c r="C37" s="1092"/>
      <c r="D37" s="1092"/>
      <c r="E37" s="1092"/>
      <c r="F37" s="1092"/>
      <c r="G37" s="1136"/>
      <c r="H37" s="1137"/>
      <c r="I37" s="1137"/>
      <c r="J37" s="1137"/>
      <c r="K37" s="1137"/>
      <c r="L37" s="1137"/>
      <c r="M37" s="1137"/>
      <c r="N37" s="1137"/>
      <c r="O37" s="1137"/>
      <c r="P37" s="1137"/>
      <c r="Q37" s="1137"/>
      <c r="R37" s="1137"/>
      <c r="S37" s="1137"/>
      <c r="T37" s="1138"/>
      <c r="U37" s="118"/>
      <c r="V37" s="538" t="str">
        <f>IFERROR(IF(G9="特定加算なし","✓",""),"")</f>
        <v/>
      </c>
      <c r="W37" s="1021" t="s">
        <v>15</v>
      </c>
      <c r="X37" s="1022"/>
      <c r="Y37" s="1022"/>
      <c r="Z37" s="1023"/>
      <c r="AA37" s="1040"/>
      <c r="AB37" s="1041"/>
      <c r="AC37" s="1170" t="s">
        <v>2176</v>
      </c>
      <c r="AD37" s="1171"/>
      <c r="AE37" s="1171"/>
      <c r="AF37" s="1171"/>
      <c r="AG37" s="1172"/>
      <c r="AH37" s="1173"/>
      <c r="AI37" s="1040"/>
      <c r="AJ37" s="1041"/>
      <c r="AK37" s="1170" t="s">
        <v>2176</v>
      </c>
      <c r="AL37" s="1171"/>
      <c r="AM37" s="1171"/>
      <c r="AN37" s="1171"/>
      <c r="AO37" s="1172"/>
      <c r="AP37" s="1173"/>
      <c r="AS37" s="997"/>
      <c r="AT37" s="998"/>
      <c r="AU37" s="998"/>
      <c r="AV37" s="998"/>
      <c r="AW37" s="998"/>
      <c r="AX37" s="998"/>
      <c r="AY37" s="998"/>
      <c r="AZ37" s="998"/>
      <c r="BA37" s="998"/>
      <c r="BB37" s="998"/>
      <c r="BC37" s="998"/>
      <c r="BD37" s="998"/>
      <c r="BE37" s="998"/>
      <c r="BF37" s="998"/>
      <c r="BG37" s="998"/>
      <c r="BH37" s="999"/>
    </row>
    <row r="38" spans="2:82" ht="17.100000000000001" customHeight="1" thickBot="1">
      <c r="B38" s="1092"/>
      <c r="C38" s="1092"/>
      <c r="D38" s="1092"/>
      <c r="E38" s="1092"/>
      <c r="F38" s="1092"/>
      <c r="G38" s="1139"/>
      <c r="H38" s="1140"/>
      <c r="I38" s="1140"/>
      <c r="J38" s="1140"/>
      <c r="K38" s="1140"/>
      <c r="L38" s="1140"/>
      <c r="M38" s="1140"/>
      <c r="N38" s="1140"/>
      <c r="O38" s="1140"/>
      <c r="P38" s="1140"/>
      <c r="Q38" s="1140"/>
      <c r="R38" s="1140"/>
      <c r="S38" s="1140"/>
      <c r="T38" s="1141"/>
      <c r="U38" s="118"/>
      <c r="Z38" s="133"/>
      <c r="AA38" s="1042"/>
      <c r="AB38" s="1041"/>
      <c r="AC38" s="120"/>
      <c r="AD38" s="1013" t="s">
        <v>15</v>
      </c>
      <c r="AE38" s="1013"/>
      <c r="AF38" s="1013"/>
      <c r="AG38" s="1013"/>
      <c r="AH38" s="1013"/>
      <c r="AI38" s="1040"/>
      <c r="AJ38" s="1041"/>
      <c r="AK38" s="120"/>
      <c r="AL38" s="1013" t="s">
        <v>15</v>
      </c>
      <c r="AM38" s="1013"/>
      <c r="AN38" s="1013"/>
      <c r="AO38" s="1013"/>
      <c r="AP38" s="1013"/>
      <c r="AS38" s="1000"/>
      <c r="AT38" s="1001"/>
      <c r="AU38" s="1001"/>
      <c r="AV38" s="1001"/>
      <c r="AW38" s="1001"/>
      <c r="AX38" s="1001"/>
      <c r="AY38" s="1001"/>
      <c r="AZ38" s="1001"/>
      <c r="BA38" s="1001"/>
      <c r="BB38" s="1001"/>
      <c r="BC38" s="1001"/>
      <c r="BD38" s="1001"/>
      <c r="BE38" s="1001"/>
      <c r="BF38" s="1001"/>
      <c r="BG38" s="1001"/>
      <c r="BH38" s="1002"/>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092" t="s">
        <v>2072</v>
      </c>
      <c r="C40" s="1092"/>
      <c r="D40" s="1092"/>
      <c r="E40" s="1092"/>
      <c r="F40" s="1092"/>
      <c r="G40" s="1062" t="str">
        <f>IFERROR(VLOOKUP(Y5,【参考】数式用!AQ5:AR37,2,0),"")</f>
        <v/>
      </c>
      <c r="H40" s="1063"/>
      <c r="I40" s="1063"/>
      <c r="J40" s="1063"/>
      <c r="K40" s="1063"/>
      <c r="L40" s="1063"/>
      <c r="M40" s="1063"/>
      <c r="N40" s="1063"/>
      <c r="O40" s="1063"/>
      <c r="P40" s="1063"/>
      <c r="Q40" s="1063"/>
      <c r="R40" s="1063"/>
      <c r="S40" s="1063"/>
      <c r="T40" s="1064"/>
      <c r="U40" s="92"/>
      <c r="V40" s="538" t="str">
        <f>IFERROR(IF(G9="特定加算Ⅰ","✓",""),"")</f>
        <v/>
      </c>
      <c r="W40" s="1021" t="s">
        <v>14</v>
      </c>
      <c r="X40" s="1022"/>
      <c r="Y40" s="1022"/>
      <c r="Z40" s="1023"/>
      <c r="AA40" s="1040" t="s">
        <v>12</v>
      </c>
      <c r="AB40" s="1041"/>
      <c r="AC40" s="120"/>
      <c r="AD40" s="1013" t="s">
        <v>14</v>
      </c>
      <c r="AE40" s="1013"/>
      <c r="AF40" s="1013"/>
      <c r="AG40" s="1013"/>
      <c r="AH40" s="1013"/>
      <c r="AI40" s="1040" t="s">
        <v>12</v>
      </c>
      <c r="AJ40" s="1041"/>
      <c r="AK40" s="120"/>
      <c r="AL40" s="1013" t="s">
        <v>14</v>
      </c>
      <c r="AM40" s="1013"/>
      <c r="AN40" s="1013"/>
      <c r="AO40" s="1013"/>
      <c r="AP40" s="1013"/>
      <c r="AS40" s="994"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5"/>
      <c r="AU40" s="995"/>
      <c r="AV40" s="995"/>
      <c r="AW40" s="995"/>
      <c r="AX40" s="995"/>
      <c r="AY40" s="995"/>
      <c r="AZ40" s="995"/>
      <c r="BA40" s="995"/>
      <c r="BB40" s="995"/>
      <c r="BC40" s="995"/>
      <c r="BD40" s="995"/>
      <c r="BE40" s="995"/>
      <c r="BF40" s="995"/>
      <c r="BG40" s="995"/>
      <c r="BH40" s="996"/>
    </row>
    <row r="41" spans="2:82" ht="22.5" customHeight="1">
      <c r="B41" s="1092"/>
      <c r="C41" s="1092"/>
      <c r="D41" s="1092"/>
      <c r="E41" s="1092"/>
      <c r="F41" s="1092"/>
      <c r="G41" s="1065"/>
      <c r="H41" s="1066"/>
      <c r="I41" s="1066"/>
      <c r="J41" s="1066"/>
      <c r="K41" s="1066"/>
      <c r="L41" s="1066"/>
      <c r="M41" s="1066"/>
      <c r="N41" s="1066"/>
      <c r="O41" s="1066"/>
      <c r="P41" s="1066"/>
      <c r="Q41" s="1066"/>
      <c r="R41" s="1066"/>
      <c r="S41" s="1066"/>
      <c r="T41" s="1067"/>
      <c r="U41" s="92"/>
      <c r="V41" s="538" t="str">
        <f>IFERROR(IF(OR(G9="特定加算Ⅱ",G9="特定加算なし"),"✓",""),"")</f>
        <v/>
      </c>
      <c r="W41" s="1021" t="s">
        <v>15</v>
      </c>
      <c r="X41" s="1022"/>
      <c r="Y41" s="1022"/>
      <c r="Z41" s="1023"/>
      <c r="AA41" s="1040"/>
      <c r="AB41" s="1041"/>
      <c r="AC41" s="134" t="s">
        <v>83</v>
      </c>
      <c r="AD41" s="1077"/>
      <c r="AE41" s="1078"/>
      <c r="AF41" s="1078"/>
      <c r="AG41" s="1078"/>
      <c r="AH41" s="1079"/>
      <c r="AI41" s="1040"/>
      <c r="AJ41" s="1041"/>
      <c r="AK41" s="134" t="s">
        <v>83</v>
      </c>
      <c r="AL41" s="1077"/>
      <c r="AM41" s="1078"/>
      <c r="AN41" s="1078"/>
      <c r="AO41" s="1078"/>
      <c r="AP41" s="1079"/>
      <c r="AS41" s="997"/>
      <c r="AT41" s="998"/>
      <c r="AU41" s="998"/>
      <c r="AV41" s="998"/>
      <c r="AW41" s="998"/>
      <c r="AX41" s="998"/>
      <c r="AY41" s="998"/>
      <c r="AZ41" s="998"/>
      <c r="BA41" s="998"/>
      <c r="BB41" s="998"/>
      <c r="BC41" s="998"/>
      <c r="BD41" s="998"/>
      <c r="BE41" s="998"/>
      <c r="BF41" s="998"/>
      <c r="BG41" s="998"/>
      <c r="BH41" s="999"/>
    </row>
    <row r="42" spans="2:82" ht="17.100000000000001" customHeight="1" thickBot="1">
      <c r="B42" s="1092"/>
      <c r="C42" s="1092"/>
      <c r="D42" s="1092"/>
      <c r="E42" s="1092"/>
      <c r="F42" s="1092"/>
      <c r="G42" s="1068"/>
      <c r="H42" s="1069"/>
      <c r="I42" s="1069"/>
      <c r="J42" s="1069"/>
      <c r="K42" s="1069"/>
      <c r="L42" s="1069"/>
      <c r="M42" s="1069"/>
      <c r="N42" s="1069"/>
      <c r="O42" s="1069"/>
      <c r="P42" s="1069"/>
      <c r="Q42" s="1069"/>
      <c r="R42" s="1069"/>
      <c r="S42" s="1069"/>
      <c r="T42" s="1070"/>
      <c r="U42" s="92"/>
      <c r="V42" s="85"/>
      <c r="W42" s="135"/>
      <c r="X42" s="135"/>
      <c r="Y42" s="135"/>
      <c r="Z42" s="135"/>
      <c r="AA42" s="535"/>
      <c r="AB42" s="535"/>
      <c r="AC42" s="136"/>
      <c r="AD42" s="1013" t="s">
        <v>15</v>
      </c>
      <c r="AE42" s="1013"/>
      <c r="AF42" s="1013"/>
      <c r="AG42" s="1013"/>
      <c r="AH42" s="1013"/>
      <c r="AI42" s="535"/>
      <c r="AJ42" s="535"/>
      <c r="AK42" s="136"/>
      <c r="AL42" s="1013" t="s">
        <v>15</v>
      </c>
      <c r="AM42" s="1013"/>
      <c r="AN42" s="1013"/>
      <c r="AO42" s="1013"/>
      <c r="AP42" s="1013"/>
      <c r="AS42" s="1000"/>
      <c r="AT42" s="1001"/>
      <c r="AU42" s="1001"/>
      <c r="AV42" s="1001"/>
      <c r="AW42" s="1001"/>
      <c r="AX42" s="1001"/>
      <c r="AY42" s="1001"/>
      <c r="AZ42" s="1001"/>
      <c r="BA42" s="1001"/>
      <c r="BB42" s="1001"/>
      <c r="BC42" s="1001"/>
      <c r="BD42" s="1001"/>
      <c r="BE42" s="1001"/>
      <c r="BF42" s="1001"/>
      <c r="BG42" s="1001"/>
      <c r="BH42" s="1002"/>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092" t="s">
        <v>2073</v>
      </c>
      <c r="C44" s="1092"/>
      <c r="D44" s="1092"/>
      <c r="E44" s="1092"/>
      <c r="F44" s="1092"/>
      <c r="G44" s="1062" t="s">
        <v>2372</v>
      </c>
      <c r="H44" s="1063"/>
      <c r="I44" s="1063"/>
      <c r="J44" s="1063"/>
      <c r="K44" s="1063"/>
      <c r="L44" s="1063"/>
      <c r="M44" s="1063"/>
      <c r="N44" s="1063"/>
      <c r="O44" s="1063"/>
      <c r="P44" s="1063"/>
      <c r="Q44" s="1063"/>
      <c r="R44" s="1063"/>
      <c r="S44" s="1063"/>
      <c r="T44" s="1064"/>
      <c r="U44" s="118"/>
      <c r="V44" s="538" t="str">
        <f>IFERROR(IF(OR(G9="特定加算Ⅰ",G9="特定加算Ⅱ"),"✓",""),"")</f>
        <v/>
      </c>
      <c r="W44" s="1021" t="s">
        <v>14</v>
      </c>
      <c r="X44" s="1022"/>
      <c r="Y44" s="1022"/>
      <c r="Z44" s="1023"/>
      <c r="AA44" s="1040" t="s">
        <v>12</v>
      </c>
      <c r="AB44" s="1041"/>
      <c r="AC44" s="120"/>
      <c r="AD44" s="1013" t="s">
        <v>14</v>
      </c>
      <c r="AE44" s="1013"/>
      <c r="AF44" s="1013"/>
      <c r="AG44" s="1013"/>
      <c r="AH44" s="1013"/>
      <c r="AI44" s="1040" t="s">
        <v>12</v>
      </c>
      <c r="AJ44" s="1041"/>
      <c r="AK44" s="120"/>
      <c r="AL44" s="1013" t="s">
        <v>14</v>
      </c>
      <c r="AM44" s="1013"/>
      <c r="AN44" s="1013"/>
      <c r="AO44" s="1013"/>
      <c r="AP44" s="1013"/>
      <c r="AS44" s="994" t="str">
        <f>IFERROR(IF(AS63="○","！R5年度に満たしていた要件を満たさない計画になっている。",IF(OR(AH63=2,AP63=2),VLOOKUP(AS1,【参考】数式用2!E6:S23,15,FALSE),"")),"")</f>
        <v/>
      </c>
      <c r="AT44" s="995"/>
      <c r="AU44" s="995"/>
      <c r="AV44" s="995"/>
      <c r="AW44" s="995"/>
      <c r="AX44" s="995"/>
      <c r="AY44" s="995"/>
      <c r="AZ44" s="995"/>
      <c r="BA44" s="995"/>
      <c r="BB44" s="995"/>
      <c r="BC44" s="995"/>
      <c r="BD44" s="995"/>
      <c r="BE44" s="995"/>
      <c r="BF44" s="995"/>
      <c r="BG44" s="995"/>
      <c r="BH44" s="996"/>
    </row>
    <row r="45" spans="2:82" ht="17.100000000000001" customHeight="1" thickBot="1">
      <c r="B45" s="1092"/>
      <c r="C45" s="1092"/>
      <c r="D45" s="1092"/>
      <c r="E45" s="1092"/>
      <c r="F45" s="1092"/>
      <c r="G45" s="1068"/>
      <c r="H45" s="1069"/>
      <c r="I45" s="1069"/>
      <c r="J45" s="1069"/>
      <c r="K45" s="1069"/>
      <c r="L45" s="1069"/>
      <c r="M45" s="1069"/>
      <c r="N45" s="1069"/>
      <c r="O45" s="1069"/>
      <c r="P45" s="1069"/>
      <c r="Q45" s="1069"/>
      <c r="R45" s="1069"/>
      <c r="S45" s="1069"/>
      <c r="T45" s="1070"/>
      <c r="U45" s="118"/>
      <c r="V45" s="538" t="str">
        <f>IFERROR(IF(G9="特定加算なし","✓",""),"")</f>
        <v/>
      </c>
      <c r="W45" s="1021" t="s">
        <v>15</v>
      </c>
      <c r="X45" s="1022"/>
      <c r="Y45" s="1022"/>
      <c r="Z45" s="1023"/>
      <c r="AA45" s="1040"/>
      <c r="AB45" s="1041"/>
      <c r="AC45" s="120"/>
      <c r="AD45" s="1013" t="s">
        <v>15</v>
      </c>
      <c r="AE45" s="1013"/>
      <c r="AF45" s="1013"/>
      <c r="AG45" s="1013"/>
      <c r="AH45" s="1013"/>
      <c r="AI45" s="1040"/>
      <c r="AJ45" s="1041"/>
      <c r="AK45" s="120"/>
      <c r="AL45" s="1013" t="s">
        <v>15</v>
      </c>
      <c r="AM45" s="1013"/>
      <c r="AN45" s="1013"/>
      <c r="AO45" s="1013"/>
      <c r="AP45" s="1013"/>
      <c r="AS45" s="1000"/>
      <c r="AT45" s="1001"/>
      <c r="AU45" s="1001"/>
      <c r="AV45" s="1001"/>
      <c r="AW45" s="1001"/>
      <c r="AX45" s="1001"/>
      <c r="AY45" s="1001"/>
      <c r="AZ45" s="1001"/>
      <c r="BA45" s="1001"/>
      <c r="BB45" s="1001"/>
      <c r="BC45" s="1001"/>
      <c r="BD45" s="1001"/>
      <c r="BE45" s="1001"/>
      <c r="BF45" s="1001"/>
      <c r="BG45" s="1001"/>
      <c r="BH45" s="1002"/>
      <c r="BO45" s="138"/>
    </row>
    <row r="46" spans="2:82" ht="6.75" customHeight="1">
      <c r="B46" s="124"/>
      <c r="AJ46" s="139"/>
      <c r="AK46" s="139"/>
      <c r="AL46" s="139"/>
      <c r="AM46" s="139"/>
      <c r="AN46" s="139"/>
      <c r="AO46" s="139"/>
      <c r="AP46" s="139"/>
    </row>
    <row r="47" spans="2:82" ht="21" customHeight="1">
      <c r="B47" s="1051" t="s">
        <v>2137</v>
      </c>
      <c r="C47" s="1051"/>
      <c r="D47" s="1051"/>
      <c r="E47" s="1051"/>
      <c r="F47" s="1051"/>
      <c r="G47" s="1051"/>
      <c r="H47" s="1051"/>
      <c r="I47" s="1051"/>
      <c r="J47" s="1051"/>
      <c r="K47" s="1051"/>
      <c r="L47" s="1051"/>
      <c r="M47" s="1051"/>
      <c r="N47" s="1051"/>
      <c r="O47" s="1051"/>
      <c r="P47" s="1051"/>
      <c r="Q47" s="1051"/>
      <c r="R47" s="1051"/>
      <c r="S47" s="1051"/>
      <c r="T47" s="1051"/>
      <c r="U47" s="1051"/>
      <c r="V47" s="1051"/>
      <c r="W47" s="1051"/>
      <c r="X47" s="1051"/>
      <c r="Y47" s="1051"/>
      <c r="Z47" s="1051"/>
      <c r="AA47" s="1051"/>
      <c r="AB47" s="1051"/>
      <c r="AC47" s="1051"/>
      <c r="AD47" s="1051"/>
      <c r="AE47" s="1051"/>
      <c r="AF47" s="1051"/>
      <c r="AG47" s="1051"/>
      <c r="AH47" s="1051"/>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089"/>
      <c r="C48" s="1090"/>
      <c r="D48" s="1090"/>
      <c r="E48" s="1090"/>
      <c r="F48" s="1091"/>
      <c r="G48" s="1047" t="str">
        <f>IF(F15=4,"R6.4～R6.5",IF(F15=5,"R6.5",""))</f>
        <v>R6.4～R6.5</v>
      </c>
      <c r="H48" s="1048"/>
      <c r="I48" s="1048"/>
      <c r="J48" s="1048"/>
      <c r="K48" s="1048"/>
      <c r="L48" s="1048"/>
      <c r="M48" s="1048"/>
      <c r="N48" s="1048"/>
      <c r="O48" s="1048"/>
      <c r="P48" s="1048"/>
      <c r="Q48" s="1048"/>
      <c r="R48" s="1048"/>
      <c r="S48" s="1048"/>
      <c r="T48" s="1048"/>
      <c r="U48" s="1048"/>
      <c r="V48" s="1048"/>
      <c r="W48" s="1048"/>
      <c r="X48" s="1048"/>
      <c r="Y48" s="1048"/>
      <c r="Z48" s="1049"/>
      <c r="AA48" s="1040" t="s">
        <v>12</v>
      </c>
      <c r="AB48" s="1041"/>
      <c r="AC48" s="1043" t="str">
        <f>IF(OR(F15=4,F15=5),"R6.6","R"&amp;D15&amp;"."&amp;F15)&amp;"～R"&amp;K15&amp;"."&amp;M15</f>
        <v>R6.6～R7.3</v>
      </c>
      <c r="AD48" s="1043"/>
      <c r="AE48" s="1043"/>
      <c r="AF48" s="1043"/>
      <c r="AG48" s="1043"/>
      <c r="AH48" s="1043"/>
      <c r="AS48" s="1017" t="str">
        <f>IFERROR(IF(AND(OR(AP58=1,AP58=2),OR(AP59=1,AP59=2),OR(AP60=1,AP60=2)),"処遇加算Ⅰ",IF(AND(OR(AP58=1,AP58=2),OR(AP59=1,AP59=2),OR(AP60=0,AP60=3)),"処遇加算Ⅱ",IF(OR(OR(AP58=1,AP58=2),OR(AP59=1,AP59=2)),"処遇加算Ⅲ",""))),"")</f>
        <v/>
      </c>
      <c r="AT48" s="1017"/>
      <c r="AU48" s="1017"/>
      <c r="AV48" s="1017"/>
      <c r="AW48" s="1017" t="str">
        <f>IFERROR(IF(AND(OR(AP61=1,AP61=2),AP62=1,AP63=1),"特定加算Ⅰ",IF(AND(OR(AP61=1,AP61=2),AP62=2,AP63=1),"特定加算Ⅱ",IF(OR(AP61=3,AP62=2,AP63=2),"特定加算なし",""))),"")</f>
        <v>特定加算なし</v>
      </c>
      <c r="AX48" s="1017"/>
      <c r="AY48" s="1017"/>
      <c r="AZ48" s="1017"/>
      <c r="BA48" s="1017" t="str">
        <f>IFERROR(IF(OR(L9="ベア加算",AP57=1),"ベア加算",IF(AP57=2,"ベア加算なし","")),"")</f>
        <v/>
      </c>
      <c r="BB48" s="1017"/>
      <c r="BC48" s="1017"/>
      <c r="BD48" s="1017"/>
      <c r="BE48" s="1168" t="str">
        <f>AS48&amp;AW48&amp;BA48</f>
        <v>特定加算なし</v>
      </c>
      <c r="BF48" s="1168"/>
      <c r="BG48" s="1168"/>
      <c r="BH48" s="1168"/>
      <c r="BI48" s="1168"/>
      <c r="BJ48" s="1168"/>
      <c r="BK48" s="1168"/>
      <c r="BL48" s="1168"/>
      <c r="BM48" s="1168"/>
      <c r="BN48" s="1168"/>
      <c r="BO48" s="1168"/>
      <c r="BP48" s="1168"/>
      <c r="BQ48" s="141"/>
      <c r="BR48" s="141"/>
      <c r="BS48" s="141"/>
      <c r="BT48" s="141"/>
      <c r="BU48" s="141"/>
      <c r="BV48" s="141"/>
      <c r="BW48" s="141"/>
      <c r="BX48" s="141"/>
      <c r="BY48" s="141"/>
      <c r="BZ48" s="141"/>
      <c r="CD48" s="142"/>
    </row>
    <row r="49" spans="2:86" ht="18" customHeight="1">
      <c r="B49" s="1074" t="s">
        <v>2016</v>
      </c>
      <c r="C49" s="1075"/>
      <c r="D49" s="1075"/>
      <c r="E49" s="1075"/>
      <c r="F49" s="1076"/>
      <c r="G49" s="1044" t="str">
        <f>IFERROR(IF(AND(OR(AH58=1,AH58=2),OR(AH59=1,AH59=2),OR(AH60=1,AH60=2)),"処遇加算Ⅰ",IF(AND(OR(AH58=1,AH58=2),OR(AH59=1,AH59=2),OR(AH60=0,AH60=3)),"処遇加算Ⅱ",IF(OR(OR(AH58=1,AH58=2),OR(AH59=1,AH59=2)),"処遇加算Ⅲ",""))),"")</f>
        <v/>
      </c>
      <c r="H49" s="1045"/>
      <c r="I49" s="1045"/>
      <c r="J49" s="1045"/>
      <c r="K49" s="1046"/>
      <c r="L49" s="1059" t="str">
        <f>IFERROR(IF(G9="","",IF(AND(OR(AH61=1,AH61=2),AH62=1,AH63=1),"特定加算Ⅰ",IF(AND(OR(AH61=1,AH61=2),AH62=2,AH63=1),"特定加算Ⅱ",IF(OR(AH61=3,AH62=2,AH63=2),"特定加算なし","")))),"")</f>
        <v/>
      </c>
      <c r="M49" s="1060"/>
      <c r="N49" s="1060"/>
      <c r="O49" s="1060"/>
      <c r="P49" s="1061"/>
      <c r="Q49" s="1080" t="str">
        <f>IFERROR(IF(OR(L9="ベア加算",AND(L9="ベア加算なし",AH57=1)),"ベア加算",IF(AH57=2,"ベア加算なし","")),"")</f>
        <v/>
      </c>
      <c r="R49" s="1045"/>
      <c r="S49" s="1045"/>
      <c r="T49" s="1045"/>
      <c r="U49" s="1081"/>
      <c r="V49" s="1082" t="s">
        <v>10</v>
      </c>
      <c r="W49" s="1083"/>
      <c r="X49" s="1083"/>
      <c r="Y49" s="1083"/>
      <c r="Z49" s="1083"/>
      <c r="AA49" s="1042"/>
      <c r="AB49" s="1042"/>
      <c r="AC49" s="1024" t="str">
        <f>IFERROR(VLOOKUP(BE48,【参考】数式用2!E6:F23,2,FALSE),"")</f>
        <v/>
      </c>
      <c r="AD49" s="1025"/>
      <c r="AE49" s="1025"/>
      <c r="AF49" s="1025"/>
      <c r="AG49" s="1025"/>
      <c r="AH49" s="102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074" t="s">
        <v>2017</v>
      </c>
      <c r="C50" s="1075"/>
      <c r="D50" s="1075"/>
      <c r="E50" s="1075"/>
      <c r="F50" s="1076"/>
      <c r="G50" s="1027" t="str">
        <f>IFERROR(VLOOKUP(Y5,【参考】数式用!$A$5:$J$37,MATCH(G49,【参考】数式用!$B$4:$J$4,0)+1,0),"")</f>
        <v/>
      </c>
      <c r="H50" s="1028"/>
      <c r="I50" s="1028"/>
      <c r="J50" s="1028"/>
      <c r="K50" s="1029"/>
      <c r="L50" s="1030" t="str">
        <f>IFERROR(VLOOKUP(Y5,【参考】数式用!$A$5:$J$37,MATCH(L49,【参考】数式用!$B$4:$J$4,0)+1,0),"")</f>
        <v/>
      </c>
      <c r="M50" s="1031"/>
      <c r="N50" s="1031"/>
      <c r="O50" s="1031"/>
      <c r="P50" s="1032"/>
      <c r="Q50" s="1033" t="str">
        <f>IFERROR(VLOOKUP(Y5,【参考】数式用!$A$5:$J$37,MATCH(Q49,【参考】数式用!$B$4:$J$4,0)+1,0),"")</f>
        <v/>
      </c>
      <c r="R50" s="1028"/>
      <c r="S50" s="1028"/>
      <c r="T50" s="1028"/>
      <c r="U50" s="1034"/>
      <c r="V50" s="1035">
        <f>SUM(G50,L50,Q50)</f>
        <v>0</v>
      </c>
      <c r="W50" s="1036"/>
      <c r="X50" s="1036"/>
      <c r="Y50" s="1036"/>
      <c r="Z50" s="1036"/>
      <c r="AA50" s="1042"/>
      <c r="AB50" s="1042"/>
      <c r="AC50" s="1037" t="str">
        <f>IFERROR(VLOOKUP(Y5,【参考】数式用!$A$5:$AB$37,MATCH(AC49,【参考】数式用!$B$4:$AB$4,0)+1,FALSE),"")</f>
        <v/>
      </c>
      <c r="AD50" s="1038"/>
      <c r="AE50" s="1038"/>
      <c r="AF50" s="1038"/>
      <c r="AG50" s="1038"/>
      <c r="AH50" s="1039"/>
      <c r="AS50" s="1016" t="s">
        <v>2047</v>
      </c>
      <c r="AT50" s="1016"/>
      <c r="AU50" s="1016"/>
      <c r="AV50" s="1016"/>
      <c r="AW50" s="1016" t="s">
        <v>2048</v>
      </c>
      <c r="AX50" s="1016"/>
      <c r="AY50" s="1016"/>
      <c r="AZ50" s="1016"/>
      <c r="BA50" s="1016" t="s">
        <v>13</v>
      </c>
      <c r="BB50" s="1016"/>
      <c r="BC50" s="1016"/>
      <c r="BD50" s="1016"/>
      <c r="BE50" s="1016" t="s">
        <v>2049</v>
      </c>
      <c r="BF50" s="1016"/>
      <c r="BG50" s="1016"/>
      <c r="BH50" s="1016"/>
      <c r="BI50" s="1016" t="s">
        <v>2052</v>
      </c>
      <c r="BJ50" s="1016"/>
      <c r="BK50" s="1016"/>
      <c r="BL50" s="1016"/>
      <c r="BM50" s="141"/>
      <c r="BN50" s="1016" t="s">
        <v>2051</v>
      </c>
      <c r="BO50" s="1016"/>
      <c r="BP50" s="1016"/>
      <c r="BQ50" s="1016"/>
      <c r="BR50" s="1016"/>
      <c r="BS50" s="1016"/>
      <c r="BT50" s="141"/>
      <c r="BV50" s="1005" t="s">
        <v>2054</v>
      </c>
      <c r="BW50" s="1006"/>
      <c r="BX50" s="1006"/>
      <c r="BY50" s="1006"/>
      <c r="BZ50" s="1006"/>
      <c r="CA50" s="1007"/>
      <c r="CD50" s="142"/>
    </row>
    <row r="51" spans="2:86" ht="17.25" customHeight="1">
      <c r="B51" s="1018" t="s">
        <v>2121</v>
      </c>
      <c r="C51" s="1019"/>
      <c r="D51" s="1019"/>
      <c r="E51" s="1019"/>
      <c r="F51" s="1020"/>
      <c r="G51" s="1050" t="str">
        <f>IFERROR(ROUNDDOWN(ROUND(AM5*G50,0),0)*H53,"")</f>
        <v/>
      </c>
      <c r="H51" s="1050"/>
      <c r="I51" s="1050"/>
      <c r="J51" s="1050"/>
      <c r="K51" s="55" t="s">
        <v>2117</v>
      </c>
      <c r="L51" s="1131" t="str">
        <f>IFERROR(ROUNDDOWN(ROUND(AM5*L50,0),0)*H53,"")</f>
        <v/>
      </c>
      <c r="M51" s="1132"/>
      <c r="N51" s="1132"/>
      <c r="O51" s="1132"/>
      <c r="P51" s="55" t="s">
        <v>2117</v>
      </c>
      <c r="Q51" s="1056" t="str">
        <f>IFERROR(ROUNDDOWN(ROUND(AM5*Q50,0),0)*H53,"")</f>
        <v/>
      </c>
      <c r="R51" s="1050"/>
      <c r="S51" s="1050"/>
      <c r="T51" s="1050"/>
      <c r="U51" s="56" t="s">
        <v>2117</v>
      </c>
      <c r="V51" s="1057">
        <f>IFERROR(SUM(G51,L51,Q51),"")</f>
        <v>0</v>
      </c>
      <c r="W51" s="1058"/>
      <c r="X51" s="1058"/>
      <c r="Y51" s="1058"/>
      <c r="Z51" s="57" t="s">
        <v>2117</v>
      </c>
      <c r="AB51" s="58"/>
      <c r="AC51" s="1056" t="str">
        <f>IFERROR(ROUNDDOWN(ROUND(AM5*AC50,0),0)*AD53,"")</f>
        <v/>
      </c>
      <c r="AD51" s="1050"/>
      <c r="AE51" s="1050"/>
      <c r="AF51" s="1050"/>
      <c r="AG51" s="1050"/>
      <c r="AH51" s="56" t="s">
        <v>2117</v>
      </c>
      <c r="AS51" s="1015" t="str">
        <f>IFERROR(ROUNDDOWN(ROUND(AM5*(G50-B10),0),0)*H53,"")</f>
        <v/>
      </c>
      <c r="AT51" s="1015"/>
      <c r="AU51" s="1015"/>
      <c r="AV51" s="1015"/>
      <c r="AW51" s="1015" t="str">
        <f>IFERROR(ROUNDDOWN(ROUND(AM5*(L50-G10),0),0)*H53,"")</f>
        <v/>
      </c>
      <c r="AX51" s="1015"/>
      <c r="AY51" s="1015"/>
      <c r="AZ51" s="1015"/>
      <c r="BA51" s="1015" t="str">
        <f>IFERROR(ROUNDDOWN(ROUND(AM5*(Q50-L10),0),0)*H53,"")</f>
        <v/>
      </c>
      <c r="BB51" s="1015"/>
      <c r="BC51" s="1015"/>
      <c r="BD51" s="1015"/>
      <c r="BE51" s="1015" t="str">
        <f>IFERROR(ROUNDDOWN(ROUND(AM5*(AC50-Q10),0),0)*AD53,"")</f>
        <v/>
      </c>
      <c r="BF51" s="1015"/>
      <c r="BG51" s="1015"/>
      <c r="BH51" s="1015"/>
      <c r="BI51" s="1015">
        <f>SUM(AS51:BH51)</f>
        <v>0</v>
      </c>
      <c r="BJ51" s="1015"/>
      <c r="BK51" s="1015"/>
      <c r="BL51" s="1015"/>
      <c r="BM51" s="141"/>
      <c r="BN51" s="1015" t="str">
        <f>IFERROR(ROUNDDOWN(ROUNDDOWN(ROUND(AM5*(VLOOKUP(Y5,【参考】数式用!$A$5:$AB$37,14,FALSE)),0),0)*AD53*0.5,0),"")</f>
        <v/>
      </c>
      <c r="BO51" s="1015"/>
      <c r="BP51" s="1015"/>
      <c r="BQ51" s="1015"/>
      <c r="BR51" s="1015"/>
      <c r="BS51" s="1015"/>
      <c r="BT51" s="141"/>
      <c r="BV51" s="1008">
        <f>IF(AND(Q49="ベア加算なし",BA48="ベア加算"),ROUNDDOWN(ROUND(AM5*VLOOKUP(Y5,【参考】数式用!$A$5:$AB$37,9,FALSE),0),0)*AD53,0)</f>
        <v>0</v>
      </c>
      <c r="BW51" s="1009"/>
      <c r="BX51" s="1009"/>
      <c r="BY51" s="1009"/>
      <c r="BZ51" s="1009"/>
      <c r="CA51" s="1010"/>
      <c r="CD51" s="142"/>
    </row>
    <row r="52" spans="2:86" ht="13.5" customHeight="1">
      <c r="B52" s="1018"/>
      <c r="C52" s="1019"/>
      <c r="D52" s="1019"/>
      <c r="E52" s="1019"/>
      <c r="F52" s="1020"/>
      <c r="G52" s="1054" t="str">
        <f>IFERROR("("&amp;TEXT(G51/H53,"#,##0円")&amp;"/月)","")</f>
        <v/>
      </c>
      <c r="H52" s="1055"/>
      <c r="I52" s="1055"/>
      <c r="J52" s="1055"/>
      <c r="K52" s="1055"/>
      <c r="L52" s="1052" t="str">
        <f>IFERROR("("&amp;TEXT(L51/H53,"#,##0円")&amp;"/月)","")</f>
        <v/>
      </c>
      <c r="M52" s="1053"/>
      <c r="N52" s="1053"/>
      <c r="O52" s="1053"/>
      <c r="P52" s="1054"/>
      <c r="Q52" s="1055" t="str">
        <f>IFERROR("("&amp;TEXT(Q51/H53,"#,##0円")&amp;"/月)","")</f>
        <v/>
      </c>
      <c r="R52" s="1055"/>
      <c r="S52" s="1055"/>
      <c r="T52" s="1055"/>
      <c r="U52" s="1055"/>
      <c r="V52" s="1055" t="str">
        <f>IFERROR("("&amp;TEXT(V51/H53,"#,##0円")&amp;"/月)","")</f>
        <v>(0円/月)</v>
      </c>
      <c r="W52" s="1055"/>
      <c r="X52" s="1055"/>
      <c r="Y52" s="1055"/>
      <c r="Z52" s="1055"/>
      <c r="AB52" s="58"/>
      <c r="AC52" s="1052" t="str">
        <f>IFERROR("("&amp;TEXT(AC51/AD53,"#,##0円")&amp;"/月)","")</f>
        <v/>
      </c>
      <c r="AD52" s="1053"/>
      <c r="AE52" s="1053"/>
      <c r="AF52" s="1053"/>
      <c r="AG52" s="1053"/>
      <c r="AH52" s="105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168" t="s">
        <v>2373</v>
      </c>
      <c r="V56" s="1168"/>
      <c r="W56" s="1168"/>
      <c r="X56" s="1168"/>
      <c r="Y56" s="1168"/>
      <c r="Z56" s="1168"/>
      <c r="AA56" s="145"/>
      <c r="AB56" s="149"/>
      <c r="AC56" s="1168" t="str">
        <f>IF(F15=4,"R6.4～R6.5",IF(F15=5,"R6.5",""))</f>
        <v>R6.4～R6.5</v>
      </c>
      <c r="AD56" s="1168"/>
      <c r="AE56" s="1168"/>
      <c r="AF56" s="1168"/>
      <c r="AG56" s="1168"/>
      <c r="AH56" s="1168"/>
      <c r="AI56" s="150"/>
      <c r="AJ56" s="149"/>
      <c r="AK56" s="1168" t="str">
        <f>IF(OR(F15=4,F15=5),"R6.6","R"&amp;D15&amp;"."&amp;F15)&amp;"～R"&amp;K15&amp;"."&amp;M15</f>
        <v>R6.6～R7.3</v>
      </c>
      <c r="AL56" s="1168"/>
      <c r="AM56" s="1168"/>
      <c r="AN56" s="1168"/>
      <c r="AO56" s="1168"/>
      <c r="AP56" s="1168"/>
      <c r="AQ56" s="145"/>
      <c r="AR56" s="145"/>
      <c r="AS56" s="1174" t="s">
        <v>2203</v>
      </c>
      <c r="AT56" s="1174"/>
      <c r="AU56" s="1174"/>
      <c r="AV56" s="1174"/>
      <c r="AW56" s="1174" t="s">
        <v>2202</v>
      </c>
      <c r="AX56" s="1174"/>
      <c r="AY56" s="1174"/>
      <c r="AZ56" s="1174"/>
    </row>
    <row r="57" spans="2:86" ht="15.9" customHeight="1">
      <c r="U57" s="1016" t="s">
        <v>2374</v>
      </c>
      <c r="V57" s="1016"/>
      <c r="W57" s="1016"/>
      <c r="X57" s="1016"/>
      <c r="Y57" s="1016"/>
      <c r="Z57" s="534" t="str">
        <f>IF(AND(B9&lt;&gt;"処遇加算なし",F15=4),IF(V21="✓",1,IF(V22="✓",2,"")),"")</f>
        <v/>
      </c>
      <c r="AA57" s="145"/>
      <c r="AB57" s="149"/>
      <c r="AC57" s="1016" t="s">
        <v>2374</v>
      </c>
      <c r="AD57" s="1016"/>
      <c r="AE57" s="1016"/>
      <c r="AF57" s="1016"/>
      <c r="AG57" s="1016"/>
      <c r="AH57" s="425">
        <f>IF(AND(F15&lt;&gt;4,F15&lt;&gt;5),0,IF(AT8="○",1,0))</f>
        <v>0</v>
      </c>
      <c r="AI57" s="153"/>
      <c r="AJ57" s="149"/>
      <c r="AK57" s="1016" t="s">
        <v>2374</v>
      </c>
      <c r="AL57" s="1016"/>
      <c r="AM57" s="1016"/>
      <c r="AN57" s="1016"/>
      <c r="AO57" s="1016"/>
      <c r="AP57" s="425">
        <f>IF(AT8="○",1,0)</f>
        <v>0</v>
      </c>
      <c r="AQ57" s="145"/>
      <c r="AR57" s="145"/>
      <c r="AS57" s="1182"/>
      <c r="AT57" s="1182"/>
      <c r="AU57" s="1182"/>
      <c r="AV57" s="1182"/>
      <c r="AW57" s="1175"/>
      <c r="AX57" s="1175"/>
      <c r="AY57" s="1175"/>
      <c r="AZ57" s="1175"/>
      <c r="BP57" s="151"/>
      <c r="BR57" s="151"/>
      <c r="BS57" s="151"/>
      <c r="BT57" s="151"/>
      <c r="BU57" s="151"/>
      <c r="BV57" s="151"/>
      <c r="BW57" s="151"/>
      <c r="BX57" s="151"/>
      <c r="BY57" s="151"/>
      <c r="BZ57" s="151"/>
      <c r="CA57" s="151"/>
      <c r="CB57" s="151"/>
      <c r="CC57" s="151"/>
      <c r="CD57" s="151"/>
      <c r="CE57" s="151"/>
      <c r="CF57" s="151"/>
      <c r="CH57" s="154"/>
    </row>
    <row r="58" spans="2:86" ht="15.9" customHeight="1">
      <c r="U58" s="1124" t="s">
        <v>2375</v>
      </c>
      <c r="V58" s="1124"/>
      <c r="W58" s="1124"/>
      <c r="X58" s="1124"/>
      <c r="Y58" s="1124"/>
      <c r="Z58" s="534" t="str">
        <f>IF(AND(B9&lt;&gt;"処遇加算なし",F15=4),IF(V24="✓",1,IF(V25="✓",2,IF(V26="✓",3,""))),"")</f>
        <v/>
      </c>
      <c r="AA58" s="145"/>
      <c r="AB58" s="149"/>
      <c r="AC58" s="1124" t="s">
        <v>2375</v>
      </c>
      <c r="AD58" s="1124"/>
      <c r="AE58" s="1124"/>
      <c r="AF58" s="1124"/>
      <c r="AG58" s="1124"/>
      <c r="AH58" s="425">
        <f>IF(AND(F15&lt;&gt;4,F15&lt;&gt;5),0,IF(AU8="○",1,3))</f>
        <v>3</v>
      </c>
      <c r="AI58" s="153"/>
      <c r="AJ58" s="149"/>
      <c r="AK58" s="1124" t="s">
        <v>2375</v>
      </c>
      <c r="AL58" s="1124"/>
      <c r="AM58" s="1124"/>
      <c r="AN58" s="1124"/>
      <c r="AO58" s="1124"/>
      <c r="AP58" s="425">
        <f>IF(AU8="○",1,3)</f>
        <v>3</v>
      </c>
      <c r="AQ58" s="145"/>
      <c r="AR58" s="145"/>
      <c r="AS58" s="1016" t="str">
        <f>IF(OR(AND(Z58=1,AH58=3),AND(Z58=1,AP58=3),AND(Z58=2,AH58=3,AH59=3),AND(Z58=2,AP58=3,AP59=3)),"○","")</f>
        <v/>
      </c>
      <c r="AT58" s="1016"/>
      <c r="AU58" s="1016"/>
      <c r="AV58" s="1016"/>
      <c r="AW58" s="1016" t="str">
        <f>IF(OR(AND(Z58=1,AH58=2),AND(Z58=1,AP58=2),AND(Z58=2,AH58=2,AH59=2),AND(Z58=2,AP58=2,AP59=2)),"○","")</f>
        <v/>
      </c>
      <c r="AX58" s="1016"/>
      <c r="AY58" s="1016"/>
      <c r="AZ58" s="1016"/>
      <c r="BP58" s="151"/>
      <c r="BR58" s="151"/>
      <c r="BS58" s="151"/>
      <c r="BT58" s="151"/>
      <c r="BU58" s="151"/>
      <c r="BV58" s="151"/>
      <c r="BW58" s="151"/>
      <c r="BX58" s="151"/>
      <c r="BY58" s="151"/>
      <c r="BZ58" s="151"/>
      <c r="CA58" s="151"/>
      <c r="CB58" s="151"/>
      <c r="CC58" s="151"/>
      <c r="CD58" s="151"/>
      <c r="CE58" s="151"/>
      <c r="CF58" s="151"/>
      <c r="CH58" s="154"/>
    </row>
    <row r="59" spans="2:86" ht="15.9" customHeight="1">
      <c r="U59" s="1124" t="s">
        <v>2376</v>
      </c>
      <c r="V59" s="1124"/>
      <c r="W59" s="1124"/>
      <c r="X59" s="1124"/>
      <c r="Y59" s="1124"/>
      <c r="Z59" s="534" t="str">
        <f>IF(AND(B9&lt;&gt;"処遇加算なし",F15=4),IF(V28="✓",1,IF(V29="✓",2,IF(V30="✓",3,""))),"")</f>
        <v/>
      </c>
      <c r="AA59" s="145"/>
      <c r="AB59" s="149"/>
      <c r="AC59" s="1124" t="s">
        <v>2376</v>
      </c>
      <c r="AD59" s="1124"/>
      <c r="AE59" s="1124"/>
      <c r="AF59" s="1124"/>
      <c r="AG59" s="1124"/>
      <c r="AH59" s="425">
        <f>IF(AND(F15&lt;&gt;4,F15&lt;&gt;5),0,IF(AV8="○",1,3))</f>
        <v>3</v>
      </c>
      <c r="AI59" s="153"/>
      <c r="AJ59" s="149"/>
      <c r="AK59" s="1124" t="s">
        <v>2376</v>
      </c>
      <c r="AL59" s="1124"/>
      <c r="AM59" s="1124"/>
      <c r="AN59" s="1124"/>
      <c r="AO59" s="1124"/>
      <c r="AP59" s="425">
        <f>IF(AV8="○",1,3)</f>
        <v>3</v>
      </c>
      <c r="AQ59" s="145"/>
      <c r="AR59" s="145"/>
      <c r="AS59" s="1016" t="str">
        <f>IF(OR(AND(Z59=1,AH59=3),AND(Z59=1,AP59=3),AND(Z59=2,AH58=3,AH59=3),AND(Z59=2,AP58=3,AP59=3)),"○","")</f>
        <v/>
      </c>
      <c r="AT59" s="1016"/>
      <c r="AU59" s="1016"/>
      <c r="AV59" s="1016"/>
      <c r="AW59" s="1016" t="str">
        <f>IF(OR(AND(Z59=1,AH58=2),AND(Z59=1,AP58=2),AND(Z59=2,AH58=2,AH59=2),AND(Z59=2,AP58=2,AP59=2)),"○","")</f>
        <v/>
      </c>
      <c r="AX59" s="1016"/>
      <c r="AY59" s="1016"/>
      <c r="AZ59" s="1016"/>
      <c r="BP59" s="151"/>
      <c r="BR59" s="151"/>
      <c r="BS59" s="151"/>
      <c r="BT59" s="151"/>
      <c r="BU59" s="151"/>
      <c r="BV59" s="151"/>
      <c r="BW59" s="151"/>
      <c r="BX59" s="151"/>
      <c r="BY59" s="151"/>
      <c r="BZ59" s="151"/>
      <c r="CA59" s="151"/>
      <c r="CB59" s="151"/>
      <c r="CC59" s="151"/>
      <c r="CD59" s="151"/>
      <c r="CE59" s="151"/>
      <c r="CF59" s="151"/>
      <c r="CH59" s="154"/>
    </row>
    <row r="60" spans="2:86" ht="15.9" customHeight="1">
      <c r="U60" s="1124" t="s">
        <v>2377</v>
      </c>
      <c r="V60" s="1124"/>
      <c r="W60" s="1124"/>
      <c r="X60" s="1124"/>
      <c r="Y60" s="1124"/>
      <c r="Z60" s="534" t="str">
        <f>IF(AND(B9&lt;&gt;"処遇加算なし",F15=4),IF(V32="✓",1,IF(V33="✓",2,"")),"")</f>
        <v/>
      </c>
      <c r="AA60" s="145"/>
      <c r="AB60" s="149"/>
      <c r="AC60" s="1124" t="s">
        <v>2377</v>
      </c>
      <c r="AD60" s="1124"/>
      <c r="AE60" s="1124"/>
      <c r="AF60" s="1124"/>
      <c r="AG60" s="1124"/>
      <c r="AH60" s="425">
        <f>IF(AND(F15&lt;&gt;4,F15&lt;&gt;5),0,IF(AW8="○",1,3))</f>
        <v>3</v>
      </c>
      <c r="AI60" s="153"/>
      <c r="AJ60" s="149"/>
      <c r="AK60" s="1124" t="s">
        <v>2377</v>
      </c>
      <c r="AL60" s="1124"/>
      <c r="AM60" s="1124"/>
      <c r="AN60" s="1124"/>
      <c r="AO60" s="1124"/>
      <c r="AP60" s="425">
        <f>IF(AW8="○",1,3)</f>
        <v>3</v>
      </c>
      <c r="AQ60" s="145"/>
      <c r="AR60" s="145"/>
      <c r="AS60" s="1176" t="str">
        <f>IF(OR(AND(Z60=1,AH60=3),AND(Z60=1,AP60=3)),"○","")</f>
        <v/>
      </c>
      <c r="AT60" s="1176"/>
      <c r="AU60" s="1176"/>
      <c r="AV60" s="1176"/>
      <c r="AW60" s="1176" t="str">
        <f>IF(OR(AND(Z60=1,AH60=2),AND(Z60=1,AP60=2)),"○","")</f>
        <v/>
      </c>
      <c r="AX60" s="1176"/>
      <c r="AY60" s="1176"/>
      <c r="AZ60" s="1176"/>
      <c r="BP60" s="151"/>
      <c r="BR60" s="151"/>
      <c r="BS60" s="151"/>
      <c r="BT60" s="151"/>
      <c r="BU60" s="151"/>
      <c r="BV60" s="151"/>
      <c r="BW60" s="151"/>
      <c r="BX60" s="151"/>
      <c r="BY60" s="151"/>
      <c r="BZ60" s="151"/>
      <c r="CA60" s="151"/>
      <c r="CB60" s="151"/>
      <c r="CC60" s="151"/>
      <c r="CD60" s="151"/>
      <c r="CE60" s="151"/>
      <c r="CF60" s="151"/>
      <c r="CH60" s="154"/>
    </row>
    <row r="61" spans="2:86" ht="15.9" customHeight="1">
      <c r="U61" s="1124" t="s">
        <v>2378</v>
      </c>
      <c r="V61" s="1124"/>
      <c r="W61" s="1124"/>
      <c r="X61" s="1124"/>
      <c r="Y61" s="1124"/>
      <c r="Z61" s="534" t="str">
        <f>IF(AND(B9&lt;&gt;"処遇加算なし",F15=4),IF(V36="✓",1,IF(V37="✓",2,"")),"")</f>
        <v/>
      </c>
      <c r="AA61" s="145"/>
      <c r="AB61" s="149"/>
      <c r="AC61" s="1124" t="s">
        <v>2378</v>
      </c>
      <c r="AD61" s="1124"/>
      <c r="AE61" s="1124"/>
      <c r="AF61" s="1124"/>
      <c r="AG61" s="1124"/>
      <c r="AH61" s="425">
        <f>IF(AND(F15&lt;&gt;4,F15&lt;&gt;5),0,IF(AX8="○",1,2))</f>
        <v>2</v>
      </c>
      <c r="AI61" s="153"/>
      <c r="AJ61" s="149"/>
      <c r="AK61" s="1124" t="s">
        <v>2378</v>
      </c>
      <c r="AL61" s="1124"/>
      <c r="AM61" s="1124"/>
      <c r="AN61" s="1124"/>
      <c r="AO61" s="1124"/>
      <c r="AP61" s="425">
        <f>IF(AX8="○",1,2)</f>
        <v>2</v>
      </c>
      <c r="AQ61" s="145"/>
      <c r="AR61" s="145"/>
      <c r="AS61" s="1016" t="str">
        <f>IF(OR(AND(Z61=1,AH61=2),AND(Z61=1,AP61=2)),"○","")</f>
        <v/>
      </c>
      <c r="AT61" s="1016"/>
      <c r="AU61" s="1016"/>
      <c r="AV61" s="1016"/>
      <c r="AW61" s="1177" t="str">
        <f>IF(OR((AD61-AL61)&lt;0,(AD61-AT61)&lt;0),"!","")</f>
        <v/>
      </c>
      <c r="AX61" s="1177"/>
      <c r="AY61" s="1177"/>
      <c r="AZ61" s="1177"/>
      <c r="BP61" s="151"/>
      <c r="BR61" s="151"/>
      <c r="BS61" s="151"/>
      <c r="BT61" s="151"/>
      <c r="BU61" s="151"/>
      <c r="BV61" s="151"/>
      <c r="BW61" s="151"/>
      <c r="BX61" s="151"/>
      <c r="BY61" s="151"/>
      <c r="BZ61" s="151"/>
      <c r="CA61" s="151"/>
      <c r="CB61" s="151"/>
      <c r="CC61" s="151"/>
      <c r="CD61" s="151"/>
      <c r="CE61" s="151"/>
      <c r="CF61" s="151"/>
      <c r="CH61" s="154"/>
    </row>
    <row r="62" spans="2:86" ht="15.9" customHeight="1">
      <c r="U62" s="1124" t="s">
        <v>2379</v>
      </c>
      <c r="V62" s="1124"/>
      <c r="W62" s="1124"/>
      <c r="X62" s="1124"/>
      <c r="Y62" s="1124"/>
      <c r="Z62" s="534" t="str">
        <f>IF(AND(B9&lt;&gt;"処遇加算なし",F15=4),IF(V40="✓",1,IF(V41="✓",2,"")),"")</f>
        <v/>
      </c>
      <c r="AA62" s="145"/>
      <c r="AB62" s="149"/>
      <c r="AC62" s="1124" t="s">
        <v>2379</v>
      </c>
      <c r="AD62" s="1124"/>
      <c r="AE62" s="1124"/>
      <c r="AF62" s="1124"/>
      <c r="AG62" s="1124"/>
      <c r="AH62" s="425">
        <f>IF(AND(F15&lt;&gt;4,F15&lt;&gt;5),0,IF(AY8="○",1,2))</f>
        <v>2</v>
      </c>
      <c r="AI62" s="153"/>
      <c r="AJ62" s="149"/>
      <c r="AK62" s="1124" t="s">
        <v>2379</v>
      </c>
      <c r="AL62" s="1124"/>
      <c r="AM62" s="1124"/>
      <c r="AN62" s="1124"/>
      <c r="AO62" s="1124"/>
      <c r="AP62" s="425">
        <f>IF(AY8="○",1,2)</f>
        <v>2</v>
      </c>
      <c r="AQ62" s="145"/>
      <c r="AR62" s="145"/>
      <c r="AS62" s="1016" t="str">
        <f>IF(OR(AND(Z62=1,AH62=2),AND(Z62=1,AP62=2)),"○","")</f>
        <v/>
      </c>
      <c r="AT62" s="1016"/>
      <c r="AU62" s="1016"/>
      <c r="AV62" s="1016"/>
      <c r="AW62" s="1177" t="str">
        <f>IF(OR((AD62-AL62)&lt;0,(AD62-AT62)&lt;0),"!","")</f>
        <v/>
      </c>
      <c r="AX62" s="1177"/>
      <c r="AY62" s="1177"/>
      <c r="AZ62" s="1177"/>
      <c r="BP62" s="151"/>
      <c r="BR62" s="151"/>
      <c r="BS62" s="151"/>
      <c r="BT62" s="151"/>
      <c r="BU62" s="151"/>
      <c r="BV62" s="151"/>
      <c r="BW62" s="151"/>
      <c r="BX62" s="151"/>
      <c r="BY62" s="151"/>
      <c r="BZ62" s="151"/>
      <c r="CA62" s="151"/>
      <c r="CB62" s="151"/>
      <c r="CC62" s="151"/>
      <c r="CD62" s="151"/>
      <c r="CE62" s="151"/>
      <c r="CF62" s="151"/>
      <c r="CH62" s="154"/>
    </row>
    <row r="63" spans="2:86" ht="15.9" customHeight="1">
      <c r="U63" s="1016" t="s">
        <v>2380</v>
      </c>
      <c r="V63" s="1016"/>
      <c r="W63" s="1016"/>
      <c r="X63" s="1016"/>
      <c r="Y63" s="1016"/>
      <c r="Z63" s="534" t="str">
        <f>IF(AND(B9&lt;&gt;"処遇加算なし",F15=4),IF(V44="✓",1,IF(V45="✓",2,"")),"")</f>
        <v/>
      </c>
      <c r="AA63" s="145"/>
      <c r="AB63" s="149"/>
      <c r="AC63" s="1016" t="s">
        <v>2380</v>
      </c>
      <c r="AD63" s="1016"/>
      <c r="AE63" s="1016"/>
      <c r="AF63" s="1016"/>
      <c r="AG63" s="1016"/>
      <c r="AH63" s="425">
        <f>IF(AND(F15&lt;&gt;4,F15&lt;&gt;5),0,IF(AZ8="○",1,2))</f>
        <v>2</v>
      </c>
      <c r="AI63" s="153"/>
      <c r="AJ63" s="149"/>
      <c r="AK63" s="1016" t="s">
        <v>2380</v>
      </c>
      <c r="AL63" s="1016"/>
      <c r="AM63" s="1016"/>
      <c r="AN63" s="1016"/>
      <c r="AO63" s="1016"/>
      <c r="AP63" s="425">
        <f>IF(AZ8="○",1,2)</f>
        <v>2</v>
      </c>
      <c r="AQ63" s="145"/>
      <c r="AR63" s="145"/>
      <c r="AS63" s="1016" t="str">
        <f>IF(OR(AND(Z63=1,AH63=2),AND(Z63=1,AP63=2)),"○","")</f>
        <v/>
      </c>
      <c r="AT63" s="1016"/>
      <c r="AU63" s="1016"/>
      <c r="AV63" s="1016"/>
      <c r="AW63" s="1177" t="str">
        <f>IF(OR((AD63-AL63)&lt;0,(AD63-AT63)&lt;0),"!","")</f>
        <v/>
      </c>
      <c r="AX63" s="1177"/>
      <c r="AY63" s="1177"/>
      <c r="AZ63" s="1177"/>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674" r:id="rId4" name="Option Button 1">
              <controlPr defaultSize="0" autoFill="0" autoLine="0" autoPict="0">
                <anchor moveWithCells="1">
                  <from>
                    <xdr:col>27</xdr:col>
                    <xdr:colOff>106680</xdr:colOff>
                    <xdr:row>20</xdr:row>
                    <xdr:rowOff>15240</xdr:rowOff>
                  </from>
                  <to>
                    <xdr:col>29</xdr:col>
                    <xdr:colOff>91440</xdr:colOff>
                    <xdr:row>21</xdr:row>
                    <xdr:rowOff>7620</xdr:rowOff>
                  </to>
                </anchor>
              </controlPr>
            </control>
          </mc:Choice>
        </mc:AlternateContent>
        <mc:AlternateContent xmlns:mc="http://schemas.openxmlformats.org/markup-compatibility/2006">
          <mc:Choice Requires="x14">
            <control shapeId="67675" r:id="rId5" name="Option Button 2">
              <controlPr defaultSize="0" autoFill="0" autoLine="0" autoPict="0">
                <anchor moveWithCells="1">
                  <from>
                    <xdr:col>27</xdr:col>
                    <xdr:colOff>106680</xdr:colOff>
                    <xdr:row>21</xdr:row>
                    <xdr:rowOff>7620</xdr:rowOff>
                  </from>
                  <to>
                    <xdr:col>29</xdr:col>
                    <xdr:colOff>91440</xdr:colOff>
                    <xdr:row>22</xdr:row>
                    <xdr:rowOff>0</xdr:rowOff>
                  </to>
                </anchor>
              </controlPr>
            </control>
          </mc:Choice>
        </mc:AlternateContent>
        <mc:AlternateContent xmlns:mc="http://schemas.openxmlformats.org/markup-compatibility/2006">
          <mc:Choice Requires="x14">
            <control shapeId="67676" r:id="rId6" name="Option Button 3">
              <controlPr defaultSize="0" autoFill="0" autoLine="0" autoPict="0">
                <anchor moveWithCells="1">
                  <from>
                    <xdr:col>27</xdr:col>
                    <xdr:colOff>99060</xdr:colOff>
                    <xdr:row>23</xdr:row>
                    <xdr:rowOff>7620</xdr:rowOff>
                  </from>
                  <to>
                    <xdr:col>29</xdr:col>
                    <xdr:colOff>83820</xdr:colOff>
                    <xdr:row>23</xdr:row>
                    <xdr:rowOff>182880</xdr:rowOff>
                  </to>
                </anchor>
              </controlPr>
            </control>
          </mc:Choice>
        </mc:AlternateContent>
        <mc:AlternateContent xmlns:mc="http://schemas.openxmlformats.org/markup-compatibility/2006">
          <mc:Choice Requires="x14">
            <control shapeId="67677" r:id="rId7" name="Option Button 4">
              <controlPr defaultSize="0" autoFill="0" autoLine="0" autoPict="0">
                <anchor moveWithCells="1">
                  <from>
                    <xdr:col>27</xdr:col>
                    <xdr:colOff>99060</xdr:colOff>
                    <xdr:row>24</xdr:row>
                    <xdr:rowOff>22860</xdr:rowOff>
                  </from>
                  <to>
                    <xdr:col>29</xdr:col>
                    <xdr:colOff>83820</xdr:colOff>
                    <xdr:row>24</xdr:row>
                    <xdr:rowOff>198120</xdr:rowOff>
                  </to>
                </anchor>
              </controlPr>
            </control>
          </mc:Choice>
        </mc:AlternateContent>
        <mc:AlternateContent xmlns:mc="http://schemas.openxmlformats.org/markup-compatibility/2006">
          <mc:Choice Requires="x14">
            <control shapeId="67678" r:id="rId8" name="Option Button 5">
              <controlPr defaultSize="0" autoFill="0" autoLine="0" autoPict="0">
                <anchor moveWithCells="1">
                  <from>
                    <xdr:col>27</xdr:col>
                    <xdr:colOff>99060</xdr:colOff>
                    <xdr:row>25</xdr:row>
                    <xdr:rowOff>0</xdr:rowOff>
                  </from>
                  <to>
                    <xdr:col>29</xdr:col>
                    <xdr:colOff>83820</xdr:colOff>
                    <xdr:row>26</xdr:row>
                    <xdr:rowOff>0</xdr:rowOff>
                  </to>
                </anchor>
              </controlPr>
            </control>
          </mc:Choice>
        </mc:AlternateContent>
        <mc:AlternateContent xmlns:mc="http://schemas.openxmlformats.org/markup-compatibility/2006">
          <mc:Choice Requires="x14">
            <control shapeId="67679" r:id="rId9" name="Option Button 6">
              <controlPr defaultSize="0" autoFill="0" autoLine="0" autoPict="0">
                <anchor moveWithCells="1">
                  <from>
                    <xdr:col>27</xdr:col>
                    <xdr:colOff>99060</xdr:colOff>
                    <xdr:row>27</xdr:row>
                    <xdr:rowOff>7620</xdr:rowOff>
                  </from>
                  <to>
                    <xdr:col>29</xdr:col>
                    <xdr:colOff>83820</xdr:colOff>
                    <xdr:row>27</xdr:row>
                    <xdr:rowOff>182880</xdr:rowOff>
                  </to>
                </anchor>
              </controlPr>
            </control>
          </mc:Choice>
        </mc:AlternateContent>
        <mc:AlternateContent xmlns:mc="http://schemas.openxmlformats.org/markup-compatibility/2006">
          <mc:Choice Requires="x14">
            <control shapeId="60" r:id="rId10" name="Option Button 7">
              <controlPr defaultSize="0" autoFill="0" autoLine="0" autoPict="0">
                <anchor moveWithCells="1">
                  <from>
                    <xdr:col>27</xdr:col>
                    <xdr:colOff>99060</xdr:colOff>
                    <xdr:row>28</xdr:row>
                    <xdr:rowOff>22860</xdr:rowOff>
                  </from>
                  <to>
                    <xdr:col>29</xdr:col>
                    <xdr:colOff>83820</xdr:colOff>
                    <xdr:row>28</xdr:row>
                    <xdr:rowOff>190500</xdr:rowOff>
                  </to>
                </anchor>
              </controlPr>
            </control>
          </mc:Choice>
        </mc:AlternateContent>
        <mc:AlternateContent xmlns:mc="http://schemas.openxmlformats.org/markup-compatibility/2006">
          <mc:Choice Requires="x14">
            <control shapeId="61" r:id="rId11" name="Option Button 8">
              <controlPr defaultSize="0" autoFill="0" autoLine="0" autoPict="0">
                <anchor moveWithCells="1">
                  <from>
                    <xdr:col>27</xdr:col>
                    <xdr:colOff>99060</xdr:colOff>
                    <xdr:row>29</xdr:row>
                    <xdr:rowOff>7620</xdr:rowOff>
                  </from>
                  <to>
                    <xdr:col>29</xdr:col>
                    <xdr:colOff>83820</xdr:colOff>
                    <xdr:row>29</xdr:row>
                    <xdr:rowOff>167640</xdr:rowOff>
                  </to>
                </anchor>
              </controlPr>
            </control>
          </mc:Choice>
        </mc:AlternateContent>
        <mc:AlternateContent xmlns:mc="http://schemas.openxmlformats.org/markup-compatibility/2006">
          <mc:Choice Requires="x14">
            <control shapeId="62" r:id="rId12" name="Option Button 9">
              <controlPr defaultSize="0" autoFill="0" autoLine="0" autoPict="0">
                <anchor moveWithCells="1">
                  <from>
                    <xdr:col>27</xdr:col>
                    <xdr:colOff>99060</xdr:colOff>
                    <xdr:row>43</xdr:row>
                    <xdr:rowOff>0</xdr:rowOff>
                  </from>
                  <to>
                    <xdr:col>29</xdr:col>
                    <xdr:colOff>76200</xdr:colOff>
                    <xdr:row>44</xdr:row>
                    <xdr:rowOff>22860</xdr:rowOff>
                  </to>
                </anchor>
              </controlPr>
            </control>
          </mc:Choice>
        </mc:AlternateContent>
        <mc:AlternateContent xmlns:mc="http://schemas.openxmlformats.org/markup-compatibility/2006">
          <mc:Choice Requires="x14">
            <control shapeId="63" r:id="rId13" name="Option Button 10">
              <controlPr defaultSize="0" autoFill="0" autoLine="0" autoPict="0">
                <anchor moveWithCells="1">
                  <from>
                    <xdr:col>27</xdr:col>
                    <xdr:colOff>99060</xdr:colOff>
                    <xdr:row>44</xdr:row>
                    <xdr:rowOff>0</xdr:rowOff>
                  </from>
                  <to>
                    <xdr:col>29</xdr:col>
                    <xdr:colOff>76200</xdr:colOff>
                    <xdr:row>44</xdr:row>
                    <xdr:rowOff>152400</xdr:rowOff>
                  </to>
                </anchor>
              </controlPr>
            </control>
          </mc:Choice>
        </mc:AlternateContent>
        <mc:AlternateContent xmlns:mc="http://schemas.openxmlformats.org/markup-compatibility/2006">
          <mc:Choice Requires="x14">
            <control shapeId="67584" r:id="rId14" name="Option Button 11">
              <controlPr defaultSize="0" autoFill="0" autoLine="0" autoPict="0">
                <anchor moveWithCells="1">
                  <from>
                    <xdr:col>35</xdr:col>
                    <xdr:colOff>99060</xdr:colOff>
                    <xdr:row>43</xdr:row>
                    <xdr:rowOff>15240</xdr:rowOff>
                  </from>
                  <to>
                    <xdr:col>37</xdr:col>
                    <xdr:colOff>83820</xdr:colOff>
                    <xdr:row>43</xdr:row>
                    <xdr:rowOff>160020</xdr:rowOff>
                  </to>
                </anchor>
              </controlPr>
            </control>
          </mc:Choice>
        </mc:AlternateContent>
        <mc:AlternateContent xmlns:mc="http://schemas.openxmlformats.org/markup-compatibility/2006">
          <mc:Choice Requires="x14">
            <control shapeId="67634" r:id="rId15" name="Option Button 12">
              <controlPr defaultSize="0" autoFill="0" autoLine="0" autoPict="0">
                <anchor moveWithCells="1">
                  <from>
                    <xdr:col>35</xdr:col>
                    <xdr:colOff>99060</xdr:colOff>
                    <xdr:row>44</xdr:row>
                    <xdr:rowOff>15240</xdr:rowOff>
                  </from>
                  <to>
                    <xdr:col>37</xdr:col>
                    <xdr:colOff>83820</xdr:colOff>
                    <xdr:row>44</xdr:row>
                    <xdr:rowOff>144780</xdr:rowOff>
                  </to>
                </anchor>
              </controlPr>
            </control>
          </mc:Choice>
        </mc:AlternateContent>
        <mc:AlternateContent xmlns:mc="http://schemas.openxmlformats.org/markup-compatibility/2006">
          <mc:Choice Requires="x14">
            <control shapeId="67635" r:id="rId16" name="Group Box 13">
              <controlPr defaultSize="0" autoFill="0" autoPict="0">
                <anchor moveWithCells="1">
                  <from>
                    <xdr:col>27</xdr:col>
                    <xdr:colOff>76200</xdr:colOff>
                    <xdr:row>20</xdr:row>
                    <xdr:rowOff>7620</xdr:rowOff>
                  </from>
                  <to>
                    <xdr:col>29</xdr:col>
                    <xdr:colOff>60960</xdr:colOff>
                    <xdr:row>22</xdr:row>
                    <xdr:rowOff>76200</xdr:rowOff>
                  </to>
                </anchor>
              </controlPr>
            </control>
          </mc:Choice>
        </mc:AlternateContent>
        <mc:AlternateContent xmlns:mc="http://schemas.openxmlformats.org/markup-compatibility/2006">
          <mc:Choice Requires="x14">
            <control shapeId="67636" r:id="rId17" name="Group Box 14">
              <controlPr defaultSize="0" autoFill="0" autoPict="0">
                <anchor moveWithCells="1">
                  <from>
                    <xdr:col>27</xdr:col>
                    <xdr:colOff>22860</xdr:colOff>
                    <xdr:row>22</xdr:row>
                    <xdr:rowOff>106680</xdr:rowOff>
                  </from>
                  <to>
                    <xdr:col>30</xdr:col>
                    <xdr:colOff>38100</xdr:colOff>
                    <xdr:row>27</xdr:row>
                    <xdr:rowOff>22860</xdr:rowOff>
                  </to>
                </anchor>
              </controlPr>
            </control>
          </mc:Choice>
        </mc:AlternateContent>
        <mc:AlternateContent xmlns:mc="http://schemas.openxmlformats.org/markup-compatibility/2006">
          <mc:Choice Requires="x14">
            <control shapeId="67637" r:id="rId18" name="Group Box 15">
              <controlPr defaultSize="0" autoFill="0" autoPict="0">
                <anchor moveWithCells="1">
                  <from>
                    <xdr:col>27</xdr:col>
                    <xdr:colOff>7620</xdr:colOff>
                    <xdr:row>26</xdr:row>
                    <xdr:rowOff>83820</xdr:rowOff>
                  </from>
                  <to>
                    <xdr:col>30</xdr:col>
                    <xdr:colOff>38100</xdr:colOff>
                    <xdr:row>30</xdr:row>
                    <xdr:rowOff>106680</xdr:rowOff>
                  </to>
                </anchor>
              </controlPr>
            </control>
          </mc:Choice>
        </mc:AlternateContent>
        <mc:AlternateContent xmlns:mc="http://schemas.openxmlformats.org/markup-compatibility/2006">
          <mc:Choice Requires="x14">
            <control shapeId="67638" r:id="rId19" name="Group Box 16">
              <controlPr defaultSize="0" autoFill="0" autoPict="0">
                <anchor moveWithCells="1">
                  <from>
                    <xdr:col>27</xdr:col>
                    <xdr:colOff>7620</xdr:colOff>
                    <xdr:row>30</xdr:row>
                    <xdr:rowOff>99060</xdr:rowOff>
                  </from>
                  <to>
                    <xdr:col>30</xdr:col>
                    <xdr:colOff>38100</xdr:colOff>
                    <xdr:row>34</xdr:row>
                    <xdr:rowOff>38100</xdr:rowOff>
                  </to>
                </anchor>
              </controlPr>
            </control>
          </mc:Choice>
        </mc:AlternateContent>
        <mc:AlternateContent xmlns:mc="http://schemas.openxmlformats.org/markup-compatibility/2006">
          <mc:Choice Requires="x14">
            <control shapeId="67639" r:id="rId20" name="Option Button 17">
              <controlPr defaultSize="0" autoFill="0" autoLine="0" autoPict="0">
                <anchor moveWithCells="1">
                  <from>
                    <xdr:col>27</xdr:col>
                    <xdr:colOff>99060</xdr:colOff>
                    <xdr:row>31</xdr:row>
                    <xdr:rowOff>7620</xdr:rowOff>
                  </from>
                  <to>
                    <xdr:col>29</xdr:col>
                    <xdr:colOff>83820</xdr:colOff>
                    <xdr:row>32</xdr:row>
                    <xdr:rowOff>22860</xdr:rowOff>
                  </to>
                </anchor>
              </controlPr>
            </control>
          </mc:Choice>
        </mc:AlternateContent>
        <mc:AlternateContent xmlns:mc="http://schemas.openxmlformats.org/markup-compatibility/2006">
          <mc:Choice Requires="x14">
            <control shapeId="67640" r:id="rId21" name="Option Button 18">
              <controlPr defaultSize="0" autoFill="0" autoLine="0" autoPict="0">
                <anchor moveWithCells="1">
                  <from>
                    <xdr:col>27</xdr:col>
                    <xdr:colOff>99060</xdr:colOff>
                    <xdr:row>32</xdr:row>
                    <xdr:rowOff>45720</xdr:rowOff>
                  </from>
                  <to>
                    <xdr:col>29</xdr:col>
                    <xdr:colOff>83820</xdr:colOff>
                    <xdr:row>32</xdr:row>
                    <xdr:rowOff>205740</xdr:rowOff>
                  </to>
                </anchor>
              </controlPr>
            </control>
          </mc:Choice>
        </mc:AlternateContent>
        <mc:AlternateContent xmlns:mc="http://schemas.openxmlformats.org/markup-compatibility/2006">
          <mc:Choice Requires="x14">
            <control shapeId="67641" r:id="rId22" name="Option Button 19">
              <controlPr defaultSize="0" autoFill="0" autoLine="0" autoPict="0">
                <anchor moveWithCells="1">
                  <from>
                    <xdr:col>27</xdr:col>
                    <xdr:colOff>99060</xdr:colOff>
                    <xdr:row>33</xdr:row>
                    <xdr:rowOff>38100</xdr:rowOff>
                  </from>
                  <to>
                    <xdr:col>29</xdr:col>
                    <xdr:colOff>83820</xdr:colOff>
                    <xdr:row>34</xdr:row>
                    <xdr:rowOff>0</xdr:rowOff>
                  </to>
                </anchor>
              </controlPr>
            </control>
          </mc:Choice>
        </mc:AlternateContent>
        <mc:AlternateContent xmlns:mc="http://schemas.openxmlformats.org/markup-compatibility/2006">
          <mc:Choice Requires="x14">
            <control shapeId="67642" r:id="rId23" name="Group Box 20">
              <controlPr defaultSize="0" autoFill="0" autoPict="0">
                <anchor moveWithCells="1">
                  <from>
                    <xdr:col>26</xdr:col>
                    <xdr:colOff>106680</xdr:colOff>
                    <xdr:row>34</xdr:row>
                    <xdr:rowOff>30480</xdr:rowOff>
                  </from>
                  <to>
                    <xdr:col>30</xdr:col>
                    <xdr:colOff>129540</xdr:colOff>
                    <xdr:row>38</xdr:row>
                    <xdr:rowOff>76200</xdr:rowOff>
                  </to>
                </anchor>
              </controlPr>
            </control>
          </mc:Choice>
        </mc:AlternateContent>
        <mc:AlternateContent xmlns:mc="http://schemas.openxmlformats.org/markup-compatibility/2006">
          <mc:Choice Requires="x14">
            <control shapeId="67643" r:id="rId24" name="Group Box 21">
              <controlPr defaultSize="0" autoFill="0" autoPict="0">
                <anchor moveWithCells="1">
                  <from>
                    <xdr:col>27</xdr:col>
                    <xdr:colOff>60960</xdr:colOff>
                    <xdr:row>42</xdr:row>
                    <xdr:rowOff>68580</xdr:rowOff>
                  </from>
                  <to>
                    <xdr:col>29</xdr:col>
                    <xdr:colOff>114300</xdr:colOff>
                    <xdr:row>46</xdr:row>
                    <xdr:rowOff>15240</xdr:rowOff>
                  </to>
                </anchor>
              </controlPr>
            </control>
          </mc:Choice>
        </mc:AlternateContent>
        <mc:AlternateContent xmlns:mc="http://schemas.openxmlformats.org/markup-compatibility/2006">
          <mc:Choice Requires="x14">
            <control shapeId="67644" r:id="rId25" name="Group Box 22">
              <controlPr defaultSize="0" autoFill="0" autoPict="0">
                <anchor moveWithCells="1">
                  <from>
                    <xdr:col>35</xdr:col>
                    <xdr:colOff>22860</xdr:colOff>
                    <xdr:row>26</xdr:row>
                    <xdr:rowOff>106680</xdr:rowOff>
                  </from>
                  <to>
                    <xdr:col>38</xdr:col>
                    <xdr:colOff>53340</xdr:colOff>
                    <xdr:row>31</xdr:row>
                    <xdr:rowOff>22860</xdr:rowOff>
                  </to>
                </anchor>
              </controlPr>
            </control>
          </mc:Choice>
        </mc:AlternateContent>
        <mc:AlternateContent xmlns:mc="http://schemas.openxmlformats.org/markup-compatibility/2006">
          <mc:Choice Requires="x14">
            <control shapeId="67645" r:id="rId26" name="Group Box 23">
              <controlPr defaultSize="0" autoFill="0" autoPict="0">
                <anchor moveWithCells="1">
                  <from>
                    <xdr:col>35</xdr:col>
                    <xdr:colOff>7620</xdr:colOff>
                    <xdr:row>30</xdr:row>
                    <xdr:rowOff>91440</xdr:rowOff>
                  </from>
                  <to>
                    <xdr:col>39</xdr:col>
                    <xdr:colOff>30480</xdr:colOff>
                    <xdr:row>34</xdr:row>
                    <xdr:rowOff>7620</xdr:rowOff>
                  </to>
                </anchor>
              </controlPr>
            </control>
          </mc:Choice>
        </mc:AlternateContent>
        <mc:AlternateContent xmlns:mc="http://schemas.openxmlformats.org/markup-compatibility/2006">
          <mc:Choice Requires="x14">
            <control shapeId="67646" r:id="rId27" name="Group Box 24">
              <controlPr defaultSize="0" autoFill="0" autoPict="0">
                <anchor moveWithCells="1">
                  <from>
                    <xdr:col>34</xdr:col>
                    <xdr:colOff>83820</xdr:colOff>
                    <xdr:row>33</xdr:row>
                    <xdr:rowOff>144780</xdr:rowOff>
                  </from>
                  <to>
                    <xdr:col>38</xdr:col>
                    <xdr:colOff>91440</xdr:colOff>
                    <xdr:row>38</xdr:row>
                    <xdr:rowOff>30480</xdr:rowOff>
                  </to>
                </anchor>
              </controlPr>
            </control>
          </mc:Choice>
        </mc:AlternateContent>
        <mc:AlternateContent xmlns:mc="http://schemas.openxmlformats.org/markup-compatibility/2006">
          <mc:Choice Requires="x14">
            <control shapeId="67647" r:id="rId28" name="Group Box 25">
              <controlPr defaultSize="0" autoFill="0" autoPict="0">
                <anchor moveWithCells="1">
                  <from>
                    <xdr:col>35</xdr:col>
                    <xdr:colOff>15240</xdr:colOff>
                    <xdr:row>38</xdr:row>
                    <xdr:rowOff>83820</xdr:rowOff>
                  </from>
                  <to>
                    <xdr:col>38</xdr:col>
                    <xdr:colOff>121920</xdr:colOff>
                    <xdr:row>41</xdr:row>
                    <xdr:rowOff>160020</xdr:rowOff>
                  </to>
                </anchor>
              </controlPr>
            </control>
          </mc:Choice>
        </mc:AlternateContent>
        <mc:AlternateContent xmlns:mc="http://schemas.openxmlformats.org/markup-compatibility/2006">
          <mc:Choice Requires="x14">
            <control shapeId="67648" r:id="rId29" name="Group Box 26">
              <controlPr defaultSize="0" autoFill="0" autoPict="0">
                <anchor moveWithCells="1">
                  <from>
                    <xdr:col>35</xdr:col>
                    <xdr:colOff>38100</xdr:colOff>
                    <xdr:row>43</xdr:row>
                    <xdr:rowOff>0</xdr:rowOff>
                  </from>
                  <to>
                    <xdr:col>38</xdr:col>
                    <xdr:colOff>38100</xdr:colOff>
                    <xdr:row>46</xdr:row>
                    <xdr:rowOff>99060</xdr:rowOff>
                  </to>
                </anchor>
              </controlPr>
            </control>
          </mc:Choice>
        </mc:AlternateContent>
        <mc:AlternateContent xmlns:mc="http://schemas.openxmlformats.org/markup-compatibility/2006">
          <mc:Choice Requires="x14">
            <control shapeId="67649" r:id="rId30" name="Group Box 27">
              <controlPr defaultSize="0" autoFill="0" autoPict="0">
                <anchor moveWithCells="1">
                  <from>
                    <xdr:col>27</xdr:col>
                    <xdr:colOff>22860</xdr:colOff>
                    <xdr:row>20</xdr:row>
                    <xdr:rowOff>0</xdr:rowOff>
                  </from>
                  <to>
                    <xdr:col>30</xdr:col>
                    <xdr:colOff>30480</xdr:colOff>
                    <xdr:row>23</xdr:row>
                    <xdr:rowOff>68580</xdr:rowOff>
                  </to>
                </anchor>
              </controlPr>
            </control>
          </mc:Choice>
        </mc:AlternateContent>
        <mc:AlternateContent xmlns:mc="http://schemas.openxmlformats.org/markup-compatibility/2006">
          <mc:Choice Requires="x14">
            <control shapeId="67650" r:id="rId31" name="Group Box 28">
              <controlPr defaultSize="0" autoFill="0" autoPict="0">
                <anchor moveWithCells="1">
                  <from>
                    <xdr:col>35</xdr:col>
                    <xdr:colOff>38100</xdr:colOff>
                    <xdr:row>20</xdr:row>
                    <xdr:rowOff>0</xdr:rowOff>
                  </from>
                  <to>
                    <xdr:col>38</xdr:col>
                    <xdr:colOff>45720</xdr:colOff>
                    <xdr:row>23</xdr:row>
                    <xdr:rowOff>68580</xdr:rowOff>
                  </to>
                </anchor>
              </controlPr>
            </control>
          </mc:Choice>
        </mc:AlternateContent>
        <mc:AlternateContent xmlns:mc="http://schemas.openxmlformats.org/markup-compatibility/2006">
          <mc:Choice Requires="x14">
            <control shapeId="67651" r:id="rId32" name="Group Box 29">
              <controlPr defaultSize="0" autoFill="0" autoPict="0">
                <anchor moveWithCells="1">
                  <from>
                    <xdr:col>35</xdr:col>
                    <xdr:colOff>45720</xdr:colOff>
                    <xdr:row>22</xdr:row>
                    <xdr:rowOff>76200</xdr:rowOff>
                  </from>
                  <to>
                    <xdr:col>38</xdr:col>
                    <xdr:colOff>38100</xdr:colOff>
                    <xdr:row>27</xdr:row>
                    <xdr:rowOff>38100</xdr:rowOff>
                  </to>
                </anchor>
              </controlPr>
            </control>
          </mc:Choice>
        </mc:AlternateContent>
        <mc:AlternateContent xmlns:mc="http://schemas.openxmlformats.org/markup-compatibility/2006">
          <mc:Choice Requires="x14">
            <control shapeId="67652" r:id="rId33" name="Option Button 30">
              <controlPr defaultSize="0" autoFill="0" autoLine="0" autoPict="0">
                <anchor moveWithCells="1">
                  <from>
                    <xdr:col>35</xdr:col>
                    <xdr:colOff>99060</xdr:colOff>
                    <xdr:row>39</xdr:row>
                    <xdr:rowOff>0</xdr:rowOff>
                  </from>
                  <to>
                    <xdr:col>37</xdr:col>
                    <xdr:colOff>22860</xdr:colOff>
                    <xdr:row>40</xdr:row>
                    <xdr:rowOff>0</xdr:rowOff>
                  </to>
                </anchor>
              </controlPr>
            </control>
          </mc:Choice>
        </mc:AlternateContent>
        <mc:AlternateContent xmlns:mc="http://schemas.openxmlformats.org/markup-compatibility/2006">
          <mc:Choice Requires="x14">
            <control shapeId="67653" r:id="rId34" name="Option Button 31">
              <controlPr defaultSize="0" autoFill="0" autoLine="0" autoPict="0">
                <anchor moveWithCells="1">
                  <from>
                    <xdr:col>35</xdr:col>
                    <xdr:colOff>99060</xdr:colOff>
                    <xdr:row>40</xdr:row>
                    <xdr:rowOff>220980</xdr:rowOff>
                  </from>
                  <to>
                    <xdr:col>37</xdr:col>
                    <xdr:colOff>15240</xdr:colOff>
                    <xdr:row>41</xdr:row>
                    <xdr:rowOff>160020</xdr:rowOff>
                  </to>
                </anchor>
              </controlPr>
            </control>
          </mc:Choice>
        </mc:AlternateContent>
        <mc:AlternateContent xmlns:mc="http://schemas.openxmlformats.org/markup-compatibility/2006">
          <mc:Choice Requires="x14">
            <control shapeId="67654" r:id="rId35" name="Option Button 32">
              <controlPr defaultSize="0" autoFill="0" autoLine="0" autoPict="0">
                <anchor moveWithCells="1" sizeWithCells="1">
                  <from>
                    <xdr:col>35</xdr:col>
                    <xdr:colOff>99060</xdr:colOff>
                    <xdr:row>19</xdr:row>
                    <xdr:rowOff>129540</xdr:rowOff>
                  </from>
                  <to>
                    <xdr:col>37</xdr:col>
                    <xdr:colOff>83820</xdr:colOff>
                    <xdr:row>21</xdr:row>
                    <xdr:rowOff>0</xdr:rowOff>
                  </to>
                </anchor>
              </controlPr>
            </control>
          </mc:Choice>
        </mc:AlternateContent>
        <mc:AlternateContent xmlns:mc="http://schemas.openxmlformats.org/markup-compatibility/2006">
          <mc:Choice Requires="x14">
            <control shapeId="67655" r:id="rId36" name="Option Button 33">
              <controlPr defaultSize="0" autoFill="0" autoLine="0" autoPict="0">
                <anchor moveWithCells="1" sizeWithCells="1">
                  <from>
                    <xdr:col>35</xdr:col>
                    <xdr:colOff>99060</xdr:colOff>
                    <xdr:row>21</xdr:row>
                    <xdr:rowOff>0</xdr:rowOff>
                  </from>
                  <to>
                    <xdr:col>37</xdr:col>
                    <xdr:colOff>83820</xdr:colOff>
                    <xdr:row>22</xdr:row>
                    <xdr:rowOff>0</xdr:rowOff>
                  </to>
                </anchor>
              </controlPr>
            </control>
          </mc:Choice>
        </mc:AlternateContent>
        <mc:AlternateContent xmlns:mc="http://schemas.openxmlformats.org/markup-compatibility/2006">
          <mc:Choice Requires="x14">
            <control shapeId="67656" r:id="rId37" name="Option Button 34">
              <controlPr defaultSize="0" autoFill="0" autoLine="0" autoPict="0">
                <anchor moveWithCells="1" sizeWithCells="1">
                  <from>
                    <xdr:col>35</xdr:col>
                    <xdr:colOff>99060</xdr:colOff>
                    <xdr:row>27</xdr:row>
                    <xdr:rowOff>7620</xdr:rowOff>
                  </from>
                  <to>
                    <xdr:col>37</xdr:col>
                    <xdr:colOff>83820</xdr:colOff>
                    <xdr:row>27</xdr:row>
                    <xdr:rowOff>175260</xdr:rowOff>
                  </to>
                </anchor>
              </controlPr>
            </control>
          </mc:Choice>
        </mc:AlternateContent>
        <mc:AlternateContent xmlns:mc="http://schemas.openxmlformats.org/markup-compatibility/2006">
          <mc:Choice Requires="x14">
            <control shapeId="67657" r:id="rId38" name="Option Button 35">
              <controlPr defaultSize="0" autoFill="0" autoLine="0" autoPict="0">
                <anchor moveWithCells="1" sizeWithCells="1">
                  <from>
                    <xdr:col>35</xdr:col>
                    <xdr:colOff>99060</xdr:colOff>
                    <xdr:row>28</xdr:row>
                    <xdr:rowOff>22860</xdr:rowOff>
                  </from>
                  <to>
                    <xdr:col>37</xdr:col>
                    <xdr:colOff>83820</xdr:colOff>
                    <xdr:row>28</xdr:row>
                    <xdr:rowOff>175260</xdr:rowOff>
                  </to>
                </anchor>
              </controlPr>
            </control>
          </mc:Choice>
        </mc:AlternateContent>
        <mc:AlternateContent xmlns:mc="http://schemas.openxmlformats.org/markup-compatibility/2006">
          <mc:Choice Requires="x14">
            <control shapeId="67658" r:id="rId39" name="Option Button 36">
              <controlPr defaultSize="0" autoFill="0" autoLine="0" autoPict="0">
                <anchor moveWithCells="1" sizeWithCells="1">
                  <from>
                    <xdr:col>35</xdr:col>
                    <xdr:colOff>99060</xdr:colOff>
                    <xdr:row>28</xdr:row>
                    <xdr:rowOff>205740</xdr:rowOff>
                  </from>
                  <to>
                    <xdr:col>37</xdr:col>
                    <xdr:colOff>76200</xdr:colOff>
                    <xdr:row>30</xdr:row>
                    <xdr:rowOff>0</xdr:rowOff>
                  </to>
                </anchor>
              </controlPr>
            </control>
          </mc:Choice>
        </mc:AlternateContent>
        <mc:AlternateContent xmlns:mc="http://schemas.openxmlformats.org/markup-compatibility/2006">
          <mc:Choice Requires="x14">
            <control shapeId="67659" r:id="rId40" name="Option Button 37">
              <controlPr defaultSize="0" autoFill="0" autoLine="0" autoPict="0">
                <anchor moveWithCells="1" sizeWithCells="1">
                  <from>
                    <xdr:col>27</xdr:col>
                    <xdr:colOff>99060</xdr:colOff>
                    <xdr:row>34</xdr:row>
                    <xdr:rowOff>114300</xdr:rowOff>
                  </from>
                  <to>
                    <xdr:col>29</xdr:col>
                    <xdr:colOff>15240</xdr:colOff>
                    <xdr:row>36</xdr:row>
                    <xdr:rowOff>15240</xdr:rowOff>
                  </to>
                </anchor>
              </controlPr>
            </control>
          </mc:Choice>
        </mc:AlternateContent>
        <mc:AlternateContent xmlns:mc="http://schemas.openxmlformats.org/markup-compatibility/2006">
          <mc:Choice Requires="x14">
            <control shapeId="67660" r:id="rId41" name="Option Button 38">
              <controlPr defaultSize="0" autoFill="0" autoLine="0" autoPict="0">
                <anchor moveWithCells="1" sizeWithCells="1">
                  <from>
                    <xdr:col>27</xdr:col>
                    <xdr:colOff>99060</xdr:colOff>
                    <xdr:row>36</xdr:row>
                    <xdr:rowOff>198120</xdr:rowOff>
                  </from>
                  <to>
                    <xdr:col>29</xdr:col>
                    <xdr:colOff>22860</xdr:colOff>
                    <xdr:row>38</xdr:row>
                    <xdr:rowOff>15240</xdr:rowOff>
                  </to>
                </anchor>
              </controlPr>
            </control>
          </mc:Choice>
        </mc:AlternateContent>
        <mc:AlternateContent xmlns:mc="http://schemas.openxmlformats.org/markup-compatibility/2006">
          <mc:Choice Requires="x14">
            <control shapeId="67661" r:id="rId42" name="Option Button 39">
              <controlPr defaultSize="0" autoFill="0" autoLine="0" autoPict="0">
                <anchor moveWithCells="1">
                  <from>
                    <xdr:col>27</xdr:col>
                    <xdr:colOff>106680</xdr:colOff>
                    <xdr:row>38</xdr:row>
                    <xdr:rowOff>106680</xdr:rowOff>
                  </from>
                  <to>
                    <xdr:col>29</xdr:col>
                    <xdr:colOff>7620</xdr:colOff>
                    <xdr:row>40</xdr:row>
                    <xdr:rowOff>15240</xdr:rowOff>
                  </to>
                </anchor>
              </controlPr>
            </control>
          </mc:Choice>
        </mc:AlternateContent>
        <mc:AlternateContent xmlns:mc="http://schemas.openxmlformats.org/markup-compatibility/2006">
          <mc:Choice Requires="x14">
            <control shapeId="67662" r:id="rId43" name="Option Button 40">
              <controlPr defaultSize="0" autoFill="0" autoLine="0" autoPict="0">
                <anchor moveWithCells="1">
                  <from>
                    <xdr:col>27</xdr:col>
                    <xdr:colOff>106680</xdr:colOff>
                    <xdr:row>40</xdr:row>
                    <xdr:rowOff>205740</xdr:rowOff>
                  </from>
                  <to>
                    <xdr:col>28</xdr:col>
                    <xdr:colOff>121920</xdr:colOff>
                    <xdr:row>42</xdr:row>
                    <xdr:rowOff>22860</xdr:rowOff>
                  </to>
                </anchor>
              </controlPr>
            </control>
          </mc:Choice>
        </mc:AlternateContent>
        <mc:AlternateContent xmlns:mc="http://schemas.openxmlformats.org/markup-compatibility/2006">
          <mc:Choice Requires="x14">
            <control shapeId="67663" r:id="rId44" name="Group Box 41">
              <controlPr defaultSize="0" autoFill="0" autoPict="0">
                <anchor moveWithCells="1">
                  <from>
                    <xdr:col>26</xdr:col>
                    <xdr:colOff>114300</xdr:colOff>
                    <xdr:row>38</xdr:row>
                    <xdr:rowOff>53340</xdr:rowOff>
                  </from>
                  <to>
                    <xdr:col>30</xdr:col>
                    <xdr:colOff>76200</xdr:colOff>
                    <xdr:row>43</xdr:row>
                    <xdr:rowOff>0</xdr:rowOff>
                  </to>
                </anchor>
              </controlPr>
            </control>
          </mc:Choice>
        </mc:AlternateContent>
        <mc:AlternateContent xmlns:mc="http://schemas.openxmlformats.org/markup-compatibility/2006">
          <mc:Choice Requires="x14">
            <control shapeId="67664" r:id="rId45" name="Option Button 42">
              <controlPr defaultSize="0" autoFill="0" autoLine="0" autoPict="0">
                <anchor moveWithCells="1">
                  <from>
                    <xdr:col>35</xdr:col>
                    <xdr:colOff>106680</xdr:colOff>
                    <xdr:row>34</xdr:row>
                    <xdr:rowOff>99060</xdr:rowOff>
                  </from>
                  <to>
                    <xdr:col>37</xdr:col>
                    <xdr:colOff>91440</xdr:colOff>
                    <xdr:row>36</xdr:row>
                    <xdr:rowOff>15240</xdr:rowOff>
                  </to>
                </anchor>
              </controlPr>
            </control>
          </mc:Choice>
        </mc:AlternateContent>
        <mc:AlternateContent xmlns:mc="http://schemas.openxmlformats.org/markup-compatibility/2006">
          <mc:Choice Requires="x14">
            <control shapeId="67665" r:id="rId46" name="Option Button 43">
              <controlPr defaultSize="0" autoFill="0" autoLine="0" autoPict="0">
                <anchor moveWithCells="1">
                  <from>
                    <xdr:col>35</xdr:col>
                    <xdr:colOff>106680</xdr:colOff>
                    <xdr:row>36</xdr:row>
                    <xdr:rowOff>190500</xdr:rowOff>
                  </from>
                  <to>
                    <xdr:col>37</xdr:col>
                    <xdr:colOff>91440</xdr:colOff>
                    <xdr:row>38</xdr:row>
                    <xdr:rowOff>7620</xdr:rowOff>
                  </to>
                </anchor>
              </controlPr>
            </control>
          </mc:Choice>
        </mc:AlternateContent>
        <mc:AlternateContent xmlns:mc="http://schemas.openxmlformats.org/markup-compatibility/2006">
          <mc:Choice Requires="x14">
            <control shapeId="67666" r:id="rId47" name="Option Button 44">
              <controlPr defaultSize="0" autoFill="0" autoLine="0" autoPict="0">
                <anchor moveWithCells="1" sizeWithCells="1">
                  <from>
                    <xdr:col>35</xdr:col>
                    <xdr:colOff>99060</xdr:colOff>
                    <xdr:row>23</xdr:row>
                    <xdr:rowOff>15240</xdr:rowOff>
                  </from>
                  <to>
                    <xdr:col>37</xdr:col>
                    <xdr:colOff>83820</xdr:colOff>
                    <xdr:row>24</xdr:row>
                    <xdr:rowOff>0</xdr:rowOff>
                  </to>
                </anchor>
              </controlPr>
            </control>
          </mc:Choice>
        </mc:AlternateContent>
        <mc:AlternateContent xmlns:mc="http://schemas.openxmlformats.org/markup-compatibility/2006">
          <mc:Choice Requires="x14">
            <control shapeId="67667" r:id="rId48" name="Option Button 45">
              <controlPr defaultSize="0" autoFill="0" autoLine="0" autoPict="0">
                <anchor moveWithCells="1" sizeWithCells="1">
                  <from>
                    <xdr:col>35</xdr:col>
                    <xdr:colOff>99060</xdr:colOff>
                    <xdr:row>24</xdr:row>
                    <xdr:rowOff>22860</xdr:rowOff>
                  </from>
                  <to>
                    <xdr:col>37</xdr:col>
                    <xdr:colOff>83820</xdr:colOff>
                    <xdr:row>24</xdr:row>
                    <xdr:rowOff>182880</xdr:rowOff>
                  </to>
                </anchor>
              </controlPr>
            </control>
          </mc:Choice>
        </mc:AlternateContent>
        <mc:AlternateContent xmlns:mc="http://schemas.openxmlformats.org/markup-compatibility/2006">
          <mc:Choice Requires="x14">
            <control shapeId="67668" r:id="rId49" name="Option Button 46">
              <controlPr defaultSize="0" autoFill="0" autoLine="0" autoPict="0">
                <anchor moveWithCells="1" sizeWithCells="1">
                  <from>
                    <xdr:col>35</xdr:col>
                    <xdr:colOff>99060</xdr:colOff>
                    <xdr:row>25</xdr:row>
                    <xdr:rowOff>7620</xdr:rowOff>
                  </from>
                  <to>
                    <xdr:col>37</xdr:col>
                    <xdr:colOff>15240</xdr:colOff>
                    <xdr:row>25</xdr:row>
                    <xdr:rowOff>167640</xdr:rowOff>
                  </to>
                </anchor>
              </controlPr>
            </control>
          </mc:Choice>
        </mc:AlternateContent>
        <mc:AlternateContent xmlns:mc="http://schemas.openxmlformats.org/markup-compatibility/2006">
          <mc:Choice Requires="x14">
            <control shapeId="67669" r:id="rId50" name="Option Button 47">
              <controlPr defaultSize="0" autoFill="0" autoLine="0" autoPict="0">
                <anchor moveWithCells="1" sizeWithCells="1">
                  <from>
                    <xdr:col>35</xdr:col>
                    <xdr:colOff>99060</xdr:colOff>
                    <xdr:row>31</xdr:row>
                    <xdr:rowOff>7620</xdr:rowOff>
                  </from>
                  <to>
                    <xdr:col>37</xdr:col>
                    <xdr:colOff>83820</xdr:colOff>
                    <xdr:row>32</xdr:row>
                    <xdr:rowOff>15240</xdr:rowOff>
                  </to>
                </anchor>
              </controlPr>
            </control>
          </mc:Choice>
        </mc:AlternateContent>
        <mc:AlternateContent xmlns:mc="http://schemas.openxmlformats.org/markup-compatibility/2006">
          <mc:Choice Requires="x14">
            <control shapeId="67670" r:id="rId51" name="Option Button 48">
              <controlPr defaultSize="0" autoFill="0" autoLine="0" autoPict="0">
                <anchor moveWithCells="1" sizeWithCells="1">
                  <from>
                    <xdr:col>35</xdr:col>
                    <xdr:colOff>99060</xdr:colOff>
                    <xdr:row>32</xdr:row>
                    <xdr:rowOff>45720</xdr:rowOff>
                  </from>
                  <to>
                    <xdr:col>37</xdr:col>
                    <xdr:colOff>83820</xdr:colOff>
                    <xdr:row>32</xdr:row>
                    <xdr:rowOff>190500</xdr:rowOff>
                  </to>
                </anchor>
              </controlPr>
            </control>
          </mc:Choice>
        </mc:AlternateContent>
        <mc:AlternateContent xmlns:mc="http://schemas.openxmlformats.org/markup-compatibility/2006">
          <mc:Choice Requires="x14">
            <control shapeId="67671" r:id="rId52" name="Option Button 49">
              <controlPr defaultSize="0" autoFill="0" autoLine="0" autoPict="0">
                <anchor moveWithCells="1" sizeWithCells="1">
                  <from>
                    <xdr:col>35</xdr:col>
                    <xdr:colOff>99060</xdr:colOff>
                    <xdr:row>33</xdr:row>
                    <xdr:rowOff>7620</xdr:rowOff>
                  </from>
                  <to>
                    <xdr:col>37</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2024-04-11T04:22:44Z</cp:lastPrinted>
  <dcterms:created xsi:type="dcterms:W3CDTF">2015-06-05T18:19:34Z</dcterms:created>
  <dcterms:modified xsi:type="dcterms:W3CDTF">2024-04-11T04:24:22Z</dcterms:modified>
</cp:coreProperties>
</file>