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Ｈ３１\☆調査広報関係\調査統計\統計年報\06.R2年度修正\"/>
    </mc:Choice>
  </mc:AlternateContent>
  <bookViews>
    <workbookView xWindow="0" yWindow="0" windowWidth="18618" windowHeight="11127" firstSheet="31" activeTab="35"/>
  </bookViews>
  <sheets>
    <sheet name="1(1)学校数" sheetId="5" r:id="rId1"/>
    <sheet name="1(2)在学者数" sheetId="6" r:id="rId2"/>
    <sheet name="1(3)市立小・中学校の行政区別の概況" sheetId="3" r:id="rId3"/>
    <sheet name="2(1)学校種ごとの推移" sheetId="9" r:id="rId4"/>
    <sheet name="2(2)戦後の小中学校の推移" sheetId="10" r:id="rId5"/>
    <sheet name="2(3)小中学校の規模別学校一覧" sheetId="56" r:id="rId6"/>
    <sheet name="3(1)①学級数" sheetId="12" r:id="rId7"/>
    <sheet name="3(1)②児童数" sheetId="13" r:id="rId8"/>
    <sheet name="3(1)③教職員等の数" sheetId="14" r:id="rId9"/>
    <sheet name="3(1)④～⑦特別支援学級児童数ほか" sheetId="15" r:id="rId10"/>
    <sheet name="3(2)①学級数及び児童数" sheetId="16" r:id="rId11"/>
    <sheet name="3(2)②教職員等の数" sheetId="17" r:id="rId12"/>
    <sheet name="3(3)施設等の状況(小学校)" sheetId="19" r:id="rId13"/>
    <sheet name="3(4)①～⑥障がい種別特別支援学級設置校" sheetId="18" r:id="rId14"/>
    <sheet name="4(1)①②学級数・生徒数" sheetId="20" r:id="rId15"/>
    <sheet name="4(1)③教職員等の数" sheetId="54" r:id="rId16"/>
    <sheet name="4(1)④～⑦特別支援学級生徒数ほか" sheetId="22" r:id="rId17"/>
    <sheet name="4(2)①学級数及び生徒数" sheetId="23" r:id="rId18"/>
    <sheet name="4(2)②教職員等の数" sheetId="51" r:id="rId19"/>
    <sheet name="4(3)施設等の状況(中学校)" sheetId="28" r:id="rId20"/>
    <sheet name="4(4)障がい種別特別支援学級設置校" sheetId="26" r:id="rId21"/>
    <sheet name="4(5)卒業後の状況" sheetId="27" r:id="rId22"/>
    <sheet name="5(1)学級数及び児童生徒数(合計)" sheetId="29" r:id="rId23"/>
    <sheet name="5(1)学級数及び児童生徒数(小学部)" sheetId="30" r:id="rId24"/>
    <sheet name="5(1)学級数及び児童生徒数(中学部)" sheetId="31" r:id="rId25"/>
    <sheet name="5(1)学級数及び児童生徒数(高等部)" sheetId="32" r:id="rId26"/>
    <sheet name="5(1)②教職員等の数" sheetId="52" r:id="rId27"/>
    <sheet name="5(3)施設等の状況(特別支援学校)" sheetId="35" r:id="rId28"/>
    <sheet name="5(4)卒業後の状況" sheetId="34" r:id="rId29"/>
    <sheet name="6(1)①学級数及び生徒数(年度別)" sheetId="36" r:id="rId30"/>
    <sheet name="6(1)①学級数及び生徒数(学科別)" sheetId="37" r:id="rId31"/>
    <sheet name="6(1)②教職員等の数" sheetId="53" r:id="rId32"/>
    <sheet name="6(3)施設等の状況(高等学校)" sheetId="42" r:id="rId33"/>
    <sheet name="6(4)①進路別" sheetId="40" r:id="rId34"/>
    <sheet name="6(4)産業熱就職状況ほか" sheetId="41" r:id="rId35"/>
    <sheet name="7(1)幼稚園(2)認定こども園" sheetId="43" r:id="rId36"/>
    <sheet name="7(3)小学校" sheetId="44" r:id="rId37"/>
    <sheet name="7(4)中学校" sheetId="45" r:id="rId38"/>
    <sheet name="7(5)特別支援学校" sheetId="46" r:id="rId39"/>
    <sheet name="7(6)①学年別本科生徒数及び教職員数" sheetId="47" r:id="rId40"/>
    <sheet name="7(6)②学科別生徒数" sheetId="48" r:id="rId41"/>
    <sheet name="7(6)③卒後進路" sheetId="49" r:id="rId42"/>
    <sheet name="7(7)専修学校(8)各種学校" sheetId="50" r:id="rId43"/>
  </sheets>
  <externalReferences>
    <externalReference r:id="rId44"/>
  </externalReferences>
  <definedNames>
    <definedName name="_xlnm._FilterDatabase" localSheetId="10" hidden="1">'3(2)①学級数及び児童数'!$AJ$7:$AP$319</definedName>
    <definedName name="_xlnm._FilterDatabase" localSheetId="17" hidden="1">'4(2)①学級数及び生徒数'!$X$7:$AD$155</definedName>
    <definedName name="_xlnm.Print_Area" localSheetId="4">'2(2)戦後の小中学校の推移'!$A$2:$M$37</definedName>
    <definedName name="_xlnm.Print_Area" localSheetId="12">'3(3)施設等の状況(小学校)'!$A$3:$O$178</definedName>
    <definedName name="_xlnm.Print_Area" localSheetId="19">'4(3)施設等の状況(中学校)'!$A$3:$S$90</definedName>
    <definedName name="_xlnm.Print_Area" localSheetId="22">'5(1)学級数及び児童生徒数(合計)'!$A$1:$K$47</definedName>
    <definedName name="_xlnm.Print_Area" localSheetId="23">'5(1)学級数及び児童生徒数(小学部)'!$AF$29:$AU$91</definedName>
    <definedName name="_xlnm.Print_Area" localSheetId="27">'5(3)施設等の状況(特別支援学校)'!$B$3:$Q$16</definedName>
    <definedName name="_xlnm.Print_Area" localSheetId="32">'6(3)施設等の状況(高等学校)'!$B$3:$O$12</definedName>
    <definedName name="_xlnm.Print_Area">[1]A!$B$1:$R$37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30" l="1"/>
  <c r="L20" i="30"/>
  <c r="L18" i="30"/>
  <c r="K18" i="30"/>
  <c r="L16" i="30"/>
  <c r="K16" i="30"/>
  <c r="L14" i="30"/>
  <c r="K14" i="30"/>
  <c r="L12" i="30"/>
  <c r="J12" i="30" s="1"/>
  <c r="K12" i="30"/>
  <c r="M14" i="30"/>
  <c r="M16" i="30"/>
  <c r="M18" i="30"/>
  <c r="K11" i="30"/>
  <c r="X13" i="54" l="1"/>
  <c r="P13" i="54"/>
  <c r="B13" i="54"/>
  <c r="X12" i="54"/>
  <c r="P12" i="54"/>
  <c r="B12" i="54"/>
  <c r="X11" i="54"/>
  <c r="P11" i="54"/>
  <c r="B11" i="54"/>
  <c r="X10" i="54"/>
  <c r="P10" i="54"/>
  <c r="B10" i="54"/>
  <c r="X9" i="54"/>
  <c r="P9" i="54"/>
  <c r="B9" i="54"/>
  <c r="X8" i="54"/>
  <c r="P8" i="54"/>
  <c r="B8" i="54"/>
  <c r="AB39" i="53" l="1"/>
  <c r="AA39" i="53"/>
  <c r="AA19" i="53" s="1"/>
  <c r="Z39" i="53"/>
  <c r="Y39" i="53"/>
  <c r="X39" i="53"/>
  <c r="V39" i="53"/>
  <c r="U39" i="53"/>
  <c r="T39" i="53"/>
  <c r="S39" i="53"/>
  <c r="R39" i="53"/>
  <c r="P39" i="53"/>
  <c r="O39" i="53"/>
  <c r="N39" i="53"/>
  <c r="M39" i="53"/>
  <c r="L39" i="53"/>
  <c r="K39" i="53"/>
  <c r="J39" i="53"/>
  <c r="I39" i="53"/>
  <c r="H39" i="53"/>
  <c r="G39" i="53"/>
  <c r="F39" i="53"/>
  <c r="E39" i="53"/>
  <c r="D39" i="53"/>
  <c r="AB38" i="53"/>
  <c r="AA38" i="53"/>
  <c r="Z38" i="53"/>
  <c r="Y38" i="53"/>
  <c r="X38" i="53"/>
  <c r="V38" i="53"/>
  <c r="U38" i="53"/>
  <c r="T38" i="53"/>
  <c r="S38" i="53"/>
  <c r="R38" i="53"/>
  <c r="Q38" i="53"/>
  <c r="P38" i="53"/>
  <c r="O38" i="53"/>
  <c r="N38" i="53"/>
  <c r="M38" i="53"/>
  <c r="L38" i="53"/>
  <c r="K38" i="53"/>
  <c r="J38" i="53"/>
  <c r="I38" i="53"/>
  <c r="H38" i="53"/>
  <c r="G38" i="53"/>
  <c r="F38" i="53"/>
  <c r="E38" i="53"/>
  <c r="D38" i="53"/>
  <c r="W37" i="53"/>
  <c r="Q37" i="53"/>
  <c r="C37" i="53"/>
  <c r="W36" i="53"/>
  <c r="C36" i="53"/>
  <c r="W35" i="53"/>
  <c r="W39" i="53" s="1"/>
  <c r="W19" i="53" s="1"/>
  <c r="Q35" i="53"/>
  <c r="C35" i="53"/>
  <c r="W34" i="53"/>
  <c r="C34" i="53"/>
  <c r="W33" i="53"/>
  <c r="Q33" i="53"/>
  <c r="C33" i="53"/>
  <c r="W32" i="53"/>
  <c r="C32" i="53"/>
  <c r="W31" i="53"/>
  <c r="Q31" i="53"/>
  <c r="Q39" i="53" s="1"/>
  <c r="Q19" i="53" s="1"/>
  <c r="C31" i="53"/>
  <c r="C39" i="53" s="1"/>
  <c r="C19" i="53" s="1"/>
  <c r="W30" i="53"/>
  <c r="W38" i="53" s="1"/>
  <c r="W18" i="53" s="1"/>
  <c r="C30" i="53"/>
  <c r="C38" i="53" s="1"/>
  <c r="C18" i="53" s="1"/>
  <c r="AB19" i="53"/>
  <c r="Z19" i="53"/>
  <c r="Y19" i="53"/>
  <c r="X19" i="53"/>
  <c r="V19" i="53"/>
  <c r="U19" i="53"/>
  <c r="T19" i="53"/>
  <c r="S19" i="53"/>
  <c r="R19" i="53"/>
  <c r="P19" i="53"/>
  <c r="O19" i="53"/>
  <c r="N19" i="53"/>
  <c r="M19" i="53"/>
  <c r="L19" i="53"/>
  <c r="K19" i="53"/>
  <c r="J19" i="53"/>
  <c r="I19" i="53"/>
  <c r="H19" i="53"/>
  <c r="G19" i="53"/>
  <c r="F19" i="53"/>
  <c r="E19" i="53"/>
  <c r="D19" i="53"/>
  <c r="AB18" i="53"/>
  <c r="AA18" i="53"/>
  <c r="Z18" i="53"/>
  <c r="Y18" i="53"/>
  <c r="X18" i="53"/>
  <c r="V18" i="53"/>
  <c r="U18" i="53"/>
  <c r="T18" i="53"/>
  <c r="S18" i="53"/>
  <c r="R18" i="53"/>
  <c r="Q18" i="53"/>
  <c r="P18" i="53"/>
  <c r="O18" i="53"/>
  <c r="N18" i="53"/>
  <c r="M18" i="53"/>
  <c r="L18" i="53"/>
  <c r="K18" i="53"/>
  <c r="J18" i="53"/>
  <c r="I18" i="53"/>
  <c r="H18" i="53"/>
  <c r="G18" i="53"/>
  <c r="F18" i="53"/>
  <c r="E18" i="53"/>
  <c r="D18" i="53"/>
  <c r="W17" i="53"/>
  <c r="Q17" i="53"/>
  <c r="C17" i="53"/>
  <c r="W16" i="53"/>
  <c r="C16" i="53"/>
  <c r="W15" i="53"/>
  <c r="Q15" i="53"/>
  <c r="C15" i="53"/>
  <c r="W14" i="53"/>
  <c r="C14" i="53"/>
  <c r="W13" i="53"/>
  <c r="Q13" i="53"/>
  <c r="C13" i="53"/>
  <c r="W12" i="53"/>
  <c r="C12" i="53"/>
  <c r="W11" i="53"/>
  <c r="Q11" i="53"/>
  <c r="C11" i="53"/>
  <c r="W10" i="53"/>
  <c r="C10" i="53"/>
  <c r="W9" i="53"/>
  <c r="Q9" i="53"/>
  <c r="C9" i="53"/>
  <c r="W8" i="53"/>
  <c r="C8" i="53"/>
  <c r="W61" i="52" l="1"/>
  <c r="S61" i="52"/>
  <c r="O61" i="52"/>
  <c r="K61" i="52"/>
  <c r="G61" i="52"/>
  <c r="C61" i="52"/>
  <c r="AB60" i="52"/>
  <c r="X60" i="52"/>
  <c r="T60" i="52"/>
  <c r="P60" i="52"/>
  <c r="L60" i="52"/>
  <c r="H60" i="52"/>
  <c r="D60" i="52"/>
  <c r="AD59" i="52"/>
  <c r="AC59" i="52"/>
  <c r="AB59" i="52"/>
  <c r="X59" i="52"/>
  <c r="W59" i="52"/>
  <c r="V59" i="52"/>
  <c r="U59" i="52"/>
  <c r="T59" i="52"/>
  <c r="S59" i="52"/>
  <c r="R59" i="52"/>
  <c r="Q59" i="52"/>
  <c r="O59" i="52"/>
  <c r="N59" i="52"/>
  <c r="M59" i="52"/>
  <c r="L59" i="52"/>
  <c r="K59" i="52"/>
  <c r="J59" i="52"/>
  <c r="I59" i="52"/>
  <c r="H59" i="52"/>
  <c r="G59" i="52"/>
  <c r="F59" i="52"/>
  <c r="E59" i="52"/>
  <c r="D59" i="52"/>
  <c r="C59" i="52"/>
  <c r="AD58" i="52"/>
  <c r="AC58" i="52"/>
  <c r="AB58" i="52"/>
  <c r="AA58" i="52"/>
  <c r="Z58" i="52"/>
  <c r="X58" i="52"/>
  <c r="W58" i="52"/>
  <c r="V58" i="52"/>
  <c r="U58" i="52"/>
  <c r="T58" i="52"/>
  <c r="S58" i="52"/>
  <c r="R58" i="52"/>
  <c r="Q58" i="52"/>
  <c r="P58" i="52"/>
  <c r="O58" i="52"/>
  <c r="N58" i="52"/>
  <c r="M58" i="52"/>
  <c r="L58" i="52"/>
  <c r="K58" i="52"/>
  <c r="J58" i="52"/>
  <c r="I58" i="52"/>
  <c r="H58" i="52"/>
  <c r="G58" i="52"/>
  <c r="F58" i="52"/>
  <c r="E58" i="52"/>
  <c r="D58" i="52"/>
  <c r="C58" i="52"/>
  <c r="AA57" i="52"/>
  <c r="Z57" i="52"/>
  <c r="Y57" i="52" s="1"/>
  <c r="P57" i="52"/>
  <c r="B57" i="52"/>
  <c r="Z56" i="52"/>
  <c r="Y56" i="52" s="1"/>
  <c r="Y58" i="52" s="1"/>
  <c r="B56" i="52"/>
  <c r="B58" i="52" s="1"/>
  <c r="AA55" i="52"/>
  <c r="AA59" i="52" s="1"/>
  <c r="Z55" i="52"/>
  <c r="Z59" i="52" s="1"/>
  <c r="P55" i="52"/>
  <c r="P59" i="52" s="1"/>
  <c r="B55" i="52"/>
  <c r="B59" i="52" s="1"/>
  <c r="AD47" i="52"/>
  <c r="AD61" i="52" s="1"/>
  <c r="AC47" i="52"/>
  <c r="AC61" i="52" s="1"/>
  <c r="AB47" i="52"/>
  <c r="AB19" i="52" s="1"/>
  <c r="X47" i="52"/>
  <c r="X19" i="52" s="1"/>
  <c r="W47" i="52"/>
  <c r="V47" i="52"/>
  <c r="V61" i="52" s="1"/>
  <c r="U47" i="52"/>
  <c r="U61" i="52" s="1"/>
  <c r="T47" i="52"/>
  <c r="T19" i="52" s="1"/>
  <c r="S47" i="52"/>
  <c r="R47" i="52"/>
  <c r="R61" i="52" s="1"/>
  <c r="Q47" i="52"/>
  <c r="Q61" i="52" s="1"/>
  <c r="O47" i="52"/>
  <c r="N47" i="52"/>
  <c r="N61" i="52" s="1"/>
  <c r="M47" i="52"/>
  <c r="M61" i="52" s="1"/>
  <c r="L47" i="52"/>
  <c r="L19" i="52" s="1"/>
  <c r="K47" i="52"/>
  <c r="J47" i="52"/>
  <c r="J61" i="52" s="1"/>
  <c r="I47" i="52"/>
  <c r="I61" i="52" s="1"/>
  <c r="H47" i="52"/>
  <c r="H19" i="52" s="1"/>
  <c r="G47" i="52"/>
  <c r="F47" i="52"/>
  <c r="F61" i="52" s="1"/>
  <c r="E47" i="52"/>
  <c r="E61" i="52" s="1"/>
  <c r="D47" i="52"/>
  <c r="D19" i="52" s="1"/>
  <c r="C47" i="52"/>
  <c r="AD46" i="52"/>
  <c r="AD60" i="52" s="1"/>
  <c r="AC46" i="52"/>
  <c r="AC18" i="52" s="1"/>
  <c r="AB46" i="52"/>
  <c r="X46" i="52"/>
  <c r="W46" i="52"/>
  <c r="W60" i="52" s="1"/>
  <c r="V46" i="52"/>
  <c r="V60" i="52" s="1"/>
  <c r="U46" i="52"/>
  <c r="U18" i="52" s="1"/>
  <c r="T46" i="52"/>
  <c r="S46" i="52"/>
  <c r="S60" i="52" s="1"/>
  <c r="R46" i="52"/>
  <c r="R60" i="52" s="1"/>
  <c r="Q46" i="52"/>
  <c r="Q18" i="52" s="1"/>
  <c r="P46" i="52"/>
  <c r="O46" i="52"/>
  <c r="O60" i="52" s="1"/>
  <c r="N46" i="52"/>
  <c r="N60" i="52" s="1"/>
  <c r="M46" i="52"/>
  <c r="M18" i="52" s="1"/>
  <c r="L46" i="52"/>
  <c r="K46" i="52"/>
  <c r="K60" i="52" s="1"/>
  <c r="J46" i="52"/>
  <c r="J60" i="52" s="1"/>
  <c r="I46" i="52"/>
  <c r="I18" i="52" s="1"/>
  <c r="H46" i="52"/>
  <c r="G46" i="52"/>
  <c r="G60" i="52" s="1"/>
  <c r="F46" i="52"/>
  <c r="F60" i="52" s="1"/>
  <c r="E46" i="52"/>
  <c r="E18" i="52" s="1"/>
  <c r="D46" i="52"/>
  <c r="C46" i="52"/>
  <c r="C60" i="52" s="1"/>
  <c r="AA45" i="52"/>
  <c r="Z45" i="52"/>
  <c r="Y45" i="52" s="1"/>
  <c r="P45" i="52"/>
  <c r="B45" i="52"/>
  <c r="AA44" i="52"/>
  <c r="Z44" i="52"/>
  <c r="Y44" i="52"/>
  <c r="B44" i="52"/>
  <c r="AA43" i="52"/>
  <c r="Z43" i="52"/>
  <c r="Y43" i="52"/>
  <c r="P43" i="52"/>
  <c r="B43" i="52"/>
  <c r="AA42" i="52"/>
  <c r="Z42" i="52"/>
  <c r="Y42" i="52"/>
  <c r="B42" i="52"/>
  <c r="AA41" i="52"/>
  <c r="Z41" i="52"/>
  <c r="Y41" i="52"/>
  <c r="P41" i="52"/>
  <c r="B41" i="52"/>
  <c r="AA40" i="52"/>
  <c r="Z40" i="52"/>
  <c r="Y40" i="52" s="1"/>
  <c r="B40" i="52"/>
  <c r="AA39" i="52"/>
  <c r="Z39" i="52"/>
  <c r="Y39" i="52" s="1"/>
  <c r="P39" i="52"/>
  <c r="B39" i="52"/>
  <c r="AA38" i="52"/>
  <c r="Z38" i="52"/>
  <c r="Y38" i="52" s="1"/>
  <c r="B38" i="52"/>
  <c r="AA37" i="52"/>
  <c r="Z37" i="52"/>
  <c r="Y37" i="52" s="1"/>
  <c r="P37" i="52"/>
  <c r="B37" i="52"/>
  <c r="AA36" i="52"/>
  <c r="Z36" i="52"/>
  <c r="Y36" i="52"/>
  <c r="B36" i="52"/>
  <c r="AA35" i="52"/>
  <c r="Z35" i="52"/>
  <c r="Y35" i="52"/>
  <c r="P35" i="52"/>
  <c r="P47" i="52" s="1"/>
  <c r="B35" i="52"/>
  <c r="AA34" i="52"/>
  <c r="Z34" i="52"/>
  <c r="Y34" i="52"/>
  <c r="B34" i="52"/>
  <c r="AA33" i="52"/>
  <c r="Z33" i="52"/>
  <c r="Y33" i="52"/>
  <c r="P33" i="52"/>
  <c r="B33" i="52"/>
  <c r="AA32" i="52"/>
  <c r="Z32" i="52"/>
  <c r="Y32" i="52" s="1"/>
  <c r="AA31" i="52"/>
  <c r="AA47" i="52" s="1"/>
  <c r="Z31" i="52"/>
  <c r="Z47" i="52" s="1"/>
  <c r="Y31" i="52"/>
  <c r="P31" i="52"/>
  <c r="B31" i="52"/>
  <c r="B47" i="52" s="1"/>
  <c r="AA30" i="52"/>
  <c r="AA46" i="52" s="1"/>
  <c r="Z30" i="52"/>
  <c r="Y30" i="52" s="1"/>
  <c r="B30" i="52"/>
  <c r="B46" i="52" s="1"/>
  <c r="AD19" i="52"/>
  <c r="AC19" i="52"/>
  <c r="W19" i="52"/>
  <c r="V19" i="52"/>
  <c r="U19" i="52"/>
  <c r="S19" i="52"/>
  <c r="R19" i="52"/>
  <c r="Q19" i="52"/>
  <c r="O19" i="52"/>
  <c r="N19" i="52"/>
  <c r="M19" i="52"/>
  <c r="K19" i="52"/>
  <c r="J19" i="52"/>
  <c r="I19" i="52"/>
  <c r="G19" i="52"/>
  <c r="F19" i="52"/>
  <c r="E19" i="52"/>
  <c r="C19" i="52"/>
  <c r="AD18" i="52"/>
  <c r="AB18" i="52"/>
  <c r="X18" i="52"/>
  <c r="W18" i="52"/>
  <c r="V18" i="52"/>
  <c r="T18" i="52"/>
  <c r="S18" i="52"/>
  <c r="R18" i="52"/>
  <c r="P18" i="52"/>
  <c r="O18" i="52"/>
  <c r="N18" i="52"/>
  <c r="L18" i="52"/>
  <c r="K18" i="52"/>
  <c r="J18" i="52"/>
  <c r="H18" i="52"/>
  <c r="G18" i="52"/>
  <c r="F18" i="52"/>
  <c r="D18" i="52"/>
  <c r="C18" i="52"/>
  <c r="Y17" i="52"/>
  <c r="P17" i="52"/>
  <c r="B17" i="52"/>
  <c r="Y15" i="52"/>
  <c r="P15" i="52"/>
  <c r="B15" i="52"/>
  <c r="Y13" i="52"/>
  <c r="P13" i="52"/>
  <c r="B13" i="52"/>
  <c r="Y11" i="52"/>
  <c r="P11" i="52"/>
  <c r="B11" i="52"/>
  <c r="Y9" i="52"/>
  <c r="P9" i="52"/>
  <c r="B9" i="52"/>
  <c r="Y8" i="52"/>
  <c r="B8" i="52"/>
  <c r="AD87" i="51"/>
  <c r="AC87" i="51"/>
  <c r="AB87" i="51"/>
  <c r="AA87" i="51"/>
  <c r="Z87" i="51"/>
  <c r="Y87" i="51"/>
  <c r="X87" i="51"/>
  <c r="W87" i="51"/>
  <c r="V87" i="51"/>
  <c r="U87" i="51"/>
  <c r="T87" i="51"/>
  <c r="S87" i="51"/>
  <c r="R87" i="51"/>
  <c r="Q87" i="51"/>
  <c r="P87" i="51"/>
  <c r="O87" i="51"/>
  <c r="N87" i="51"/>
  <c r="M87" i="51"/>
  <c r="L87" i="51"/>
  <c r="K87" i="51"/>
  <c r="J87" i="51"/>
  <c r="I87" i="51"/>
  <c r="H87" i="51"/>
  <c r="G87" i="51"/>
  <c r="F87" i="51"/>
  <c r="E87" i="51"/>
  <c r="D87" i="51"/>
  <c r="C87" i="51"/>
  <c r="B60" i="52" l="1"/>
  <c r="B18" i="52"/>
  <c r="B61" i="52"/>
  <c r="B19" i="52"/>
  <c r="P19" i="52"/>
  <c r="P61" i="52"/>
  <c r="Y46" i="52"/>
  <c r="Y47" i="52"/>
  <c r="AA19" i="52"/>
  <c r="AA61" i="52"/>
  <c r="AA60" i="52"/>
  <c r="AA18" i="52"/>
  <c r="Z61" i="52"/>
  <c r="Z19" i="52"/>
  <c r="Z46" i="52"/>
  <c r="Y55" i="52"/>
  <c r="Y59" i="52" s="1"/>
  <c r="E60" i="52"/>
  <c r="I60" i="52"/>
  <c r="M60" i="52"/>
  <c r="Q60" i="52"/>
  <c r="U60" i="52"/>
  <c r="AC60" i="52"/>
  <c r="D61" i="52"/>
  <c r="H61" i="52"/>
  <c r="L61" i="52"/>
  <c r="T61" i="52"/>
  <c r="X61" i="52"/>
  <c r="AB61" i="52"/>
  <c r="E30" i="50"/>
  <c r="E29" i="50"/>
  <c r="E28" i="50"/>
  <c r="E27" i="50"/>
  <c r="E26" i="50"/>
  <c r="E25" i="50"/>
  <c r="E17" i="50"/>
  <c r="E16" i="50"/>
  <c r="E15" i="50"/>
  <c r="E14" i="50"/>
  <c r="E13" i="50"/>
  <c r="E12" i="50"/>
  <c r="E11" i="50"/>
  <c r="E10" i="50"/>
  <c r="E9" i="50"/>
  <c r="E8" i="50"/>
  <c r="E7" i="50"/>
  <c r="E6" i="50"/>
  <c r="D24" i="49"/>
  <c r="C24" i="49" s="1"/>
  <c r="I22" i="49"/>
  <c r="H22" i="49"/>
  <c r="D23" i="49"/>
  <c r="C23" i="49" s="1"/>
  <c r="K22" i="49"/>
  <c r="J22" i="49"/>
  <c r="G22" i="49"/>
  <c r="F22" i="49"/>
  <c r="D21" i="49"/>
  <c r="C21" i="49" s="1"/>
  <c r="D20" i="49"/>
  <c r="C20" i="49"/>
  <c r="D19" i="49"/>
  <c r="C19" i="49" s="1"/>
  <c r="D18" i="49"/>
  <c r="C18" i="49"/>
  <c r="D17" i="49"/>
  <c r="C17" i="49" s="1"/>
  <c r="D16" i="49"/>
  <c r="C16" i="49"/>
  <c r="D15" i="49"/>
  <c r="C15" i="49" s="1"/>
  <c r="D14" i="49"/>
  <c r="C14" i="49"/>
  <c r="D13" i="49"/>
  <c r="C13" i="49" s="1"/>
  <c r="D12" i="49"/>
  <c r="C12" i="49"/>
  <c r="D11" i="49"/>
  <c r="C11" i="49" s="1"/>
  <c r="D10" i="49"/>
  <c r="C10" i="49"/>
  <c r="D9" i="49"/>
  <c r="C9" i="49" s="1"/>
  <c r="D8" i="49"/>
  <c r="C8" i="49"/>
  <c r="D7" i="49"/>
  <c r="C7" i="49" s="1"/>
  <c r="L19" i="48"/>
  <c r="I19" i="48"/>
  <c r="F19" i="48"/>
  <c r="C19" i="48" s="1"/>
  <c r="E19" i="48"/>
  <c r="D19" i="48"/>
  <c r="L18" i="48"/>
  <c r="C18" i="48" s="1"/>
  <c r="I18" i="48"/>
  <c r="F18" i="48"/>
  <c r="E18" i="48"/>
  <c r="D18" i="48"/>
  <c r="L17" i="48"/>
  <c r="I17" i="48"/>
  <c r="F17" i="48"/>
  <c r="C17" i="48" s="1"/>
  <c r="E17" i="48"/>
  <c r="D17" i="48"/>
  <c r="L16" i="48"/>
  <c r="C16" i="48" s="1"/>
  <c r="I16" i="48"/>
  <c r="F16" i="48"/>
  <c r="E16" i="48"/>
  <c r="D16" i="48"/>
  <c r="L15" i="48"/>
  <c r="I15" i="48"/>
  <c r="F15" i="48"/>
  <c r="C15" i="48" s="1"/>
  <c r="E15" i="48"/>
  <c r="D15" i="48"/>
  <c r="L14" i="48"/>
  <c r="C14" i="48" s="1"/>
  <c r="I14" i="48"/>
  <c r="F14" i="48"/>
  <c r="E14" i="48"/>
  <c r="D14" i="48"/>
  <c r="N13" i="48"/>
  <c r="M13" i="48"/>
  <c r="L13" i="48"/>
  <c r="K13" i="48"/>
  <c r="J13" i="48"/>
  <c r="I13" i="48"/>
  <c r="H13" i="48"/>
  <c r="E13" i="48" s="1"/>
  <c r="G13" i="48"/>
  <c r="F13" i="48" s="1"/>
  <c r="C13" i="48" s="1"/>
  <c r="D13" i="48"/>
  <c r="L12" i="48"/>
  <c r="I12" i="48"/>
  <c r="F12" i="48"/>
  <c r="E12" i="48"/>
  <c r="D12" i="48"/>
  <c r="C12" i="48"/>
  <c r="L11" i="48"/>
  <c r="I11" i="48"/>
  <c r="F11" i="48"/>
  <c r="E11" i="48"/>
  <c r="D11" i="48"/>
  <c r="C11" i="48" s="1"/>
  <c r="L10" i="48"/>
  <c r="I10" i="48"/>
  <c r="F10" i="48"/>
  <c r="E10" i="48"/>
  <c r="D10" i="48"/>
  <c r="C10" i="48"/>
  <c r="L9" i="48"/>
  <c r="I9" i="48"/>
  <c r="F9" i="48"/>
  <c r="E9" i="48"/>
  <c r="D9" i="48"/>
  <c r="C9" i="48" s="1"/>
  <c r="L8" i="48"/>
  <c r="I8" i="48"/>
  <c r="F8" i="48"/>
  <c r="E8" i="48"/>
  <c r="D8" i="48"/>
  <c r="C8" i="48"/>
  <c r="F72" i="47"/>
  <c r="F71" i="47"/>
  <c r="F70" i="47"/>
  <c r="F69" i="47"/>
  <c r="F68" i="47"/>
  <c r="F67" i="47"/>
  <c r="F66" i="47"/>
  <c r="F65" i="47"/>
  <c r="F64" i="47"/>
  <c r="F63" i="47"/>
  <c r="F62" i="47"/>
  <c r="F61" i="47"/>
  <c r="F60" i="47"/>
  <c r="F59" i="47"/>
  <c r="F58" i="47"/>
  <c r="F57" i="47"/>
  <c r="F56" i="47"/>
  <c r="F55" i="47"/>
  <c r="F54" i="47"/>
  <c r="F53" i="47"/>
  <c r="F52" i="47"/>
  <c r="F51" i="47"/>
  <c r="F50" i="47"/>
  <c r="F49" i="47"/>
  <c r="F48" i="47" s="1"/>
  <c r="L48" i="47"/>
  <c r="K48" i="47"/>
  <c r="J48" i="47"/>
  <c r="I48" i="47"/>
  <c r="H48" i="47"/>
  <c r="G48" i="47"/>
  <c r="F43" i="47"/>
  <c r="F42" i="47"/>
  <c r="F41" i="47"/>
  <c r="F40" i="47"/>
  <c r="F39" i="47"/>
  <c r="F38" i="47"/>
  <c r="F37" i="47"/>
  <c r="F36" i="47"/>
  <c r="F35" i="47"/>
  <c r="F34" i="47"/>
  <c r="F33" i="47"/>
  <c r="F32" i="47"/>
  <c r="F31" i="47"/>
  <c r="F30" i="47"/>
  <c r="F29" i="47" s="1"/>
  <c r="L29" i="47"/>
  <c r="K29" i="47"/>
  <c r="I29" i="47"/>
  <c r="I22" i="47" s="1"/>
  <c r="I25" i="47" s="1"/>
  <c r="H29" i="47"/>
  <c r="H22" i="47" s="1"/>
  <c r="H25" i="47" s="1"/>
  <c r="G29" i="47"/>
  <c r="K25" i="47"/>
  <c r="L24" i="47"/>
  <c r="K24" i="47"/>
  <c r="F24" i="47"/>
  <c r="L23" i="47"/>
  <c r="K23" i="47"/>
  <c r="J23" i="47"/>
  <c r="J25" i="47" s="1"/>
  <c r="I23" i="47"/>
  <c r="F23" i="47" s="1"/>
  <c r="H23" i="47"/>
  <c r="G23" i="47"/>
  <c r="L22" i="47"/>
  <c r="L25" i="47" s="1"/>
  <c r="K22" i="47"/>
  <c r="G22" i="47"/>
  <c r="E22" i="47"/>
  <c r="E19" i="46"/>
  <c r="D19" i="46"/>
  <c r="E18" i="46"/>
  <c r="D18" i="46"/>
  <c r="O12" i="46"/>
  <c r="N12" i="46"/>
  <c r="M12" i="46"/>
  <c r="L12" i="46"/>
  <c r="K12" i="46"/>
  <c r="J12" i="46"/>
  <c r="I12" i="46"/>
  <c r="H12" i="46"/>
  <c r="G12" i="46"/>
  <c r="E12" i="46" s="1"/>
  <c r="F12" i="46"/>
  <c r="D12" i="46" s="1"/>
  <c r="E11" i="46"/>
  <c r="D11" i="46"/>
  <c r="E10" i="46"/>
  <c r="D10" i="46"/>
  <c r="E9" i="46"/>
  <c r="D9" i="46"/>
  <c r="E8" i="46"/>
  <c r="D8" i="46"/>
  <c r="E7" i="46"/>
  <c r="D7" i="46"/>
  <c r="O46" i="45"/>
  <c r="N46" i="45"/>
  <c r="M46" i="45"/>
  <c r="J46" i="45"/>
  <c r="I46" i="45"/>
  <c r="H46" i="45"/>
  <c r="G46" i="45"/>
  <c r="F46" i="45"/>
  <c r="D46" i="45"/>
  <c r="D11" i="45" s="1"/>
  <c r="P45" i="45"/>
  <c r="E45" i="45"/>
  <c r="Q45" i="45" s="1"/>
  <c r="Q44" i="45"/>
  <c r="P44" i="45"/>
  <c r="E44" i="45"/>
  <c r="P43" i="45"/>
  <c r="Q43" i="45" s="1"/>
  <c r="E43" i="45"/>
  <c r="P42" i="45"/>
  <c r="E42" i="45"/>
  <c r="Q42" i="45" s="1"/>
  <c r="P41" i="45"/>
  <c r="E41" i="45"/>
  <c r="Q41" i="45" s="1"/>
  <c r="Q40" i="45"/>
  <c r="P40" i="45"/>
  <c r="E40" i="45"/>
  <c r="P39" i="45"/>
  <c r="Q39" i="45" s="1"/>
  <c r="E39" i="45"/>
  <c r="P38" i="45"/>
  <c r="E38" i="45"/>
  <c r="Q38" i="45" s="1"/>
  <c r="P37" i="45"/>
  <c r="E37" i="45"/>
  <c r="Q37" i="45" s="1"/>
  <c r="Q36" i="45"/>
  <c r="P36" i="45"/>
  <c r="E36" i="45"/>
  <c r="P35" i="45"/>
  <c r="Q35" i="45" s="1"/>
  <c r="E35" i="45"/>
  <c r="P34" i="45"/>
  <c r="P46" i="45" s="1"/>
  <c r="E34" i="45"/>
  <c r="Q34" i="45" s="1"/>
  <c r="K29" i="45"/>
  <c r="J29" i="45"/>
  <c r="I29" i="45"/>
  <c r="I11" i="45" s="1"/>
  <c r="H29" i="45"/>
  <c r="G29" i="45"/>
  <c r="F29" i="45"/>
  <c r="D29" i="45"/>
  <c r="E28" i="45"/>
  <c r="E27" i="45"/>
  <c r="E26" i="45"/>
  <c r="E25" i="45"/>
  <c r="E24" i="45"/>
  <c r="E23" i="45"/>
  <c r="E22" i="45"/>
  <c r="E21" i="45"/>
  <c r="E20" i="45"/>
  <c r="E19" i="45"/>
  <c r="E18" i="45"/>
  <c r="E17" i="45"/>
  <c r="E29" i="45" s="1"/>
  <c r="H11" i="45"/>
  <c r="G11" i="45"/>
  <c r="E16" i="45"/>
  <c r="K11" i="45"/>
  <c r="J11" i="45"/>
  <c r="F11" i="45"/>
  <c r="E11" i="45" s="1"/>
  <c r="E10" i="45"/>
  <c r="E9" i="45"/>
  <c r="E8" i="45"/>
  <c r="E7" i="45"/>
  <c r="E6" i="45"/>
  <c r="U28" i="44"/>
  <c r="T28" i="44"/>
  <c r="S28" i="44"/>
  <c r="R28" i="44"/>
  <c r="Q28" i="44"/>
  <c r="P28" i="44"/>
  <c r="J28" i="44"/>
  <c r="I28" i="44"/>
  <c r="H28" i="44"/>
  <c r="G28" i="44"/>
  <c r="F28" i="44"/>
  <c r="E28" i="44" s="1"/>
  <c r="W28" i="44" s="1"/>
  <c r="D28" i="44"/>
  <c r="V27" i="44"/>
  <c r="W27" i="44" s="1"/>
  <c r="E27" i="44"/>
  <c r="V26" i="44"/>
  <c r="E26" i="44"/>
  <c r="W26" i="44" s="1"/>
  <c r="V25" i="44"/>
  <c r="V28" i="44" s="1"/>
  <c r="E25" i="44"/>
  <c r="W25" i="44" s="1"/>
  <c r="N20" i="44"/>
  <c r="N11" i="44" s="1"/>
  <c r="M20" i="44"/>
  <c r="L20" i="44"/>
  <c r="K20" i="44"/>
  <c r="J20" i="44"/>
  <c r="J11" i="44" s="1"/>
  <c r="I20" i="44"/>
  <c r="H20" i="44"/>
  <c r="G20" i="44"/>
  <c r="F20" i="44"/>
  <c r="F11" i="44" s="1"/>
  <c r="D20" i="44"/>
  <c r="E19" i="44"/>
  <c r="E18" i="44"/>
  <c r="E17" i="44"/>
  <c r="E20" i="44" s="1"/>
  <c r="L11" i="44"/>
  <c r="K11" i="44"/>
  <c r="H11" i="44"/>
  <c r="E16" i="44"/>
  <c r="M11" i="44"/>
  <c r="I11" i="44"/>
  <c r="D11" i="44"/>
  <c r="E10" i="44"/>
  <c r="E9" i="44"/>
  <c r="E8" i="44"/>
  <c r="E7" i="44"/>
  <c r="E6" i="44"/>
  <c r="O26" i="43"/>
  <c r="K26" i="43"/>
  <c r="D26" i="43"/>
  <c r="L17" i="43"/>
  <c r="H17" i="43"/>
  <c r="D17" i="43"/>
  <c r="Y18" i="52" l="1"/>
  <c r="Y60" i="52"/>
  <c r="Z18" i="52"/>
  <c r="Z60" i="52"/>
  <c r="Y61" i="52"/>
  <c r="Y19" i="52"/>
  <c r="F22" i="47"/>
  <c r="F25" i="47" s="1"/>
  <c r="E46" i="45"/>
  <c r="Q46" i="45" s="1"/>
  <c r="G11" i="44"/>
  <c r="E11" i="44" s="1"/>
  <c r="G25" i="47"/>
  <c r="E22" i="49"/>
  <c r="D22" i="49" s="1"/>
  <c r="C22" i="49" s="1"/>
  <c r="C22" i="41" l="1"/>
  <c r="C21" i="41"/>
  <c r="C20" i="41"/>
  <c r="C19" i="41"/>
  <c r="C18" i="41"/>
  <c r="C17" i="41"/>
  <c r="C11" i="41"/>
  <c r="C10" i="41"/>
  <c r="C9" i="41"/>
  <c r="C8" i="41"/>
  <c r="C7" i="41"/>
  <c r="C6" i="41"/>
  <c r="N13" i="40"/>
  <c r="D13" i="40"/>
  <c r="C13" i="40"/>
  <c r="N12" i="40"/>
  <c r="D12" i="40"/>
  <c r="N11" i="40"/>
  <c r="D11" i="40"/>
  <c r="N10" i="40"/>
  <c r="D10" i="40"/>
  <c r="N9" i="40"/>
  <c r="D9" i="40"/>
  <c r="N8" i="40"/>
  <c r="D8" i="40"/>
  <c r="AH27" i="37"/>
  <c r="AH29" i="37" s="1"/>
  <c r="AG27" i="37"/>
  <c r="AG29" i="37" s="1"/>
  <c r="AF27" i="37"/>
  <c r="AF29" i="37" s="1"/>
  <c r="AE27" i="37"/>
  <c r="AE29" i="37" s="1"/>
  <c r="AD27" i="37"/>
  <c r="AD29" i="37" s="1"/>
  <c r="AC27" i="37"/>
  <c r="AC29" i="37" s="1"/>
  <c r="AB27" i="37"/>
  <c r="AB29" i="37" s="1"/>
  <c r="AA27" i="37"/>
  <c r="AA29" i="37" s="1"/>
  <c r="Z27" i="37"/>
  <c r="Z29" i="37" s="1"/>
  <c r="Y27" i="37"/>
  <c r="Y29" i="37" s="1"/>
  <c r="X27" i="37"/>
  <c r="X29" i="37" s="1"/>
  <c r="W27" i="37"/>
  <c r="W29" i="37" s="1"/>
  <c r="T27" i="37"/>
  <c r="T29" i="37" s="1"/>
  <c r="S27" i="37"/>
  <c r="S29" i="37" s="1"/>
  <c r="R27" i="37"/>
  <c r="R29" i="37" s="1"/>
  <c r="Q27" i="37"/>
  <c r="Q29" i="37" s="1"/>
  <c r="P27" i="37"/>
  <c r="P29" i="37" s="1"/>
  <c r="O27" i="37"/>
  <c r="O29" i="37" s="1"/>
  <c r="N27" i="37"/>
  <c r="N29" i="37" s="1"/>
  <c r="M27" i="37"/>
  <c r="M29" i="37" s="1"/>
  <c r="L27" i="37"/>
  <c r="L29" i="37" s="1"/>
  <c r="K27" i="37"/>
  <c r="K29" i="37" s="1"/>
  <c r="J27" i="37"/>
  <c r="J29" i="37" s="1"/>
  <c r="I27" i="37"/>
  <c r="I29" i="37" s="1"/>
  <c r="F27" i="37"/>
  <c r="F29" i="37" s="1"/>
  <c r="E27" i="37"/>
  <c r="E29" i="37" s="1"/>
  <c r="V26" i="37"/>
  <c r="U26" i="37"/>
  <c r="H26" i="37"/>
  <c r="D26" i="37" s="1"/>
  <c r="G26" i="37"/>
  <c r="C26" i="37" s="1"/>
  <c r="H25" i="37"/>
  <c r="D25" i="37" s="1"/>
  <c r="G25" i="37"/>
  <c r="G27" i="37" s="1"/>
  <c r="G29" i="37" s="1"/>
  <c r="V24" i="37"/>
  <c r="D24" i="37" s="1"/>
  <c r="U24" i="37"/>
  <c r="C24" i="37" s="1"/>
  <c r="V23" i="37"/>
  <c r="V27" i="37" s="1"/>
  <c r="V29" i="37" s="1"/>
  <c r="U23" i="37"/>
  <c r="C23" i="37" s="1"/>
  <c r="H23" i="37"/>
  <c r="G23" i="37"/>
  <c r="D23" i="37"/>
  <c r="V13" i="37"/>
  <c r="U13" i="37"/>
  <c r="H13" i="37"/>
  <c r="D13" i="37" s="1"/>
  <c r="G13" i="37"/>
  <c r="C13" i="37" s="1"/>
  <c r="V12" i="37"/>
  <c r="U12" i="37"/>
  <c r="C12" i="37" s="1"/>
  <c r="H12" i="37"/>
  <c r="G12" i="37"/>
  <c r="D12" i="37"/>
  <c r="V11" i="37"/>
  <c r="U11" i="37"/>
  <c r="H11" i="37"/>
  <c r="D11" i="37" s="1"/>
  <c r="G11" i="37"/>
  <c r="C11" i="37" s="1"/>
  <c r="V10" i="37"/>
  <c r="U10" i="37"/>
  <c r="H10" i="37"/>
  <c r="G10" i="37"/>
  <c r="D10" i="37"/>
  <c r="C10" i="37"/>
  <c r="V9" i="37"/>
  <c r="U9" i="37"/>
  <c r="H9" i="37"/>
  <c r="D9" i="37" s="1"/>
  <c r="G9" i="37"/>
  <c r="C9" i="37" s="1"/>
  <c r="R26" i="36"/>
  <c r="Q26" i="36"/>
  <c r="P26" i="36"/>
  <c r="N26" i="36"/>
  <c r="M26" i="36"/>
  <c r="L26" i="36"/>
  <c r="J26" i="36"/>
  <c r="I26" i="36"/>
  <c r="H26" i="36"/>
  <c r="O25" i="36"/>
  <c r="K25" i="36"/>
  <c r="G25" i="36"/>
  <c r="F25" i="36"/>
  <c r="E25" i="36"/>
  <c r="D25" i="36"/>
  <c r="C25" i="36" s="1"/>
  <c r="O24" i="36"/>
  <c r="K24" i="36"/>
  <c r="G24" i="36"/>
  <c r="F24" i="36"/>
  <c r="E24" i="36"/>
  <c r="D24" i="36"/>
  <c r="C24" i="36"/>
  <c r="O23" i="36"/>
  <c r="K23" i="36"/>
  <c r="G23" i="36"/>
  <c r="F23" i="36"/>
  <c r="E23" i="36"/>
  <c r="D23" i="36"/>
  <c r="C23" i="36"/>
  <c r="O22" i="36"/>
  <c r="O26" i="36" s="1"/>
  <c r="O13" i="36" s="1"/>
  <c r="K22" i="36"/>
  <c r="K26" i="36" s="1"/>
  <c r="K13" i="36" s="1"/>
  <c r="G22" i="36"/>
  <c r="G26" i="36" s="1"/>
  <c r="G13" i="36" s="1"/>
  <c r="F22" i="36"/>
  <c r="F26" i="36" s="1"/>
  <c r="F13" i="36" s="1"/>
  <c r="E22" i="36"/>
  <c r="E26" i="36" s="1"/>
  <c r="E13" i="36" s="1"/>
  <c r="D22" i="36"/>
  <c r="D26" i="36" s="1"/>
  <c r="D13" i="36" s="1"/>
  <c r="R13" i="36"/>
  <c r="Q13" i="36"/>
  <c r="P13" i="36"/>
  <c r="N13" i="36"/>
  <c r="M13" i="36"/>
  <c r="L13" i="36"/>
  <c r="J13" i="36"/>
  <c r="I13" i="36"/>
  <c r="H13" i="36"/>
  <c r="O12" i="36"/>
  <c r="K12" i="36"/>
  <c r="G12" i="36"/>
  <c r="C12" i="36"/>
  <c r="O11" i="36"/>
  <c r="K11" i="36"/>
  <c r="G11" i="36"/>
  <c r="C11" i="36"/>
  <c r="O10" i="36"/>
  <c r="K10" i="36"/>
  <c r="G10" i="36"/>
  <c r="C10" i="36"/>
  <c r="O9" i="36"/>
  <c r="K9" i="36"/>
  <c r="G9" i="36"/>
  <c r="C9" i="36"/>
  <c r="O8" i="36"/>
  <c r="K8" i="36"/>
  <c r="G8" i="36"/>
  <c r="C8" i="36"/>
  <c r="D27" i="37" l="1"/>
  <c r="D29" i="37" s="1"/>
  <c r="H27" i="37"/>
  <c r="H29" i="37" s="1"/>
  <c r="C22" i="36"/>
  <c r="C26" i="36" s="1"/>
  <c r="C13" i="36" s="1"/>
  <c r="C25" i="37"/>
  <c r="C27" i="37" s="1"/>
  <c r="C29" i="37" s="1"/>
  <c r="U27" i="37"/>
  <c r="U29" i="37" s="1"/>
  <c r="P57" i="32" l="1"/>
  <c r="M57" i="32"/>
  <c r="J57" i="32"/>
  <c r="I57" i="32"/>
  <c r="H57" i="32"/>
  <c r="G57" i="32"/>
  <c r="B57" i="32"/>
  <c r="AE49" i="32"/>
  <c r="AD49" i="32"/>
  <c r="AC49" i="32"/>
  <c r="AB49" i="32"/>
  <c r="Y49" i="32"/>
  <c r="R49" i="32"/>
  <c r="Q49" i="32"/>
  <c r="Q20" i="32" s="1"/>
  <c r="O49" i="32"/>
  <c r="N49" i="32"/>
  <c r="M49" i="32"/>
  <c r="M20" i="32" s="1"/>
  <c r="L49" i="32"/>
  <c r="L20" i="32" s="1"/>
  <c r="K49" i="32"/>
  <c r="I49" i="32"/>
  <c r="I20" i="32" s="1"/>
  <c r="H49" i="32"/>
  <c r="F49" i="32"/>
  <c r="E49" i="32"/>
  <c r="E20" i="32" s="1"/>
  <c r="D49" i="32"/>
  <c r="D20" i="32" s="1"/>
  <c r="C49" i="32"/>
  <c r="B49" i="32" s="1"/>
  <c r="B20" i="32" s="1"/>
  <c r="AE48" i="32"/>
  <c r="AD48" i="32"/>
  <c r="AC48" i="32"/>
  <c r="AB48" i="32"/>
  <c r="R48" i="32"/>
  <c r="R19" i="32" s="1"/>
  <c r="Q48" i="32"/>
  <c r="O48" i="32"/>
  <c r="N48" i="32"/>
  <c r="N19" i="32" s="1"/>
  <c r="M48" i="32"/>
  <c r="M19" i="32" s="1"/>
  <c r="L48" i="32"/>
  <c r="K48" i="32"/>
  <c r="J48" i="32"/>
  <c r="J19" i="32" s="1"/>
  <c r="I48" i="32"/>
  <c r="I19" i="32" s="1"/>
  <c r="H48" i="32"/>
  <c r="G48" i="32" s="1"/>
  <c r="F48" i="32"/>
  <c r="F19" i="32" s="1"/>
  <c r="E48" i="32"/>
  <c r="E19" i="32" s="1"/>
  <c r="D48" i="32"/>
  <c r="C48" i="32"/>
  <c r="B48" i="32"/>
  <c r="B19" i="32" s="1"/>
  <c r="AI47" i="32"/>
  <c r="P47" i="32"/>
  <c r="M47" i="32"/>
  <c r="J47" i="32"/>
  <c r="G47" i="32"/>
  <c r="W47" i="32" s="1"/>
  <c r="B47" i="32"/>
  <c r="V47" i="32" s="1"/>
  <c r="AH47" i="32" s="1"/>
  <c r="W46" i="32"/>
  <c r="AI46" i="32" s="1"/>
  <c r="V46" i="32"/>
  <c r="AH46" i="32" s="1"/>
  <c r="P46" i="32"/>
  <c r="M46" i="32"/>
  <c r="J46" i="32"/>
  <c r="G46" i="32"/>
  <c r="B46" i="32"/>
  <c r="AH45" i="32"/>
  <c r="AG45" i="32"/>
  <c r="AI45" i="32" s="1"/>
  <c r="AF45" i="32"/>
  <c r="P45" i="32"/>
  <c r="M45" i="32"/>
  <c r="J45" i="32"/>
  <c r="G45" i="32"/>
  <c r="B45" i="32"/>
  <c r="AI44" i="32"/>
  <c r="AH44" i="32"/>
  <c r="AG44" i="32"/>
  <c r="P44" i="32"/>
  <c r="M44" i="32"/>
  <c r="J44" i="32"/>
  <c r="G44" i="32"/>
  <c r="B44" i="32"/>
  <c r="AF44" i="32" s="1"/>
  <c r="AI43" i="32"/>
  <c r="AF43" i="32"/>
  <c r="P43" i="32"/>
  <c r="M43" i="32"/>
  <c r="J43" i="32"/>
  <c r="G43" i="32"/>
  <c r="AG43" i="32" s="1"/>
  <c r="AG49" i="32" s="1"/>
  <c r="B43" i="32"/>
  <c r="AF42" i="32"/>
  <c r="P42" i="32"/>
  <c r="M42" i="32"/>
  <c r="J42" i="32"/>
  <c r="G42" i="32"/>
  <c r="AG42" i="32" s="1"/>
  <c r="B42" i="32"/>
  <c r="AH41" i="32"/>
  <c r="U41" i="32"/>
  <c r="AI41" i="32" s="1"/>
  <c r="T41" i="32"/>
  <c r="T49" i="32" s="1"/>
  <c r="P41" i="32"/>
  <c r="M41" i="32"/>
  <c r="J41" i="32"/>
  <c r="G41" i="32"/>
  <c r="B41" i="32"/>
  <c r="AI40" i="32"/>
  <c r="U40" i="32"/>
  <c r="U48" i="32" s="1"/>
  <c r="P40" i="32"/>
  <c r="M40" i="32"/>
  <c r="J40" i="32"/>
  <c r="G40" i="32"/>
  <c r="B40" i="32"/>
  <c r="T40" i="32" s="1"/>
  <c r="AI39" i="32"/>
  <c r="P39" i="32"/>
  <c r="M39" i="32"/>
  <c r="J39" i="32"/>
  <c r="G39" i="32"/>
  <c r="W39" i="32" s="1"/>
  <c r="W49" i="32" s="1"/>
  <c r="B39" i="32"/>
  <c r="V39" i="32" s="1"/>
  <c r="AH39" i="32" s="1"/>
  <c r="W38" i="32"/>
  <c r="AI38" i="32" s="1"/>
  <c r="V38" i="32"/>
  <c r="AH38" i="32" s="1"/>
  <c r="P38" i="32"/>
  <c r="M38" i="32"/>
  <c r="J38" i="32"/>
  <c r="G38" i="32"/>
  <c r="B38" i="32"/>
  <c r="AH37" i="32"/>
  <c r="AA37" i="32"/>
  <c r="AI37" i="32" s="1"/>
  <c r="Z37" i="32"/>
  <c r="P37" i="32"/>
  <c r="M37" i="32"/>
  <c r="J37" i="32"/>
  <c r="G37" i="32"/>
  <c r="B37" i="32"/>
  <c r="AI36" i="32"/>
  <c r="AH36" i="32"/>
  <c r="AA36" i="32"/>
  <c r="P36" i="32"/>
  <c r="M36" i="32"/>
  <c r="J36" i="32"/>
  <c r="G36" i="32"/>
  <c r="B36" i="32"/>
  <c r="Z36" i="32" s="1"/>
  <c r="Z35" i="32"/>
  <c r="P35" i="32"/>
  <c r="M35" i="32"/>
  <c r="J35" i="32"/>
  <c r="G35" i="32"/>
  <c r="AA35" i="32" s="1"/>
  <c r="AA49" i="32" s="1"/>
  <c r="B35" i="32"/>
  <c r="Z34" i="32"/>
  <c r="AH34" i="32" s="1"/>
  <c r="P34" i="32"/>
  <c r="M34" i="32"/>
  <c r="J34" i="32"/>
  <c r="G34" i="32"/>
  <c r="AA34" i="32" s="1"/>
  <c r="B34" i="32"/>
  <c r="AH33" i="32"/>
  <c r="Y33" i="32"/>
  <c r="AI33" i="32" s="1"/>
  <c r="X33" i="32"/>
  <c r="X49" i="32" s="1"/>
  <c r="P33" i="32"/>
  <c r="M33" i="32"/>
  <c r="J33" i="32"/>
  <c r="G33" i="32"/>
  <c r="B33" i="32"/>
  <c r="AI32" i="32"/>
  <c r="Y32" i="32"/>
  <c r="Y48" i="32" s="1"/>
  <c r="P32" i="32"/>
  <c r="M32" i="32"/>
  <c r="J32" i="32"/>
  <c r="G32" i="32"/>
  <c r="B32" i="32"/>
  <c r="X32" i="32" s="1"/>
  <c r="R20" i="32"/>
  <c r="O20" i="32"/>
  <c r="N20" i="32"/>
  <c r="K20" i="32"/>
  <c r="F20" i="32"/>
  <c r="C20" i="32"/>
  <c r="O19" i="32"/>
  <c r="L19" i="32"/>
  <c r="K19" i="32"/>
  <c r="H19" i="32"/>
  <c r="G19" i="32"/>
  <c r="D19" i="32"/>
  <c r="C19" i="32"/>
  <c r="P18" i="32"/>
  <c r="M18" i="32"/>
  <c r="J18" i="32"/>
  <c r="I18" i="32"/>
  <c r="H18" i="32"/>
  <c r="G18" i="32"/>
  <c r="B18" i="32"/>
  <c r="P17" i="32"/>
  <c r="M17" i="32"/>
  <c r="J17" i="32"/>
  <c r="I17" i="32"/>
  <c r="H17" i="32"/>
  <c r="B17" i="32"/>
  <c r="P16" i="32"/>
  <c r="M16" i="32"/>
  <c r="J16" i="32"/>
  <c r="I16" i="32"/>
  <c r="H16" i="32"/>
  <c r="G16" i="32" s="1"/>
  <c r="B16" i="32"/>
  <c r="P15" i="32"/>
  <c r="M15" i="32"/>
  <c r="J15" i="32"/>
  <c r="I15" i="32"/>
  <c r="H15" i="32"/>
  <c r="G15" i="32" s="1"/>
  <c r="B15" i="32"/>
  <c r="P14" i="32"/>
  <c r="M14" i="32"/>
  <c r="J14" i="32"/>
  <c r="I14" i="32"/>
  <c r="H14" i="32"/>
  <c r="G14" i="32"/>
  <c r="B14" i="32"/>
  <c r="P13" i="32"/>
  <c r="M13" i="32"/>
  <c r="J13" i="32"/>
  <c r="I13" i="32"/>
  <c r="H13" i="32"/>
  <c r="G13" i="32" s="1"/>
  <c r="B13" i="32"/>
  <c r="P12" i="32"/>
  <c r="M12" i="32"/>
  <c r="J12" i="32"/>
  <c r="I12" i="32"/>
  <c r="H12" i="32"/>
  <c r="B12" i="32"/>
  <c r="P11" i="32"/>
  <c r="M11" i="32"/>
  <c r="J11" i="32"/>
  <c r="I11" i="32"/>
  <c r="H11" i="32"/>
  <c r="G11" i="32" s="1"/>
  <c r="B11" i="32"/>
  <c r="P10" i="32"/>
  <c r="M10" i="32"/>
  <c r="J10" i="32"/>
  <c r="I10" i="32"/>
  <c r="H10" i="32"/>
  <c r="G10" i="32"/>
  <c r="B10" i="32"/>
  <c r="P9" i="32"/>
  <c r="M9" i="32"/>
  <c r="J9" i="32"/>
  <c r="I9" i="32"/>
  <c r="H9" i="32"/>
  <c r="B9" i="32"/>
  <c r="P55" i="31"/>
  <c r="M55" i="31"/>
  <c r="J55" i="31"/>
  <c r="I55" i="31"/>
  <c r="H55" i="31"/>
  <c r="G55" i="31" s="1"/>
  <c r="AE47" i="31"/>
  <c r="AD47" i="31"/>
  <c r="AC47" i="31"/>
  <c r="AB47" i="31"/>
  <c r="Y47" i="31"/>
  <c r="V47" i="31"/>
  <c r="R47" i="31"/>
  <c r="Q47" i="31"/>
  <c r="Q20" i="31" s="1"/>
  <c r="P47" i="31"/>
  <c r="P20" i="31" s="1"/>
  <c r="O47" i="31"/>
  <c r="N47" i="31"/>
  <c r="M47" i="31"/>
  <c r="M20" i="31" s="1"/>
  <c r="L47" i="31"/>
  <c r="J47" i="31" s="1"/>
  <c r="J20" i="31" s="1"/>
  <c r="K47" i="31"/>
  <c r="H47" i="31"/>
  <c r="F47" i="31"/>
  <c r="E47" i="31"/>
  <c r="D47" i="31"/>
  <c r="B47" i="31" s="1"/>
  <c r="B20" i="31" s="1"/>
  <c r="C47" i="31"/>
  <c r="AE46" i="31"/>
  <c r="AD46" i="31"/>
  <c r="AC46" i="31"/>
  <c r="AB46" i="31"/>
  <c r="R46" i="31"/>
  <c r="R19" i="31" s="1"/>
  <c r="Q46" i="31"/>
  <c r="O46" i="31"/>
  <c r="N46" i="31"/>
  <c r="M46" i="31"/>
  <c r="M19" i="31" s="1"/>
  <c r="L46" i="31"/>
  <c r="K46" i="31"/>
  <c r="J46" i="31" s="1"/>
  <c r="J19" i="31" s="1"/>
  <c r="F46" i="31"/>
  <c r="E46" i="31"/>
  <c r="D46" i="31"/>
  <c r="C46" i="31"/>
  <c r="AF45" i="31"/>
  <c r="AH45" i="31" s="1"/>
  <c r="P45" i="31"/>
  <c r="M45" i="31"/>
  <c r="J45" i="31"/>
  <c r="I45" i="31"/>
  <c r="H45" i="31"/>
  <c r="B45" i="31"/>
  <c r="AH44" i="31"/>
  <c r="AF44" i="31"/>
  <c r="P44" i="31"/>
  <c r="M44" i="31"/>
  <c r="J44" i="31"/>
  <c r="I44" i="31"/>
  <c r="H44" i="31"/>
  <c r="G44" i="31"/>
  <c r="AG44" i="31" s="1"/>
  <c r="AI44" i="31" s="1"/>
  <c r="B44" i="31"/>
  <c r="P43" i="31"/>
  <c r="M43" i="31"/>
  <c r="J43" i="31"/>
  <c r="I43" i="31"/>
  <c r="H43" i="31"/>
  <c r="G43" i="31" s="1"/>
  <c r="AG43" i="31" s="1"/>
  <c r="B43" i="31"/>
  <c r="AF43" i="31" s="1"/>
  <c r="P42" i="31"/>
  <c r="M42" i="31"/>
  <c r="J42" i="31"/>
  <c r="I42" i="31"/>
  <c r="H42" i="31"/>
  <c r="G42" i="31"/>
  <c r="AG42" i="31" s="1"/>
  <c r="B42" i="31"/>
  <c r="AF42" i="31" s="1"/>
  <c r="AF46" i="31" s="1"/>
  <c r="T41" i="31"/>
  <c r="P41" i="31"/>
  <c r="M41" i="31"/>
  <c r="J41" i="31"/>
  <c r="I41" i="31"/>
  <c r="H41" i="31"/>
  <c r="G41" i="31" s="1"/>
  <c r="U41" i="31" s="1"/>
  <c r="B41" i="31"/>
  <c r="AH40" i="31"/>
  <c r="T40" i="31"/>
  <c r="T46" i="31" s="1"/>
  <c r="P40" i="31"/>
  <c r="M40" i="31"/>
  <c r="J40" i="31"/>
  <c r="I40" i="31"/>
  <c r="H40" i="31"/>
  <c r="G40" i="31" s="1"/>
  <c r="U40" i="31" s="1"/>
  <c r="B40" i="31"/>
  <c r="P39" i="31"/>
  <c r="M39" i="31"/>
  <c r="J39" i="31"/>
  <c r="I39" i="31"/>
  <c r="H39" i="31"/>
  <c r="G39" i="31"/>
  <c r="W39" i="31" s="1"/>
  <c r="W47" i="31" s="1"/>
  <c r="B39" i="31"/>
  <c r="V39" i="31" s="1"/>
  <c r="AH39" i="31" s="1"/>
  <c r="W38" i="31"/>
  <c r="AI38" i="31" s="1"/>
  <c r="P38" i="31"/>
  <c r="M38" i="31"/>
  <c r="J38" i="31"/>
  <c r="I38" i="31"/>
  <c r="G38" i="31" s="1"/>
  <c r="H38" i="31"/>
  <c r="B38" i="31"/>
  <c r="V38" i="31" s="1"/>
  <c r="P37" i="31"/>
  <c r="M37" i="31"/>
  <c r="J37" i="31"/>
  <c r="I37" i="31"/>
  <c r="H37" i="31"/>
  <c r="G37" i="31"/>
  <c r="AA37" i="31" s="1"/>
  <c r="AI37" i="31" s="1"/>
  <c r="B37" i="31"/>
  <c r="Z37" i="31" s="1"/>
  <c r="AH37" i="31" s="1"/>
  <c r="P36" i="31"/>
  <c r="M36" i="31"/>
  <c r="J36" i="31"/>
  <c r="I36" i="31"/>
  <c r="H36" i="31"/>
  <c r="G36" i="31"/>
  <c r="AA36" i="31" s="1"/>
  <c r="AI36" i="31" s="1"/>
  <c r="B36" i="31"/>
  <c r="Z36" i="31" s="1"/>
  <c r="AH36" i="31" s="1"/>
  <c r="Z35" i="31"/>
  <c r="P35" i="31"/>
  <c r="M35" i="31"/>
  <c r="J35" i="31"/>
  <c r="I35" i="31"/>
  <c r="G32" i="29" s="1"/>
  <c r="E32" i="29" s="1"/>
  <c r="CD32" i="29" s="1"/>
  <c r="H35" i="31"/>
  <c r="B35" i="31"/>
  <c r="Z34" i="31"/>
  <c r="P34" i="31"/>
  <c r="M34" i="31"/>
  <c r="J34" i="31"/>
  <c r="I34" i="31"/>
  <c r="H34" i="31"/>
  <c r="B34" i="31"/>
  <c r="AH33" i="31"/>
  <c r="P33" i="31"/>
  <c r="M33" i="31"/>
  <c r="J33" i="31"/>
  <c r="I33" i="31"/>
  <c r="H33" i="31"/>
  <c r="G33" i="31"/>
  <c r="Y33" i="31" s="1"/>
  <c r="AI33" i="31" s="1"/>
  <c r="B33" i="31"/>
  <c r="X33" i="31" s="1"/>
  <c r="X47" i="31" s="1"/>
  <c r="Y32" i="31"/>
  <c r="P32" i="31"/>
  <c r="M32" i="31"/>
  <c r="J32" i="31"/>
  <c r="I32" i="31"/>
  <c r="H32" i="31"/>
  <c r="G32" i="31"/>
  <c r="B32" i="31"/>
  <c r="X32" i="31" s="1"/>
  <c r="X46" i="31" s="1"/>
  <c r="R20" i="31"/>
  <c r="O20" i="31"/>
  <c r="N20" i="31"/>
  <c r="K20" i="31"/>
  <c r="H20" i="31"/>
  <c r="F20" i="31"/>
  <c r="E20" i="31"/>
  <c r="D20" i="31"/>
  <c r="C20" i="31"/>
  <c r="Q19" i="31"/>
  <c r="O19" i="31"/>
  <c r="N19" i="31"/>
  <c r="L19" i="31"/>
  <c r="K19" i="31"/>
  <c r="F19" i="31"/>
  <c r="E19" i="31"/>
  <c r="D19" i="31"/>
  <c r="P18" i="31"/>
  <c r="M18" i="31"/>
  <c r="J18" i="31"/>
  <c r="G18" i="31"/>
  <c r="B18" i="31"/>
  <c r="P17" i="31"/>
  <c r="M17" i="31"/>
  <c r="J17" i="31"/>
  <c r="G17" i="31"/>
  <c r="B17" i="31"/>
  <c r="P16" i="31"/>
  <c r="M16" i="31"/>
  <c r="J16" i="31"/>
  <c r="G16" i="31"/>
  <c r="B16" i="31"/>
  <c r="P15" i="31"/>
  <c r="M15" i="31"/>
  <c r="J15" i="31"/>
  <c r="G15" i="31"/>
  <c r="B15" i="31"/>
  <c r="P14" i="31"/>
  <c r="M14" i="31"/>
  <c r="J14" i="31"/>
  <c r="G14" i="31"/>
  <c r="B14" i="31"/>
  <c r="P13" i="31"/>
  <c r="M13" i="31"/>
  <c r="J13" i="31"/>
  <c r="G13" i="31"/>
  <c r="B13" i="31"/>
  <c r="P12" i="31"/>
  <c r="M12" i="31"/>
  <c r="J12" i="31"/>
  <c r="G12" i="31"/>
  <c r="B12" i="31"/>
  <c r="P11" i="31"/>
  <c r="M11" i="31"/>
  <c r="J11" i="31"/>
  <c r="G11" i="31"/>
  <c r="B11" i="31"/>
  <c r="P10" i="31"/>
  <c r="M10" i="31"/>
  <c r="J10" i="31"/>
  <c r="G10" i="31"/>
  <c r="B10" i="31"/>
  <c r="P9" i="31"/>
  <c r="M9" i="31"/>
  <c r="J9" i="31"/>
  <c r="G9" i="31"/>
  <c r="B9" i="31"/>
  <c r="AB55" i="30"/>
  <c r="Y55" i="30"/>
  <c r="V55" i="30"/>
  <c r="S55" i="30"/>
  <c r="P55" i="30"/>
  <c r="M55" i="30"/>
  <c r="L55" i="30"/>
  <c r="K55" i="30"/>
  <c r="J55" i="30" s="1"/>
  <c r="AQ47" i="30"/>
  <c r="AP47" i="30"/>
  <c r="AO47" i="30"/>
  <c r="AN47" i="30"/>
  <c r="AG47" i="30"/>
  <c r="AD47" i="30"/>
  <c r="AC47" i="30"/>
  <c r="AC20" i="30" s="1"/>
  <c r="AA47" i="30"/>
  <c r="Z47" i="30"/>
  <c r="Y47" i="30"/>
  <c r="Y20" i="30" s="1"/>
  <c r="X47" i="30"/>
  <c r="X20" i="30" s="1"/>
  <c r="W47" i="30"/>
  <c r="V47" i="30" s="1"/>
  <c r="U47" i="30"/>
  <c r="U20" i="30" s="1"/>
  <c r="T47" i="30"/>
  <c r="R47" i="30"/>
  <c r="Q47" i="30"/>
  <c r="O47" i="30"/>
  <c r="N47" i="30"/>
  <c r="M47" i="30"/>
  <c r="M20" i="30" s="1"/>
  <c r="L47" i="30"/>
  <c r="I47" i="30"/>
  <c r="H47" i="30"/>
  <c r="H20" i="30" s="1"/>
  <c r="G47" i="30"/>
  <c r="F47" i="30"/>
  <c r="E47" i="30"/>
  <c r="D47" i="30"/>
  <c r="D20" i="30" s="1"/>
  <c r="C47" i="30"/>
  <c r="B47" i="30" s="1"/>
  <c r="B20" i="30" s="1"/>
  <c r="AQ46" i="30"/>
  <c r="AP46" i="30"/>
  <c r="AO46" i="30"/>
  <c r="AN46" i="30"/>
  <c r="AD46" i="30"/>
  <c r="AC46" i="30"/>
  <c r="AA46" i="30"/>
  <c r="Z46" i="30"/>
  <c r="Y46" i="30" s="1"/>
  <c r="Y19" i="30" s="1"/>
  <c r="X46" i="30"/>
  <c r="W46" i="30"/>
  <c r="V46" i="30"/>
  <c r="U46" i="30"/>
  <c r="S46" i="30" s="1"/>
  <c r="T46" i="30"/>
  <c r="R46" i="30"/>
  <c r="Q46" i="30"/>
  <c r="P46" i="30" s="1"/>
  <c r="O46" i="30"/>
  <c r="N46" i="30"/>
  <c r="K46" i="30" s="1"/>
  <c r="I46" i="30"/>
  <c r="I19" i="30" s="1"/>
  <c r="H46" i="30"/>
  <c r="G46" i="30"/>
  <c r="F46" i="30"/>
  <c r="F19" i="30" s="1"/>
  <c r="E46" i="30"/>
  <c r="B46" i="30" s="1"/>
  <c r="B19" i="30" s="1"/>
  <c r="D46" i="30"/>
  <c r="C46" i="30"/>
  <c r="AR45" i="30"/>
  <c r="AT45" i="30" s="1"/>
  <c r="AB45" i="30"/>
  <c r="Y45" i="30"/>
  <c r="V45" i="30"/>
  <c r="S45" i="30"/>
  <c r="P45" i="30"/>
  <c r="M45" i="30"/>
  <c r="L45" i="30"/>
  <c r="K45" i="30"/>
  <c r="J45" i="30" s="1"/>
  <c r="AS45" i="30" s="1"/>
  <c r="AU45" i="30" s="1"/>
  <c r="B45" i="30"/>
  <c r="AT44" i="30"/>
  <c r="AB44" i="30"/>
  <c r="Y44" i="30"/>
  <c r="V44" i="30"/>
  <c r="S44" i="30"/>
  <c r="P44" i="30"/>
  <c r="M44" i="30"/>
  <c r="L44" i="30"/>
  <c r="K44" i="30"/>
  <c r="J44" i="30" s="1"/>
  <c r="AS44" i="30" s="1"/>
  <c r="AU44" i="30" s="1"/>
  <c r="B44" i="30"/>
  <c r="AR44" i="30" s="1"/>
  <c r="AR43" i="30"/>
  <c r="AB43" i="30"/>
  <c r="Y43" i="30"/>
  <c r="V43" i="30"/>
  <c r="S43" i="30"/>
  <c r="P43" i="30"/>
  <c r="M43" i="30"/>
  <c r="L43" i="30"/>
  <c r="K43" i="30"/>
  <c r="J43" i="30"/>
  <c r="AS43" i="30" s="1"/>
  <c r="AU43" i="30" s="1"/>
  <c r="B43" i="30"/>
  <c r="AB42" i="30"/>
  <c r="Y42" i="30"/>
  <c r="V42" i="30"/>
  <c r="S42" i="30"/>
  <c r="P42" i="30"/>
  <c r="M42" i="30"/>
  <c r="L42" i="30"/>
  <c r="K42" i="30"/>
  <c r="J42" i="30" s="1"/>
  <c r="AS42" i="30" s="1"/>
  <c r="B42" i="30"/>
  <c r="AR42" i="30" s="1"/>
  <c r="AR46" i="30" s="1"/>
  <c r="AF41" i="30"/>
  <c r="AB41" i="30"/>
  <c r="Y41" i="30"/>
  <c r="V41" i="30"/>
  <c r="S41" i="30"/>
  <c r="P41" i="30"/>
  <c r="M41" i="30"/>
  <c r="L41" i="30"/>
  <c r="K41" i="30"/>
  <c r="J41" i="30"/>
  <c r="AG41" i="30" s="1"/>
  <c r="AU41" i="30" s="1"/>
  <c r="B41" i="30"/>
  <c r="AB40" i="30"/>
  <c r="Y40" i="30"/>
  <c r="V40" i="30"/>
  <c r="S40" i="30"/>
  <c r="P40" i="30"/>
  <c r="M40" i="30"/>
  <c r="L40" i="30"/>
  <c r="K40" i="30"/>
  <c r="J40" i="30" s="1"/>
  <c r="AG40" i="30" s="1"/>
  <c r="B40" i="30"/>
  <c r="AF40" i="30" s="1"/>
  <c r="AF46" i="30" s="1"/>
  <c r="AU39" i="30"/>
  <c r="AH39" i="30"/>
  <c r="AT39" i="30" s="1"/>
  <c r="AB39" i="30"/>
  <c r="Y39" i="30"/>
  <c r="V39" i="30"/>
  <c r="S39" i="30"/>
  <c r="P39" i="30"/>
  <c r="M39" i="30"/>
  <c r="L39" i="30"/>
  <c r="K39" i="30"/>
  <c r="J39" i="30"/>
  <c r="AI39" i="30" s="1"/>
  <c r="AI47" i="30" s="1"/>
  <c r="B39" i="30"/>
  <c r="AT38" i="30"/>
  <c r="AB38" i="30"/>
  <c r="Y38" i="30"/>
  <c r="V38" i="30"/>
  <c r="S38" i="30"/>
  <c r="P38" i="30"/>
  <c r="M38" i="30"/>
  <c r="L38" i="30"/>
  <c r="K38" i="30"/>
  <c r="B38" i="30"/>
  <c r="AH38" i="30" s="1"/>
  <c r="AH46" i="30" s="1"/>
  <c r="AL37" i="30"/>
  <c r="AT37" i="30" s="1"/>
  <c r="AB37" i="30"/>
  <c r="Y37" i="30"/>
  <c r="V37" i="30"/>
  <c r="S37" i="30"/>
  <c r="P37" i="30"/>
  <c r="M37" i="30"/>
  <c r="L37" i="30"/>
  <c r="K37" i="30"/>
  <c r="J37" i="30" s="1"/>
  <c r="AM37" i="30" s="1"/>
  <c r="AU37" i="30" s="1"/>
  <c r="B37" i="30"/>
  <c r="AT36" i="30"/>
  <c r="AB36" i="30"/>
  <c r="Y36" i="30"/>
  <c r="V36" i="30"/>
  <c r="S36" i="30"/>
  <c r="P36" i="30"/>
  <c r="M36" i="30"/>
  <c r="L36" i="30"/>
  <c r="K36" i="30"/>
  <c r="J36" i="30" s="1"/>
  <c r="AM36" i="30" s="1"/>
  <c r="AU36" i="30" s="1"/>
  <c r="B36" i="30"/>
  <c r="AL36" i="30" s="1"/>
  <c r="AL35" i="30"/>
  <c r="AT35" i="30" s="1"/>
  <c r="AB35" i="30"/>
  <c r="Y35" i="30"/>
  <c r="V35" i="30"/>
  <c r="S35" i="30"/>
  <c r="P35" i="30"/>
  <c r="M35" i="30"/>
  <c r="L35" i="30"/>
  <c r="K35" i="30"/>
  <c r="J35" i="30"/>
  <c r="AM35" i="30" s="1"/>
  <c r="AU35" i="30" s="1"/>
  <c r="B35" i="30"/>
  <c r="AB34" i="30"/>
  <c r="Y34" i="30"/>
  <c r="V34" i="30"/>
  <c r="S34" i="30"/>
  <c r="P34" i="30"/>
  <c r="M34" i="30"/>
  <c r="L34" i="30"/>
  <c r="K34" i="30"/>
  <c r="J34" i="30" s="1"/>
  <c r="AM34" i="30" s="1"/>
  <c r="B34" i="30"/>
  <c r="AL34" i="30" s="1"/>
  <c r="AL46" i="30" s="1"/>
  <c r="AJ33" i="30"/>
  <c r="AB33" i="30"/>
  <c r="Y33" i="30"/>
  <c r="V33" i="30"/>
  <c r="S33" i="30"/>
  <c r="P33" i="30"/>
  <c r="M33" i="30"/>
  <c r="L33" i="30"/>
  <c r="K33" i="30"/>
  <c r="J18" i="30" s="1"/>
  <c r="J33" i="30"/>
  <c r="AK33" i="30" s="1"/>
  <c r="AU33" i="30" s="1"/>
  <c r="B33" i="30"/>
  <c r="AB32" i="30"/>
  <c r="Y32" i="30"/>
  <c r="V32" i="30"/>
  <c r="S32" i="30"/>
  <c r="P32" i="30"/>
  <c r="M32" i="30"/>
  <c r="L32" i="30"/>
  <c r="K32" i="30"/>
  <c r="J32" i="30" s="1"/>
  <c r="AK32" i="30" s="1"/>
  <c r="B32" i="30"/>
  <c r="AJ32" i="30" s="1"/>
  <c r="AJ46" i="30" s="1"/>
  <c r="AD20" i="30"/>
  <c r="AA20" i="30"/>
  <c r="Z20" i="30"/>
  <c r="W20" i="30"/>
  <c r="V20" i="30"/>
  <c r="R20" i="30"/>
  <c r="O20" i="30"/>
  <c r="N20" i="30"/>
  <c r="I20" i="30"/>
  <c r="G20" i="30"/>
  <c r="F20" i="30"/>
  <c r="E20" i="30"/>
  <c r="C20" i="30"/>
  <c r="AD19" i="30"/>
  <c r="AA19" i="30"/>
  <c r="Z19" i="30"/>
  <c r="X19" i="30"/>
  <c r="W19" i="30"/>
  <c r="V19" i="30"/>
  <c r="T19" i="30"/>
  <c r="S19" i="30"/>
  <c r="R19" i="30"/>
  <c r="Q19" i="30"/>
  <c r="P19" i="30"/>
  <c r="O19" i="30"/>
  <c r="K19" i="30"/>
  <c r="H19" i="30"/>
  <c r="G19" i="30"/>
  <c r="D19" i="30"/>
  <c r="C19" i="30"/>
  <c r="AB18" i="30"/>
  <c r="Y18" i="30"/>
  <c r="V18" i="30"/>
  <c r="S18" i="30"/>
  <c r="P18" i="30"/>
  <c r="B18" i="30"/>
  <c r="AB17" i="30"/>
  <c r="Y17" i="30"/>
  <c r="V17" i="30"/>
  <c r="S17" i="30"/>
  <c r="P17" i="30"/>
  <c r="M17" i="30"/>
  <c r="L17" i="30"/>
  <c r="K17" i="30"/>
  <c r="J17" i="30"/>
  <c r="B17" i="30"/>
  <c r="AB16" i="30"/>
  <c r="Y16" i="30"/>
  <c r="V16" i="30"/>
  <c r="S16" i="30"/>
  <c r="P16" i="30"/>
  <c r="B16" i="30"/>
  <c r="AB15" i="30"/>
  <c r="Y15" i="30"/>
  <c r="V15" i="30"/>
  <c r="S15" i="30"/>
  <c r="P15" i="30"/>
  <c r="M15" i="30"/>
  <c r="L15" i="30"/>
  <c r="K15" i="30"/>
  <c r="J15" i="30"/>
  <c r="B15" i="30"/>
  <c r="AB14" i="30"/>
  <c r="Y14" i="30"/>
  <c r="V14" i="30"/>
  <c r="S14" i="30"/>
  <c r="P14" i="30"/>
  <c r="B14" i="30"/>
  <c r="AB13" i="30"/>
  <c r="Y13" i="30"/>
  <c r="V13" i="30"/>
  <c r="S13" i="30"/>
  <c r="P13" i="30"/>
  <c r="M13" i="30"/>
  <c r="L13" i="30"/>
  <c r="K13" i="30"/>
  <c r="J13" i="30"/>
  <c r="B13" i="30"/>
  <c r="AB12" i="30"/>
  <c r="Y12" i="30"/>
  <c r="V12" i="30"/>
  <c r="S12" i="30"/>
  <c r="P12" i="30"/>
  <c r="M12" i="30"/>
  <c r="B12" i="30"/>
  <c r="AB11" i="30"/>
  <c r="Y11" i="30"/>
  <c r="V11" i="30"/>
  <c r="S11" i="30"/>
  <c r="P11" i="30"/>
  <c r="M11" i="30"/>
  <c r="L11" i="30"/>
  <c r="J11" i="30"/>
  <c r="B11" i="30"/>
  <c r="AB10" i="30"/>
  <c r="Y10" i="30"/>
  <c r="V10" i="30"/>
  <c r="S10" i="30"/>
  <c r="P10" i="30"/>
  <c r="M10" i="30"/>
  <c r="J10" i="30"/>
  <c r="B10" i="30"/>
  <c r="AB9" i="30"/>
  <c r="Y9" i="30"/>
  <c r="V9" i="30"/>
  <c r="S9" i="30"/>
  <c r="P9" i="30"/>
  <c r="M9" i="30"/>
  <c r="L9" i="30"/>
  <c r="J9" i="30" s="1"/>
  <c r="K9" i="30"/>
  <c r="B9" i="30"/>
  <c r="CJ46" i="29"/>
  <c r="CI46" i="29"/>
  <c r="CH46" i="29"/>
  <c r="CG46" i="29"/>
  <c r="CF46" i="29"/>
  <c r="CE46" i="29"/>
  <c r="CD46" i="29"/>
  <c r="CC46" i="29"/>
  <c r="CB46" i="29"/>
  <c r="CA46" i="29"/>
  <c r="BX46" i="29"/>
  <c r="BW46" i="29"/>
  <c r="F45" i="29"/>
  <c r="F18" i="29" s="1"/>
  <c r="B45" i="29"/>
  <c r="B18" i="29" s="1"/>
  <c r="CJ44" i="29"/>
  <c r="CI44" i="29"/>
  <c r="CH44" i="29"/>
  <c r="CG44" i="29"/>
  <c r="CF44" i="29"/>
  <c r="CE44" i="29"/>
  <c r="CD44" i="29"/>
  <c r="CC44" i="29"/>
  <c r="CB44" i="29"/>
  <c r="CA44" i="29"/>
  <c r="BX44" i="29"/>
  <c r="BW44" i="29"/>
  <c r="G44" i="29"/>
  <c r="F44" i="29"/>
  <c r="E44" i="29" s="1"/>
  <c r="BZ44" i="29" s="1"/>
  <c r="CL44" i="29" s="1"/>
  <c r="D44" i="29"/>
  <c r="CH42" i="29"/>
  <c r="CG42" i="29"/>
  <c r="CF42" i="29"/>
  <c r="CE42" i="29"/>
  <c r="CD42" i="29"/>
  <c r="CC42" i="29"/>
  <c r="CB42" i="29"/>
  <c r="CA42" i="29"/>
  <c r="BZ42" i="29"/>
  <c r="BY42" i="29"/>
  <c r="BX42" i="29"/>
  <c r="BW42" i="29"/>
  <c r="G42" i="29"/>
  <c r="D42" i="29"/>
  <c r="B42" i="29"/>
  <c r="CI42" i="29" s="1"/>
  <c r="G41" i="29"/>
  <c r="F41" i="29"/>
  <c r="E41" i="29" s="1"/>
  <c r="D41" i="29"/>
  <c r="C41" i="29"/>
  <c r="B41" i="29"/>
  <c r="CH40" i="29"/>
  <c r="CG40" i="29"/>
  <c r="CF40" i="29"/>
  <c r="CE40" i="29"/>
  <c r="CD40" i="29"/>
  <c r="CC40" i="29"/>
  <c r="CB40" i="29"/>
  <c r="CA40" i="29"/>
  <c r="BZ40" i="29"/>
  <c r="BY40" i="29"/>
  <c r="BX40" i="29"/>
  <c r="BW40" i="29"/>
  <c r="G40" i="29"/>
  <c r="D40" i="29"/>
  <c r="B40" i="29"/>
  <c r="CI40" i="29" s="1"/>
  <c r="CJ38" i="29"/>
  <c r="CI38" i="29"/>
  <c r="CH38" i="29"/>
  <c r="CG38" i="29"/>
  <c r="CF38" i="29"/>
  <c r="CE38" i="29"/>
  <c r="CD38" i="29"/>
  <c r="CC38" i="29"/>
  <c r="CB38" i="29"/>
  <c r="CA38" i="29"/>
  <c r="BZ38" i="29"/>
  <c r="BY38" i="29"/>
  <c r="BW38" i="29"/>
  <c r="CK38" i="29" s="1"/>
  <c r="G38" i="29"/>
  <c r="D38" i="29"/>
  <c r="C38" i="29"/>
  <c r="B38" i="29"/>
  <c r="CJ36" i="29"/>
  <c r="CI36" i="29"/>
  <c r="CH36" i="29"/>
  <c r="CG36" i="29"/>
  <c r="CF36" i="29"/>
  <c r="CE36" i="29"/>
  <c r="CD36" i="29"/>
  <c r="CC36" i="29"/>
  <c r="CB36" i="29"/>
  <c r="CA36" i="29"/>
  <c r="BX36" i="29"/>
  <c r="BW36" i="29"/>
  <c r="X36" i="29"/>
  <c r="W36" i="29"/>
  <c r="V36" i="29"/>
  <c r="U36" i="29"/>
  <c r="T36" i="29"/>
  <c r="S36" i="29"/>
  <c r="R36" i="29"/>
  <c r="Q36" i="29"/>
  <c r="P36" i="29"/>
  <c r="O36" i="29"/>
  <c r="N36" i="29"/>
  <c r="M36" i="29"/>
  <c r="L36" i="29"/>
  <c r="K36" i="29"/>
  <c r="J36" i="29"/>
  <c r="I36" i="29"/>
  <c r="G36" i="29"/>
  <c r="F36" i="29"/>
  <c r="E36" i="29"/>
  <c r="BZ36" i="29" s="1"/>
  <c r="D36" i="29"/>
  <c r="B36" i="29"/>
  <c r="C36" i="29" s="1"/>
  <c r="X35" i="29"/>
  <c r="W35" i="29"/>
  <c r="V35" i="29"/>
  <c r="U35" i="29"/>
  <c r="T35" i="29"/>
  <c r="S35" i="29"/>
  <c r="R35" i="29"/>
  <c r="Q35" i="29"/>
  <c r="P35" i="29"/>
  <c r="O35" i="29"/>
  <c r="N35" i="29"/>
  <c r="M35" i="29"/>
  <c r="L35" i="29"/>
  <c r="K35" i="29"/>
  <c r="J35" i="29"/>
  <c r="I35" i="29"/>
  <c r="G35" i="29"/>
  <c r="F35" i="29"/>
  <c r="E35" i="29" s="1"/>
  <c r="D35" i="29"/>
  <c r="C35" i="29"/>
  <c r="B35" i="29"/>
  <c r="CJ34" i="29"/>
  <c r="CI34" i="29"/>
  <c r="CH34" i="29"/>
  <c r="CG34" i="29"/>
  <c r="CF34" i="29"/>
  <c r="CE34" i="29"/>
  <c r="CB34" i="29"/>
  <c r="CA34" i="29"/>
  <c r="BZ34" i="29"/>
  <c r="BY34" i="29"/>
  <c r="BX34" i="29"/>
  <c r="BW34" i="29"/>
  <c r="G34" i="29"/>
  <c r="D34" i="29"/>
  <c r="B34" i="29"/>
  <c r="C34" i="29" s="1"/>
  <c r="G33" i="29"/>
  <c r="G45" i="29" s="1"/>
  <c r="G18" i="29" s="1"/>
  <c r="F33" i="29"/>
  <c r="E33" i="29" s="1"/>
  <c r="D33" i="29"/>
  <c r="D45" i="29" s="1"/>
  <c r="D18" i="29" s="1"/>
  <c r="C33" i="29"/>
  <c r="C45" i="29" s="1"/>
  <c r="C18" i="29" s="1"/>
  <c r="B33" i="29"/>
  <c r="CJ32" i="29"/>
  <c r="CI32" i="29"/>
  <c r="CH32" i="29"/>
  <c r="CG32" i="29"/>
  <c r="CF32" i="29"/>
  <c r="CE32" i="29"/>
  <c r="CB32" i="29"/>
  <c r="CA32" i="29"/>
  <c r="BZ32" i="29"/>
  <c r="BY32" i="29"/>
  <c r="BX32" i="29"/>
  <c r="CL32" i="29" s="1"/>
  <c r="BW32" i="29"/>
  <c r="F32" i="29"/>
  <c r="D32" i="29"/>
  <c r="B32" i="29"/>
  <c r="C32" i="29" s="1"/>
  <c r="CJ30" i="29"/>
  <c r="CI30" i="29"/>
  <c r="CI47" i="29" s="1"/>
  <c r="CH30" i="29"/>
  <c r="CH47" i="29" s="1"/>
  <c r="CG30" i="29"/>
  <c r="CG47" i="29" s="1"/>
  <c r="CF30" i="29"/>
  <c r="CF47" i="29" s="1"/>
  <c r="CE30" i="29"/>
  <c r="CE47" i="29" s="1"/>
  <c r="CD30" i="29"/>
  <c r="CC30" i="29"/>
  <c r="CA30" i="29"/>
  <c r="CA47" i="29" s="1"/>
  <c r="BZ30" i="29"/>
  <c r="BY30" i="29"/>
  <c r="BX30" i="29"/>
  <c r="BW30" i="29"/>
  <c r="CK30" i="29" s="1"/>
  <c r="G30" i="29"/>
  <c r="G46" i="29" s="1"/>
  <c r="G19" i="29" s="1"/>
  <c r="F30" i="29"/>
  <c r="D30" i="29"/>
  <c r="D46" i="29" s="1"/>
  <c r="D19" i="29" s="1"/>
  <c r="C30" i="29"/>
  <c r="B30" i="29"/>
  <c r="E17" i="29"/>
  <c r="B17" i="29"/>
  <c r="E16" i="29"/>
  <c r="B16" i="29"/>
  <c r="E15" i="29"/>
  <c r="B15" i="29"/>
  <c r="E14" i="29"/>
  <c r="B14" i="29"/>
  <c r="E13" i="29"/>
  <c r="B13" i="29"/>
  <c r="E12" i="29"/>
  <c r="B12" i="29"/>
  <c r="E11" i="29"/>
  <c r="B11" i="29"/>
  <c r="E10" i="29"/>
  <c r="B10" i="29"/>
  <c r="E9" i="29"/>
  <c r="B9" i="29"/>
  <c r="E8" i="29"/>
  <c r="B8" i="29"/>
  <c r="CL34" i="29" l="1"/>
  <c r="AG46" i="30"/>
  <c r="AU40" i="30"/>
  <c r="AS46" i="30"/>
  <c r="AU42" i="30"/>
  <c r="V46" i="31"/>
  <c r="AH38" i="31"/>
  <c r="E45" i="29"/>
  <c r="E18" i="29" s="1"/>
  <c r="AU34" i="30"/>
  <c r="AM46" i="30"/>
  <c r="AI43" i="31"/>
  <c r="CL36" i="29"/>
  <c r="AK46" i="30"/>
  <c r="AU32" i="30"/>
  <c r="CK40" i="29"/>
  <c r="CK42" i="29"/>
  <c r="AT46" i="30"/>
  <c r="AG46" i="31"/>
  <c r="AI42" i="31"/>
  <c r="BZ47" i="29"/>
  <c r="K47" i="30"/>
  <c r="Q20" i="30"/>
  <c r="AH34" i="31"/>
  <c r="Z46" i="31"/>
  <c r="U46" i="31"/>
  <c r="AI40" i="31"/>
  <c r="AB47" i="30"/>
  <c r="AB20" i="30" s="1"/>
  <c r="AH47" i="30"/>
  <c r="T47" i="31"/>
  <c r="AH41" i="31"/>
  <c r="AH47" i="31" s="1"/>
  <c r="I46" i="31"/>
  <c r="I19" i="31" s="1"/>
  <c r="W46" i="31"/>
  <c r="T48" i="32"/>
  <c r="AH40" i="32"/>
  <c r="AG48" i="32"/>
  <c r="AI42" i="32"/>
  <c r="AF48" i="32"/>
  <c r="AH42" i="32"/>
  <c r="W48" i="32"/>
  <c r="AB46" i="30"/>
  <c r="AB19" i="30" s="1"/>
  <c r="AC19" i="30"/>
  <c r="AS47" i="30"/>
  <c r="AH32" i="31"/>
  <c r="Z47" i="31"/>
  <c r="AH35" i="31"/>
  <c r="U47" i="31"/>
  <c r="AI41" i="31"/>
  <c r="AI34" i="32"/>
  <c r="AI48" i="32" s="1"/>
  <c r="AA48" i="32"/>
  <c r="CC32" i="29"/>
  <c r="CK32" i="29" s="1"/>
  <c r="F34" i="29"/>
  <c r="E34" i="29" s="1"/>
  <c r="CD34" i="29" s="1"/>
  <c r="CD47" i="29" s="1"/>
  <c r="CC34" i="29"/>
  <c r="CK34" i="29" s="1"/>
  <c r="BY36" i="29"/>
  <c r="CK36" i="29" s="1"/>
  <c r="F40" i="29"/>
  <c r="E40" i="29" s="1"/>
  <c r="CJ40" i="29" s="1"/>
  <c r="CL40" i="29" s="1"/>
  <c r="F42" i="29"/>
  <c r="E42" i="29" s="1"/>
  <c r="CJ42" i="29" s="1"/>
  <c r="CL42" i="29" s="1"/>
  <c r="BW47" i="29"/>
  <c r="AR47" i="30"/>
  <c r="AT43" i="30"/>
  <c r="L46" i="30"/>
  <c r="L19" i="30" s="1"/>
  <c r="E30" i="29"/>
  <c r="C40" i="29"/>
  <c r="C42" i="29"/>
  <c r="E19" i="30"/>
  <c r="U19" i="30"/>
  <c r="AJ47" i="30"/>
  <c r="AT33" i="30"/>
  <c r="AT34" i="30"/>
  <c r="AF47" i="30"/>
  <c r="AT41" i="30"/>
  <c r="AT42" i="30"/>
  <c r="S47" i="30"/>
  <c r="S20" i="30" s="1"/>
  <c r="T20" i="30"/>
  <c r="AK47" i="30"/>
  <c r="AI39" i="31"/>
  <c r="AH42" i="31"/>
  <c r="I47" i="31"/>
  <c r="I20" i="31" s="1"/>
  <c r="AH35" i="32"/>
  <c r="Z49" i="32"/>
  <c r="Z48" i="32"/>
  <c r="V49" i="32"/>
  <c r="AM47" i="30"/>
  <c r="AU47" i="30"/>
  <c r="B46" i="31"/>
  <c r="B19" i="31" s="1"/>
  <c r="C19" i="31"/>
  <c r="X48" i="32"/>
  <c r="AH32" i="32"/>
  <c r="AH48" i="32" s="1"/>
  <c r="G49" i="32"/>
  <c r="G20" i="32" s="1"/>
  <c r="H20" i="32"/>
  <c r="F38" i="29"/>
  <c r="E38" i="29" s="1"/>
  <c r="BX38" i="29" s="1"/>
  <c r="CL38" i="29" s="1"/>
  <c r="B44" i="29"/>
  <c r="B46" i="29" s="1"/>
  <c r="J14" i="30"/>
  <c r="J16" i="30"/>
  <c r="N19" i="30"/>
  <c r="AT32" i="30"/>
  <c r="J38" i="30"/>
  <c r="AI38" i="30" s="1"/>
  <c r="AT40" i="30"/>
  <c r="M46" i="30"/>
  <c r="M19" i="30" s="1"/>
  <c r="P47" i="30"/>
  <c r="P20" i="30" s="1"/>
  <c r="AL47" i="30"/>
  <c r="L20" i="31"/>
  <c r="Y46" i="31"/>
  <c r="AI32" i="31"/>
  <c r="G34" i="31"/>
  <c r="AA34" i="31" s="1"/>
  <c r="G35" i="31"/>
  <c r="AA35" i="31" s="1"/>
  <c r="P46" i="31"/>
  <c r="P19" i="31" s="1"/>
  <c r="AI35" i="32"/>
  <c r="AI49" i="32" s="1"/>
  <c r="AF49" i="32"/>
  <c r="AH43" i="32"/>
  <c r="P48" i="32"/>
  <c r="P19" i="32" s="1"/>
  <c r="Q19" i="32"/>
  <c r="P49" i="32"/>
  <c r="P20" i="32" s="1"/>
  <c r="AF47" i="31"/>
  <c r="AH43" i="31"/>
  <c r="G45" i="31"/>
  <c r="AG45" i="31" s="1"/>
  <c r="AI45" i="31" s="1"/>
  <c r="H46" i="31"/>
  <c r="G9" i="32"/>
  <c r="G12" i="32"/>
  <c r="G17" i="32"/>
  <c r="V48" i="32"/>
  <c r="J49" i="32"/>
  <c r="J20" i="32" s="1"/>
  <c r="U49" i="32"/>
  <c r="BY46" i="29" l="1"/>
  <c r="CK46" i="29" s="1"/>
  <c r="B19" i="29"/>
  <c r="C46" i="29"/>
  <c r="C19" i="29" s="1"/>
  <c r="AA46" i="31"/>
  <c r="AI34" i="31"/>
  <c r="AT47" i="30"/>
  <c r="E46" i="29"/>
  <c r="CB30" i="29"/>
  <c r="CC47" i="29"/>
  <c r="AU46" i="30"/>
  <c r="AI46" i="31"/>
  <c r="AH46" i="31"/>
  <c r="J46" i="30"/>
  <c r="J19" i="30" s="1"/>
  <c r="H19" i="31"/>
  <c r="G46" i="31"/>
  <c r="G19" i="31" s="1"/>
  <c r="AU38" i="30"/>
  <c r="AI46" i="30"/>
  <c r="BY44" i="29"/>
  <c r="C44" i="29"/>
  <c r="CJ47" i="29"/>
  <c r="AA47" i="31"/>
  <c r="AI35" i="31"/>
  <c r="AI47" i="31" s="1"/>
  <c r="AH49" i="32"/>
  <c r="G47" i="31"/>
  <c r="G20" i="31" s="1"/>
  <c r="J47" i="30"/>
  <c r="J20" i="30" s="1"/>
  <c r="AG47" i="31"/>
  <c r="F46" i="29"/>
  <c r="F19" i="29" s="1"/>
  <c r="BX47" i="29"/>
  <c r="BY47" i="29" l="1"/>
  <c r="CK44" i="29"/>
  <c r="CK47" i="29" s="1"/>
  <c r="E19" i="29"/>
  <c r="BZ46" i="29"/>
  <c r="CL46" i="29" s="1"/>
  <c r="CB47" i="29"/>
  <c r="CL30" i="29"/>
  <c r="CL47" i="29" s="1"/>
  <c r="B50" i="27" l="1"/>
  <c r="J50" i="27" s="1"/>
  <c r="J49" i="27"/>
  <c r="J48" i="27"/>
  <c r="J47" i="27"/>
  <c r="J46" i="27"/>
  <c r="J45" i="27"/>
  <c r="B37" i="27"/>
  <c r="B36" i="27"/>
  <c r="B35" i="27"/>
  <c r="B34" i="27"/>
  <c r="B33" i="27"/>
  <c r="B32" i="27"/>
  <c r="B25" i="27"/>
  <c r="C14" i="27"/>
  <c r="G68" i="26"/>
  <c r="U61" i="26"/>
  <c r="T61" i="26"/>
  <c r="S61" i="26"/>
  <c r="Q61" i="26"/>
  <c r="R60" i="26"/>
  <c r="R59" i="26"/>
  <c r="R58" i="26"/>
  <c r="J58" i="26"/>
  <c r="I58" i="26"/>
  <c r="H58" i="26"/>
  <c r="F58" i="26"/>
  <c r="R57" i="26"/>
  <c r="G57" i="26"/>
  <c r="R56" i="26"/>
  <c r="G56" i="26"/>
  <c r="U49" i="26"/>
  <c r="T49" i="26"/>
  <c r="S49" i="26"/>
  <c r="Q49" i="26"/>
  <c r="J49" i="26"/>
  <c r="I49" i="26"/>
  <c r="H49" i="26"/>
  <c r="F49" i="26"/>
  <c r="R48" i="26"/>
  <c r="G48" i="26"/>
  <c r="R47" i="26"/>
  <c r="G47" i="26"/>
  <c r="R46" i="26"/>
  <c r="R49" i="26" s="1"/>
  <c r="G46" i="26"/>
  <c r="G49" i="26" s="1"/>
  <c r="U39" i="26"/>
  <c r="T39" i="26"/>
  <c r="S39" i="26"/>
  <c r="H71" i="26" s="1"/>
  <c r="Q39" i="26"/>
  <c r="G39" i="26"/>
  <c r="R38" i="26"/>
  <c r="G38" i="26"/>
  <c r="R37" i="26"/>
  <c r="G37" i="26"/>
  <c r="R36" i="26"/>
  <c r="G36" i="26"/>
  <c r="R35" i="26"/>
  <c r="G35" i="26"/>
  <c r="R34" i="26"/>
  <c r="G34" i="26"/>
  <c r="R33" i="26"/>
  <c r="G33" i="26"/>
  <c r="R32" i="26"/>
  <c r="G32" i="26"/>
  <c r="R31" i="26"/>
  <c r="G31" i="26"/>
  <c r="R30" i="26"/>
  <c r="G30" i="26"/>
  <c r="R29" i="26"/>
  <c r="G29" i="26"/>
  <c r="R28" i="26"/>
  <c r="G28" i="26"/>
  <c r="R27" i="26"/>
  <c r="G27" i="26"/>
  <c r="R26" i="26"/>
  <c r="G26" i="26"/>
  <c r="R25" i="26"/>
  <c r="G25" i="26"/>
  <c r="R24" i="26"/>
  <c r="G24" i="26"/>
  <c r="R23" i="26"/>
  <c r="G23" i="26"/>
  <c r="R22" i="26"/>
  <c r="G22" i="26"/>
  <c r="R21" i="26"/>
  <c r="G21" i="26"/>
  <c r="R20" i="26"/>
  <c r="G20" i="26"/>
  <c r="R19" i="26"/>
  <c r="G19" i="26"/>
  <c r="R18" i="26"/>
  <c r="G18" i="26"/>
  <c r="R17" i="26"/>
  <c r="G17" i="26"/>
  <c r="R16" i="26"/>
  <c r="G16" i="26"/>
  <c r="R15" i="26"/>
  <c r="G15" i="26"/>
  <c r="R14" i="26"/>
  <c r="G14" i="26"/>
  <c r="R13" i="26"/>
  <c r="G13" i="26"/>
  <c r="R12" i="26"/>
  <c r="G12" i="26"/>
  <c r="R11" i="26"/>
  <c r="G11" i="26"/>
  <c r="R10" i="26"/>
  <c r="G10" i="26"/>
  <c r="R9" i="26"/>
  <c r="G9" i="26"/>
  <c r="R8" i="26"/>
  <c r="G8" i="26"/>
  <c r="R7" i="26"/>
  <c r="G7" i="26"/>
  <c r="AF164" i="23"/>
  <c r="AE164" i="23"/>
  <c r="AD164" i="23"/>
  <c r="AC164" i="23"/>
  <c r="AB164" i="23"/>
  <c r="AA164" i="23"/>
  <c r="AF163" i="23"/>
  <c r="AE163" i="23"/>
  <c r="AD163" i="23"/>
  <c r="AC163" i="23"/>
  <c r="AB163" i="23"/>
  <c r="AA163" i="23" s="1"/>
  <c r="AF162" i="23"/>
  <c r="AE162" i="23"/>
  <c r="AD162" i="23"/>
  <c r="AC162" i="23"/>
  <c r="AB162" i="23"/>
  <c r="AA162" i="23"/>
  <c r="AF161" i="23"/>
  <c r="AE161" i="23"/>
  <c r="AD161" i="23"/>
  <c r="AC161" i="23"/>
  <c r="AB161" i="23"/>
  <c r="AA161" i="23" s="1"/>
  <c r="AF160" i="23"/>
  <c r="AE160" i="23"/>
  <c r="AD160" i="23"/>
  <c r="AC160" i="23"/>
  <c r="AB160" i="23"/>
  <c r="AA160" i="23"/>
  <c r="AF159" i="23"/>
  <c r="AE159" i="23"/>
  <c r="AD159" i="23"/>
  <c r="AC159" i="23"/>
  <c r="AC165" i="23" s="1"/>
  <c r="AB159" i="23"/>
  <c r="AA159" i="23" s="1"/>
  <c r="AF158" i="23"/>
  <c r="AF165" i="23" s="1"/>
  <c r="AE158" i="23"/>
  <c r="AE165" i="23" s="1"/>
  <c r="AD158" i="23"/>
  <c r="AD165" i="23" s="1"/>
  <c r="AC158" i="23"/>
  <c r="AB158" i="23"/>
  <c r="AB165" i="23" s="1"/>
  <c r="AA158" i="23"/>
  <c r="AA165" i="23" s="1"/>
  <c r="V157" i="23"/>
  <c r="U157" i="23"/>
  <c r="T157" i="23"/>
  <c r="S157" i="23"/>
  <c r="R157" i="23"/>
  <c r="Q157" i="23"/>
  <c r="P157" i="23"/>
  <c r="O157" i="23"/>
  <c r="N157" i="23"/>
  <c r="M157" i="23"/>
  <c r="L157" i="23"/>
  <c r="K157" i="23"/>
  <c r="C48" i="22"/>
  <c r="G48" i="22" s="1"/>
  <c r="C47" i="22"/>
  <c r="G47" i="22" s="1"/>
  <c r="C46" i="22"/>
  <c r="G46" i="22" s="1"/>
  <c r="C45" i="22"/>
  <c r="G45" i="22" s="1"/>
  <c r="C44" i="22"/>
  <c r="G44" i="22" s="1"/>
  <c r="C43" i="22"/>
  <c r="G43" i="22" s="1"/>
  <c r="C42" i="22"/>
  <c r="G42" i="22" s="1"/>
  <c r="B34" i="22"/>
  <c r="B33" i="22"/>
  <c r="B32" i="22"/>
  <c r="B31" i="22"/>
  <c r="B24" i="22"/>
  <c r="B23" i="22"/>
  <c r="B22" i="22"/>
  <c r="B21" i="22"/>
  <c r="B20" i="22"/>
  <c r="B19" i="22"/>
  <c r="B18" i="22"/>
  <c r="D12" i="22"/>
  <c r="D11" i="22"/>
  <c r="D10" i="22"/>
  <c r="D9" i="22"/>
  <c r="D8" i="22"/>
  <c r="D7" i="22"/>
  <c r="K29" i="20"/>
  <c r="H29" i="20"/>
  <c r="E29" i="20"/>
  <c r="D29" i="20"/>
  <c r="C29" i="20"/>
  <c r="B29" i="20"/>
  <c r="B28" i="20"/>
  <c r="K27" i="20"/>
  <c r="H27" i="20"/>
  <c r="E27" i="20"/>
  <c r="D27" i="20"/>
  <c r="C27" i="20"/>
  <c r="B27" i="20"/>
  <c r="B26" i="20"/>
  <c r="K25" i="20"/>
  <c r="H25" i="20"/>
  <c r="E25" i="20"/>
  <c r="D25" i="20"/>
  <c r="B25" i="20" s="1"/>
  <c r="C25" i="20"/>
  <c r="B24" i="20"/>
  <c r="K23" i="20"/>
  <c r="H23" i="20"/>
  <c r="E23" i="20"/>
  <c r="D23" i="20"/>
  <c r="C23" i="20"/>
  <c r="B23" i="20" s="1"/>
  <c r="B22" i="20"/>
  <c r="K21" i="20"/>
  <c r="H21" i="20"/>
  <c r="E21" i="20"/>
  <c r="D21" i="20"/>
  <c r="C21" i="20"/>
  <c r="B21" i="20"/>
  <c r="B20" i="20"/>
  <c r="K19" i="20"/>
  <c r="H19" i="20"/>
  <c r="E19" i="20"/>
  <c r="D19" i="20"/>
  <c r="C19" i="20"/>
  <c r="B19" i="20"/>
  <c r="B18" i="20"/>
  <c r="B12" i="20"/>
  <c r="B11" i="20"/>
  <c r="B10" i="20"/>
  <c r="B9" i="20"/>
  <c r="B8" i="20"/>
  <c r="B7" i="20"/>
  <c r="J71" i="26" l="1"/>
  <c r="I71" i="26"/>
  <c r="G71" i="26" s="1"/>
  <c r="F71" i="26"/>
  <c r="G58" i="26"/>
  <c r="R61" i="26"/>
  <c r="R39" i="26"/>
  <c r="G204" i="18" l="1"/>
  <c r="V203" i="18"/>
  <c r="U203" i="18"/>
  <c r="T203" i="18"/>
  <c r="S203" i="18"/>
  <c r="R203" i="18"/>
  <c r="Q203" i="18"/>
  <c r="P203" i="18"/>
  <c r="G203" i="18"/>
  <c r="M197" i="18"/>
  <c r="L197" i="18"/>
  <c r="K197" i="18"/>
  <c r="J197" i="18"/>
  <c r="I197" i="18"/>
  <c r="H197" i="18"/>
  <c r="F197" i="18"/>
  <c r="V196" i="18"/>
  <c r="U196" i="18"/>
  <c r="T196" i="18"/>
  <c r="S196" i="18"/>
  <c r="R196" i="18"/>
  <c r="Q196" i="18"/>
  <c r="P196" i="18"/>
  <c r="G196" i="18"/>
  <c r="V195" i="18"/>
  <c r="U195" i="18"/>
  <c r="T195" i="18"/>
  <c r="S195" i="18"/>
  <c r="R195" i="18"/>
  <c r="Q195" i="18"/>
  <c r="P195" i="18"/>
  <c r="G195" i="18"/>
  <c r="V194" i="18"/>
  <c r="U194" i="18"/>
  <c r="T194" i="18"/>
  <c r="S194" i="18"/>
  <c r="R194" i="18"/>
  <c r="Q194" i="18"/>
  <c r="P194" i="18"/>
  <c r="G194" i="18"/>
  <c r="V193" i="18"/>
  <c r="U193" i="18"/>
  <c r="T193" i="18"/>
  <c r="R193" i="18"/>
  <c r="Q193" i="18"/>
  <c r="P193" i="18"/>
  <c r="G193" i="18"/>
  <c r="S193" i="18" s="1"/>
  <c r="V192" i="18"/>
  <c r="U192" i="18"/>
  <c r="T192" i="18"/>
  <c r="R192" i="18"/>
  <c r="Q192" i="18"/>
  <c r="P192" i="18"/>
  <c r="G192" i="18"/>
  <c r="S192" i="18" s="1"/>
  <c r="V191" i="18"/>
  <c r="U191" i="18"/>
  <c r="T191" i="18"/>
  <c r="S191" i="18"/>
  <c r="R191" i="18"/>
  <c r="Q191" i="18"/>
  <c r="P191" i="18"/>
  <c r="G191" i="18"/>
  <c r="V190" i="18"/>
  <c r="U190" i="18"/>
  <c r="T190" i="18"/>
  <c r="S190" i="18"/>
  <c r="R190" i="18"/>
  <c r="Q190" i="18"/>
  <c r="P190" i="18"/>
  <c r="G190" i="18"/>
  <c r="V189" i="18"/>
  <c r="U189" i="18"/>
  <c r="T189" i="18"/>
  <c r="S189" i="18"/>
  <c r="R189" i="18"/>
  <c r="Q189" i="18"/>
  <c r="P189" i="18"/>
  <c r="G189" i="18"/>
  <c r="V188" i="18"/>
  <c r="U188" i="18"/>
  <c r="T188" i="18"/>
  <c r="S188" i="18"/>
  <c r="R188" i="18"/>
  <c r="Q188" i="18"/>
  <c r="P188" i="18"/>
  <c r="G188" i="18"/>
  <c r="G197" i="18" s="1"/>
  <c r="V181" i="18"/>
  <c r="U181" i="18"/>
  <c r="T181" i="18"/>
  <c r="S181" i="18"/>
  <c r="R181" i="18"/>
  <c r="Q181" i="18"/>
  <c r="P181" i="18"/>
  <c r="G181" i="18"/>
  <c r="M175" i="18"/>
  <c r="L175" i="18"/>
  <c r="K175" i="18"/>
  <c r="J175" i="18"/>
  <c r="I175" i="18"/>
  <c r="H175" i="18"/>
  <c r="G175" i="18"/>
  <c r="F175" i="18"/>
  <c r="V174" i="18"/>
  <c r="U174" i="18"/>
  <c r="T174" i="18"/>
  <c r="S174" i="18"/>
  <c r="R174" i="18"/>
  <c r="Q174" i="18"/>
  <c r="P174" i="18"/>
  <c r="G174" i="18"/>
  <c r="V173" i="18"/>
  <c r="U173" i="18"/>
  <c r="T173" i="18"/>
  <c r="S173" i="18"/>
  <c r="R173" i="18"/>
  <c r="Q173" i="18"/>
  <c r="P173" i="18"/>
  <c r="G173" i="18"/>
  <c r="V172" i="18"/>
  <c r="U172" i="18"/>
  <c r="T172" i="18"/>
  <c r="S172" i="18"/>
  <c r="R172" i="18"/>
  <c r="Q172" i="18"/>
  <c r="P172" i="18"/>
  <c r="G172" i="18"/>
  <c r="V171" i="18"/>
  <c r="U171" i="18"/>
  <c r="T171" i="18"/>
  <c r="S171" i="18"/>
  <c r="R171" i="18"/>
  <c r="Q171" i="18"/>
  <c r="P171" i="18"/>
  <c r="G171" i="18"/>
  <c r="M165" i="18"/>
  <c r="L165" i="18"/>
  <c r="K165" i="18"/>
  <c r="J165" i="18"/>
  <c r="I165" i="18"/>
  <c r="H165" i="18"/>
  <c r="G165" i="18"/>
  <c r="F165" i="18"/>
  <c r="V164" i="18"/>
  <c r="U164" i="18"/>
  <c r="T164" i="18"/>
  <c r="S164" i="18"/>
  <c r="R164" i="18"/>
  <c r="Q164" i="18"/>
  <c r="P164" i="18"/>
  <c r="G164" i="18"/>
  <c r="V163" i="18"/>
  <c r="U163" i="18"/>
  <c r="T163" i="18"/>
  <c r="R163" i="18"/>
  <c r="Q163" i="18"/>
  <c r="P163" i="18"/>
  <c r="G163" i="18"/>
  <c r="S163" i="18" s="1"/>
  <c r="V162" i="18"/>
  <c r="U162" i="18"/>
  <c r="T162" i="18"/>
  <c r="S162" i="18"/>
  <c r="R162" i="18"/>
  <c r="Q162" i="18"/>
  <c r="P162" i="18"/>
  <c r="G162" i="18"/>
  <c r="V161" i="18"/>
  <c r="U161" i="18"/>
  <c r="T161" i="18"/>
  <c r="S161" i="18"/>
  <c r="R161" i="18"/>
  <c r="Q161" i="18"/>
  <c r="P161" i="18"/>
  <c r="G161" i="18"/>
  <c r="M155" i="18"/>
  <c r="M206" i="18" s="1"/>
  <c r="L155" i="18"/>
  <c r="L206" i="18" s="1"/>
  <c r="K155" i="18"/>
  <c r="K206" i="18" s="1"/>
  <c r="J155" i="18"/>
  <c r="J206" i="18" s="1"/>
  <c r="I155" i="18"/>
  <c r="I206" i="18" s="1"/>
  <c r="H155" i="18"/>
  <c r="H206" i="18" s="1"/>
  <c r="F155" i="18"/>
  <c r="F206" i="18" s="1"/>
  <c r="V154" i="18"/>
  <c r="U154" i="18"/>
  <c r="T154" i="18"/>
  <c r="S154" i="18"/>
  <c r="R154" i="18"/>
  <c r="Q154" i="18"/>
  <c r="P154" i="18"/>
  <c r="G154" i="18"/>
  <c r="V153" i="18"/>
  <c r="U153" i="18"/>
  <c r="T153" i="18"/>
  <c r="S153" i="18"/>
  <c r="R153" i="18"/>
  <c r="Q153" i="18"/>
  <c r="P153" i="18"/>
  <c r="G153" i="18"/>
  <c r="V152" i="18"/>
  <c r="U152" i="18"/>
  <c r="T152" i="18"/>
  <c r="S152" i="18"/>
  <c r="R152" i="18"/>
  <c r="Q152" i="18"/>
  <c r="P152" i="18"/>
  <c r="G152" i="18"/>
  <c r="V151" i="18"/>
  <c r="U151" i="18"/>
  <c r="T151" i="18"/>
  <c r="S151" i="18"/>
  <c r="R151" i="18"/>
  <c r="Q151" i="18"/>
  <c r="P151" i="18"/>
  <c r="G151" i="18"/>
  <c r="V150" i="18"/>
  <c r="U150" i="18"/>
  <c r="T150" i="18"/>
  <c r="S150" i="18"/>
  <c r="R150" i="18"/>
  <c r="Q150" i="18"/>
  <c r="P150" i="18"/>
  <c r="G150" i="18"/>
  <c r="V149" i="18"/>
  <c r="U149" i="18"/>
  <c r="T149" i="18"/>
  <c r="S149" i="18"/>
  <c r="R149" i="18"/>
  <c r="Q149" i="18"/>
  <c r="P149" i="18"/>
  <c r="G149" i="18"/>
  <c r="V148" i="18"/>
  <c r="U148" i="18"/>
  <c r="T148" i="18"/>
  <c r="S148" i="18"/>
  <c r="R148" i="18"/>
  <c r="Q148" i="18"/>
  <c r="P148" i="18"/>
  <c r="G148" i="18"/>
  <c r="V147" i="18"/>
  <c r="U147" i="18"/>
  <c r="T147" i="18"/>
  <c r="S147" i="18"/>
  <c r="R147" i="18"/>
  <c r="Q147" i="18"/>
  <c r="P147" i="18"/>
  <c r="G147" i="18"/>
  <c r="V146" i="18"/>
  <c r="U146" i="18"/>
  <c r="T146" i="18"/>
  <c r="S146" i="18"/>
  <c r="R146" i="18"/>
  <c r="Q146" i="18"/>
  <c r="P146" i="18"/>
  <c r="G146" i="18"/>
  <c r="V145" i="18"/>
  <c r="U145" i="18"/>
  <c r="T145" i="18"/>
  <c r="S145" i="18"/>
  <c r="R145" i="18"/>
  <c r="Q145" i="18"/>
  <c r="P145" i="18"/>
  <c r="G145" i="18"/>
  <c r="V144" i="18"/>
  <c r="U144" i="18"/>
  <c r="T144" i="18"/>
  <c r="S144" i="18"/>
  <c r="R144" i="18"/>
  <c r="Q144" i="18"/>
  <c r="P144" i="18"/>
  <c r="G144" i="18"/>
  <c r="V143" i="18"/>
  <c r="U143" i="18"/>
  <c r="T143" i="18"/>
  <c r="S143" i="18"/>
  <c r="R143" i="18"/>
  <c r="Q143" i="18"/>
  <c r="P143" i="18"/>
  <c r="G143" i="18"/>
  <c r="V142" i="18"/>
  <c r="U142" i="18"/>
  <c r="T142" i="18"/>
  <c r="S142" i="18"/>
  <c r="R142" i="18"/>
  <c r="Q142" i="18"/>
  <c r="P142" i="18"/>
  <c r="G142" i="18"/>
  <c r="V141" i="18"/>
  <c r="U141" i="18"/>
  <c r="T141" i="18"/>
  <c r="S141" i="18"/>
  <c r="R141" i="18"/>
  <c r="Q141" i="18"/>
  <c r="P141" i="18"/>
  <c r="G141" i="18"/>
  <c r="V140" i="18"/>
  <c r="U140" i="18"/>
  <c r="T140" i="18"/>
  <c r="S140" i="18"/>
  <c r="R140" i="18"/>
  <c r="Q140" i="18"/>
  <c r="P140" i="18"/>
  <c r="G140" i="18"/>
  <c r="V139" i="18"/>
  <c r="U139" i="18"/>
  <c r="T139" i="18"/>
  <c r="S139" i="18"/>
  <c r="R139" i="18"/>
  <c r="Q139" i="18"/>
  <c r="P139" i="18"/>
  <c r="G139" i="18"/>
  <c r="V138" i="18"/>
  <c r="U138" i="18"/>
  <c r="T138" i="18"/>
  <c r="S138" i="18"/>
  <c r="R138" i="18"/>
  <c r="Q138" i="18"/>
  <c r="P138" i="18"/>
  <c r="G138" i="18"/>
  <c r="V137" i="18"/>
  <c r="U137" i="18"/>
  <c r="T137" i="18"/>
  <c r="S137" i="18"/>
  <c r="R137" i="18"/>
  <c r="Q137" i="18"/>
  <c r="P137" i="18"/>
  <c r="G137" i="18"/>
  <c r="V136" i="18"/>
  <c r="U136" i="18"/>
  <c r="T136" i="18"/>
  <c r="S136" i="18"/>
  <c r="R136" i="18"/>
  <c r="Q136" i="18"/>
  <c r="P136" i="18"/>
  <c r="G136" i="18"/>
  <c r="V135" i="18"/>
  <c r="U135" i="18"/>
  <c r="T135" i="18"/>
  <c r="S135" i="18"/>
  <c r="R135" i="18"/>
  <c r="Q135" i="18"/>
  <c r="P135" i="18"/>
  <c r="G135" i="18"/>
  <c r="V134" i="18"/>
  <c r="U134" i="18"/>
  <c r="T134" i="18"/>
  <c r="S134" i="18"/>
  <c r="R134" i="18"/>
  <c r="Q134" i="18"/>
  <c r="P134" i="18"/>
  <c r="G134" i="18"/>
  <c r="V133" i="18"/>
  <c r="U133" i="18"/>
  <c r="T133" i="18"/>
  <c r="S133" i="18"/>
  <c r="R133" i="18"/>
  <c r="Q133" i="18"/>
  <c r="P133" i="18"/>
  <c r="G133" i="18"/>
  <c r="V132" i="18"/>
  <c r="U132" i="18"/>
  <c r="T132" i="18"/>
  <c r="S132" i="18"/>
  <c r="R132" i="18"/>
  <c r="Q132" i="18"/>
  <c r="P132" i="18"/>
  <c r="G132" i="18"/>
  <c r="V131" i="18"/>
  <c r="U131" i="18"/>
  <c r="T131" i="18"/>
  <c r="S131" i="18"/>
  <c r="R131" i="18"/>
  <c r="Q131" i="18"/>
  <c r="P131" i="18"/>
  <c r="G131" i="18"/>
  <c r="V130" i="18"/>
  <c r="U130" i="18"/>
  <c r="T130" i="18"/>
  <c r="S130" i="18"/>
  <c r="R130" i="18"/>
  <c r="Q130" i="18"/>
  <c r="P130" i="18"/>
  <c r="G130" i="18"/>
  <c r="V129" i="18"/>
  <c r="U129" i="18"/>
  <c r="T129" i="18"/>
  <c r="S129" i="18"/>
  <c r="R129" i="18"/>
  <c r="Q129" i="18"/>
  <c r="P129" i="18"/>
  <c r="G129" i="18"/>
  <c r="V128" i="18"/>
  <c r="U128" i="18"/>
  <c r="T128" i="18"/>
  <c r="S128" i="18"/>
  <c r="R128" i="18"/>
  <c r="Q128" i="18"/>
  <c r="P128" i="18"/>
  <c r="G128" i="18"/>
  <c r="V127" i="18"/>
  <c r="U127" i="18"/>
  <c r="T127" i="18"/>
  <c r="S127" i="18"/>
  <c r="R127" i="18"/>
  <c r="Q127" i="18"/>
  <c r="P127" i="18"/>
  <c r="G127" i="18"/>
  <c r="V126" i="18"/>
  <c r="U126" i="18"/>
  <c r="T126" i="18"/>
  <c r="S126" i="18"/>
  <c r="R126" i="18"/>
  <c r="Q126" i="18"/>
  <c r="P126" i="18"/>
  <c r="G126" i="18"/>
  <c r="V125" i="18"/>
  <c r="U125" i="18"/>
  <c r="T125" i="18"/>
  <c r="S125" i="18"/>
  <c r="R125" i="18"/>
  <c r="Q125" i="18"/>
  <c r="P125" i="18"/>
  <c r="G125" i="18"/>
  <c r="V124" i="18"/>
  <c r="U124" i="18"/>
  <c r="T124" i="18"/>
  <c r="S124" i="18"/>
  <c r="R124" i="18"/>
  <c r="Q124" i="18"/>
  <c r="P124" i="18"/>
  <c r="G124" i="18"/>
  <c r="V123" i="18"/>
  <c r="U123" i="18"/>
  <c r="T123" i="18"/>
  <c r="S123" i="18"/>
  <c r="R123" i="18"/>
  <c r="Q123" i="18"/>
  <c r="P123" i="18"/>
  <c r="G123" i="18"/>
  <c r="V122" i="18"/>
  <c r="U122" i="18"/>
  <c r="T122" i="18"/>
  <c r="S122" i="18"/>
  <c r="R122" i="18"/>
  <c r="Q122" i="18"/>
  <c r="P122" i="18"/>
  <c r="G122" i="18"/>
  <c r="V121" i="18"/>
  <c r="U121" i="18"/>
  <c r="T121" i="18"/>
  <c r="S121" i="18"/>
  <c r="R121" i="18"/>
  <c r="Q121" i="18"/>
  <c r="P121" i="18"/>
  <c r="G121" i="18"/>
  <c r="V120" i="18"/>
  <c r="U120" i="18"/>
  <c r="T120" i="18"/>
  <c r="S120" i="18"/>
  <c r="R120" i="18"/>
  <c r="Q120" i="18"/>
  <c r="P120" i="18"/>
  <c r="G120" i="18"/>
  <c r="V119" i="18"/>
  <c r="U119" i="18"/>
  <c r="T119" i="18"/>
  <c r="S119" i="18"/>
  <c r="R119" i="18"/>
  <c r="Q119" i="18"/>
  <c r="P119" i="18"/>
  <c r="G119" i="18"/>
  <c r="V118" i="18"/>
  <c r="U118" i="18"/>
  <c r="T118" i="18"/>
  <c r="S118" i="18"/>
  <c r="R118" i="18"/>
  <c r="Q118" i="18"/>
  <c r="P118" i="18"/>
  <c r="G118" i="18"/>
  <c r="V117" i="18"/>
  <c r="U117" i="18"/>
  <c r="T117" i="18"/>
  <c r="S117" i="18"/>
  <c r="R117" i="18"/>
  <c r="Q117" i="18"/>
  <c r="P117" i="18"/>
  <c r="G117" i="18"/>
  <c r="V116" i="18"/>
  <c r="U116" i="18"/>
  <c r="T116" i="18"/>
  <c r="S116" i="18"/>
  <c r="R116" i="18"/>
  <c r="Q116" i="18"/>
  <c r="P116" i="18"/>
  <c r="G116" i="18"/>
  <c r="V115" i="18"/>
  <c r="U115" i="18"/>
  <c r="T115" i="18"/>
  <c r="S115" i="18"/>
  <c r="R115" i="18"/>
  <c r="Q115" i="18"/>
  <c r="P115" i="18"/>
  <c r="G115" i="18"/>
  <c r="V114" i="18"/>
  <c r="U114" i="18"/>
  <c r="T114" i="18"/>
  <c r="S114" i="18"/>
  <c r="R114" i="18"/>
  <c r="Q114" i="18"/>
  <c r="P114" i="18"/>
  <c r="G114" i="18"/>
  <c r="V113" i="18"/>
  <c r="U113" i="18"/>
  <c r="T113" i="18"/>
  <c r="S113" i="18"/>
  <c r="R113" i="18"/>
  <c r="Q113" i="18"/>
  <c r="P113" i="18"/>
  <c r="G113" i="18"/>
  <c r="V112" i="18"/>
  <c r="U112" i="18"/>
  <c r="T112" i="18"/>
  <c r="S112" i="18"/>
  <c r="R112" i="18"/>
  <c r="Q112" i="18"/>
  <c r="P112" i="18"/>
  <c r="G112" i="18"/>
  <c r="V111" i="18"/>
  <c r="U111" i="18"/>
  <c r="T111" i="18"/>
  <c r="S111" i="18"/>
  <c r="R111" i="18"/>
  <c r="Q111" i="18"/>
  <c r="P111" i="18"/>
  <c r="G111" i="18"/>
  <c r="V110" i="18"/>
  <c r="U110" i="18"/>
  <c r="T110" i="18"/>
  <c r="S110" i="18"/>
  <c r="R110" i="18"/>
  <c r="Q110" i="18"/>
  <c r="P110" i="18"/>
  <c r="G110" i="18"/>
  <c r="V109" i="18"/>
  <c r="U109" i="18"/>
  <c r="T109" i="18"/>
  <c r="S109" i="18"/>
  <c r="R109" i="18"/>
  <c r="Q109" i="18"/>
  <c r="P109" i="18"/>
  <c r="G109" i="18"/>
  <c r="V108" i="18"/>
  <c r="U108" i="18"/>
  <c r="T108" i="18"/>
  <c r="S108" i="18"/>
  <c r="R108" i="18"/>
  <c r="Q108" i="18"/>
  <c r="P108" i="18"/>
  <c r="G108" i="18"/>
  <c r="V107" i="18"/>
  <c r="U107" i="18"/>
  <c r="T107" i="18"/>
  <c r="S107" i="18"/>
  <c r="R107" i="18"/>
  <c r="Q107" i="18"/>
  <c r="P107" i="18"/>
  <c r="G107" i="18"/>
  <c r="V106" i="18"/>
  <c r="U106" i="18"/>
  <c r="T106" i="18"/>
  <c r="S106" i="18"/>
  <c r="R106" i="18"/>
  <c r="Q106" i="18"/>
  <c r="P106" i="18"/>
  <c r="G106" i="18"/>
  <c r="V105" i="18"/>
  <c r="U105" i="18"/>
  <c r="T105" i="18"/>
  <c r="S105" i="18"/>
  <c r="R105" i="18"/>
  <c r="Q105" i="18"/>
  <c r="P105" i="18"/>
  <c r="G105" i="18"/>
  <c r="V104" i="18"/>
  <c r="U104" i="18"/>
  <c r="T104" i="18"/>
  <c r="S104" i="18"/>
  <c r="R104" i="18"/>
  <c r="Q104" i="18"/>
  <c r="P104" i="18"/>
  <c r="G104" i="18"/>
  <c r="V103" i="18"/>
  <c r="U103" i="18"/>
  <c r="T103" i="18"/>
  <c r="S103" i="18"/>
  <c r="R103" i="18"/>
  <c r="Q103" i="18"/>
  <c r="P103" i="18"/>
  <c r="G103" i="18"/>
  <c r="V102" i="18"/>
  <c r="U102" i="18"/>
  <c r="T102" i="18"/>
  <c r="S102" i="18"/>
  <c r="R102" i="18"/>
  <c r="Q102" i="18"/>
  <c r="P102" i="18"/>
  <c r="G102" i="18"/>
  <c r="V101" i="18"/>
  <c r="U101" i="18"/>
  <c r="T101" i="18"/>
  <c r="S101" i="18"/>
  <c r="R101" i="18"/>
  <c r="Q101" i="18"/>
  <c r="P101" i="18"/>
  <c r="G101" i="18"/>
  <c r="V100" i="18"/>
  <c r="U100" i="18"/>
  <c r="T100" i="18"/>
  <c r="S100" i="18"/>
  <c r="R100" i="18"/>
  <c r="Q100" i="18"/>
  <c r="P100" i="18"/>
  <c r="G100" i="18"/>
  <c r="V95" i="18"/>
  <c r="U95" i="18"/>
  <c r="T95" i="18"/>
  <c r="S95" i="18"/>
  <c r="R95" i="18"/>
  <c r="Q95" i="18"/>
  <c r="P95" i="18"/>
  <c r="G95" i="18"/>
  <c r="V94" i="18"/>
  <c r="U94" i="18"/>
  <c r="T94" i="18"/>
  <c r="S94" i="18"/>
  <c r="R94" i="18"/>
  <c r="Q94" i="18"/>
  <c r="P94" i="18"/>
  <c r="G94" i="18"/>
  <c r="V93" i="18"/>
  <c r="U93" i="18"/>
  <c r="T93" i="18"/>
  <c r="R93" i="18"/>
  <c r="Q93" i="18"/>
  <c r="P93" i="18"/>
  <c r="G93" i="18"/>
  <c r="S93" i="18" s="1"/>
  <c r="V92" i="18"/>
  <c r="U92" i="18"/>
  <c r="T92" i="18"/>
  <c r="R92" i="18"/>
  <c r="Q92" i="18"/>
  <c r="P92" i="18"/>
  <c r="G92" i="18"/>
  <c r="S92" i="18" s="1"/>
  <c r="V91" i="18"/>
  <c r="U91" i="18"/>
  <c r="T91" i="18"/>
  <c r="R91" i="18"/>
  <c r="Q91" i="18"/>
  <c r="P91" i="18"/>
  <c r="G91" i="18"/>
  <c r="S91" i="18" s="1"/>
  <c r="V90" i="18"/>
  <c r="U90" i="18"/>
  <c r="T90" i="18"/>
  <c r="R90" i="18"/>
  <c r="Q90" i="18"/>
  <c r="P90" i="18"/>
  <c r="G90" i="18"/>
  <c r="S90" i="18" s="1"/>
  <c r="V89" i="18"/>
  <c r="U89" i="18"/>
  <c r="T89" i="18"/>
  <c r="R89" i="18"/>
  <c r="Q89" i="18"/>
  <c r="P89" i="18"/>
  <c r="G89" i="18"/>
  <c r="S89" i="18" s="1"/>
  <c r="V88" i="18"/>
  <c r="U88" i="18"/>
  <c r="T88" i="18"/>
  <c r="R88" i="18"/>
  <c r="Q88" i="18"/>
  <c r="P88" i="18"/>
  <c r="G88" i="18"/>
  <c r="S88" i="18" s="1"/>
  <c r="V87" i="18"/>
  <c r="U87" i="18"/>
  <c r="T87" i="18"/>
  <c r="R87" i="18"/>
  <c r="Q87" i="18"/>
  <c r="P87" i="18"/>
  <c r="G87" i="18"/>
  <c r="S87" i="18" s="1"/>
  <c r="V86" i="18"/>
  <c r="U86" i="18"/>
  <c r="T86" i="18"/>
  <c r="R86" i="18"/>
  <c r="Q86" i="18"/>
  <c r="P86" i="18"/>
  <c r="G86" i="18"/>
  <c r="S86" i="18" s="1"/>
  <c r="V85" i="18"/>
  <c r="U85" i="18"/>
  <c r="T85" i="18"/>
  <c r="R85" i="18"/>
  <c r="Q85" i="18"/>
  <c r="P85" i="18"/>
  <c r="G85" i="18"/>
  <c r="S85" i="18" s="1"/>
  <c r="V84" i="18"/>
  <c r="U84" i="18"/>
  <c r="T84" i="18"/>
  <c r="R84" i="18"/>
  <c r="Q84" i="18"/>
  <c r="P84" i="18"/>
  <c r="G84" i="18"/>
  <c r="S84" i="18" s="1"/>
  <c r="V83" i="18"/>
  <c r="U83" i="18"/>
  <c r="T83" i="18"/>
  <c r="R83" i="18"/>
  <c r="Q83" i="18"/>
  <c r="P83" i="18"/>
  <c r="G83" i="18"/>
  <c r="S83" i="18" s="1"/>
  <c r="V82" i="18"/>
  <c r="U82" i="18"/>
  <c r="T82" i="18"/>
  <c r="R82" i="18"/>
  <c r="Q82" i="18"/>
  <c r="P82" i="18"/>
  <c r="G82" i="18"/>
  <c r="S82" i="18" s="1"/>
  <c r="V81" i="18"/>
  <c r="U81" i="18"/>
  <c r="T81" i="18"/>
  <c r="R81" i="18"/>
  <c r="Q81" i="18"/>
  <c r="P81" i="18"/>
  <c r="G81" i="18"/>
  <c r="S81" i="18" s="1"/>
  <c r="V80" i="18"/>
  <c r="U80" i="18"/>
  <c r="T80" i="18"/>
  <c r="R80" i="18"/>
  <c r="Q80" i="18"/>
  <c r="P80" i="18"/>
  <c r="G80" i="18"/>
  <c r="S80" i="18" s="1"/>
  <c r="V79" i="18"/>
  <c r="U79" i="18"/>
  <c r="T79" i="18"/>
  <c r="R79" i="18"/>
  <c r="Q79" i="18"/>
  <c r="P79" i="18"/>
  <c r="G79" i="18"/>
  <c r="S79" i="18" s="1"/>
  <c r="V78" i="18"/>
  <c r="U78" i="18"/>
  <c r="T78" i="18"/>
  <c r="R78" i="18"/>
  <c r="Q78" i="18"/>
  <c r="P78" i="18"/>
  <c r="G78" i="18"/>
  <c r="S78" i="18" s="1"/>
  <c r="V77" i="18"/>
  <c r="U77" i="18"/>
  <c r="T77" i="18"/>
  <c r="R77" i="18"/>
  <c r="Q77" i="18"/>
  <c r="P77" i="18"/>
  <c r="G77" i="18"/>
  <c r="S77" i="18" s="1"/>
  <c r="V76" i="18"/>
  <c r="U76" i="18"/>
  <c r="T76" i="18"/>
  <c r="R76" i="18"/>
  <c r="Q76" i="18"/>
  <c r="P76" i="18"/>
  <c r="G76" i="18"/>
  <c r="S76" i="18" s="1"/>
  <c r="V75" i="18"/>
  <c r="U75" i="18"/>
  <c r="T75" i="18"/>
  <c r="R75" i="18"/>
  <c r="Q75" i="18"/>
  <c r="P75" i="18"/>
  <c r="G75" i="18"/>
  <c r="S75" i="18" s="1"/>
  <c r="V74" i="18"/>
  <c r="U74" i="18"/>
  <c r="T74" i="18"/>
  <c r="R74" i="18"/>
  <c r="Q74" i="18"/>
  <c r="P74" i="18"/>
  <c r="G74" i="18"/>
  <c r="S74" i="18" s="1"/>
  <c r="V73" i="18"/>
  <c r="U73" i="18"/>
  <c r="T73" i="18"/>
  <c r="R73" i="18"/>
  <c r="Q73" i="18"/>
  <c r="P73" i="18"/>
  <c r="G73" i="18"/>
  <c r="S73" i="18" s="1"/>
  <c r="V72" i="18"/>
  <c r="U72" i="18"/>
  <c r="T72" i="18"/>
  <c r="R72" i="18"/>
  <c r="Q72" i="18"/>
  <c r="P72" i="18"/>
  <c r="G72" i="18"/>
  <c r="S72" i="18" s="1"/>
  <c r="V71" i="18"/>
  <c r="U71" i="18"/>
  <c r="T71" i="18"/>
  <c r="R71" i="18"/>
  <c r="Q71" i="18"/>
  <c r="P71" i="18"/>
  <c r="G71" i="18"/>
  <c r="S71" i="18" s="1"/>
  <c r="V70" i="18"/>
  <c r="U70" i="18"/>
  <c r="T70" i="18"/>
  <c r="R70" i="18"/>
  <c r="Q70" i="18"/>
  <c r="P70" i="18"/>
  <c r="G70" i="18"/>
  <c r="S70" i="18" s="1"/>
  <c r="V69" i="18"/>
  <c r="U69" i="18"/>
  <c r="T69" i="18"/>
  <c r="R69" i="18"/>
  <c r="Q69" i="18"/>
  <c r="P69" i="18"/>
  <c r="G69" i="18"/>
  <c r="S69" i="18" s="1"/>
  <c r="V68" i="18"/>
  <c r="U68" i="18"/>
  <c r="T68" i="18"/>
  <c r="S68" i="18"/>
  <c r="R68" i="18"/>
  <c r="Q68" i="18"/>
  <c r="P68" i="18"/>
  <c r="G68" i="18"/>
  <c r="V67" i="18"/>
  <c r="U67" i="18"/>
  <c r="T67" i="18"/>
  <c r="S67" i="18"/>
  <c r="R67" i="18"/>
  <c r="Q67" i="18"/>
  <c r="P67" i="18"/>
  <c r="G67" i="18"/>
  <c r="V66" i="18"/>
  <c r="U66" i="18"/>
  <c r="T66" i="18"/>
  <c r="S66" i="18"/>
  <c r="R66" i="18"/>
  <c r="Q66" i="18"/>
  <c r="P66" i="18"/>
  <c r="G66" i="18"/>
  <c r="V65" i="18"/>
  <c r="U65" i="18"/>
  <c r="T65" i="18"/>
  <c r="S65" i="18"/>
  <c r="R65" i="18"/>
  <c r="Q65" i="18"/>
  <c r="P65" i="18"/>
  <c r="G65" i="18"/>
  <c r="V64" i="18"/>
  <c r="U64" i="18"/>
  <c r="T64" i="18"/>
  <c r="S64" i="18"/>
  <c r="R64" i="18"/>
  <c r="Q64" i="18"/>
  <c r="P64" i="18"/>
  <c r="G64" i="18"/>
  <c r="V63" i="18"/>
  <c r="U63" i="18"/>
  <c r="T63" i="18"/>
  <c r="S63" i="18"/>
  <c r="R63" i="18"/>
  <c r="Q63" i="18"/>
  <c r="P63" i="18"/>
  <c r="G63" i="18"/>
  <c r="V62" i="18"/>
  <c r="U62" i="18"/>
  <c r="T62" i="18"/>
  <c r="S62" i="18"/>
  <c r="R62" i="18"/>
  <c r="Q62" i="18"/>
  <c r="P62" i="18"/>
  <c r="G62" i="18"/>
  <c r="V61" i="18"/>
  <c r="U61" i="18"/>
  <c r="T61" i="18"/>
  <c r="S61" i="18"/>
  <c r="R61" i="18"/>
  <c r="Q61" i="18"/>
  <c r="P61" i="18"/>
  <c r="G61" i="18"/>
  <c r="V60" i="18"/>
  <c r="U60" i="18"/>
  <c r="T60" i="18"/>
  <c r="S60" i="18"/>
  <c r="R60" i="18"/>
  <c r="Q60" i="18"/>
  <c r="P60" i="18"/>
  <c r="G60" i="18"/>
  <c r="V59" i="18"/>
  <c r="U59" i="18"/>
  <c r="T59" i="18"/>
  <c r="S59" i="18"/>
  <c r="R59" i="18"/>
  <c r="Q59" i="18"/>
  <c r="P59" i="18"/>
  <c r="G59" i="18"/>
  <c r="V58" i="18"/>
  <c r="U58" i="18"/>
  <c r="T58" i="18"/>
  <c r="S58" i="18"/>
  <c r="R58" i="18"/>
  <c r="Q58" i="18"/>
  <c r="P58" i="18"/>
  <c r="G58" i="18"/>
  <c r="V57" i="18"/>
  <c r="U57" i="18"/>
  <c r="T57" i="18"/>
  <c r="S57" i="18"/>
  <c r="R57" i="18"/>
  <c r="Q57" i="18"/>
  <c r="P57" i="18"/>
  <c r="G57" i="18"/>
  <c r="V56" i="18"/>
  <c r="U56" i="18"/>
  <c r="T56" i="18"/>
  <c r="S56" i="18"/>
  <c r="R56" i="18"/>
  <c r="Q56" i="18"/>
  <c r="P56" i="18"/>
  <c r="G56" i="18"/>
  <c r="V55" i="18"/>
  <c r="U55" i="18"/>
  <c r="T55" i="18"/>
  <c r="S55" i="18"/>
  <c r="R55" i="18"/>
  <c r="Q55" i="18"/>
  <c r="P55" i="18"/>
  <c r="G55" i="18"/>
  <c r="V54" i="18"/>
  <c r="U54" i="18"/>
  <c r="T54" i="18"/>
  <c r="S54" i="18"/>
  <c r="R54" i="18"/>
  <c r="Q54" i="18"/>
  <c r="P54" i="18"/>
  <c r="G54" i="18"/>
  <c r="V53" i="18"/>
  <c r="U53" i="18"/>
  <c r="T53" i="18"/>
  <c r="S53" i="18"/>
  <c r="R53" i="18"/>
  <c r="Q53" i="18"/>
  <c r="P53" i="18"/>
  <c r="G53" i="18"/>
  <c r="V52" i="18"/>
  <c r="U52" i="18"/>
  <c r="T52" i="18"/>
  <c r="S52" i="18"/>
  <c r="R52" i="18"/>
  <c r="Q52" i="18"/>
  <c r="P52" i="18"/>
  <c r="G52" i="18"/>
  <c r="V51" i="18"/>
  <c r="U51" i="18"/>
  <c r="T51" i="18"/>
  <c r="S51" i="18"/>
  <c r="R51" i="18"/>
  <c r="Q51" i="18"/>
  <c r="P51" i="18"/>
  <c r="G51" i="18"/>
  <c r="V50" i="18"/>
  <c r="U50" i="18"/>
  <c r="T50" i="18"/>
  <c r="S50" i="18"/>
  <c r="R50" i="18"/>
  <c r="Q50" i="18"/>
  <c r="P50" i="18"/>
  <c r="G50" i="18"/>
  <c r="V49" i="18"/>
  <c r="U49" i="18"/>
  <c r="T49" i="18"/>
  <c r="S49" i="18"/>
  <c r="R49" i="18"/>
  <c r="Q49" i="18"/>
  <c r="P49" i="18"/>
  <c r="G49" i="18"/>
  <c r="V48" i="18"/>
  <c r="U48" i="18"/>
  <c r="T48" i="18"/>
  <c r="S48" i="18"/>
  <c r="R48" i="18"/>
  <c r="Q48" i="18"/>
  <c r="P48" i="18"/>
  <c r="G48" i="18"/>
  <c r="V47" i="18"/>
  <c r="U47" i="18"/>
  <c r="T47" i="18"/>
  <c r="S47" i="18"/>
  <c r="R47" i="18"/>
  <c r="Q47" i="18"/>
  <c r="P47" i="18"/>
  <c r="G47" i="18"/>
  <c r="V46" i="18"/>
  <c r="U46" i="18"/>
  <c r="T46" i="18"/>
  <c r="S46" i="18"/>
  <c r="R46" i="18"/>
  <c r="Q46" i="18"/>
  <c r="P46" i="18"/>
  <c r="G46" i="18"/>
  <c r="V45" i="18"/>
  <c r="U45" i="18"/>
  <c r="T45" i="18"/>
  <c r="S45" i="18"/>
  <c r="R45" i="18"/>
  <c r="Q45" i="18"/>
  <c r="P45" i="18"/>
  <c r="G45" i="18"/>
  <c r="V44" i="18"/>
  <c r="U44" i="18"/>
  <c r="T44" i="18"/>
  <c r="S44" i="18"/>
  <c r="R44" i="18"/>
  <c r="Q44" i="18"/>
  <c r="P44" i="18"/>
  <c r="G44" i="18"/>
  <c r="V43" i="18"/>
  <c r="U43" i="18"/>
  <c r="T43" i="18"/>
  <c r="S43" i="18"/>
  <c r="R43" i="18"/>
  <c r="Q43" i="18"/>
  <c r="P43" i="18"/>
  <c r="G43" i="18"/>
  <c r="V42" i="18"/>
  <c r="U42" i="18"/>
  <c r="T42" i="18"/>
  <c r="S42" i="18"/>
  <c r="R42" i="18"/>
  <c r="Q42" i="18"/>
  <c r="P42" i="18"/>
  <c r="G42" i="18"/>
  <c r="V41" i="18"/>
  <c r="U41" i="18"/>
  <c r="T41" i="18"/>
  <c r="S41" i="18"/>
  <c r="R41" i="18"/>
  <c r="Q41" i="18"/>
  <c r="P41" i="18"/>
  <c r="G41" i="18"/>
  <c r="V40" i="18"/>
  <c r="U40" i="18"/>
  <c r="T40" i="18"/>
  <c r="S40" i="18"/>
  <c r="R40" i="18"/>
  <c r="Q40" i="18"/>
  <c r="P40" i="18"/>
  <c r="G40" i="18"/>
  <c r="V39" i="18"/>
  <c r="U39" i="18"/>
  <c r="T39" i="18"/>
  <c r="S39" i="18"/>
  <c r="R39" i="18"/>
  <c r="Q39" i="18"/>
  <c r="P39" i="18"/>
  <c r="G39" i="18"/>
  <c r="V38" i="18"/>
  <c r="U38" i="18"/>
  <c r="T38" i="18"/>
  <c r="S38" i="18"/>
  <c r="R38" i="18"/>
  <c r="Q38" i="18"/>
  <c r="P38" i="18"/>
  <c r="G38" i="18"/>
  <c r="V33" i="18"/>
  <c r="U33" i="18"/>
  <c r="T33" i="18"/>
  <c r="S33" i="18"/>
  <c r="R33" i="18"/>
  <c r="Q33" i="18"/>
  <c r="P33" i="18"/>
  <c r="G33" i="18"/>
  <c r="V32" i="18"/>
  <c r="U32" i="18"/>
  <c r="T32" i="18"/>
  <c r="S32" i="18"/>
  <c r="R32" i="18"/>
  <c r="Q32" i="18"/>
  <c r="P32" i="18"/>
  <c r="G32" i="18"/>
  <c r="V31" i="18"/>
  <c r="U31" i="18"/>
  <c r="T31" i="18"/>
  <c r="S31" i="18"/>
  <c r="R31" i="18"/>
  <c r="Q31" i="18"/>
  <c r="P31" i="18"/>
  <c r="G31" i="18"/>
  <c r="V30" i="18"/>
  <c r="U30" i="18"/>
  <c r="T30" i="18"/>
  <c r="S30" i="18"/>
  <c r="R30" i="18"/>
  <c r="Q30" i="18"/>
  <c r="P30" i="18"/>
  <c r="G30" i="18"/>
  <c r="V29" i="18"/>
  <c r="U29" i="18"/>
  <c r="T29" i="18"/>
  <c r="S29" i="18"/>
  <c r="R29" i="18"/>
  <c r="Q29" i="18"/>
  <c r="P29" i="18"/>
  <c r="G29" i="18"/>
  <c r="V28" i="18"/>
  <c r="U28" i="18"/>
  <c r="T28" i="18"/>
  <c r="S28" i="18"/>
  <c r="R28" i="18"/>
  <c r="Q28" i="18"/>
  <c r="P28" i="18"/>
  <c r="G28" i="18"/>
  <c r="V27" i="18"/>
  <c r="U27" i="18"/>
  <c r="T27" i="18"/>
  <c r="S27" i="18"/>
  <c r="R27" i="18"/>
  <c r="Q27" i="18"/>
  <c r="P27" i="18"/>
  <c r="G27" i="18"/>
  <c r="V26" i="18"/>
  <c r="U26" i="18"/>
  <c r="T26" i="18"/>
  <c r="S26" i="18"/>
  <c r="R26" i="18"/>
  <c r="Q26" i="18"/>
  <c r="P26" i="18"/>
  <c r="G26" i="18"/>
  <c r="V25" i="18"/>
  <c r="U25" i="18"/>
  <c r="T25" i="18"/>
  <c r="S25" i="18"/>
  <c r="R25" i="18"/>
  <c r="Q25" i="18"/>
  <c r="P25" i="18"/>
  <c r="G25" i="18"/>
  <c r="V24" i="18"/>
  <c r="U24" i="18"/>
  <c r="T24" i="18"/>
  <c r="S24" i="18"/>
  <c r="R24" i="18"/>
  <c r="Q24" i="18"/>
  <c r="P24" i="18"/>
  <c r="G24" i="18"/>
  <c r="V23" i="18"/>
  <c r="U23" i="18"/>
  <c r="T23" i="18"/>
  <c r="S23" i="18"/>
  <c r="R23" i="18"/>
  <c r="Q23" i="18"/>
  <c r="P23" i="18"/>
  <c r="G23" i="18"/>
  <c r="V22" i="18"/>
  <c r="U22" i="18"/>
  <c r="T22" i="18"/>
  <c r="S22" i="18"/>
  <c r="R22" i="18"/>
  <c r="Q22" i="18"/>
  <c r="P22" i="18"/>
  <c r="G22" i="18"/>
  <c r="V21" i="18"/>
  <c r="U21" i="18"/>
  <c r="T21" i="18"/>
  <c r="S21" i="18"/>
  <c r="R21" i="18"/>
  <c r="Q21" i="18"/>
  <c r="P21" i="18"/>
  <c r="G21" i="18"/>
  <c r="V20" i="18"/>
  <c r="U20" i="18"/>
  <c r="T20" i="18"/>
  <c r="S20" i="18"/>
  <c r="R20" i="18"/>
  <c r="Q20" i="18"/>
  <c r="P20" i="18"/>
  <c r="G20" i="18"/>
  <c r="V19" i="18"/>
  <c r="U19" i="18"/>
  <c r="T19" i="18"/>
  <c r="S19" i="18"/>
  <c r="R19" i="18"/>
  <c r="Q19" i="18"/>
  <c r="P19" i="18"/>
  <c r="G19" i="18"/>
  <c r="V18" i="18"/>
  <c r="U18" i="18"/>
  <c r="T18" i="18"/>
  <c r="S18" i="18"/>
  <c r="R18" i="18"/>
  <c r="Q18" i="18"/>
  <c r="P18" i="18"/>
  <c r="G18" i="18"/>
  <c r="V17" i="18"/>
  <c r="U17" i="18"/>
  <c r="T17" i="18"/>
  <c r="S17" i="18"/>
  <c r="R17" i="18"/>
  <c r="Q17" i="18"/>
  <c r="P17" i="18"/>
  <c r="G17" i="18"/>
  <c r="V16" i="18"/>
  <c r="U16" i="18"/>
  <c r="T16" i="18"/>
  <c r="S16" i="18"/>
  <c r="R16" i="18"/>
  <c r="Q16" i="18"/>
  <c r="P16" i="18"/>
  <c r="G16" i="18"/>
  <c r="V15" i="18"/>
  <c r="U15" i="18"/>
  <c r="T15" i="18"/>
  <c r="S15" i="18"/>
  <c r="R15" i="18"/>
  <c r="Q15" i="18"/>
  <c r="P15" i="18"/>
  <c r="G15" i="18"/>
  <c r="V14" i="18"/>
  <c r="U14" i="18"/>
  <c r="T14" i="18"/>
  <c r="S14" i="18"/>
  <c r="R14" i="18"/>
  <c r="Q14" i="18"/>
  <c r="P14" i="18"/>
  <c r="G14" i="18"/>
  <c r="V13" i="18"/>
  <c r="U13" i="18"/>
  <c r="T13" i="18"/>
  <c r="S13" i="18"/>
  <c r="R13" i="18"/>
  <c r="Q13" i="18"/>
  <c r="P13" i="18"/>
  <c r="G13" i="18"/>
  <c r="V12" i="18"/>
  <c r="U12" i="18"/>
  <c r="T12" i="18"/>
  <c r="S12" i="18"/>
  <c r="R12" i="18"/>
  <c r="Q12" i="18"/>
  <c r="P12" i="18"/>
  <c r="G12" i="18"/>
  <c r="V11" i="18"/>
  <c r="U11" i="18"/>
  <c r="T11" i="18"/>
  <c r="S11" i="18"/>
  <c r="R11" i="18"/>
  <c r="Q11" i="18"/>
  <c r="P11" i="18"/>
  <c r="G11" i="18"/>
  <c r="V10" i="18"/>
  <c r="U10" i="18"/>
  <c r="T10" i="18"/>
  <c r="S10" i="18"/>
  <c r="R10" i="18"/>
  <c r="Q10" i="18"/>
  <c r="P10" i="18"/>
  <c r="G10" i="18"/>
  <c r="V9" i="18"/>
  <c r="U9" i="18"/>
  <c r="T9" i="18"/>
  <c r="S9" i="18"/>
  <c r="R9" i="18"/>
  <c r="Q9" i="18"/>
  <c r="P9" i="18"/>
  <c r="G9" i="18"/>
  <c r="V8" i="18"/>
  <c r="U8" i="18"/>
  <c r="T8" i="18"/>
  <c r="S8" i="18"/>
  <c r="R8" i="18"/>
  <c r="Q8" i="18"/>
  <c r="P8" i="18"/>
  <c r="G8" i="18"/>
  <c r="V7" i="18"/>
  <c r="V204" i="18" s="1"/>
  <c r="U7" i="18"/>
  <c r="U204" i="18" s="1"/>
  <c r="T7" i="18"/>
  <c r="T204" i="18" s="1"/>
  <c r="S7" i="18"/>
  <c r="S204" i="18" s="1"/>
  <c r="R7" i="18"/>
  <c r="R204" i="18" s="1"/>
  <c r="Q7" i="18"/>
  <c r="Q204" i="18" s="1"/>
  <c r="P7" i="18"/>
  <c r="P204" i="18" s="1"/>
  <c r="G7" i="18"/>
  <c r="AB170" i="17"/>
  <c r="N170" i="17"/>
  <c r="D170" i="17"/>
  <c r="AD169" i="17"/>
  <c r="AC169" i="17"/>
  <c r="AB169" i="17"/>
  <c r="AA169" i="17"/>
  <c r="Z169" i="17"/>
  <c r="Y169" i="17"/>
  <c r="X169" i="17"/>
  <c r="W169" i="17"/>
  <c r="V169" i="17"/>
  <c r="U169" i="17"/>
  <c r="T169" i="17"/>
  <c r="S169" i="17"/>
  <c r="R169" i="17"/>
  <c r="Q169" i="17"/>
  <c r="P169" i="17"/>
  <c r="O169" i="17"/>
  <c r="N169" i="17"/>
  <c r="M169" i="17"/>
  <c r="L169" i="17"/>
  <c r="K169" i="17"/>
  <c r="J169" i="17"/>
  <c r="I169" i="17"/>
  <c r="H169" i="17"/>
  <c r="G169" i="17"/>
  <c r="F169" i="17"/>
  <c r="E169" i="17"/>
  <c r="D169" i="17"/>
  <c r="C169" i="17"/>
  <c r="AD168" i="17"/>
  <c r="AD170" i="17" s="1"/>
  <c r="AC168" i="17"/>
  <c r="AC170" i="17" s="1"/>
  <c r="AB168" i="17"/>
  <c r="AA168" i="17"/>
  <c r="AA170" i="17" s="1"/>
  <c r="Z168" i="17"/>
  <c r="Z170" i="17" s="1"/>
  <c r="Y168" i="17"/>
  <c r="Y170" i="17" s="1"/>
  <c r="X168" i="17"/>
  <c r="X170" i="17" s="1"/>
  <c r="W168" i="17"/>
  <c r="W170" i="17" s="1"/>
  <c r="V168" i="17"/>
  <c r="V170" i="17" s="1"/>
  <c r="U168" i="17"/>
  <c r="U170" i="17" s="1"/>
  <c r="T168" i="17"/>
  <c r="T170" i="17" s="1"/>
  <c r="S168" i="17"/>
  <c r="S170" i="17" s="1"/>
  <c r="R168" i="17"/>
  <c r="R170" i="17" s="1"/>
  <c r="Q168" i="17"/>
  <c r="Q170" i="17" s="1"/>
  <c r="P168" i="17"/>
  <c r="P170" i="17" s="1"/>
  <c r="O168" i="17"/>
  <c r="O170" i="17" s="1"/>
  <c r="N168" i="17"/>
  <c r="M168" i="17"/>
  <c r="M170" i="17" s="1"/>
  <c r="L168" i="17"/>
  <c r="L170" i="17" s="1"/>
  <c r="K168" i="17"/>
  <c r="K170" i="17" s="1"/>
  <c r="J168" i="17"/>
  <c r="J170" i="17" s="1"/>
  <c r="I168" i="17"/>
  <c r="I170" i="17" s="1"/>
  <c r="H168" i="17"/>
  <c r="H170" i="17" s="1"/>
  <c r="G168" i="17"/>
  <c r="G170" i="17" s="1"/>
  <c r="F168" i="17"/>
  <c r="F170" i="17" s="1"/>
  <c r="E168" i="17"/>
  <c r="E170" i="17" s="1"/>
  <c r="D168" i="17"/>
  <c r="C168" i="17"/>
  <c r="C170" i="17" s="1"/>
  <c r="AP318" i="16"/>
  <c r="AL318" i="16"/>
  <c r="AP317" i="16"/>
  <c r="AO317" i="16"/>
  <c r="AN317" i="16"/>
  <c r="AM317" i="16"/>
  <c r="AL317" i="16"/>
  <c r="AK317" i="16"/>
  <c r="AH317" i="16"/>
  <c r="AH316" i="16"/>
  <c r="AP315" i="16"/>
  <c r="AO315" i="16"/>
  <c r="AN315" i="16"/>
  <c r="AM315" i="16"/>
  <c r="AL315" i="16"/>
  <c r="AK315" i="16"/>
  <c r="AH315" i="16"/>
  <c r="AH314" i="16"/>
  <c r="AP313" i="16"/>
  <c r="AO313" i="16"/>
  <c r="AN313" i="16"/>
  <c r="AM313" i="16"/>
  <c r="AL313" i="16"/>
  <c r="AK313" i="16"/>
  <c r="AH313" i="16"/>
  <c r="AH312" i="16"/>
  <c r="AP311" i="16"/>
  <c r="AO311" i="16"/>
  <c r="AN311" i="16"/>
  <c r="AM311" i="16"/>
  <c r="AL311" i="16"/>
  <c r="AK311" i="16"/>
  <c r="AH311" i="16"/>
  <c r="AH310" i="16"/>
  <c r="AP309" i="16"/>
  <c r="AO309" i="16"/>
  <c r="AN309" i="16"/>
  <c r="AM309" i="16"/>
  <c r="AL309" i="16"/>
  <c r="AK309" i="16"/>
  <c r="AH309" i="16"/>
  <c r="AH308" i="16"/>
  <c r="AP307" i="16"/>
  <c r="AO307" i="16"/>
  <c r="AN307" i="16"/>
  <c r="AM307" i="16"/>
  <c r="AL307" i="16"/>
  <c r="AK307" i="16"/>
  <c r="AH307" i="16"/>
  <c r="AH306" i="16"/>
  <c r="AP305" i="16"/>
  <c r="AO305" i="16"/>
  <c r="AN305" i="16"/>
  <c r="AM305" i="16"/>
  <c r="AL305" i="16"/>
  <c r="AK305" i="16"/>
  <c r="AH305" i="16"/>
  <c r="AH304" i="16"/>
  <c r="AP303" i="16"/>
  <c r="AO303" i="16"/>
  <c r="AN303" i="16"/>
  <c r="AM303" i="16"/>
  <c r="AL303" i="16"/>
  <c r="AK303" i="16"/>
  <c r="AH303" i="16"/>
  <c r="AH302" i="16"/>
  <c r="AP301" i="16"/>
  <c r="AO301" i="16"/>
  <c r="AN301" i="16"/>
  <c r="AM301" i="16"/>
  <c r="AL301" i="16"/>
  <c r="AK301" i="16"/>
  <c r="AH301" i="16"/>
  <c r="AH300" i="16"/>
  <c r="AP299" i="16"/>
  <c r="AO299" i="16"/>
  <c r="AN299" i="16"/>
  <c r="AM299" i="16"/>
  <c r="AL299" i="16"/>
  <c r="AK299" i="16"/>
  <c r="AH299" i="16"/>
  <c r="AH298" i="16"/>
  <c r="AP297" i="16"/>
  <c r="AO297" i="16"/>
  <c r="AN297" i="16"/>
  <c r="AM297" i="16"/>
  <c r="AL297" i="16"/>
  <c r="AK297" i="16"/>
  <c r="AH297" i="16"/>
  <c r="AH296" i="16"/>
  <c r="AP295" i="16"/>
  <c r="AO295" i="16"/>
  <c r="AN295" i="16"/>
  <c r="AM295" i="16"/>
  <c r="AL295" i="16"/>
  <c r="AK295" i="16"/>
  <c r="AH295" i="16"/>
  <c r="AH294" i="16"/>
  <c r="AP293" i="16"/>
  <c r="AO293" i="16"/>
  <c r="AN293" i="16"/>
  <c r="AM293" i="16"/>
  <c r="AL293" i="16"/>
  <c r="AK293" i="16"/>
  <c r="AH293" i="16"/>
  <c r="AH292" i="16"/>
  <c r="AP291" i="16"/>
  <c r="AO291" i="16"/>
  <c r="AN291" i="16"/>
  <c r="AM291" i="16"/>
  <c r="AL291" i="16"/>
  <c r="AK291" i="16"/>
  <c r="AH291" i="16"/>
  <c r="AH290" i="16"/>
  <c r="AP289" i="16"/>
  <c r="AO289" i="16"/>
  <c r="AN289" i="16"/>
  <c r="AM289" i="16"/>
  <c r="AL289" i="16"/>
  <c r="AK289" i="16"/>
  <c r="AH289" i="16"/>
  <c r="AH288" i="16"/>
  <c r="AH287" i="16"/>
  <c r="AP286" i="16"/>
  <c r="AO286" i="16"/>
  <c r="AN286" i="16"/>
  <c r="AM286" i="16"/>
  <c r="AL286" i="16"/>
  <c r="AK286" i="16"/>
  <c r="AH286" i="16"/>
  <c r="AP285" i="16"/>
  <c r="AO285" i="16"/>
  <c r="AN285" i="16"/>
  <c r="AM285" i="16"/>
  <c r="AL285" i="16"/>
  <c r="AK285" i="16"/>
  <c r="AH285" i="16"/>
  <c r="AP284" i="16"/>
  <c r="AO284" i="16"/>
  <c r="AN284" i="16"/>
  <c r="AM284" i="16"/>
  <c r="AL284" i="16"/>
  <c r="AK284" i="16"/>
  <c r="AH284" i="16"/>
  <c r="AH283" i="16"/>
  <c r="AP282" i="16"/>
  <c r="AO282" i="16"/>
  <c r="AN282" i="16"/>
  <c r="AM282" i="16"/>
  <c r="AL282" i="16"/>
  <c r="AK282" i="16"/>
  <c r="AH282" i="16"/>
  <c r="AH281" i="16"/>
  <c r="AP280" i="16"/>
  <c r="AO280" i="16"/>
  <c r="AN280" i="16"/>
  <c r="AM280" i="16"/>
  <c r="AL280" i="16"/>
  <c r="AK280" i="16"/>
  <c r="AH280" i="16"/>
  <c r="AH279" i="16"/>
  <c r="AP278" i="16"/>
  <c r="AO278" i="16"/>
  <c r="AN278" i="16"/>
  <c r="AM278" i="16"/>
  <c r="AL278" i="16"/>
  <c r="AK278" i="16"/>
  <c r="AH278" i="16"/>
  <c r="AH277" i="16"/>
  <c r="AP276" i="16"/>
  <c r="AO276" i="16"/>
  <c r="AN276" i="16"/>
  <c r="AM276" i="16"/>
  <c r="AL276" i="16"/>
  <c r="AK276" i="16"/>
  <c r="AH276" i="16"/>
  <c r="AH275" i="16"/>
  <c r="AP274" i="16"/>
  <c r="AO274" i="16"/>
  <c r="AN274" i="16"/>
  <c r="AM274" i="16"/>
  <c r="AL274" i="16"/>
  <c r="AK274" i="16"/>
  <c r="AH274" i="16"/>
  <c r="AH273" i="16"/>
  <c r="AP272" i="16"/>
  <c r="AO272" i="16"/>
  <c r="AN272" i="16"/>
  <c r="AM272" i="16"/>
  <c r="AL272" i="16"/>
  <c r="AK272" i="16"/>
  <c r="AH272" i="16"/>
  <c r="AH271" i="16"/>
  <c r="AP270" i="16"/>
  <c r="AO270" i="16"/>
  <c r="AN270" i="16"/>
  <c r="AM270" i="16"/>
  <c r="AL270" i="16"/>
  <c r="AK270" i="16"/>
  <c r="AH270" i="16"/>
  <c r="AH269" i="16"/>
  <c r="AP268" i="16"/>
  <c r="AO268" i="16"/>
  <c r="AN268" i="16"/>
  <c r="AM268" i="16"/>
  <c r="AL268" i="16"/>
  <c r="AK268" i="16"/>
  <c r="AH268" i="16"/>
  <c r="AH267" i="16"/>
  <c r="AP266" i="16"/>
  <c r="AO266" i="16"/>
  <c r="AN266" i="16"/>
  <c r="AM266" i="16"/>
  <c r="AL266" i="16"/>
  <c r="AK266" i="16"/>
  <c r="AH266" i="16"/>
  <c r="AH265" i="16"/>
  <c r="AP264" i="16"/>
  <c r="AO264" i="16"/>
  <c r="AN264" i="16"/>
  <c r="AM264" i="16"/>
  <c r="AL264" i="16"/>
  <c r="AK264" i="16"/>
  <c r="AH264" i="16"/>
  <c r="AH263" i="16"/>
  <c r="AP262" i="16"/>
  <c r="AO262" i="16"/>
  <c r="AN262" i="16"/>
  <c r="AM262" i="16"/>
  <c r="AL262" i="16"/>
  <c r="AK262" i="16"/>
  <c r="AH262" i="16"/>
  <c r="AH261" i="16"/>
  <c r="AP260" i="16"/>
  <c r="AO260" i="16"/>
  <c r="AN260" i="16"/>
  <c r="AM260" i="16"/>
  <c r="AL260" i="16"/>
  <c r="AK260" i="16"/>
  <c r="AH260" i="16"/>
  <c r="AH259" i="16"/>
  <c r="AP258" i="16"/>
  <c r="AO258" i="16"/>
  <c r="AN258" i="16"/>
  <c r="AM258" i="16"/>
  <c r="AL258" i="16"/>
  <c r="AK258" i="16"/>
  <c r="AH258" i="16"/>
  <c r="AH257" i="16"/>
  <c r="AP256" i="16"/>
  <c r="AO256" i="16"/>
  <c r="AN256" i="16"/>
  <c r="AM256" i="16"/>
  <c r="AL256" i="16"/>
  <c r="AK256" i="16"/>
  <c r="AH256" i="16"/>
  <c r="AH255" i="16"/>
  <c r="AP254" i="16"/>
  <c r="AO254" i="16"/>
  <c r="AN254" i="16"/>
  <c r="AM254" i="16"/>
  <c r="AL254" i="16"/>
  <c r="AK254" i="16"/>
  <c r="AH254" i="16"/>
  <c r="AH253" i="16"/>
  <c r="AP252" i="16"/>
  <c r="AO252" i="16"/>
  <c r="AN252" i="16"/>
  <c r="AM252" i="16"/>
  <c r="AL252" i="16"/>
  <c r="AK252" i="16"/>
  <c r="AH252" i="16"/>
  <c r="AH251" i="16"/>
  <c r="AP250" i="16"/>
  <c r="AO250" i="16"/>
  <c r="AN250" i="16"/>
  <c r="AM250" i="16"/>
  <c r="AL250" i="16"/>
  <c r="AK250" i="16"/>
  <c r="AH250" i="16"/>
  <c r="AH249" i="16"/>
  <c r="AP248" i="16"/>
  <c r="AO248" i="16"/>
  <c r="AN248" i="16"/>
  <c r="AM248" i="16"/>
  <c r="AL248" i="16"/>
  <c r="AK248" i="16"/>
  <c r="AH248" i="16"/>
  <c r="AH247" i="16"/>
  <c r="AP246" i="16"/>
  <c r="AO246" i="16"/>
  <c r="AN246" i="16"/>
  <c r="AM246" i="16"/>
  <c r="AL246" i="16"/>
  <c r="AK246" i="16"/>
  <c r="AH246" i="16"/>
  <c r="AH245" i="16"/>
  <c r="AP244" i="16"/>
  <c r="AO244" i="16"/>
  <c r="AN244" i="16"/>
  <c r="AM244" i="16"/>
  <c r="AL244" i="16"/>
  <c r="AK244" i="16"/>
  <c r="AH244" i="16"/>
  <c r="AH243" i="16"/>
  <c r="AP242" i="16"/>
  <c r="AO242" i="16"/>
  <c r="AN242" i="16"/>
  <c r="AM242" i="16"/>
  <c r="AL242" i="16"/>
  <c r="AK242" i="16"/>
  <c r="AH242" i="16"/>
  <c r="AH241" i="16"/>
  <c r="AP240" i="16"/>
  <c r="AO240" i="16"/>
  <c r="AN240" i="16"/>
  <c r="AM240" i="16"/>
  <c r="AL240" i="16"/>
  <c r="AK240" i="16"/>
  <c r="AH240" i="16"/>
  <c r="AH239" i="16"/>
  <c r="AP238" i="16"/>
  <c r="AO238" i="16"/>
  <c r="AN238" i="16"/>
  <c r="AM238" i="16"/>
  <c r="AL238" i="16"/>
  <c r="AK238" i="16"/>
  <c r="AH238" i="16"/>
  <c r="AH237" i="16"/>
  <c r="AP236" i="16"/>
  <c r="AO236" i="16"/>
  <c r="AN236" i="16"/>
  <c r="AM236" i="16"/>
  <c r="AL236" i="16"/>
  <c r="AK236" i="16"/>
  <c r="AH236" i="16"/>
  <c r="AH235" i="16"/>
  <c r="AP234" i="16"/>
  <c r="AO234" i="16"/>
  <c r="AN234" i="16"/>
  <c r="AM234" i="16"/>
  <c r="AL234" i="16"/>
  <c r="AK234" i="16"/>
  <c r="AH234" i="16"/>
  <c r="AH233" i="16"/>
  <c r="AP232" i="16"/>
  <c r="AO232" i="16"/>
  <c r="AN232" i="16"/>
  <c r="AM232" i="16"/>
  <c r="AL232" i="16"/>
  <c r="AK232" i="16"/>
  <c r="AH232" i="16"/>
  <c r="AH231" i="16"/>
  <c r="AP230" i="16"/>
  <c r="AO230" i="16"/>
  <c r="AN230" i="16"/>
  <c r="AM230" i="16"/>
  <c r="AL230" i="16"/>
  <c r="AK230" i="16"/>
  <c r="AH230" i="16"/>
  <c r="AH229" i="16"/>
  <c r="AP228" i="16"/>
  <c r="AO228" i="16"/>
  <c r="AN228" i="16"/>
  <c r="AM228" i="16"/>
  <c r="AL228" i="16"/>
  <c r="AK228" i="16"/>
  <c r="AH228" i="16"/>
  <c r="AH227" i="16"/>
  <c r="AP226" i="16"/>
  <c r="AO226" i="16"/>
  <c r="AN226" i="16"/>
  <c r="AM226" i="16"/>
  <c r="AL226" i="16"/>
  <c r="AK226" i="16"/>
  <c r="AH226" i="16"/>
  <c r="AH225" i="16"/>
  <c r="AP224" i="16"/>
  <c r="AO224" i="16"/>
  <c r="AN224" i="16"/>
  <c r="AM224" i="16"/>
  <c r="AL224" i="16"/>
  <c r="AK224" i="16"/>
  <c r="AH224" i="16"/>
  <c r="AH223" i="16"/>
  <c r="AP222" i="16"/>
  <c r="AO222" i="16"/>
  <c r="AN222" i="16"/>
  <c r="AM222" i="16"/>
  <c r="AL222" i="16"/>
  <c r="AK222" i="16"/>
  <c r="AH222" i="16"/>
  <c r="AH221" i="16"/>
  <c r="AP220" i="16"/>
  <c r="AO220" i="16"/>
  <c r="AN220" i="16"/>
  <c r="AM220" i="16"/>
  <c r="AL220" i="16"/>
  <c r="AK220" i="16"/>
  <c r="AH220" i="16"/>
  <c r="AH219" i="16"/>
  <c r="AP218" i="16"/>
  <c r="AO218" i="16"/>
  <c r="AN218" i="16"/>
  <c r="AM218" i="16"/>
  <c r="AL218" i="16"/>
  <c r="AK218" i="16"/>
  <c r="AH218" i="16"/>
  <c r="AH217" i="16"/>
  <c r="AH216" i="16"/>
  <c r="AP215" i="16"/>
  <c r="AO215" i="16"/>
  <c r="AN215" i="16"/>
  <c r="AM215" i="16"/>
  <c r="AL215" i="16"/>
  <c r="AK215" i="16"/>
  <c r="AH215" i="16"/>
  <c r="AH214" i="16"/>
  <c r="AP213" i="16"/>
  <c r="AO213" i="16"/>
  <c r="AN213" i="16"/>
  <c r="AM213" i="16"/>
  <c r="AL213" i="16"/>
  <c r="AK213" i="16"/>
  <c r="AH213" i="16"/>
  <c r="AH212" i="16"/>
  <c r="AP211" i="16"/>
  <c r="AO211" i="16"/>
  <c r="AN211" i="16"/>
  <c r="AM211" i="16"/>
  <c r="AL211" i="16"/>
  <c r="AK211" i="16"/>
  <c r="AH211" i="16"/>
  <c r="C211" i="16"/>
  <c r="AH210" i="16"/>
  <c r="AP209" i="16"/>
  <c r="AO209" i="16"/>
  <c r="AN209" i="16"/>
  <c r="AM209" i="16"/>
  <c r="AL209" i="16"/>
  <c r="AK209" i="16"/>
  <c r="AH209" i="16"/>
  <c r="C209" i="16"/>
  <c r="AH208" i="16"/>
  <c r="AP207" i="16"/>
  <c r="AO207" i="16"/>
  <c r="AN207" i="16"/>
  <c r="AM207" i="16"/>
  <c r="AL207" i="16"/>
  <c r="AK207" i="16"/>
  <c r="AH207" i="16"/>
  <c r="C207" i="16"/>
  <c r="AH206" i="16"/>
  <c r="AP205" i="16"/>
  <c r="AO205" i="16"/>
  <c r="AN205" i="16"/>
  <c r="AM205" i="16"/>
  <c r="AL205" i="16"/>
  <c r="AK205" i="16"/>
  <c r="AH205" i="16"/>
  <c r="C205" i="16"/>
  <c r="AH204" i="16"/>
  <c r="AP203" i="16"/>
  <c r="AO203" i="16"/>
  <c r="AN203" i="16"/>
  <c r="AM203" i="16"/>
  <c r="AL203" i="16"/>
  <c r="AK203" i="16"/>
  <c r="AH203" i="16"/>
  <c r="C203" i="16"/>
  <c r="AH202" i="16"/>
  <c r="AP201" i="16"/>
  <c r="AO201" i="16"/>
  <c r="AN201" i="16"/>
  <c r="AM201" i="16"/>
  <c r="AL201" i="16"/>
  <c r="AK201" i="16"/>
  <c r="AH201" i="16"/>
  <c r="C201" i="16"/>
  <c r="AH200" i="16"/>
  <c r="AP199" i="16"/>
  <c r="AO199" i="16"/>
  <c r="AN199" i="16"/>
  <c r="AM199" i="16"/>
  <c r="AL199" i="16"/>
  <c r="AK199" i="16"/>
  <c r="AH199" i="16"/>
  <c r="AH198" i="16"/>
  <c r="AP197" i="16"/>
  <c r="AO197" i="16"/>
  <c r="AN197" i="16"/>
  <c r="AM197" i="16"/>
  <c r="AL197" i="16"/>
  <c r="AK197" i="16"/>
  <c r="AH197" i="16"/>
  <c r="C197" i="16"/>
  <c r="AH196" i="16"/>
  <c r="AP195" i="16"/>
  <c r="AO195" i="16"/>
  <c r="AN195" i="16"/>
  <c r="AM195" i="16"/>
  <c r="AL195" i="16"/>
  <c r="AK195" i="16"/>
  <c r="AH195" i="16"/>
  <c r="C195" i="16"/>
  <c r="AH194" i="16"/>
  <c r="AP193" i="16"/>
  <c r="AO193" i="16"/>
  <c r="AN193" i="16"/>
  <c r="AM193" i="16"/>
  <c r="AL193" i="16"/>
  <c r="AK193" i="16"/>
  <c r="AH193" i="16"/>
  <c r="C193" i="16"/>
  <c r="AH192" i="16"/>
  <c r="AP191" i="16"/>
  <c r="AO191" i="16"/>
  <c r="AN191" i="16"/>
  <c r="AM191" i="16"/>
  <c r="AL191" i="16"/>
  <c r="AK191" i="16"/>
  <c r="AH191" i="16"/>
  <c r="C191" i="16"/>
  <c r="AH190" i="16"/>
  <c r="AP189" i="16"/>
  <c r="AO189" i="16"/>
  <c r="AN189" i="16"/>
  <c r="AM189" i="16"/>
  <c r="AL189" i="16"/>
  <c r="AK189" i="16"/>
  <c r="AH189" i="16"/>
  <c r="C189" i="16"/>
  <c r="AH188" i="16"/>
  <c r="AP187" i="16"/>
  <c r="AO187" i="16"/>
  <c r="AN187" i="16"/>
  <c r="AM187" i="16"/>
  <c r="AL187" i="16"/>
  <c r="AK187" i="16"/>
  <c r="AH187" i="16"/>
  <c r="C187" i="16"/>
  <c r="AH186" i="16"/>
  <c r="AP185" i="16"/>
  <c r="AO185" i="16"/>
  <c r="AN185" i="16"/>
  <c r="AM185" i="16"/>
  <c r="AL185" i="16"/>
  <c r="AK185" i="16"/>
  <c r="AH185" i="16"/>
  <c r="C185" i="16"/>
  <c r="AH184" i="16"/>
  <c r="AP183" i="16"/>
  <c r="AO183" i="16"/>
  <c r="AN183" i="16"/>
  <c r="AM183" i="16"/>
  <c r="AL183" i="16"/>
  <c r="AK183" i="16"/>
  <c r="AH183" i="16"/>
  <c r="C183" i="16"/>
  <c r="AH182" i="16"/>
  <c r="AP181" i="16"/>
  <c r="AO181" i="16"/>
  <c r="AN181" i="16"/>
  <c r="AM181" i="16"/>
  <c r="AL181" i="16"/>
  <c r="AK181" i="16"/>
  <c r="AH181" i="16"/>
  <c r="C181" i="16"/>
  <c r="AH180" i="16"/>
  <c r="AP179" i="16"/>
  <c r="AO179" i="16"/>
  <c r="AN179" i="16"/>
  <c r="AM179" i="16"/>
  <c r="AL179" i="16"/>
  <c r="AK179" i="16"/>
  <c r="AH179" i="16"/>
  <c r="C179" i="16"/>
  <c r="AH178" i="16"/>
  <c r="AP177" i="16"/>
  <c r="AO177" i="16"/>
  <c r="AN177" i="16"/>
  <c r="AM177" i="16"/>
  <c r="AL177" i="16"/>
  <c r="AK177" i="16"/>
  <c r="AH177" i="16"/>
  <c r="C177" i="16"/>
  <c r="AH176" i="16"/>
  <c r="AP175" i="16"/>
  <c r="AO175" i="16"/>
  <c r="AN175" i="16"/>
  <c r="AM175" i="16"/>
  <c r="AL175" i="16"/>
  <c r="AK175" i="16"/>
  <c r="AH175" i="16"/>
  <c r="C175" i="16"/>
  <c r="AH174" i="16"/>
  <c r="AP173" i="16"/>
  <c r="AO173" i="16"/>
  <c r="AN173" i="16"/>
  <c r="AM173" i="16"/>
  <c r="AL173" i="16"/>
  <c r="AK173" i="16"/>
  <c r="AH173" i="16"/>
  <c r="C173" i="16"/>
  <c r="AH172" i="16"/>
  <c r="AP171" i="16"/>
  <c r="AO171" i="16"/>
  <c r="AN171" i="16"/>
  <c r="AM171" i="16"/>
  <c r="AL171" i="16"/>
  <c r="AK171" i="16"/>
  <c r="AH171" i="16"/>
  <c r="C171" i="16"/>
  <c r="AH170" i="16"/>
  <c r="AP169" i="16"/>
  <c r="AO169" i="16"/>
  <c r="AN169" i="16"/>
  <c r="AM169" i="16"/>
  <c r="AL169" i="16"/>
  <c r="AK169" i="16"/>
  <c r="AH169" i="16"/>
  <c r="C169" i="16"/>
  <c r="AH168" i="16"/>
  <c r="AP167" i="16"/>
  <c r="AO167" i="16"/>
  <c r="AN167" i="16"/>
  <c r="AM167" i="16"/>
  <c r="AL167" i="16"/>
  <c r="AK167" i="16"/>
  <c r="AH167" i="16"/>
  <c r="C167" i="16"/>
  <c r="AH166" i="16"/>
  <c r="AP165" i="16"/>
  <c r="AO165" i="16"/>
  <c r="AN165" i="16"/>
  <c r="AM165" i="16"/>
  <c r="AL165" i="16"/>
  <c r="AK165" i="16"/>
  <c r="AH165" i="16"/>
  <c r="C165" i="16"/>
  <c r="AH164" i="16"/>
  <c r="AP163" i="16"/>
  <c r="AO163" i="16"/>
  <c r="AN163" i="16"/>
  <c r="AM163" i="16"/>
  <c r="AL163" i="16"/>
  <c r="AK163" i="16"/>
  <c r="AH163" i="16"/>
  <c r="C163" i="16"/>
  <c r="AH162" i="16"/>
  <c r="AP161" i="16"/>
  <c r="AO161" i="16"/>
  <c r="AN161" i="16"/>
  <c r="AM161" i="16"/>
  <c r="AL161" i="16"/>
  <c r="AK161" i="16"/>
  <c r="AH161" i="16"/>
  <c r="C161" i="16"/>
  <c r="AH160" i="16"/>
  <c r="AP159" i="16"/>
  <c r="AO159" i="16"/>
  <c r="AN159" i="16"/>
  <c r="AM159" i="16"/>
  <c r="AL159" i="16"/>
  <c r="AK159" i="16"/>
  <c r="AH159" i="16"/>
  <c r="C159" i="16"/>
  <c r="AH158" i="16"/>
  <c r="AP157" i="16"/>
  <c r="AO157" i="16"/>
  <c r="AN157" i="16"/>
  <c r="AM157" i="16"/>
  <c r="AL157" i="16"/>
  <c r="AK157" i="16"/>
  <c r="AH157" i="16"/>
  <c r="C157" i="16"/>
  <c r="AH156" i="16"/>
  <c r="AP155" i="16"/>
  <c r="AO155" i="16"/>
  <c r="AN155" i="16"/>
  <c r="AM155" i="16"/>
  <c r="AL155" i="16"/>
  <c r="AK155" i="16"/>
  <c r="AH155" i="16"/>
  <c r="C155" i="16"/>
  <c r="AH154" i="16"/>
  <c r="AP153" i="16"/>
  <c r="AO153" i="16"/>
  <c r="AN153" i="16"/>
  <c r="AM153" i="16"/>
  <c r="AL153" i="16"/>
  <c r="AK153" i="16"/>
  <c r="AH153" i="16"/>
  <c r="C153" i="16"/>
  <c r="AH152" i="16"/>
  <c r="AP151" i="16"/>
  <c r="AO151" i="16"/>
  <c r="AN151" i="16"/>
  <c r="AM151" i="16"/>
  <c r="AL151" i="16"/>
  <c r="AK151" i="16"/>
  <c r="AH151" i="16"/>
  <c r="C151" i="16"/>
  <c r="AH150" i="16"/>
  <c r="AP149" i="16"/>
  <c r="AO149" i="16"/>
  <c r="AN149" i="16"/>
  <c r="AM149" i="16"/>
  <c r="AL149" i="16"/>
  <c r="AK149" i="16"/>
  <c r="AH149" i="16"/>
  <c r="C149" i="16"/>
  <c r="AH148" i="16"/>
  <c r="AP147" i="16"/>
  <c r="AO147" i="16"/>
  <c r="AN147" i="16"/>
  <c r="AM147" i="16"/>
  <c r="AL147" i="16"/>
  <c r="AK147" i="16"/>
  <c r="AH147" i="16"/>
  <c r="C147" i="16"/>
  <c r="AH146" i="16"/>
  <c r="AH145" i="16"/>
  <c r="AP144" i="16"/>
  <c r="AO144" i="16"/>
  <c r="AN144" i="16"/>
  <c r="AM144" i="16"/>
  <c r="AL144" i="16"/>
  <c r="AK144" i="16"/>
  <c r="AH144" i="16"/>
  <c r="AH143" i="16"/>
  <c r="AP142" i="16"/>
  <c r="AO142" i="16"/>
  <c r="AN142" i="16"/>
  <c r="AM142" i="16"/>
  <c r="AL142" i="16"/>
  <c r="AK142" i="16"/>
  <c r="AH142" i="16"/>
  <c r="AH141" i="16"/>
  <c r="AP140" i="16"/>
  <c r="AO140" i="16"/>
  <c r="AN140" i="16"/>
  <c r="AM140" i="16"/>
  <c r="AL140" i="16"/>
  <c r="AK140" i="16"/>
  <c r="AH140" i="16"/>
  <c r="C140" i="16"/>
  <c r="AH139" i="16"/>
  <c r="AP138" i="16"/>
  <c r="AO138" i="16"/>
  <c r="AN138" i="16"/>
  <c r="AM138" i="16"/>
  <c r="AL138" i="16"/>
  <c r="AK138" i="16"/>
  <c r="AH138" i="16"/>
  <c r="C138" i="16"/>
  <c r="AH137" i="16"/>
  <c r="AP136" i="16"/>
  <c r="AO136" i="16"/>
  <c r="AN136" i="16"/>
  <c r="AM136" i="16"/>
  <c r="AL136" i="16"/>
  <c r="AK136" i="16"/>
  <c r="AH136" i="16"/>
  <c r="C136" i="16"/>
  <c r="AH135" i="16"/>
  <c r="AP134" i="16"/>
  <c r="AO134" i="16"/>
  <c r="AN134" i="16"/>
  <c r="AM134" i="16"/>
  <c r="AL134" i="16"/>
  <c r="AK134" i="16"/>
  <c r="AH134" i="16"/>
  <c r="C134" i="16"/>
  <c r="AH133" i="16"/>
  <c r="AP132" i="16"/>
  <c r="AO132" i="16"/>
  <c r="AN132" i="16"/>
  <c r="AM132" i="16"/>
  <c r="AL132" i="16"/>
  <c r="AK132" i="16"/>
  <c r="AH132" i="16"/>
  <c r="C132" i="16"/>
  <c r="AH131" i="16"/>
  <c r="AP130" i="16"/>
  <c r="AO130" i="16"/>
  <c r="AN130" i="16"/>
  <c r="AM130" i="16"/>
  <c r="AL130" i="16"/>
  <c r="AK130" i="16"/>
  <c r="AH130" i="16"/>
  <c r="C130" i="16"/>
  <c r="AH129" i="16"/>
  <c r="AP128" i="16"/>
  <c r="AO128" i="16"/>
  <c r="AN128" i="16"/>
  <c r="AM128" i="16"/>
  <c r="AL128" i="16"/>
  <c r="AK128" i="16"/>
  <c r="AH128" i="16"/>
  <c r="C128" i="16"/>
  <c r="AH127" i="16"/>
  <c r="AP126" i="16"/>
  <c r="AO126" i="16"/>
  <c r="AN126" i="16"/>
  <c r="AM126" i="16"/>
  <c r="AL126" i="16"/>
  <c r="AK126" i="16"/>
  <c r="AH126" i="16"/>
  <c r="C126" i="16"/>
  <c r="AH125" i="16"/>
  <c r="AP124" i="16"/>
  <c r="AO124" i="16"/>
  <c r="AN124" i="16"/>
  <c r="AM124" i="16"/>
  <c r="AL124" i="16"/>
  <c r="AK124" i="16"/>
  <c r="AH124" i="16"/>
  <c r="C124" i="16"/>
  <c r="AH123" i="16"/>
  <c r="AP122" i="16"/>
  <c r="AO122" i="16"/>
  <c r="AN122" i="16"/>
  <c r="AM122" i="16"/>
  <c r="AL122" i="16"/>
  <c r="AK122" i="16"/>
  <c r="AH122" i="16"/>
  <c r="C122" i="16"/>
  <c r="AH121" i="16"/>
  <c r="AP120" i="16"/>
  <c r="AO120" i="16"/>
  <c r="AN120" i="16"/>
  <c r="AM120" i="16"/>
  <c r="AL120" i="16"/>
  <c r="AK120" i="16"/>
  <c r="AH120" i="16"/>
  <c r="C120" i="16"/>
  <c r="AH119" i="16"/>
  <c r="AP118" i="16"/>
  <c r="AO118" i="16"/>
  <c r="AN118" i="16"/>
  <c r="AM118" i="16"/>
  <c r="AL118" i="16"/>
  <c r="AK118" i="16"/>
  <c r="AH118" i="16"/>
  <c r="C118" i="16"/>
  <c r="AH117" i="16"/>
  <c r="AP116" i="16"/>
  <c r="AO116" i="16"/>
  <c r="AN116" i="16"/>
  <c r="AM116" i="16"/>
  <c r="AL116" i="16"/>
  <c r="AK116" i="16"/>
  <c r="AH116" i="16"/>
  <c r="C116" i="16"/>
  <c r="AH115" i="16"/>
  <c r="AP114" i="16"/>
  <c r="AO114" i="16"/>
  <c r="AN114" i="16"/>
  <c r="AM114" i="16"/>
  <c r="AL114" i="16"/>
  <c r="AK114" i="16"/>
  <c r="AH114" i="16"/>
  <c r="C114" i="16"/>
  <c r="AH113" i="16"/>
  <c r="AP112" i="16"/>
  <c r="AO112" i="16"/>
  <c r="AN112" i="16"/>
  <c r="AM112" i="16"/>
  <c r="AL112" i="16"/>
  <c r="AK112" i="16"/>
  <c r="AH112" i="16"/>
  <c r="C112" i="16"/>
  <c r="AH111" i="16"/>
  <c r="AP110" i="16"/>
  <c r="AO110" i="16"/>
  <c r="AN110" i="16"/>
  <c r="AM110" i="16"/>
  <c r="AL110" i="16"/>
  <c r="AK110" i="16"/>
  <c r="AH110" i="16"/>
  <c r="C110" i="16"/>
  <c r="AH109" i="16"/>
  <c r="AP108" i="16"/>
  <c r="AO108" i="16"/>
  <c r="AN108" i="16"/>
  <c r="AM108" i="16"/>
  <c r="AL108" i="16"/>
  <c r="AK108" i="16"/>
  <c r="AH108" i="16"/>
  <c r="C108" i="16"/>
  <c r="AH107" i="16"/>
  <c r="AP106" i="16"/>
  <c r="AO106" i="16"/>
  <c r="AN106" i="16"/>
  <c r="AM106" i="16"/>
  <c r="AL106" i="16"/>
  <c r="AK106" i="16"/>
  <c r="AH106" i="16"/>
  <c r="C106" i="16"/>
  <c r="AH105" i="16"/>
  <c r="AP104" i="16"/>
  <c r="AO104" i="16"/>
  <c r="AN104" i="16"/>
  <c r="AM104" i="16"/>
  <c r="AL104" i="16"/>
  <c r="AK104" i="16"/>
  <c r="AH104" i="16"/>
  <c r="C104" i="16"/>
  <c r="AH103" i="16"/>
  <c r="AP102" i="16"/>
  <c r="AO102" i="16"/>
  <c r="AN102" i="16"/>
  <c r="AM102" i="16"/>
  <c r="AL102" i="16"/>
  <c r="AK102" i="16"/>
  <c r="AH102" i="16"/>
  <c r="C102" i="16"/>
  <c r="AH101" i="16"/>
  <c r="AP100" i="16"/>
  <c r="AO100" i="16"/>
  <c r="AN100" i="16"/>
  <c r="AM100" i="16"/>
  <c r="AL100" i="16"/>
  <c r="AK100" i="16"/>
  <c r="AH100" i="16"/>
  <c r="C100" i="16"/>
  <c r="AH99" i="16"/>
  <c r="AP98" i="16"/>
  <c r="AO98" i="16"/>
  <c r="AN98" i="16"/>
  <c r="AM98" i="16"/>
  <c r="AL98" i="16"/>
  <c r="AK98" i="16"/>
  <c r="AH98" i="16"/>
  <c r="C98" i="16"/>
  <c r="AH97" i="16"/>
  <c r="AP96" i="16"/>
  <c r="AO96" i="16"/>
  <c r="AN96" i="16"/>
  <c r="AM96" i="16"/>
  <c r="AL96" i="16"/>
  <c r="AK96" i="16"/>
  <c r="AH96" i="16"/>
  <c r="C96" i="16"/>
  <c r="AH95" i="16"/>
  <c r="AP94" i="16"/>
  <c r="AO94" i="16"/>
  <c r="AN94" i="16"/>
  <c r="AM94" i="16"/>
  <c r="AL94" i="16"/>
  <c r="AK94" i="16"/>
  <c r="AH94" i="16"/>
  <c r="C94" i="16"/>
  <c r="AH93" i="16"/>
  <c r="AP92" i="16"/>
  <c r="AO92" i="16"/>
  <c r="AN92" i="16"/>
  <c r="AM92" i="16"/>
  <c r="AL92" i="16"/>
  <c r="AK92" i="16"/>
  <c r="AH92" i="16"/>
  <c r="C92" i="16"/>
  <c r="AH91" i="16"/>
  <c r="AP90" i="16"/>
  <c r="AO90" i="16"/>
  <c r="AN90" i="16"/>
  <c r="AM90" i="16"/>
  <c r="AL90" i="16"/>
  <c r="AK90" i="16"/>
  <c r="AH90" i="16"/>
  <c r="C90" i="16"/>
  <c r="AH89" i="16"/>
  <c r="AP88" i="16"/>
  <c r="AO88" i="16"/>
  <c r="AN88" i="16"/>
  <c r="AM88" i="16"/>
  <c r="AL88" i="16"/>
  <c r="AK88" i="16"/>
  <c r="AH88" i="16"/>
  <c r="C88" i="16"/>
  <c r="AH87" i="16"/>
  <c r="AP86" i="16"/>
  <c r="AO86" i="16"/>
  <c r="AN86" i="16"/>
  <c r="AM86" i="16"/>
  <c r="AL86" i="16"/>
  <c r="AK86" i="16"/>
  <c r="AH86" i="16"/>
  <c r="C86" i="16"/>
  <c r="AH85" i="16"/>
  <c r="AP84" i="16"/>
  <c r="AO84" i="16"/>
  <c r="AN84" i="16"/>
  <c r="AM84" i="16"/>
  <c r="AL84" i="16"/>
  <c r="AK84" i="16"/>
  <c r="AH84" i="16"/>
  <c r="C84" i="16"/>
  <c r="AH83" i="16"/>
  <c r="AP82" i="16"/>
  <c r="AO82" i="16"/>
  <c r="AN82" i="16"/>
  <c r="AM82" i="16"/>
  <c r="AL82" i="16"/>
  <c r="AK82" i="16"/>
  <c r="AH82" i="16"/>
  <c r="C82" i="16"/>
  <c r="AH81" i="16"/>
  <c r="AP80" i="16"/>
  <c r="AO80" i="16"/>
  <c r="AN80" i="16"/>
  <c r="AM80" i="16"/>
  <c r="AL80" i="16"/>
  <c r="AK80" i="16"/>
  <c r="AH80" i="16"/>
  <c r="C80" i="16"/>
  <c r="AH79" i="16"/>
  <c r="AP78" i="16"/>
  <c r="AO78" i="16"/>
  <c r="AN78" i="16"/>
  <c r="AM78" i="16"/>
  <c r="AL78" i="16"/>
  <c r="AK78" i="16"/>
  <c r="AH78" i="16"/>
  <c r="C78" i="16"/>
  <c r="AH77" i="16"/>
  <c r="AP76" i="16"/>
  <c r="AO76" i="16"/>
  <c r="AN76" i="16"/>
  <c r="AM76" i="16"/>
  <c r="AL76" i="16"/>
  <c r="AK76" i="16"/>
  <c r="AH76" i="16"/>
  <c r="C76" i="16"/>
  <c r="AH75" i="16"/>
  <c r="AH74" i="16"/>
  <c r="AP73" i="16"/>
  <c r="AO73" i="16"/>
  <c r="AN73" i="16"/>
  <c r="AM73" i="16"/>
  <c r="AL73" i="16"/>
  <c r="AK73" i="16"/>
  <c r="AH73" i="16"/>
  <c r="AH72" i="16"/>
  <c r="AP71" i="16"/>
  <c r="AO71" i="16"/>
  <c r="AN71" i="16"/>
  <c r="AM71" i="16"/>
  <c r="AL71" i="16"/>
  <c r="AK71" i="16"/>
  <c r="AH71" i="16"/>
  <c r="AH70" i="16"/>
  <c r="AP69" i="16"/>
  <c r="AO69" i="16"/>
  <c r="AN69" i="16"/>
  <c r="AM69" i="16"/>
  <c r="AL69" i="16"/>
  <c r="AK69" i="16"/>
  <c r="AH69" i="16"/>
  <c r="C69" i="16"/>
  <c r="AH68" i="16"/>
  <c r="AP67" i="16"/>
  <c r="AO67" i="16"/>
  <c r="AN67" i="16"/>
  <c r="AM67" i="16"/>
  <c r="AL67" i="16"/>
  <c r="AK67" i="16"/>
  <c r="AH67" i="16"/>
  <c r="C67" i="16"/>
  <c r="AH66" i="16"/>
  <c r="AP65" i="16"/>
  <c r="AO65" i="16"/>
  <c r="AN65" i="16"/>
  <c r="AM65" i="16"/>
  <c r="AL65" i="16"/>
  <c r="AK65" i="16"/>
  <c r="AH65" i="16"/>
  <c r="C65" i="16"/>
  <c r="AH64" i="16"/>
  <c r="AP63" i="16"/>
  <c r="AO63" i="16"/>
  <c r="AN63" i="16"/>
  <c r="AM63" i="16"/>
  <c r="AL63" i="16"/>
  <c r="AK63" i="16"/>
  <c r="AH63" i="16"/>
  <c r="C63" i="16"/>
  <c r="AH62" i="16"/>
  <c r="AP61" i="16"/>
  <c r="AO61" i="16"/>
  <c r="AN61" i="16"/>
  <c r="AM61" i="16"/>
  <c r="AL61" i="16"/>
  <c r="AK61" i="16"/>
  <c r="AH61" i="16"/>
  <c r="C61" i="16"/>
  <c r="AH60" i="16"/>
  <c r="AP59" i="16"/>
  <c r="AO59" i="16"/>
  <c r="AN59" i="16"/>
  <c r="AM59" i="16"/>
  <c r="AL59" i="16"/>
  <c r="AK59" i="16"/>
  <c r="AH59" i="16"/>
  <c r="C59" i="16"/>
  <c r="AH58" i="16"/>
  <c r="AP57" i="16"/>
  <c r="AO57" i="16"/>
  <c r="AN57" i="16"/>
  <c r="AM57" i="16"/>
  <c r="AL57" i="16"/>
  <c r="AK57" i="16"/>
  <c r="AH57" i="16"/>
  <c r="C57" i="16"/>
  <c r="AH56" i="16"/>
  <c r="AP55" i="16"/>
  <c r="AO55" i="16"/>
  <c r="AN55" i="16"/>
  <c r="AM55" i="16"/>
  <c r="AL55" i="16"/>
  <c r="AK55" i="16"/>
  <c r="AH55" i="16"/>
  <c r="C55" i="16"/>
  <c r="AH54" i="16"/>
  <c r="AP53" i="16"/>
  <c r="AO53" i="16"/>
  <c r="AN53" i="16"/>
  <c r="AM53" i="16"/>
  <c r="AL53" i="16"/>
  <c r="AK53" i="16"/>
  <c r="AH53" i="16"/>
  <c r="C53" i="16"/>
  <c r="AH52" i="16"/>
  <c r="AP51" i="16"/>
  <c r="AO51" i="16"/>
  <c r="AN51" i="16"/>
  <c r="AM51" i="16"/>
  <c r="AL51" i="16"/>
  <c r="AK51" i="16"/>
  <c r="AH51" i="16"/>
  <c r="C51" i="16"/>
  <c r="AH50" i="16"/>
  <c r="AP49" i="16"/>
  <c r="AO49" i="16"/>
  <c r="AN49" i="16"/>
  <c r="AM49" i="16"/>
  <c r="AL49" i="16"/>
  <c r="AK49" i="16"/>
  <c r="AH49" i="16"/>
  <c r="C49" i="16"/>
  <c r="AH48" i="16"/>
  <c r="AP47" i="16"/>
  <c r="AO47" i="16"/>
  <c r="AN47" i="16"/>
  <c r="AM47" i="16"/>
  <c r="AL47" i="16"/>
  <c r="AK47" i="16"/>
  <c r="AH47" i="16"/>
  <c r="C47" i="16"/>
  <c r="AH46" i="16"/>
  <c r="AP45" i="16"/>
  <c r="AO45" i="16"/>
  <c r="AN45" i="16"/>
  <c r="AM45" i="16"/>
  <c r="AL45" i="16"/>
  <c r="AK45" i="16"/>
  <c r="AH45" i="16"/>
  <c r="C45" i="16"/>
  <c r="AH44" i="16"/>
  <c r="AP43" i="16"/>
  <c r="AO43" i="16"/>
  <c r="AN43" i="16"/>
  <c r="AM43" i="16"/>
  <c r="AL43" i="16"/>
  <c r="AK43" i="16"/>
  <c r="AH43" i="16"/>
  <c r="C43" i="16"/>
  <c r="AH42" i="16"/>
  <c r="AP41" i="16"/>
  <c r="AO41" i="16"/>
  <c r="AN41" i="16"/>
  <c r="AM41" i="16"/>
  <c r="AL41" i="16"/>
  <c r="AK41" i="16"/>
  <c r="AH41" i="16"/>
  <c r="C41" i="16"/>
  <c r="AH40" i="16"/>
  <c r="AP39" i="16"/>
  <c r="AO39" i="16"/>
  <c r="AN39" i="16"/>
  <c r="AM39" i="16"/>
  <c r="AL39" i="16"/>
  <c r="AK39" i="16"/>
  <c r="AH39" i="16"/>
  <c r="C39" i="16"/>
  <c r="AH38" i="16"/>
  <c r="AP37" i="16"/>
  <c r="AO37" i="16"/>
  <c r="AN37" i="16"/>
  <c r="AM37" i="16"/>
  <c r="AL37" i="16"/>
  <c r="AK37" i="16"/>
  <c r="AH37" i="16"/>
  <c r="C37" i="16"/>
  <c r="AH36" i="16"/>
  <c r="AP35" i="16"/>
  <c r="AO35" i="16"/>
  <c r="AN35" i="16"/>
  <c r="AM35" i="16"/>
  <c r="AL35" i="16"/>
  <c r="AK35" i="16"/>
  <c r="AH35" i="16"/>
  <c r="C35" i="16"/>
  <c r="AH34" i="16"/>
  <c r="AP33" i="16"/>
  <c r="AO33" i="16"/>
  <c r="AN33" i="16"/>
  <c r="AM33" i="16"/>
  <c r="AL33" i="16"/>
  <c r="AK33" i="16"/>
  <c r="AH33" i="16"/>
  <c r="C33" i="16"/>
  <c r="AH32" i="16"/>
  <c r="AP31" i="16"/>
  <c r="AO31" i="16"/>
  <c r="AN31" i="16"/>
  <c r="AM31" i="16"/>
  <c r="AL31" i="16"/>
  <c r="AK31" i="16"/>
  <c r="AH31" i="16"/>
  <c r="C31" i="16"/>
  <c r="AH30" i="16"/>
  <c r="AP29" i="16"/>
  <c r="AO29" i="16"/>
  <c r="AN29" i="16"/>
  <c r="AM29" i="16"/>
  <c r="AL29" i="16"/>
  <c r="AK29" i="16"/>
  <c r="AH29" i="16"/>
  <c r="C29" i="16"/>
  <c r="AH28" i="16"/>
  <c r="AP27" i="16"/>
  <c r="AO27" i="16"/>
  <c r="AN27" i="16"/>
  <c r="AM27" i="16"/>
  <c r="AL27" i="16"/>
  <c r="AK27" i="16"/>
  <c r="AH27" i="16"/>
  <c r="C27" i="16"/>
  <c r="AH26" i="16"/>
  <c r="AP25" i="16"/>
  <c r="AO25" i="16"/>
  <c r="AN25" i="16"/>
  <c r="AM25" i="16"/>
  <c r="AL25" i="16"/>
  <c r="AK25" i="16"/>
  <c r="AH25" i="16"/>
  <c r="C25" i="16"/>
  <c r="AH24" i="16"/>
  <c r="AP23" i="16"/>
  <c r="AO23" i="16"/>
  <c r="AN23" i="16"/>
  <c r="AM23" i="16"/>
  <c r="AL23" i="16"/>
  <c r="AK23" i="16"/>
  <c r="AH23" i="16"/>
  <c r="C23" i="16"/>
  <c r="AH22" i="16"/>
  <c r="AP21" i="16"/>
  <c r="AO21" i="16"/>
  <c r="AN21" i="16"/>
  <c r="AM21" i="16"/>
  <c r="AL21" i="16"/>
  <c r="AK21" i="16"/>
  <c r="AH21" i="16"/>
  <c r="C21" i="16"/>
  <c r="AH20" i="16"/>
  <c r="AP19" i="16"/>
  <c r="AO19" i="16"/>
  <c r="AN19" i="16"/>
  <c r="AM19" i="16"/>
  <c r="AL19" i="16"/>
  <c r="AK19" i="16"/>
  <c r="AH19" i="16"/>
  <c r="C19" i="16"/>
  <c r="AH18" i="16"/>
  <c r="AP17" i="16"/>
  <c r="AO17" i="16"/>
  <c r="AN17" i="16"/>
  <c r="AM17" i="16"/>
  <c r="AL17" i="16"/>
  <c r="AK17" i="16"/>
  <c r="AH17" i="16"/>
  <c r="C17" i="16"/>
  <c r="AH16" i="16"/>
  <c r="AP15" i="16"/>
  <c r="AO15" i="16"/>
  <c r="AN15" i="16"/>
  <c r="AM15" i="16"/>
  <c r="AL15" i="16"/>
  <c r="AK15" i="16"/>
  <c r="AH15" i="16"/>
  <c r="C15" i="16"/>
  <c r="AH14" i="16"/>
  <c r="AP13" i="16"/>
  <c r="AO13" i="16"/>
  <c r="AN13" i="16"/>
  <c r="AM13" i="16"/>
  <c r="AL13" i="16"/>
  <c r="AK13" i="16"/>
  <c r="AH13" i="16"/>
  <c r="C13" i="16"/>
  <c r="AH12" i="16"/>
  <c r="AP11" i="16"/>
  <c r="AO11" i="16"/>
  <c r="AN11" i="16"/>
  <c r="AM11" i="16"/>
  <c r="AL11" i="16"/>
  <c r="AK11" i="16"/>
  <c r="AH11" i="16"/>
  <c r="C11" i="16"/>
  <c r="AH10" i="16"/>
  <c r="AP9" i="16"/>
  <c r="AO9" i="16"/>
  <c r="AO318" i="16" s="1"/>
  <c r="AN9" i="16"/>
  <c r="AN318" i="16" s="1"/>
  <c r="AM9" i="16"/>
  <c r="AM318" i="16" s="1"/>
  <c r="AL9" i="16"/>
  <c r="AK9" i="16"/>
  <c r="AK318" i="16" s="1"/>
  <c r="AH9" i="16"/>
  <c r="AD9" i="16"/>
  <c r="AA9" i="16"/>
  <c r="X9" i="16"/>
  <c r="U9" i="16"/>
  <c r="R9" i="16"/>
  <c r="O9" i="16"/>
  <c r="L9" i="16"/>
  <c r="C9" i="16"/>
  <c r="AH8" i="16"/>
  <c r="L8" i="16"/>
  <c r="J48" i="15"/>
  <c r="C48" i="15"/>
  <c r="J47" i="15"/>
  <c r="C47" i="15"/>
  <c r="J46" i="15"/>
  <c r="C46" i="15"/>
  <c r="J45" i="15"/>
  <c r="C45" i="15"/>
  <c r="J44" i="15"/>
  <c r="C44" i="15"/>
  <c r="J43" i="15"/>
  <c r="C43" i="15"/>
  <c r="J42" i="15"/>
  <c r="C42" i="15"/>
  <c r="B34" i="15"/>
  <c r="B33" i="15"/>
  <c r="B24" i="15"/>
  <c r="D12" i="15"/>
  <c r="D11" i="15"/>
  <c r="D10" i="15"/>
  <c r="D9" i="15"/>
  <c r="D8" i="15"/>
  <c r="D7" i="15"/>
  <c r="T18" i="13"/>
  <c r="Q18" i="13"/>
  <c r="N18" i="13"/>
  <c r="K18" i="13"/>
  <c r="H18" i="13"/>
  <c r="E18" i="13"/>
  <c r="D18" i="13"/>
  <c r="C18" i="13"/>
  <c r="B18" i="13" s="1"/>
  <c r="T16" i="13"/>
  <c r="Q16" i="13"/>
  <c r="N16" i="13"/>
  <c r="K16" i="13"/>
  <c r="H16" i="13"/>
  <c r="E16" i="13"/>
  <c r="D16" i="13"/>
  <c r="B16" i="13" s="1"/>
  <c r="C16" i="13"/>
  <c r="B15" i="13"/>
  <c r="T14" i="13"/>
  <c r="Q14" i="13"/>
  <c r="N14" i="13"/>
  <c r="K14" i="13"/>
  <c r="H14" i="13"/>
  <c r="E14" i="13"/>
  <c r="D14" i="13"/>
  <c r="C14" i="13"/>
  <c r="B14" i="13"/>
  <c r="B13" i="13"/>
  <c r="T12" i="13"/>
  <c r="Q12" i="13"/>
  <c r="N12" i="13"/>
  <c r="K12" i="13"/>
  <c r="H12" i="13"/>
  <c r="E12" i="13"/>
  <c r="D12" i="13"/>
  <c r="B12" i="13" s="1"/>
  <c r="C12" i="13"/>
  <c r="B11" i="13"/>
  <c r="T10" i="13"/>
  <c r="Q10" i="13"/>
  <c r="N10" i="13"/>
  <c r="K10" i="13"/>
  <c r="H10" i="13"/>
  <c r="E10" i="13"/>
  <c r="D10" i="13"/>
  <c r="C10" i="13"/>
  <c r="B10" i="13"/>
  <c r="B9" i="13"/>
  <c r="T8" i="13"/>
  <c r="Q8" i="13"/>
  <c r="N8" i="13"/>
  <c r="K8" i="13"/>
  <c r="H8" i="13"/>
  <c r="E8" i="13"/>
  <c r="D8" i="13"/>
  <c r="B8" i="13" s="1"/>
  <c r="C8" i="13"/>
  <c r="B7" i="13"/>
  <c r="B12" i="12"/>
  <c r="B11" i="12"/>
  <c r="B10" i="12"/>
  <c r="B8" i="12"/>
  <c r="B7" i="12"/>
  <c r="G155" i="18" l="1"/>
  <c r="G206" i="18" s="1"/>
  <c r="AM325" i="16" l="1"/>
  <c r="AO324" i="16"/>
  <c r="AK324" i="16"/>
  <c r="AM323" i="16"/>
  <c r="AO322" i="16"/>
  <c r="AK322" i="16"/>
  <c r="AM321" i="16"/>
  <c r="AO320" i="16"/>
  <c r="AK320" i="16"/>
  <c r="AM319" i="16"/>
  <c r="AN325" i="16"/>
  <c r="AN324" i="16"/>
  <c r="AO323" i="16"/>
  <c r="AP322" i="16"/>
  <c r="AP321" i="16"/>
  <c r="AK321" i="16"/>
  <c r="AL320" i="16"/>
  <c r="AL319" i="16"/>
  <c r="AO325" i="16"/>
  <c r="AM324" i="16"/>
  <c r="AL323" i="16"/>
  <c r="AL322" i="16"/>
  <c r="AP320" i="16"/>
  <c r="AO319" i="16"/>
  <c r="AL325" i="16"/>
  <c r="AL324" i="16"/>
  <c r="AK323" i="16"/>
  <c r="AO321" i="16"/>
  <c r="AN320" i="16"/>
  <c r="AN319" i="16"/>
  <c r="AK325" i="16"/>
  <c r="AP323" i="16"/>
  <c r="AN322" i="16"/>
  <c r="AN321" i="16"/>
  <c r="AM320" i="16"/>
  <c r="AK319" i="16"/>
  <c r="AP325" i="16"/>
  <c r="AP324" i="16"/>
  <c r="AN323" i="16"/>
  <c r="AM322" i="16"/>
  <c r="AL321" i="16"/>
  <c r="AP319" i="16"/>
  <c r="M34" i="3" l="1"/>
  <c r="S33" i="3"/>
  <c r="S30" i="3"/>
  <c r="S29" i="3"/>
  <c r="S45" i="3" l="1"/>
  <c r="Q45" i="3"/>
  <c r="O45" i="3"/>
  <c r="M45" i="3"/>
  <c r="K45" i="3"/>
  <c r="I45" i="3"/>
  <c r="G45" i="3"/>
  <c r="I27" i="5" l="1"/>
  <c r="D24" i="6" l="1"/>
  <c r="R24" i="6"/>
  <c r="P24" i="6"/>
  <c r="N24" i="6"/>
  <c r="L24" i="6"/>
  <c r="J24" i="6"/>
  <c r="H24" i="6"/>
  <c r="F24" i="6"/>
  <c r="E30" i="6" l="1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5" i="6"/>
  <c r="E14" i="6"/>
  <c r="E13" i="6"/>
  <c r="E11" i="6"/>
  <c r="E10" i="6"/>
  <c r="E9" i="6"/>
  <c r="E7" i="6"/>
  <c r="D30" i="6"/>
  <c r="D29" i="6"/>
  <c r="D28" i="6"/>
  <c r="D26" i="6"/>
  <c r="D25" i="6"/>
  <c r="D23" i="6"/>
  <c r="D22" i="6"/>
  <c r="D21" i="6"/>
  <c r="D20" i="6"/>
  <c r="D18" i="6"/>
  <c r="D17" i="6"/>
  <c r="D15" i="6"/>
  <c r="D14" i="6"/>
  <c r="D13" i="6"/>
  <c r="D11" i="6"/>
  <c r="D10" i="6"/>
  <c r="D9" i="6"/>
  <c r="D7" i="6"/>
  <c r="E6" i="6"/>
  <c r="D6" i="6"/>
  <c r="U12" i="6" l="1"/>
  <c r="S12" i="6"/>
  <c r="Q12" i="6"/>
  <c r="O12" i="6"/>
  <c r="M12" i="6"/>
  <c r="K12" i="6"/>
  <c r="I12" i="6"/>
  <c r="G12" i="6"/>
  <c r="E12" i="6" s="1"/>
  <c r="F42" i="3" l="1"/>
  <c r="F39" i="3"/>
  <c r="F36" i="3"/>
  <c r="F21" i="3" l="1"/>
  <c r="E21" i="3"/>
  <c r="F20" i="3"/>
  <c r="E20" i="3"/>
  <c r="F19" i="3"/>
  <c r="E19" i="3"/>
  <c r="F24" i="3" l="1"/>
  <c r="E24" i="3"/>
  <c r="F23" i="3"/>
  <c r="E23" i="3"/>
  <c r="F22" i="3"/>
  <c r="E22" i="3"/>
  <c r="F18" i="3"/>
  <c r="E18" i="3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E7" i="3"/>
  <c r="F7" i="3"/>
  <c r="E35" i="6" l="1"/>
  <c r="C35" i="6"/>
  <c r="G38" i="6"/>
  <c r="G35" i="6" s="1"/>
  <c r="M35" i="6"/>
  <c r="K35" i="6"/>
  <c r="I38" i="6"/>
  <c r="I37" i="6"/>
  <c r="I36" i="6"/>
  <c r="U16" i="6"/>
  <c r="T16" i="6"/>
  <c r="S16" i="6"/>
  <c r="R16" i="6"/>
  <c r="P16" i="6"/>
  <c r="N16" i="6"/>
  <c r="M16" i="6"/>
  <c r="L16" i="6"/>
  <c r="J16" i="6"/>
  <c r="I16" i="6"/>
  <c r="H16" i="6"/>
  <c r="F16" i="6"/>
  <c r="E16" i="6" l="1"/>
  <c r="D16" i="6"/>
  <c r="I35" i="6"/>
  <c r="R27" i="6"/>
  <c r="P27" i="6"/>
  <c r="N27" i="6"/>
  <c r="L27" i="6"/>
  <c r="J27" i="6"/>
  <c r="H27" i="6"/>
  <c r="F27" i="6"/>
  <c r="T19" i="6"/>
  <c r="R19" i="6"/>
  <c r="P19" i="6"/>
  <c r="N19" i="6"/>
  <c r="L19" i="6"/>
  <c r="J19" i="6"/>
  <c r="H19" i="6"/>
  <c r="F19" i="6"/>
  <c r="D19" i="6" l="1"/>
  <c r="D27" i="6"/>
  <c r="T12" i="6"/>
  <c r="R12" i="6"/>
  <c r="P12" i="6"/>
  <c r="N12" i="6"/>
  <c r="L12" i="6"/>
  <c r="J12" i="6"/>
  <c r="H12" i="6"/>
  <c r="F12" i="6"/>
  <c r="D12" i="6" l="1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E8" i="6" s="1"/>
  <c r="F8" i="6"/>
  <c r="D8" i="6" l="1"/>
  <c r="T35" i="3"/>
  <c r="S35" i="3"/>
  <c r="R35" i="3"/>
  <c r="Q35" i="3"/>
  <c r="P35" i="3"/>
  <c r="N35" i="3"/>
  <c r="M35" i="3"/>
  <c r="L35" i="3"/>
  <c r="K35" i="3"/>
  <c r="J35" i="3"/>
  <c r="I35" i="3"/>
  <c r="H35" i="3"/>
  <c r="G35" i="3"/>
  <c r="F35" i="3"/>
  <c r="T45" i="3"/>
  <c r="R45" i="3"/>
  <c r="P45" i="3"/>
  <c r="N45" i="3"/>
  <c r="L45" i="3"/>
  <c r="J45" i="3"/>
  <c r="H45" i="3"/>
  <c r="F45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F51" i="3"/>
  <c r="E51" i="3"/>
  <c r="F50" i="3"/>
  <c r="E50" i="3"/>
  <c r="F49" i="3"/>
  <c r="F48" i="3"/>
  <c r="F47" i="3"/>
  <c r="E49" i="3"/>
  <c r="E48" i="3"/>
  <c r="E47" i="3"/>
  <c r="F44" i="3"/>
  <c r="E44" i="3"/>
  <c r="F43" i="3"/>
  <c r="E43" i="3"/>
  <c r="F41" i="3"/>
  <c r="E41" i="3"/>
  <c r="F40" i="3"/>
  <c r="E40" i="3"/>
  <c r="F38" i="3"/>
  <c r="E38" i="3"/>
  <c r="F37" i="3"/>
  <c r="E37" i="3"/>
  <c r="E36" i="3" s="1"/>
  <c r="S42" i="3"/>
  <c r="Q42" i="3"/>
  <c r="O42" i="3"/>
  <c r="O35" i="3" s="1"/>
  <c r="M42" i="3"/>
  <c r="K42" i="3"/>
  <c r="I42" i="3"/>
  <c r="G42" i="3"/>
  <c r="E42" i="3"/>
  <c r="S39" i="3"/>
  <c r="Q39" i="3"/>
  <c r="O39" i="3"/>
  <c r="M39" i="3"/>
  <c r="K39" i="3"/>
  <c r="I39" i="3"/>
  <c r="G39" i="3"/>
  <c r="E39" i="3"/>
  <c r="S36" i="3"/>
  <c r="Q36" i="3"/>
  <c r="O36" i="3"/>
  <c r="M36" i="3"/>
  <c r="K36" i="3"/>
  <c r="I36" i="3"/>
  <c r="G3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E6" i="3"/>
  <c r="F9" i="3"/>
  <c r="F6" i="3" s="1"/>
  <c r="E9" i="3"/>
  <c r="F8" i="3"/>
  <c r="E8" i="3"/>
  <c r="S22" i="3"/>
  <c r="Q22" i="3"/>
  <c r="O22" i="3"/>
  <c r="M22" i="3"/>
  <c r="K22" i="3"/>
  <c r="I22" i="3"/>
  <c r="S19" i="3"/>
  <c r="Q19" i="3"/>
  <c r="O19" i="3"/>
  <c r="M19" i="3"/>
  <c r="K19" i="3"/>
  <c r="I19" i="3"/>
  <c r="S16" i="3"/>
  <c r="Q16" i="3"/>
  <c r="O16" i="3"/>
  <c r="M16" i="3"/>
  <c r="K16" i="3"/>
  <c r="I16" i="3"/>
  <c r="S13" i="3"/>
  <c r="Q13" i="3"/>
  <c r="O13" i="3"/>
  <c r="M13" i="3"/>
  <c r="K13" i="3"/>
  <c r="I13" i="3"/>
  <c r="S10" i="3"/>
  <c r="Q10" i="3"/>
  <c r="O10" i="3"/>
  <c r="M10" i="3"/>
  <c r="K10" i="3"/>
  <c r="I10" i="3"/>
  <c r="S7" i="3"/>
  <c r="Q7" i="3"/>
  <c r="O7" i="3"/>
  <c r="M7" i="3"/>
  <c r="K7" i="3"/>
  <c r="I7" i="3"/>
  <c r="G22" i="3"/>
  <c r="G19" i="3"/>
  <c r="G16" i="3"/>
  <c r="G13" i="3"/>
  <c r="G10" i="3"/>
  <c r="G7" i="3"/>
  <c r="I26" i="3"/>
  <c r="I25" i="3" s="1"/>
  <c r="E34" i="3"/>
  <c r="E33" i="3"/>
  <c r="E32" i="3"/>
  <c r="E31" i="3"/>
  <c r="E30" i="3"/>
  <c r="E29" i="3"/>
  <c r="E28" i="3"/>
  <c r="E27" i="3"/>
  <c r="S26" i="3"/>
  <c r="S25" i="3" s="1"/>
  <c r="Q26" i="3"/>
  <c r="Q25" i="3" s="1"/>
  <c r="O26" i="3"/>
  <c r="O25" i="3" s="1"/>
  <c r="M26" i="3"/>
  <c r="M25" i="3" s="1"/>
  <c r="K26" i="3"/>
  <c r="K25" i="3" s="1"/>
  <c r="G26" i="3"/>
  <c r="G25" i="3" s="1"/>
  <c r="E45" i="3" l="1"/>
  <c r="E46" i="3"/>
  <c r="E35" i="3"/>
  <c r="E26" i="3"/>
  <c r="E25" i="3" s="1"/>
  <c r="L32" i="5" l="1"/>
  <c r="D28" i="5"/>
  <c r="N27" i="5"/>
  <c r="M27" i="5"/>
  <c r="L27" i="5"/>
  <c r="K27" i="5"/>
  <c r="J27" i="5"/>
  <c r="H27" i="5"/>
  <c r="G27" i="5"/>
  <c r="E27" i="5"/>
  <c r="D26" i="5"/>
  <c r="D25" i="5"/>
  <c r="N24" i="5"/>
  <c r="L24" i="5"/>
  <c r="G24" i="5"/>
  <c r="D23" i="5"/>
  <c r="D22" i="5"/>
  <c r="D21" i="5"/>
  <c r="D20" i="5"/>
  <c r="N19" i="5"/>
  <c r="L19" i="5"/>
  <c r="K19" i="5"/>
  <c r="J19" i="5"/>
  <c r="I19" i="5"/>
  <c r="H19" i="5"/>
  <c r="G19" i="5"/>
  <c r="F19" i="5"/>
  <c r="E19" i="5"/>
  <c r="D18" i="5"/>
  <c r="D17" i="5"/>
  <c r="N16" i="5"/>
  <c r="M16" i="5"/>
  <c r="L16" i="5"/>
  <c r="K16" i="5"/>
  <c r="J16" i="5"/>
  <c r="H16" i="5"/>
  <c r="G16" i="5"/>
  <c r="F16" i="5"/>
  <c r="E16" i="5"/>
  <c r="D15" i="5"/>
  <c r="D14" i="5"/>
  <c r="D13" i="5"/>
  <c r="D12" i="5" s="1"/>
  <c r="N12" i="5"/>
  <c r="M12" i="5"/>
  <c r="L12" i="5"/>
  <c r="K12" i="5"/>
  <c r="J12" i="5"/>
  <c r="I12" i="5"/>
  <c r="H12" i="5"/>
  <c r="G12" i="5"/>
  <c r="F12" i="5"/>
  <c r="E12" i="5"/>
  <c r="D11" i="5"/>
  <c r="D9" i="5"/>
  <c r="N8" i="5"/>
  <c r="M8" i="5"/>
  <c r="L8" i="5"/>
  <c r="K8" i="5"/>
  <c r="I8" i="5"/>
  <c r="H8" i="5"/>
  <c r="G8" i="5"/>
  <c r="F8" i="5"/>
  <c r="E8" i="5"/>
  <c r="D7" i="5"/>
  <c r="D24" i="5" l="1"/>
  <c r="D19" i="5"/>
  <c r="D16" i="5"/>
</calcChain>
</file>

<file path=xl/sharedStrings.xml><?xml version="1.0" encoding="utf-8"?>
<sst xmlns="http://schemas.openxmlformats.org/spreadsheetml/2006/main" count="9022" uniqueCount="1912">
  <si>
    <t>幼稚園</t>
    <rPh sb="0" eb="3">
      <t>ヨウチエン</t>
    </rPh>
    <phoneticPr fontId="6"/>
  </si>
  <si>
    <t>小学校</t>
    <rPh sb="0" eb="3">
      <t>ショウガッコウ</t>
    </rPh>
    <phoneticPr fontId="6"/>
  </si>
  <si>
    <t>中学校</t>
    <rPh sb="0" eb="3">
      <t>チュウガッコウ</t>
    </rPh>
    <phoneticPr fontId="6"/>
  </si>
  <si>
    <t>特別支援学校</t>
    <rPh sb="0" eb="2">
      <t>トクベツ</t>
    </rPh>
    <rPh sb="2" eb="4">
      <t>シエン</t>
    </rPh>
    <rPh sb="4" eb="6">
      <t>ガッコウ</t>
    </rPh>
    <phoneticPr fontId="6"/>
  </si>
  <si>
    <t>専修学校</t>
    <rPh sb="0" eb="2">
      <t>センシュウ</t>
    </rPh>
    <rPh sb="2" eb="4">
      <t>ガッコウ</t>
    </rPh>
    <phoneticPr fontId="6"/>
  </si>
  <si>
    <t>各種学校</t>
    <rPh sb="0" eb="2">
      <t>カクシュ</t>
    </rPh>
    <rPh sb="2" eb="4">
      <t>ガッコウ</t>
    </rPh>
    <phoneticPr fontId="6"/>
  </si>
  <si>
    <t>職員数</t>
    <rPh sb="0" eb="3">
      <t>ショクインスウ</t>
    </rPh>
    <phoneticPr fontId="6"/>
  </si>
  <si>
    <t>博多区</t>
    <rPh sb="0" eb="3">
      <t>ハカタク</t>
    </rPh>
    <phoneticPr fontId="6"/>
  </si>
  <si>
    <t>中央区</t>
    <rPh sb="0" eb="3">
      <t>チュウオウク</t>
    </rPh>
    <phoneticPr fontId="6"/>
  </si>
  <si>
    <t>城南区</t>
    <rPh sb="0" eb="3">
      <t>ジョウナンク</t>
    </rPh>
    <phoneticPr fontId="6"/>
  </si>
  <si>
    <t>早良区</t>
    <rPh sb="0" eb="3">
      <t>サワラク</t>
    </rPh>
    <phoneticPr fontId="6"/>
  </si>
  <si>
    <t>本務</t>
    <rPh sb="0" eb="2">
      <t>ホンム</t>
    </rPh>
    <phoneticPr fontId="6"/>
  </si>
  <si>
    <t>兼務</t>
    <rPh sb="0" eb="2">
      <t>ケンム</t>
    </rPh>
    <phoneticPr fontId="6"/>
  </si>
  <si>
    <t>計</t>
    <rPh sb="0" eb="1">
      <t>ケイ</t>
    </rPh>
    <phoneticPr fontId="6"/>
  </si>
  <si>
    <t>14&lt;１&gt;</t>
    <phoneticPr fontId="6"/>
  </si>
  <si>
    <t>市立</t>
    <rPh sb="0" eb="2">
      <t>イチリツ</t>
    </rPh>
    <phoneticPr fontId="6"/>
  </si>
  <si>
    <t>私立</t>
    <rPh sb="0" eb="2">
      <t>シリツ</t>
    </rPh>
    <phoneticPr fontId="6"/>
  </si>
  <si>
    <t>幼保連携型
認定こども園</t>
    <rPh sb="0" eb="1">
      <t>ヨウ</t>
    </rPh>
    <rPh sb="1" eb="2">
      <t>ホ</t>
    </rPh>
    <rPh sb="2" eb="4">
      <t>レンケイ</t>
    </rPh>
    <rPh sb="4" eb="5">
      <t>カタ</t>
    </rPh>
    <rPh sb="6" eb="8">
      <t>ニンテイ</t>
    </rPh>
    <rPh sb="11" eb="12">
      <t>エン</t>
    </rPh>
    <phoneticPr fontId="6"/>
  </si>
  <si>
    <t xml:space="preserve"> </t>
    <phoneticPr fontId="6"/>
  </si>
  <si>
    <t>国立</t>
    <rPh sb="0" eb="2">
      <t>コクリツ</t>
    </rPh>
    <phoneticPr fontId="6"/>
  </si>
  <si>
    <t>県立</t>
    <rPh sb="0" eb="2">
      <t>ケンリツ</t>
    </rPh>
    <phoneticPr fontId="6"/>
  </si>
  <si>
    <t>…</t>
    <phoneticPr fontId="6"/>
  </si>
  <si>
    <t>全日制</t>
    <rPh sb="0" eb="3">
      <t>ゼンニチセイ</t>
    </rPh>
    <phoneticPr fontId="6"/>
  </si>
  <si>
    <t>…</t>
    <phoneticPr fontId="6"/>
  </si>
  <si>
    <t>定時制　　</t>
    <rPh sb="0" eb="3">
      <t>テイジセイ</t>
    </rPh>
    <phoneticPr fontId="6"/>
  </si>
  <si>
    <t>通信制</t>
    <rPh sb="0" eb="3">
      <t>ツウシンセイ</t>
    </rPh>
    <phoneticPr fontId="6"/>
  </si>
  <si>
    <t>短期大学</t>
    <rPh sb="0" eb="2">
      <t>タンキ</t>
    </rPh>
    <rPh sb="2" eb="4">
      <t>ダイガク</t>
    </rPh>
    <phoneticPr fontId="6"/>
  </si>
  <si>
    <t>…</t>
    <phoneticPr fontId="6"/>
  </si>
  <si>
    <t>…</t>
  </si>
  <si>
    <t>大　学</t>
    <rPh sb="0" eb="3">
      <t>ダイガク</t>
    </rPh>
    <phoneticPr fontId="6"/>
  </si>
  <si>
    <t>（注）１　学校数欄の（　）は分校（園）で外数</t>
    <rPh sb="1" eb="2">
      <t>チュウ</t>
    </rPh>
    <rPh sb="5" eb="7">
      <t>ガッコウ</t>
    </rPh>
    <rPh sb="7" eb="8">
      <t>カズ</t>
    </rPh>
    <rPh sb="8" eb="9">
      <t>ラン</t>
    </rPh>
    <rPh sb="14" eb="16">
      <t>ブンコウ</t>
    </rPh>
    <rPh sb="17" eb="18">
      <t>エン</t>
    </rPh>
    <rPh sb="20" eb="21">
      <t>ソト</t>
    </rPh>
    <rPh sb="21" eb="22">
      <t>スウ</t>
    </rPh>
    <phoneticPr fontId="6"/>
  </si>
  <si>
    <t>　　　２　学校数欄の &lt;　&gt; は休校（園）中で内数</t>
    <rPh sb="5" eb="8">
      <t>ガッコウスウ</t>
    </rPh>
    <rPh sb="8" eb="9">
      <t>ラン</t>
    </rPh>
    <rPh sb="16" eb="18">
      <t>キュウコウ</t>
    </rPh>
    <rPh sb="19" eb="20">
      <t>エン</t>
    </rPh>
    <rPh sb="21" eb="22">
      <t>ナカ</t>
    </rPh>
    <rPh sb="23" eb="24">
      <t>ウチ</t>
    </rPh>
    <rPh sb="24" eb="25">
      <t>スウ</t>
    </rPh>
    <phoneticPr fontId="6"/>
  </si>
  <si>
    <t>　　　３　行政区域別学校数は学校の所在地による。ただし、短期大学・大学については本部所在地による。</t>
    <rPh sb="5" eb="7">
      <t>ギョウセイ</t>
    </rPh>
    <rPh sb="7" eb="10">
      <t>クベツ</t>
    </rPh>
    <rPh sb="10" eb="13">
      <t>ガッコウスウ</t>
    </rPh>
    <rPh sb="14" eb="16">
      <t>ガッコウ</t>
    </rPh>
    <rPh sb="17" eb="20">
      <t>ショザイチ</t>
    </rPh>
    <rPh sb="28" eb="30">
      <t>タンキ</t>
    </rPh>
    <rPh sb="30" eb="32">
      <t>ダイガク</t>
    </rPh>
    <rPh sb="33" eb="35">
      <t>ダイガク</t>
    </rPh>
    <rPh sb="40" eb="42">
      <t>ホンブ</t>
    </rPh>
    <rPh sb="42" eb="45">
      <t>ショザイチ</t>
    </rPh>
    <phoneticPr fontId="6"/>
  </si>
  <si>
    <t>　　　４　高等学校の全日制、定時制、通信制の学校数には、各課程の併置校を含むため、各課程の合計校数は、　　　　　　　　　　　　　　　　　　　　　　　　　</t>
    <rPh sb="5" eb="7">
      <t>コウトウ</t>
    </rPh>
    <rPh sb="7" eb="9">
      <t>ガッコウ</t>
    </rPh>
    <rPh sb="10" eb="13">
      <t>ゼンニチセイ</t>
    </rPh>
    <rPh sb="14" eb="16">
      <t>テイジ</t>
    </rPh>
    <rPh sb="16" eb="17">
      <t>セイ</t>
    </rPh>
    <rPh sb="18" eb="20">
      <t>ツウシン</t>
    </rPh>
    <rPh sb="20" eb="21">
      <t>セイ</t>
    </rPh>
    <rPh sb="22" eb="24">
      <t>ガッコウ</t>
    </rPh>
    <rPh sb="24" eb="25">
      <t>スウ</t>
    </rPh>
    <rPh sb="28" eb="29">
      <t>カク</t>
    </rPh>
    <rPh sb="29" eb="31">
      <t>カテイ</t>
    </rPh>
    <rPh sb="32" eb="34">
      <t>ヘイチ</t>
    </rPh>
    <rPh sb="34" eb="35">
      <t>コウ</t>
    </rPh>
    <rPh sb="36" eb="37">
      <t>フク</t>
    </rPh>
    <phoneticPr fontId="6"/>
  </si>
  <si>
    <t>　　　　　実学校数とは一致しない。（実学校数４２校）</t>
    <rPh sb="18" eb="19">
      <t>ジツ</t>
    </rPh>
    <rPh sb="19" eb="21">
      <t>ガッコウ</t>
    </rPh>
    <rPh sb="21" eb="22">
      <t>スウ</t>
    </rPh>
    <rPh sb="24" eb="25">
      <t>コウ</t>
    </rPh>
    <phoneticPr fontId="6"/>
  </si>
  <si>
    <t>　　　５　大学には通信大学を含まない。　　　　　　　　　　　　　　　　　　　　　　　　　</t>
    <rPh sb="5" eb="7">
      <t>ダイガク</t>
    </rPh>
    <rPh sb="9" eb="11">
      <t>ツウシン</t>
    </rPh>
    <rPh sb="11" eb="13">
      <t>ダイガク</t>
    </rPh>
    <rPh sb="14" eb="15">
      <t>フク</t>
    </rPh>
    <phoneticPr fontId="6"/>
  </si>
  <si>
    <t>学　　　　　校　　　　　数</t>
    <rPh sb="0" eb="1">
      <t>ガク</t>
    </rPh>
    <rPh sb="6" eb="7">
      <t>コウ</t>
    </rPh>
    <rPh sb="12" eb="13">
      <t>スウ</t>
    </rPh>
    <phoneticPr fontId="6"/>
  </si>
  <si>
    <t>教員数</t>
    <rPh sb="0" eb="2">
      <t>キョウイン</t>
    </rPh>
    <rPh sb="2" eb="3">
      <t>スウ</t>
    </rPh>
    <phoneticPr fontId="6"/>
  </si>
  <si>
    <t>学 校 種 別</t>
    <rPh sb="0" eb="1">
      <t>ガク</t>
    </rPh>
    <rPh sb="2" eb="3">
      <t>コウ</t>
    </rPh>
    <rPh sb="4" eb="5">
      <t>シュ</t>
    </rPh>
    <rPh sb="6" eb="7">
      <t>ベツ</t>
    </rPh>
    <phoneticPr fontId="6"/>
  </si>
  <si>
    <t>在　　　　学　　　　者　　　　数</t>
    <rPh sb="0" eb="11">
      <t>ザイガクシャ</t>
    </rPh>
    <rPh sb="15" eb="16">
      <t>スウ</t>
    </rPh>
    <phoneticPr fontId="6"/>
  </si>
  <si>
    <t>学 級 数</t>
    <rPh sb="0" eb="5">
      <t>ガッキュウスウ</t>
    </rPh>
    <phoneticPr fontId="6"/>
  </si>
  <si>
    <t>合   計</t>
    <rPh sb="0" eb="5">
      <t>ゴウケイ</t>
    </rPh>
    <phoneticPr fontId="6"/>
  </si>
  <si>
    <t>東   区</t>
    <rPh sb="0" eb="5">
      <t>ヒガシク</t>
    </rPh>
    <phoneticPr fontId="6"/>
  </si>
  <si>
    <t>博 多 区</t>
    <rPh sb="0" eb="5">
      <t>ハカタク</t>
    </rPh>
    <phoneticPr fontId="6"/>
  </si>
  <si>
    <t>中 央 区</t>
    <rPh sb="0" eb="5">
      <t>チュウオウク</t>
    </rPh>
    <phoneticPr fontId="6"/>
  </si>
  <si>
    <t>南   区</t>
    <rPh sb="0" eb="5">
      <t>ミナミク</t>
    </rPh>
    <phoneticPr fontId="6"/>
  </si>
  <si>
    <t>城 南 区</t>
    <rPh sb="0" eb="5">
      <t>ジョウナンク</t>
    </rPh>
    <phoneticPr fontId="6"/>
  </si>
  <si>
    <t>早 良 区</t>
    <rPh sb="0" eb="5">
      <t>サワラク</t>
    </rPh>
    <phoneticPr fontId="6"/>
  </si>
  <si>
    <t>西   区</t>
    <rPh sb="0" eb="5">
      <t>ニシク</t>
    </rPh>
    <phoneticPr fontId="6"/>
  </si>
  <si>
    <t>定時制</t>
    <rPh sb="0" eb="3">
      <t>テイジセイ</t>
    </rPh>
    <phoneticPr fontId="6"/>
  </si>
  <si>
    <t>設　置　者</t>
    <rPh sb="0" eb="5">
      <t>セッチシャ</t>
    </rPh>
    <phoneticPr fontId="6"/>
  </si>
  <si>
    <t>在　　学　　者　　数</t>
    <rPh sb="0" eb="7">
      <t>ザイガクシャ</t>
    </rPh>
    <rPh sb="9" eb="10">
      <t>スウ</t>
    </rPh>
    <phoneticPr fontId="6"/>
  </si>
  <si>
    <t>大学・短大　学生・学部生数は「学校基本調査速報（文科省）」より</t>
    <phoneticPr fontId="6"/>
  </si>
  <si>
    <t>短　　期　　大　　学</t>
    <rPh sb="0" eb="4">
      <t>タンキ</t>
    </rPh>
    <rPh sb="6" eb="10">
      <t>ダイガク</t>
    </rPh>
    <phoneticPr fontId="6"/>
  </si>
  <si>
    <t>大　　　学</t>
    <rPh sb="0" eb="5">
      <t>ダイガク</t>
    </rPh>
    <phoneticPr fontId="6"/>
  </si>
  <si>
    <t>本　科</t>
    <rPh sb="0" eb="3">
      <t>ホンカ</t>
    </rPh>
    <phoneticPr fontId="6"/>
  </si>
  <si>
    <t>別科等</t>
    <rPh sb="0" eb="2">
      <t>ベッカ</t>
    </rPh>
    <rPh sb="2" eb="3">
      <t>トウ</t>
    </rPh>
    <phoneticPr fontId="6"/>
  </si>
  <si>
    <t>学　部</t>
    <rPh sb="0" eb="3">
      <t>ガクブ</t>
    </rPh>
    <phoneticPr fontId="6"/>
  </si>
  <si>
    <t>大学院等</t>
    <rPh sb="0" eb="3">
      <t>ダイガクイン</t>
    </rPh>
    <rPh sb="3" eb="4">
      <t>トウ</t>
    </rPh>
    <phoneticPr fontId="6"/>
  </si>
  <si>
    <t>国　　立</t>
    <rPh sb="0" eb="4">
      <t>コクリツ</t>
    </rPh>
    <phoneticPr fontId="6"/>
  </si>
  <si>
    <t>県　　立</t>
    <rPh sb="0" eb="4">
      <t>ケンリツ</t>
    </rPh>
    <phoneticPr fontId="6"/>
  </si>
  <si>
    <t>私　　立</t>
    <rPh sb="0" eb="4">
      <t>シリツ</t>
    </rPh>
    <phoneticPr fontId="6"/>
  </si>
  <si>
    <t>（注）　１　小・中学校の在学者・学級数の（　）は特別支援学級の在学者数・学級数で内数</t>
    <rPh sb="1" eb="2">
      <t>チュウ</t>
    </rPh>
    <rPh sb="6" eb="7">
      <t>ショウ</t>
    </rPh>
    <rPh sb="8" eb="9">
      <t>チュウ</t>
    </rPh>
    <rPh sb="9" eb="11">
      <t>ガッコウ</t>
    </rPh>
    <rPh sb="12" eb="15">
      <t>ザイガクシャ</t>
    </rPh>
    <rPh sb="16" eb="19">
      <t>ガッキュウスウ</t>
    </rPh>
    <rPh sb="24" eb="26">
      <t>トクベツ</t>
    </rPh>
    <rPh sb="26" eb="28">
      <t>シエン</t>
    </rPh>
    <rPh sb="28" eb="30">
      <t>ガッキュウ</t>
    </rPh>
    <rPh sb="31" eb="34">
      <t>ザイガクシャ</t>
    </rPh>
    <rPh sb="34" eb="35">
      <t>スウ</t>
    </rPh>
    <rPh sb="36" eb="39">
      <t>ガッキュウスウ</t>
    </rPh>
    <rPh sb="40" eb="41">
      <t>ウチ</t>
    </rPh>
    <rPh sb="41" eb="42">
      <t>スウ</t>
    </rPh>
    <phoneticPr fontId="6"/>
  </si>
  <si>
    <t>　　　　２　特別支援学校の在学者数・学級数の（　）は訪問教育の在学者数・学級数で内数</t>
    <rPh sb="6" eb="8">
      <t>トクベツ</t>
    </rPh>
    <rPh sb="8" eb="10">
      <t>シエン</t>
    </rPh>
    <rPh sb="10" eb="11">
      <t>ガック</t>
    </rPh>
    <rPh sb="11" eb="12">
      <t>コウ</t>
    </rPh>
    <rPh sb="13" eb="16">
      <t>ザイガクシャ</t>
    </rPh>
    <rPh sb="16" eb="17">
      <t>スウ</t>
    </rPh>
    <rPh sb="18" eb="21">
      <t>ガッキュウスウ</t>
    </rPh>
    <rPh sb="26" eb="28">
      <t>ホウモン</t>
    </rPh>
    <rPh sb="28" eb="30">
      <t>キョウイク</t>
    </rPh>
    <rPh sb="31" eb="34">
      <t>ザイガクシャ</t>
    </rPh>
    <rPh sb="34" eb="35">
      <t>スウ</t>
    </rPh>
    <rPh sb="36" eb="39">
      <t>ガッキュウスウ</t>
    </rPh>
    <rPh sb="40" eb="41">
      <t>ウチ</t>
    </rPh>
    <rPh sb="41" eb="42">
      <t>スウ</t>
    </rPh>
    <phoneticPr fontId="6"/>
  </si>
  <si>
    <t>　　　　３　高等学校全日制の在学者数には私立学校専攻科在学者（東区：140名，博多区：52名，南区：78名）を含む。</t>
    <rPh sb="6" eb="8">
      <t>コウトウ</t>
    </rPh>
    <rPh sb="8" eb="10">
      <t>ガッコウ</t>
    </rPh>
    <rPh sb="10" eb="12">
      <t>ゼンニチ</t>
    </rPh>
    <rPh sb="12" eb="13">
      <t>セイ</t>
    </rPh>
    <rPh sb="14" eb="17">
      <t>ザイガクシャ</t>
    </rPh>
    <rPh sb="17" eb="18">
      <t>スウ</t>
    </rPh>
    <rPh sb="20" eb="22">
      <t>ワタクシリツ</t>
    </rPh>
    <rPh sb="22" eb="24">
      <t>ガッコウ</t>
    </rPh>
    <rPh sb="24" eb="26">
      <t>センコウ</t>
    </rPh>
    <rPh sb="26" eb="27">
      <t>カ</t>
    </rPh>
    <rPh sb="27" eb="30">
      <t>ザイガクシャ</t>
    </rPh>
    <rPh sb="31" eb="33">
      <t>ヒガシク</t>
    </rPh>
    <rPh sb="37" eb="38">
      <t>メイ</t>
    </rPh>
    <rPh sb="39" eb="42">
      <t>ハカタク</t>
    </rPh>
    <rPh sb="45" eb="46">
      <t>メイ</t>
    </rPh>
    <rPh sb="47" eb="49">
      <t>ミナミク</t>
    </rPh>
    <rPh sb="52" eb="53">
      <t>メイ</t>
    </rPh>
    <rPh sb="55" eb="56">
      <t>フク</t>
    </rPh>
    <phoneticPr fontId="10"/>
  </si>
  <si>
    <t>←注意、全日制私立の生徒数</t>
    <rPh sb="1" eb="3">
      <t>チュウイ</t>
    </rPh>
    <rPh sb="4" eb="7">
      <t>ゼンニチセイ</t>
    </rPh>
    <rPh sb="7" eb="9">
      <t>ワタクシリツ</t>
    </rPh>
    <rPh sb="10" eb="13">
      <t>セイトスウ</t>
    </rPh>
    <phoneticPr fontId="6"/>
  </si>
  <si>
    <t>　　　　４　短期大学の別科等には、別科及び専攻科並びに聴講生等を含む。</t>
    <rPh sb="6" eb="8">
      <t>タンキ</t>
    </rPh>
    <rPh sb="8" eb="10">
      <t>ダイガク</t>
    </rPh>
    <rPh sb="11" eb="13">
      <t>ベッカ</t>
    </rPh>
    <rPh sb="13" eb="14">
      <t>トウ</t>
    </rPh>
    <rPh sb="17" eb="19">
      <t>ベッカ</t>
    </rPh>
    <rPh sb="19" eb="20">
      <t>オヨ</t>
    </rPh>
    <rPh sb="21" eb="23">
      <t>センコウ</t>
    </rPh>
    <rPh sb="23" eb="24">
      <t>カ</t>
    </rPh>
    <rPh sb="24" eb="25">
      <t>ナラ</t>
    </rPh>
    <rPh sb="27" eb="30">
      <t>チョウコウセイ</t>
    </rPh>
    <rPh sb="30" eb="31">
      <t>トウ</t>
    </rPh>
    <rPh sb="32" eb="33">
      <t>フク</t>
    </rPh>
    <phoneticPr fontId="6"/>
  </si>
  <si>
    <t>　　　　５　大学には通信大学を含まない。</t>
    <rPh sb="6" eb="8">
      <t>ダイガク</t>
    </rPh>
    <rPh sb="10" eb="12">
      <t>ツウシン</t>
    </rPh>
    <rPh sb="12" eb="14">
      <t>ダイガク</t>
    </rPh>
    <rPh sb="15" eb="16">
      <t>フク</t>
    </rPh>
    <phoneticPr fontId="6"/>
  </si>
  <si>
    <t>　　　　６　大学の大学院等には、大学院、専攻科及び別科並びに聴講生等を含む。</t>
    <rPh sb="6" eb="8">
      <t>ダイガク</t>
    </rPh>
    <rPh sb="9" eb="12">
      <t>ダイガクイン</t>
    </rPh>
    <rPh sb="12" eb="13">
      <t>トウ</t>
    </rPh>
    <rPh sb="16" eb="19">
      <t>ダイガクイン</t>
    </rPh>
    <rPh sb="20" eb="22">
      <t>センコウ</t>
    </rPh>
    <rPh sb="22" eb="23">
      <t>カ</t>
    </rPh>
    <rPh sb="23" eb="24">
      <t>オヨ</t>
    </rPh>
    <rPh sb="25" eb="27">
      <t>ベッカ</t>
    </rPh>
    <rPh sb="27" eb="28">
      <t>ナラ</t>
    </rPh>
    <rPh sb="30" eb="33">
      <t>チョウコウセイ</t>
    </rPh>
    <rPh sb="33" eb="34">
      <t>トウ</t>
    </rPh>
    <rPh sb="35" eb="36">
      <t>フク</t>
    </rPh>
    <phoneticPr fontId="6"/>
  </si>
  <si>
    <t>学校種別</t>
    <rPh sb="0" eb="2">
      <t>ガッコウ</t>
    </rPh>
    <rPh sb="2" eb="4">
      <t>シュベツ</t>
    </rPh>
    <phoneticPr fontId="6"/>
  </si>
  <si>
    <t>高　等　学　校</t>
    <rPh sb="0" eb="1">
      <t>コウ</t>
    </rPh>
    <rPh sb="2" eb="3">
      <t>トウ</t>
    </rPh>
    <rPh sb="4" eb="5">
      <t>ガク</t>
    </rPh>
    <rPh sb="6" eb="7">
      <t>コウ</t>
    </rPh>
    <phoneticPr fontId="6"/>
  </si>
  <si>
    <t>東区</t>
    <rPh sb="0" eb="2">
      <t>ヒガシク</t>
    </rPh>
    <phoneticPr fontId="2"/>
  </si>
  <si>
    <t>早良区</t>
    <rPh sb="0" eb="3">
      <t>サワラク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</si>
  <si>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</si>
  <si>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</si>
  <si>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</si>
  <si>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-</t>
    <phoneticPr fontId="2"/>
  </si>
  <si>
    <t>1　市内に位置する学校の概況</t>
    <rPh sb="2" eb="4">
      <t>シナイ</t>
    </rPh>
    <rPh sb="5" eb="7">
      <t>イチ</t>
    </rPh>
    <rPh sb="9" eb="11">
      <t>ガッコウ</t>
    </rPh>
    <rPh sb="12" eb="14">
      <t>ガイキョウ</t>
    </rPh>
    <phoneticPr fontId="2"/>
  </si>
  <si>
    <t>(2) 在学者数</t>
    <rPh sb="4" eb="6">
      <t>ザイガク</t>
    </rPh>
    <rPh sb="6" eb="7">
      <t>シャ</t>
    </rPh>
    <rPh sb="7" eb="8">
      <t>スウ</t>
    </rPh>
    <phoneticPr fontId="2"/>
  </si>
  <si>
    <t>小学校</t>
    <rPh sb="0" eb="3">
      <t>ショウガッコウ</t>
    </rPh>
    <phoneticPr fontId="3"/>
  </si>
  <si>
    <t>児童数</t>
    <rPh sb="0" eb="2">
      <t>ジドウ</t>
    </rPh>
    <rPh sb="2" eb="3">
      <t>スウ</t>
    </rPh>
    <phoneticPr fontId="3"/>
  </si>
  <si>
    <t>合計</t>
    <rPh sb="0" eb="2">
      <t>ゴウケイ</t>
    </rPh>
    <phoneticPr fontId="3"/>
  </si>
  <si>
    <t>１学年</t>
    <rPh sb="1" eb="3">
      <t>ガクネン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</si>
  <si>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</si>
  <si>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</si>
  <si>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</si>
  <si>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２学年</t>
    <rPh sb="1" eb="3">
      <t>ガクネン</t>
    </rPh>
    <phoneticPr fontId="3"/>
  </si>
  <si>
    <t>３学年</t>
    <rPh sb="1" eb="3">
      <t>ガクネン</t>
    </rPh>
    <phoneticPr fontId="3"/>
  </si>
  <si>
    <t>４学年</t>
    <rPh sb="1" eb="3">
      <t>ガクネン</t>
    </rPh>
    <phoneticPr fontId="3"/>
  </si>
  <si>
    <t>５学年</t>
    <rPh sb="1" eb="3">
      <t>ガクネン</t>
    </rPh>
    <phoneticPr fontId="3"/>
  </si>
  <si>
    <t>６学年</t>
    <rPh sb="1" eb="3">
      <t>ガクネン</t>
    </rPh>
    <phoneticPr fontId="3"/>
  </si>
  <si>
    <t>学級数</t>
    <rPh sb="0" eb="2">
      <t>ガッキュウ</t>
    </rPh>
    <rPh sb="2" eb="3">
      <t>スウ</t>
    </rPh>
    <phoneticPr fontId="3"/>
  </si>
  <si>
    <t>単式
学級</t>
    <rPh sb="0" eb="2">
      <t>タンシキ</t>
    </rPh>
    <rPh sb="3" eb="5">
      <t>ガッキュウ</t>
    </rPh>
    <phoneticPr fontId="3"/>
  </si>
  <si>
    <t>複式学級</t>
    <rPh sb="0" eb="2">
      <t>フクシキ</t>
    </rPh>
    <rPh sb="2" eb="4">
      <t>ガッキュウ</t>
    </rPh>
    <phoneticPr fontId="3"/>
  </si>
  <si>
    <t>特別支援学級</t>
    <rPh sb="0" eb="2">
      <t>トクベツ</t>
    </rPh>
    <rPh sb="2" eb="4">
      <t>シエン</t>
    </rPh>
    <rPh sb="4" eb="6">
      <t>ガッキュウ</t>
    </rPh>
    <phoneticPr fontId="3"/>
  </si>
  <si>
    <t>中学校</t>
    <rPh sb="0" eb="3">
      <t>チュウガッコウ</t>
    </rPh>
    <phoneticPr fontId="3"/>
  </si>
  <si>
    <t>生徒数</t>
    <rPh sb="0" eb="2">
      <t>セイト</t>
    </rPh>
    <rPh sb="2" eb="3">
      <t>スウ</t>
    </rPh>
    <phoneticPr fontId="3"/>
  </si>
  <si>
    <t>学校種別</t>
    <phoneticPr fontId="3"/>
  </si>
  <si>
    <t>在学者数</t>
    <rPh sb="3" eb="4">
      <t>スウ</t>
    </rPh>
    <phoneticPr fontId="3"/>
  </si>
  <si>
    <t>合計</t>
    <phoneticPr fontId="3"/>
  </si>
  <si>
    <t>東区</t>
    <phoneticPr fontId="3"/>
  </si>
  <si>
    <t>博多区</t>
    <phoneticPr fontId="3"/>
  </si>
  <si>
    <t>中央区</t>
    <phoneticPr fontId="3"/>
  </si>
  <si>
    <t>南区</t>
    <phoneticPr fontId="3"/>
  </si>
  <si>
    <t>城南区</t>
    <phoneticPr fontId="3"/>
  </si>
  <si>
    <t>早良区</t>
    <phoneticPr fontId="3"/>
  </si>
  <si>
    <t>西区</t>
    <phoneticPr fontId="3"/>
  </si>
  <si>
    <t>（注）１在学者の（）は特別支援学級の在学者数で内数</t>
    <rPh sb="1" eb="2">
      <t>チュウ</t>
    </rPh>
    <rPh sb="4" eb="7">
      <t>ザイガクシャ</t>
    </rPh>
    <rPh sb="11" eb="13">
      <t>トクベツ</t>
    </rPh>
    <rPh sb="13" eb="15">
      <t>シエン</t>
    </rPh>
    <rPh sb="15" eb="17">
      <t>ガッキュウ</t>
    </rPh>
    <rPh sb="18" eb="21">
      <t>ザイガクシャ</t>
    </rPh>
    <rPh sb="21" eb="22">
      <t>スウ</t>
    </rPh>
    <rPh sb="23" eb="24">
      <t>ウチ</t>
    </rPh>
    <rPh sb="24" eb="25">
      <t>スウ</t>
    </rPh>
    <phoneticPr fontId="3"/>
  </si>
  <si>
    <t>(3) 市立小・中学校の行政区別の概況</t>
    <phoneticPr fontId="2"/>
  </si>
  <si>
    <t>(1)学校数</t>
    <rPh sb="3" eb="5">
      <t>ガッコウ</t>
    </rPh>
    <rPh sb="5" eb="6">
      <t>スウ</t>
    </rPh>
    <phoneticPr fontId="2"/>
  </si>
  <si>
    <t>(R1.5.1現在，単位：校〔園〕，人)</t>
    <rPh sb="7" eb="9">
      <t>ゲンザイ</t>
    </rPh>
    <rPh sb="10" eb="12">
      <t>タンイ</t>
    </rPh>
    <rPh sb="13" eb="14">
      <t>コウ</t>
    </rPh>
    <rPh sb="15" eb="16">
      <t>エン</t>
    </rPh>
    <rPh sb="18" eb="19">
      <t>ヒト</t>
    </rPh>
    <phoneticPr fontId="6"/>
  </si>
  <si>
    <t>(R1.5.1現在，単位：人，学級)</t>
    <rPh sb="7" eb="9">
      <t>ゲンザイ</t>
    </rPh>
    <rPh sb="10" eb="12">
      <t>タンイ</t>
    </rPh>
    <rPh sb="13" eb="14">
      <t>ヒト</t>
    </rPh>
    <rPh sb="15" eb="17">
      <t>ガッキュウ</t>
    </rPh>
    <phoneticPr fontId="6"/>
  </si>
  <si>
    <t>合　計</t>
    <rPh sb="0" eb="1">
      <t>ゴウ</t>
    </rPh>
    <rPh sb="2" eb="3">
      <t>ケイ</t>
    </rPh>
    <phoneticPr fontId="6"/>
  </si>
  <si>
    <t>東　区</t>
    <rPh sb="0" eb="1">
      <t>ヒガシ</t>
    </rPh>
    <rPh sb="2" eb="3">
      <t>ク</t>
    </rPh>
    <phoneticPr fontId="6"/>
  </si>
  <si>
    <t>南　区</t>
    <rPh sb="0" eb="1">
      <t>ミナミ</t>
    </rPh>
    <rPh sb="2" eb="3">
      <t>ク</t>
    </rPh>
    <phoneticPr fontId="6"/>
  </si>
  <si>
    <t>西　区</t>
    <rPh sb="0" eb="1">
      <t>ニシ</t>
    </rPh>
    <rPh sb="2" eb="3">
      <t>ク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</si>
  <si>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</si>
  <si>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</si>
  <si>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149&lt;１&gt;</t>
    <phoneticPr fontId="6"/>
  </si>
  <si>
    <t>26&lt;1&gt;</t>
    <phoneticPr fontId="2"/>
  </si>
  <si>
    <t>145&lt;1&gt;</t>
    <phoneticPr fontId="2"/>
  </si>
  <si>
    <t>25&lt;1&gt;</t>
    <phoneticPr fontId="2"/>
  </si>
  <si>
    <t>119&lt;１&gt;</t>
    <phoneticPr fontId="6"/>
  </si>
  <si>
    <t>40(4)&lt;1&gt;</t>
    <phoneticPr fontId="6"/>
  </si>
  <si>
    <t>80(4)&lt;１&gt;</t>
    <phoneticPr fontId="6"/>
  </si>
  <si>
    <t>81(4)&lt;１&gt;</t>
    <phoneticPr fontId="6"/>
  </si>
  <si>
    <t>特別
支援
学校</t>
    <rPh sb="0" eb="2">
      <t>トクベツ</t>
    </rPh>
    <rPh sb="3" eb="5">
      <t>シエン</t>
    </rPh>
    <rPh sb="6" eb="8">
      <t>ガッコウ</t>
    </rPh>
    <phoneticPr fontId="6"/>
  </si>
  <si>
    <t>専修
学校</t>
    <rPh sb="0" eb="2">
      <t>センシュウ</t>
    </rPh>
    <rPh sb="3" eb="5">
      <t>ガッコウ</t>
    </rPh>
    <phoneticPr fontId="6"/>
  </si>
  <si>
    <t>各種
学校</t>
    <rPh sb="0" eb="2">
      <t>カクシュ</t>
    </rPh>
    <rPh sb="3" eb="5">
      <t>ガッコウ</t>
    </rPh>
    <phoneticPr fontId="6"/>
  </si>
  <si>
    <t>（各年5.1現在,単位;校〔園〕,学級,人）</t>
  </si>
  <si>
    <t>年度</t>
    <rPh sb="0" eb="2">
      <t>ネンド</t>
    </rPh>
    <phoneticPr fontId="3"/>
  </si>
  <si>
    <t>区　　分</t>
    <rPh sb="0" eb="4">
      <t>クブン</t>
    </rPh>
    <phoneticPr fontId="3"/>
  </si>
  <si>
    <t>幼稚園</t>
    <rPh sb="0" eb="3">
      <t>ヨウチエン</t>
    </rPh>
    <phoneticPr fontId="3"/>
  </si>
  <si>
    <t>特別
支援
学校</t>
    <rPh sb="0" eb="2">
      <t>トクベツ</t>
    </rPh>
    <rPh sb="3" eb="5">
      <t>シエン</t>
    </rPh>
    <rPh sb="6" eb="8">
      <t>ガッコウ</t>
    </rPh>
    <phoneticPr fontId="3"/>
  </si>
  <si>
    <t>高等学校</t>
    <rPh sb="0" eb="2">
      <t>コウトウ</t>
    </rPh>
    <rPh sb="2" eb="4">
      <t>ガッコウ</t>
    </rPh>
    <phoneticPr fontId="3"/>
  </si>
  <si>
    <t>備　　　　　　考</t>
    <rPh sb="0" eb="8">
      <t>ビコウ</t>
    </rPh>
    <phoneticPr fontId="3"/>
  </si>
  <si>
    <t>全日制</t>
    <rPh sb="0" eb="3">
      <t>ゼンニチセイ</t>
    </rPh>
    <phoneticPr fontId="3"/>
  </si>
  <si>
    <t>定時制
（併置）</t>
    <rPh sb="0" eb="3">
      <t>テイジセイ</t>
    </rPh>
    <phoneticPr fontId="3"/>
  </si>
  <si>
    <t>H16</t>
    <phoneticPr fontId="2"/>
  </si>
  <si>
    <t>学校数</t>
    <rPh sb="0" eb="3">
      <t>ガッコウスウ</t>
    </rPh>
    <phoneticPr fontId="3"/>
  </si>
  <si>
    <t>養護学校「博多高等学園」設置(H16.4.1)</t>
    <rPh sb="0" eb="2">
      <t>ヨウゴ</t>
    </rPh>
    <rPh sb="2" eb="4">
      <t>ガッコウ</t>
    </rPh>
    <rPh sb="5" eb="7">
      <t>ハカタ</t>
    </rPh>
    <rPh sb="7" eb="9">
      <t>コウトウ</t>
    </rPh>
    <rPh sb="9" eb="11">
      <t>ガクエン</t>
    </rPh>
    <rPh sb="12" eb="14">
      <t>セッチ</t>
    </rPh>
    <phoneticPr fontId="3"/>
  </si>
  <si>
    <t>学級数</t>
    <rPh sb="0" eb="3">
      <t>ガッキュウスウ</t>
    </rPh>
    <phoneticPr fontId="3"/>
  </si>
  <si>
    <t>在学者数</t>
    <rPh sb="0" eb="3">
      <t>ザイガクシャ</t>
    </rPh>
    <rPh sb="3" eb="4">
      <t>スウ</t>
    </rPh>
    <phoneticPr fontId="3"/>
  </si>
  <si>
    <t>H17</t>
    <phoneticPr fontId="2"/>
  </si>
  <si>
    <t>H18</t>
    <phoneticPr fontId="2"/>
  </si>
  <si>
    <t>学校数</t>
  </si>
  <si>
    <t>姪浜中移転（H18.4.1）</t>
    <rPh sb="0" eb="2">
      <t>メイノハマ</t>
    </rPh>
    <rPh sb="2" eb="3">
      <t>チュウ</t>
    </rPh>
    <rPh sb="3" eb="5">
      <t>イテン</t>
    </rPh>
    <phoneticPr fontId="3"/>
  </si>
  <si>
    <t>学級数</t>
  </si>
  <si>
    <t>在学者数</t>
  </si>
  <si>
    <t>H19</t>
    <phoneticPr fontId="2"/>
  </si>
  <si>
    <t>姪北小、照葉小設置（H19.4.1）</t>
    <rPh sb="0" eb="3">
      <t>メイホクショウ</t>
    </rPh>
    <rPh sb="4" eb="6">
      <t>テリハ</t>
    </rPh>
    <rPh sb="6" eb="7">
      <t>ショウ</t>
    </rPh>
    <rPh sb="7" eb="9">
      <t>セッチ</t>
    </rPh>
    <phoneticPr fontId="3"/>
  </si>
  <si>
    <t>曲渕幼稚園廃園(H20.3.31)</t>
    <rPh sb="0" eb="1">
      <t>マ</t>
    </rPh>
    <rPh sb="1" eb="2">
      <t>フチ</t>
    </rPh>
    <rPh sb="2" eb="5">
      <t>ヨウチエン</t>
    </rPh>
    <rPh sb="5" eb="7">
      <t>ハイエン</t>
    </rPh>
    <phoneticPr fontId="3"/>
  </si>
  <si>
    <t>H20</t>
    <phoneticPr fontId="2"/>
  </si>
  <si>
    <t>照葉中設置（H20.4.1）</t>
    <rPh sb="0" eb="2">
      <t>テリハ</t>
    </rPh>
    <rPh sb="2" eb="3">
      <t>ナカ</t>
    </rPh>
    <rPh sb="3" eb="5">
      <t>セッチ</t>
    </rPh>
    <phoneticPr fontId="3"/>
  </si>
  <si>
    <t>H21</t>
    <phoneticPr fontId="2"/>
  </si>
  <si>
    <t>北崎小学校西浦分校廃校(H22.3.31)</t>
    <rPh sb="0" eb="3">
      <t>キタザキショウ</t>
    </rPh>
    <rPh sb="3" eb="5">
      <t>ガッコウ</t>
    </rPh>
    <phoneticPr fontId="3"/>
  </si>
  <si>
    <t>H22</t>
    <phoneticPr fontId="2"/>
  </si>
  <si>
    <t>H23</t>
    <phoneticPr fontId="2"/>
  </si>
  <si>
    <t>H24</t>
    <phoneticPr fontId="2"/>
  </si>
  <si>
    <t>住吉小・美野島小統合→住吉小(H24.4.1)</t>
    <phoneticPr fontId="2"/>
  </si>
  <si>
    <t>H25</t>
    <phoneticPr fontId="2"/>
  </si>
  <si>
    <t>H26</t>
    <phoneticPr fontId="2"/>
  </si>
  <si>
    <t>大名小・簀子小・舞鶴小統合→舞鶴小（H26.4.1）</t>
    <rPh sb="0" eb="2">
      <t>ダイミョウ</t>
    </rPh>
    <rPh sb="2" eb="3">
      <t>ショウ</t>
    </rPh>
    <rPh sb="4" eb="6">
      <t>スノコ</t>
    </rPh>
    <rPh sb="6" eb="7">
      <t>ショウ</t>
    </rPh>
    <rPh sb="8" eb="10">
      <t>マイヅル</t>
    </rPh>
    <rPh sb="10" eb="11">
      <t>ショウ</t>
    </rPh>
    <rPh sb="11" eb="13">
      <t>トウゴウ</t>
    </rPh>
    <rPh sb="14" eb="16">
      <t>マイヅル</t>
    </rPh>
    <rPh sb="16" eb="17">
      <t>ショウ</t>
    </rPh>
    <phoneticPr fontId="3"/>
  </si>
  <si>
    <t>H27</t>
    <phoneticPr fontId="2"/>
  </si>
  <si>
    <t>住吉小、住吉中移転（H27.4.1）</t>
    <rPh sb="0" eb="2">
      <t>スミヨシ</t>
    </rPh>
    <rPh sb="2" eb="3">
      <t>ショウ</t>
    </rPh>
    <rPh sb="4" eb="6">
      <t>スミヨシ</t>
    </rPh>
    <rPh sb="6" eb="7">
      <t>チュウ</t>
    </rPh>
    <rPh sb="7" eb="9">
      <t>イテン</t>
    </rPh>
    <phoneticPr fontId="22"/>
  </si>
  <si>
    <t>H28</t>
    <phoneticPr fontId="2"/>
  </si>
  <si>
    <t>H29</t>
    <phoneticPr fontId="2"/>
  </si>
  <si>
    <t>西都小設置（H29.4.1）</t>
    <rPh sb="0" eb="2">
      <t>サイト</t>
    </rPh>
    <rPh sb="2" eb="3">
      <t>ショウ</t>
    </rPh>
    <rPh sb="3" eb="5">
      <t>セッチ</t>
    </rPh>
    <phoneticPr fontId="3"/>
  </si>
  <si>
    <t>H30</t>
    <phoneticPr fontId="2"/>
  </si>
  <si>
    <t>和白幼稚園、赤坂幼稚園、入部幼稚園、</t>
    <rPh sb="0" eb="2">
      <t>ワジロ</t>
    </rPh>
    <rPh sb="6" eb="8">
      <t>アカサカ</t>
    </rPh>
    <rPh sb="8" eb="11">
      <t>ヨウチエン</t>
    </rPh>
    <rPh sb="12" eb="14">
      <t>イルベ</t>
    </rPh>
    <rPh sb="14" eb="17">
      <t>ヨウチエン</t>
    </rPh>
    <phoneticPr fontId="23"/>
  </si>
  <si>
    <t>内野幼稚園、脇山幼稚園、姪浜幼稚園廃園</t>
    <rPh sb="6" eb="8">
      <t>ワキヤマ</t>
    </rPh>
    <rPh sb="8" eb="11">
      <t>ヨウチエン</t>
    </rPh>
    <rPh sb="12" eb="14">
      <t>メイノハマ</t>
    </rPh>
    <rPh sb="14" eb="17">
      <t>ヨウチエン</t>
    </rPh>
    <rPh sb="17" eb="19">
      <t>ハイエン</t>
    </rPh>
    <phoneticPr fontId="23"/>
  </si>
  <si>
    <t>(H30.3.31)</t>
    <phoneticPr fontId="2"/>
  </si>
  <si>
    <t>R1
(H31)</t>
    <phoneticPr fontId="2"/>
  </si>
  <si>
    <t>雁ノ巣幼稚園、金武幼稚園廃園(H31.3.31)</t>
    <rPh sb="0" eb="1">
      <t>ガン</t>
    </rPh>
    <rPh sb="2" eb="3">
      <t>ス</t>
    </rPh>
    <rPh sb="7" eb="9">
      <t>カナタケ</t>
    </rPh>
    <phoneticPr fontId="4"/>
  </si>
  <si>
    <t>曲渕小休校(H31.3.31)</t>
    <phoneticPr fontId="2"/>
  </si>
  <si>
    <t>照葉北小設置（H31.4.1）</t>
    <rPh sb="0" eb="2">
      <t>テリハ</t>
    </rPh>
    <rPh sb="2" eb="3">
      <t>キタ</t>
    </rPh>
    <rPh sb="3" eb="4">
      <t>ショウ</t>
    </rPh>
    <rPh sb="4" eb="6">
      <t>セッチ</t>
    </rPh>
    <phoneticPr fontId="4"/>
  </si>
  <si>
    <t>（注）１　学校数欄の（　）は分校（園）で外数</t>
    <rPh sb="1" eb="2">
      <t>チュウ</t>
    </rPh>
    <rPh sb="5" eb="8">
      <t>ガッコウスウ</t>
    </rPh>
    <rPh sb="8" eb="9">
      <t>ラン</t>
    </rPh>
    <rPh sb="14" eb="16">
      <t>ブンコウ</t>
    </rPh>
    <rPh sb="17" eb="18">
      <t>エン</t>
    </rPh>
    <rPh sb="20" eb="21">
      <t>ソト</t>
    </rPh>
    <rPh sb="21" eb="22">
      <t>スウ</t>
    </rPh>
    <phoneticPr fontId="3"/>
  </si>
  <si>
    <t>　　　２　学校数欄の〈　〉は休校（園）で内数</t>
    <rPh sb="5" eb="8">
      <t>ガッコウスウ</t>
    </rPh>
    <rPh sb="8" eb="9">
      <t>ラン</t>
    </rPh>
    <rPh sb="14" eb="16">
      <t>キュウコウ</t>
    </rPh>
    <rPh sb="17" eb="18">
      <t>エン</t>
    </rPh>
    <rPh sb="20" eb="21">
      <t>ウチ</t>
    </rPh>
    <rPh sb="21" eb="22">
      <t>スウ</t>
    </rPh>
    <phoneticPr fontId="3"/>
  </si>
  <si>
    <t>（R1.5.１現在，単位：人，学級）</t>
    <rPh sb="7" eb="9">
      <t>ゲンザイ</t>
    </rPh>
    <rPh sb="10" eb="12">
      <t>タンイ</t>
    </rPh>
    <rPh sb="13" eb="14">
      <t>ヒト</t>
    </rPh>
    <rPh sb="15" eb="17">
      <t>ガッキュウ</t>
    </rPh>
    <phoneticPr fontId="25"/>
  </si>
  <si>
    <t>小学校</t>
    <rPh sb="0" eb="3">
      <t>ショウガッコウ</t>
    </rPh>
    <phoneticPr fontId="2"/>
  </si>
  <si>
    <t>学級数</t>
    <rPh sb="0" eb="3">
      <t>ガッキュウスウ</t>
    </rPh>
    <phoneticPr fontId="25"/>
  </si>
  <si>
    <t>中学校</t>
    <rPh sb="0" eb="3">
      <t>チュウガッコウ</t>
    </rPh>
    <phoneticPr fontId="2"/>
  </si>
  <si>
    <t/>
  </si>
  <si>
    <t>高取</t>
  </si>
  <si>
    <t>西高宮</t>
  </si>
  <si>
    <t>名島</t>
  </si>
  <si>
    <t>西新</t>
  </si>
  <si>
    <t>平尾</t>
  </si>
  <si>
    <t>松島</t>
  </si>
  <si>
    <t>西都</t>
  </si>
  <si>
    <t>今宿</t>
  </si>
  <si>
    <t>別府</t>
  </si>
  <si>
    <t>那珂</t>
  </si>
  <si>
    <t>姪浜</t>
  </si>
  <si>
    <t>壱岐</t>
  </si>
  <si>
    <t>千早</t>
  </si>
  <si>
    <t>香住丘</t>
  </si>
  <si>
    <t>内浜</t>
  </si>
  <si>
    <t>板付</t>
  </si>
  <si>
    <t>草ヶ江</t>
  </si>
  <si>
    <t>美和台</t>
  </si>
  <si>
    <t>香椎</t>
  </si>
  <si>
    <t>城南</t>
  </si>
  <si>
    <t>宮竹</t>
  </si>
  <si>
    <t>玄洋</t>
  </si>
  <si>
    <t>小田部</t>
  </si>
  <si>
    <t>香椎下原</t>
  </si>
  <si>
    <t>元岡</t>
  </si>
  <si>
    <t>和白</t>
  </si>
  <si>
    <t>三宅</t>
  </si>
  <si>
    <t>西花畑</t>
  </si>
  <si>
    <t>青葉</t>
  </si>
  <si>
    <t>野多目</t>
  </si>
  <si>
    <t>筥松</t>
  </si>
  <si>
    <t>原</t>
  </si>
  <si>
    <t>小笹</t>
  </si>
  <si>
    <t>香椎東</t>
  </si>
  <si>
    <t>照葉</t>
  </si>
  <si>
    <t>室見</t>
  </si>
  <si>
    <t>三苫</t>
  </si>
  <si>
    <t>塩原</t>
  </si>
  <si>
    <t>長丘</t>
  </si>
  <si>
    <t>長尾</t>
  </si>
  <si>
    <t>玉川</t>
  </si>
  <si>
    <t>博多</t>
  </si>
  <si>
    <t>南片江</t>
  </si>
  <si>
    <t>南当仁</t>
  </si>
  <si>
    <t>七隈</t>
  </si>
  <si>
    <t>鳥飼</t>
  </si>
  <si>
    <t>原西</t>
  </si>
  <si>
    <t>和白東</t>
  </si>
  <si>
    <t>多々良</t>
  </si>
  <si>
    <t>百道</t>
  </si>
  <si>
    <t>賀茂</t>
  </si>
  <si>
    <t>香椎第２</t>
  </si>
  <si>
    <t>友泉</t>
  </si>
  <si>
    <t>舞鶴</t>
  </si>
  <si>
    <t>金武</t>
  </si>
  <si>
    <t>愛宕</t>
  </si>
  <si>
    <t>野芥</t>
  </si>
  <si>
    <t>田村</t>
  </si>
  <si>
    <t>原北</t>
  </si>
  <si>
    <t>舞松原</t>
  </si>
  <si>
    <t>下山門</t>
  </si>
  <si>
    <t>長住</t>
  </si>
  <si>
    <t>姪北</t>
  </si>
  <si>
    <t>高宮</t>
  </si>
  <si>
    <t>若久</t>
  </si>
  <si>
    <t>笹丘</t>
  </si>
  <si>
    <t>警固</t>
  </si>
  <si>
    <t>周船寺</t>
  </si>
  <si>
    <t>箱崎</t>
  </si>
  <si>
    <t>片江</t>
  </si>
  <si>
    <t>和白丘</t>
  </si>
  <si>
    <t>田隈</t>
  </si>
  <si>
    <t>有田</t>
  </si>
  <si>
    <t>春住</t>
  </si>
  <si>
    <t>那珂南</t>
  </si>
  <si>
    <t>三筑</t>
  </si>
  <si>
    <t>照葉北</t>
  </si>
  <si>
    <t>田島</t>
  </si>
  <si>
    <t>花畑</t>
  </si>
  <si>
    <t>当仁</t>
  </si>
  <si>
    <t>香椎第３</t>
  </si>
  <si>
    <t>香椎第１</t>
  </si>
  <si>
    <t>壱岐南</t>
  </si>
  <si>
    <t>柏原</t>
  </si>
  <si>
    <t>住吉</t>
  </si>
  <si>
    <t>東花畑</t>
  </si>
  <si>
    <t>奈多</t>
  </si>
  <si>
    <t>八田</t>
  </si>
  <si>
    <t>箱崎清松</t>
  </si>
  <si>
    <t>城西</t>
  </si>
  <si>
    <t>石丸</t>
  </si>
  <si>
    <t>飯倉</t>
  </si>
  <si>
    <t>東吉塚</t>
  </si>
  <si>
    <t>東若久</t>
  </si>
  <si>
    <t>若宮</t>
  </si>
  <si>
    <t>堤</t>
  </si>
  <si>
    <t>入部</t>
  </si>
  <si>
    <t>老司</t>
  </si>
  <si>
    <t>赤坂</t>
  </si>
  <si>
    <t>月隈</t>
  </si>
  <si>
    <t>筑紫丘</t>
  </si>
  <si>
    <t>大池</t>
  </si>
  <si>
    <t>東月隈</t>
  </si>
  <si>
    <t>百道浜</t>
  </si>
  <si>
    <t>高木</t>
  </si>
  <si>
    <t>吉塚</t>
  </si>
  <si>
    <t>弥永西</t>
  </si>
  <si>
    <t>飯原</t>
  </si>
  <si>
    <t>横手</t>
  </si>
  <si>
    <t>曰佐</t>
  </si>
  <si>
    <t>西福岡</t>
  </si>
  <si>
    <t>野間</t>
  </si>
  <si>
    <t>次郎丸</t>
  </si>
  <si>
    <t>席田</t>
  </si>
  <si>
    <t>春吉</t>
  </si>
  <si>
    <t>多々良中央</t>
  </si>
  <si>
    <t>城原</t>
  </si>
  <si>
    <t>西戸崎</t>
  </si>
  <si>
    <t>千早西</t>
  </si>
  <si>
    <t>松崎</t>
  </si>
  <si>
    <t>鶴田</t>
  </si>
  <si>
    <t>四箇田</t>
  </si>
  <si>
    <t>大原</t>
  </si>
  <si>
    <t>香陵</t>
  </si>
  <si>
    <t>福重</t>
  </si>
  <si>
    <t>板付北</t>
  </si>
  <si>
    <t>原中央</t>
  </si>
  <si>
    <t>弥生</t>
  </si>
  <si>
    <t>内野</t>
  </si>
  <si>
    <t>東箱崎</t>
  </si>
  <si>
    <t>梅林</t>
  </si>
  <si>
    <t>愛宕浜</t>
  </si>
  <si>
    <t>馬出</t>
  </si>
  <si>
    <t>大楠</t>
  </si>
  <si>
    <t>香椎浜</t>
  </si>
  <si>
    <t>飯倉中央</t>
  </si>
  <si>
    <t>金山</t>
  </si>
  <si>
    <t>西長住</t>
  </si>
  <si>
    <t>弥永</t>
  </si>
  <si>
    <t>堤丘</t>
  </si>
  <si>
    <t>東住吉</t>
  </si>
  <si>
    <t>早良</t>
  </si>
  <si>
    <t>西陵</t>
  </si>
  <si>
    <t>堅粕</t>
  </si>
  <si>
    <t>東光</t>
  </si>
  <si>
    <t>有住</t>
  </si>
  <si>
    <t>千代</t>
  </si>
  <si>
    <t>壱岐丘</t>
  </si>
  <si>
    <t>志賀</t>
  </si>
  <si>
    <t>福浜</t>
  </si>
  <si>
    <t>城浜</t>
  </si>
  <si>
    <t>城香</t>
  </si>
  <si>
    <t>壱岐東</t>
  </si>
  <si>
    <t>今津</t>
  </si>
  <si>
    <t>能古</t>
  </si>
  <si>
    <t>脇山</t>
  </si>
  <si>
    <t>北崎</t>
  </si>
  <si>
    <t>福岡</t>
  </si>
  <si>
    <t>玄界</t>
  </si>
  <si>
    <t>小呂</t>
  </si>
  <si>
    <t>勝馬</t>
  </si>
  <si>
    <t>志賀島</t>
  </si>
  <si>
    <t>（注）　児童生徒数及び学級数ともに特別支援学級を含む</t>
    <rPh sb="17" eb="19">
      <t>トクベツ</t>
    </rPh>
    <rPh sb="19" eb="21">
      <t>シエン</t>
    </rPh>
    <phoneticPr fontId="4"/>
  </si>
  <si>
    <t>3　市立小学校</t>
    <rPh sb="2" eb="4">
      <t>イチリツ</t>
    </rPh>
    <rPh sb="4" eb="7">
      <t>ショウガッコウ</t>
    </rPh>
    <phoneticPr fontId="2"/>
  </si>
  <si>
    <t>(1) 推移</t>
    <rPh sb="4" eb="6">
      <t>スイイ</t>
    </rPh>
    <phoneticPr fontId="2"/>
  </si>
  <si>
    <t>①学級数</t>
    <rPh sb="1" eb="3">
      <t>ガッキュウ</t>
    </rPh>
    <rPh sb="3" eb="4">
      <t>スウ</t>
    </rPh>
    <phoneticPr fontId="2"/>
  </si>
  <si>
    <t>（各年5.1現在，単位：学級）</t>
    <phoneticPr fontId="2"/>
  </si>
  <si>
    <t>年</t>
    <rPh sb="0" eb="1">
      <t>ネン</t>
    </rPh>
    <phoneticPr fontId="3"/>
  </si>
  <si>
    <t>合  計</t>
    <rPh sb="0" eb="1">
      <t>ゴウ</t>
    </rPh>
    <rPh sb="3" eb="4">
      <t>ケイ</t>
    </rPh>
    <phoneticPr fontId="3"/>
  </si>
  <si>
    <t>単　　　　式　　　　学　　　　級</t>
    <rPh sb="0" eb="6">
      <t>タンシキ</t>
    </rPh>
    <rPh sb="10" eb="16">
      <t>ガッキュウ</t>
    </rPh>
    <phoneticPr fontId="3"/>
  </si>
  <si>
    <t>平成２６年</t>
    <rPh sb="0" eb="2">
      <t>ヘイセイ</t>
    </rPh>
    <rPh sb="4" eb="5">
      <t>ネン</t>
    </rPh>
    <phoneticPr fontId="3"/>
  </si>
  <si>
    <t>平成２７年</t>
    <rPh sb="0" eb="2">
      <t>ヘイセイ</t>
    </rPh>
    <rPh sb="4" eb="5">
      <t>ネン</t>
    </rPh>
    <phoneticPr fontId="3"/>
  </si>
  <si>
    <t>２８年</t>
    <rPh sb="2" eb="3">
      <t>ネン</t>
    </rPh>
    <phoneticPr fontId="2"/>
  </si>
  <si>
    <t>２９年</t>
    <rPh sb="2" eb="3">
      <t>ネン</t>
    </rPh>
    <phoneticPr fontId="2"/>
  </si>
  <si>
    <t>３０年</t>
    <rPh sb="2" eb="3">
      <t>ネン</t>
    </rPh>
    <phoneticPr fontId="3"/>
  </si>
  <si>
    <t>令和元年</t>
    <rPh sb="0" eb="2">
      <t>レイワ</t>
    </rPh>
    <rPh sb="2" eb="4">
      <t>ガンネン</t>
    </rPh>
    <phoneticPr fontId="3"/>
  </si>
  <si>
    <t>②児童数</t>
    <rPh sb="1" eb="3">
      <t>ジドウ</t>
    </rPh>
    <rPh sb="3" eb="4">
      <t>スウ</t>
    </rPh>
    <phoneticPr fontId="2"/>
  </si>
  <si>
    <t>（各年5.1現在，単位：人）</t>
    <rPh sb="12" eb="13">
      <t>ヒト</t>
    </rPh>
    <phoneticPr fontId="2"/>
  </si>
  <si>
    <t>年</t>
    <rPh sb="0" eb="1">
      <t>ネン</t>
    </rPh>
    <phoneticPr fontId="2"/>
  </si>
  <si>
    <t>合計</t>
    <rPh sb="0" eb="2">
      <t>ゴウケイ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</si>
  <si>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</si>
  <si>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</si>
  <si>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</si>
  <si>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４学年</t>
    <rPh sb="1" eb="3">
      <t>ガクネン</t>
    </rPh>
    <phoneticPr fontId="2"/>
  </si>
  <si>
    <t>５学年</t>
    <rPh sb="1" eb="3">
      <t>ガクネン</t>
    </rPh>
    <phoneticPr fontId="2"/>
  </si>
  <si>
    <t>６学年</t>
    <rPh sb="1" eb="3">
      <t>ガクネン</t>
    </rPh>
    <phoneticPr fontId="2"/>
  </si>
  <si>
    <t>３０年</t>
    <rPh sb="2" eb="3">
      <t>ネン</t>
    </rPh>
    <phoneticPr fontId="2"/>
  </si>
  <si>
    <t>(注) (　)内の数字は特別支援学級の児童数で内数</t>
    <rPh sb="1" eb="2">
      <t>チュウ</t>
    </rPh>
    <rPh sb="7" eb="8">
      <t>ナイ</t>
    </rPh>
    <rPh sb="9" eb="11">
      <t>スウジ</t>
    </rPh>
    <rPh sb="12" eb="14">
      <t>トクベツ</t>
    </rPh>
    <rPh sb="14" eb="16">
      <t>シエン</t>
    </rPh>
    <rPh sb="16" eb="18">
      <t>ガッキュウ</t>
    </rPh>
    <rPh sb="19" eb="21">
      <t>ジドウ</t>
    </rPh>
    <rPh sb="21" eb="22">
      <t>スウ</t>
    </rPh>
    <rPh sb="23" eb="25">
      <t>ウチスウ</t>
    </rPh>
    <phoneticPr fontId="2"/>
  </si>
  <si>
    <t>③教職員等の数（本務者のみ）</t>
    <rPh sb="1" eb="4">
      <t>キョウショクイン</t>
    </rPh>
    <rPh sb="4" eb="5">
      <t>トウ</t>
    </rPh>
    <rPh sb="6" eb="7">
      <t>スウ</t>
    </rPh>
    <rPh sb="8" eb="10">
      <t>ホンム</t>
    </rPh>
    <rPh sb="10" eb="11">
      <t>シャ</t>
    </rPh>
    <phoneticPr fontId="2"/>
  </si>
  <si>
    <t>教　　　　　　員　　　　　　数</t>
    <rPh sb="0" eb="1">
      <t>キョウ</t>
    </rPh>
    <rPh sb="7" eb="8">
      <t>イン</t>
    </rPh>
    <rPh sb="14" eb="15">
      <t>スウ</t>
    </rPh>
    <phoneticPr fontId="2"/>
  </si>
  <si>
    <t>職　　員　　数</t>
    <rPh sb="0" eb="1">
      <t>ショク</t>
    </rPh>
    <rPh sb="3" eb="4">
      <t>イン</t>
    </rPh>
    <rPh sb="6" eb="7">
      <t>スウ</t>
    </rPh>
    <phoneticPr fontId="2"/>
  </si>
  <si>
    <t>教職員数
合　　計</t>
    <rPh sb="0" eb="3">
      <t>キョウショクイン</t>
    </rPh>
    <rPh sb="3" eb="4">
      <t>スウ</t>
    </rPh>
    <rPh sb="5" eb="6">
      <t>ゴウ</t>
    </rPh>
    <rPh sb="8" eb="9">
      <t>ケイ</t>
    </rPh>
    <phoneticPr fontId="2"/>
  </si>
  <si>
    <t>学校医等</t>
    <rPh sb="0" eb="2">
      <t>ガッコウ</t>
    </rPh>
    <rPh sb="2" eb="3">
      <t>イ</t>
    </rPh>
    <rPh sb="3" eb="4">
      <t>トウ</t>
    </rPh>
    <phoneticPr fontId="2"/>
  </si>
  <si>
    <t>合　計</t>
    <rPh sb="0" eb="1">
      <t>ゴウ</t>
    </rPh>
    <rPh sb="2" eb="3">
      <t>ケイ</t>
    </rPh>
    <phoneticPr fontId="2"/>
  </si>
  <si>
    <t>校　長</t>
    <rPh sb="0" eb="1">
      <t>コウ</t>
    </rPh>
    <rPh sb="2" eb="3">
      <t>チョウ</t>
    </rPh>
    <phoneticPr fontId="2"/>
  </si>
  <si>
    <t>副校長</t>
    <rPh sb="0" eb="1">
      <t>フク</t>
    </rPh>
    <rPh sb="1" eb="3">
      <t>コウチョウ</t>
    </rPh>
    <phoneticPr fontId="2"/>
  </si>
  <si>
    <t>教　頭</t>
    <rPh sb="0" eb="1">
      <t>キョウ</t>
    </rPh>
    <rPh sb="2" eb="3">
      <t>アタマ</t>
    </rPh>
    <phoneticPr fontId="2"/>
  </si>
  <si>
    <t>主幹教諭</t>
    <rPh sb="0" eb="2">
      <t>シュカン</t>
    </rPh>
    <rPh sb="2" eb="4">
      <t>キョウユ</t>
    </rPh>
    <phoneticPr fontId="2"/>
  </si>
  <si>
    <t>指導教諭</t>
    <rPh sb="0" eb="2">
      <t>シドウ</t>
    </rPh>
    <rPh sb="2" eb="4">
      <t>キョウユ</t>
    </rPh>
    <phoneticPr fontId="2"/>
  </si>
  <si>
    <t>教　諭</t>
    <rPh sb="0" eb="1">
      <t>キョウ</t>
    </rPh>
    <rPh sb="2" eb="3">
      <t>サトシ</t>
    </rPh>
    <phoneticPr fontId="2"/>
  </si>
  <si>
    <t>助教諭</t>
    <rPh sb="0" eb="3">
      <t>ジョキョウユ</t>
    </rPh>
    <phoneticPr fontId="2"/>
  </si>
  <si>
    <t>養護教諭</t>
    <rPh sb="0" eb="2">
      <t>ヨウゴ</t>
    </rPh>
    <rPh sb="2" eb="4">
      <t>キョウユ</t>
    </rPh>
    <phoneticPr fontId="2"/>
  </si>
  <si>
    <t>養護助教諭</t>
    <rPh sb="0" eb="2">
      <t>ヨウゴ</t>
    </rPh>
    <rPh sb="3" eb="5">
      <t>キョウユ</t>
    </rPh>
    <phoneticPr fontId="2"/>
  </si>
  <si>
    <t>栄養教諭</t>
    <rPh sb="0" eb="2">
      <t>エイヨウ</t>
    </rPh>
    <rPh sb="2" eb="4">
      <t>キョウユ</t>
    </rPh>
    <phoneticPr fontId="2"/>
  </si>
  <si>
    <t>講　師</t>
    <rPh sb="0" eb="1">
      <t>コウ</t>
    </rPh>
    <rPh sb="2" eb="3">
      <t>シ</t>
    </rPh>
    <phoneticPr fontId="2"/>
  </si>
  <si>
    <t>事務職員</t>
    <rPh sb="0" eb="2">
      <t>ジム</t>
    </rPh>
    <rPh sb="2" eb="4">
      <t>ショクイン</t>
    </rPh>
    <phoneticPr fontId="2"/>
  </si>
  <si>
    <t>栄養職員</t>
    <rPh sb="0" eb="2">
      <t>エイヨウ</t>
    </rPh>
    <rPh sb="2" eb="4">
      <t>ショクイン</t>
    </rPh>
    <phoneticPr fontId="2"/>
  </si>
  <si>
    <t>給食職員</t>
    <rPh sb="0" eb="2">
      <t>キュウショク</t>
    </rPh>
    <rPh sb="2" eb="4">
      <t>ショクイン</t>
    </rPh>
    <phoneticPr fontId="2"/>
  </si>
  <si>
    <t>用務員</t>
    <rPh sb="0" eb="3">
      <t>ヨウムイン</t>
    </rPh>
    <phoneticPr fontId="2"/>
  </si>
  <si>
    <t>学校医</t>
    <rPh sb="0" eb="2">
      <t>ガッコウ</t>
    </rPh>
    <rPh sb="2" eb="3">
      <t>イ</t>
    </rPh>
    <phoneticPr fontId="2"/>
  </si>
  <si>
    <t>歯科医</t>
    <rPh sb="0" eb="3">
      <t>シカイ</t>
    </rPh>
    <phoneticPr fontId="2"/>
  </si>
  <si>
    <t>薬剤師</t>
    <rPh sb="0" eb="3">
      <t>ヤクザイシ</t>
    </rPh>
    <phoneticPr fontId="2"/>
  </si>
  <si>
    <t>負担法</t>
    <rPh sb="0" eb="2">
      <t>フタン</t>
    </rPh>
    <rPh sb="2" eb="3">
      <t>ホウ</t>
    </rPh>
    <phoneticPr fontId="2"/>
  </si>
  <si>
    <t>市費</t>
    <rPh sb="0" eb="2">
      <t>シヒ</t>
    </rPh>
    <phoneticPr fontId="2"/>
  </si>
  <si>
    <t>-</t>
    <phoneticPr fontId="2"/>
  </si>
  <si>
    <t>(注) 給食職員は非常勤職員を含まない。</t>
    <rPh sb="1" eb="2">
      <t>チュウ</t>
    </rPh>
    <rPh sb="4" eb="6">
      <t>キュウショク</t>
    </rPh>
    <rPh sb="6" eb="8">
      <t>ショクイン</t>
    </rPh>
    <rPh sb="9" eb="12">
      <t>ヒジョウキン</t>
    </rPh>
    <rPh sb="12" eb="14">
      <t>ショクイン</t>
    </rPh>
    <rPh sb="15" eb="16">
      <t>フク</t>
    </rPh>
    <phoneticPr fontId="2"/>
  </si>
  <si>
    <t>(注) 事務職員の負担法とは，平成28年度までは県費負担による者，平成29年度より義務教育国庫負担法による者。</t>
    <rPh sb="1" eb="2">
      <t>チュウ</t>
    </rPh>
    <rPh sb="4" eb="6">
      <t>ジム</t>
    </rPh>
    <rPh sb="6" eb="8">
      <t>ショクイン</t>
    </rPh>
    <rPh sb="9" eb="11">
      <t>フタン</t>
    </rPh>
    <rPh sb="11" eb="12">
      <t>ホウ</t>
    </rPh>
    <rPh sb="15" eb="17">
      <t>ヘイセイ</t>
    </rPh>
    <rPh sb="19" eb="21">
      <t>ネンド</t>
    </rPh>
    <rPh sb="24" eb="25">
      <t>ケン</t>
    </rPh>
    <rPh sb="25" eb="26">
      <t>ヒ</t>
    </rPh>
    <rPh sb="26" eb="28">
      <t>フタン</t>
    </rPh>
    <rPh sb="31" eb="32">
      <t>モノ</t>
    </rPh>
    <rPh sb="33" eb="35">
      <t>ヘイセイ</t>
    </rPh>
    <rPh sb="37" eb="39">
      <t>ネンド</t>
    </rPh>
    <rPh sb="41" eb="43">
      <t>ギム</t>
    </rPh>
    <rPh sb="43" eb="45">
      <t>キョウイク</t>
    </rPh>
    <rPh sb="45" eb="47">
      <t>コッコ</t>
    </rPh>
    <rPh sb="47" eb="49">
      <t>フタン</t>
    </rPh>
    <rPh sb="49" eb="50">
      <t>ホウ</t>
    </rPh>
    <phoneticPr fontId="2"/>
  </si>
  <si>
    <t>(2) 学校別学級別，児童数及び教職員等の数</t>
    <rPh sb="4" eb="6">
      <t>ガッコウ</t>
    </rPh>
    <rPh sb="6" eb="7">
      <t>ベツ</t>
    </rPh>
    <rPh sb="7" eb="9">
      <t>ガッキュウ</t>
    </rPh>
    <rPh sb="9" eb="10">
      <t>ベツ</t>
    </rPh>
    <rPh sb="11" eb="13">
      <t>ジドウ</t>
    </rPh>
    <rPh sb="13" eb="14">
      <t>スウ</t>
    </rPh>
    <rPh sb="14" eb="15">
      <t>オヨ</t>
    </rPh>
    <rPh sb="16" eb="19">
      <t>キョウショクイン</t>
    </rPh>
    <rPh sb="19" eb="20">
      <t>トウ</t>
    </rPh>
    <rPh sb="21" eb="22">
      <t>カズ</t>
    </rPh>
    <phoneticPr fontId="2"/>
  </si>
  <si>
    <t>②教職員等の数（本務者のみ）</t>
    <rPh sb="1" eb="4">
      <t>キョウショクイン</t>
    </rPh>
    <rPh sb="4" eb="5">
      <t>トウ</t>
    </rPh>
    <rPh sb="6" eb="7">
      <t>スウ</t>
    </rPh>
    <rPh sb="8" eb="10">
      <t>ホンム</t>
    </rPh>
    <rPh sb="10" eb="11">
      <t>シャ</t>
    </rPh>
    <phoneticPr fontId="2"/>
  </si>
  <si>
    <t>（R1.5.1現在，単位：人）</t>
    <rPh sb="13" eb="14">
      <t>ヒト</t>
    </rPh>
    <phoneticPr fontId="2"/>
  </si>
  <si>
    <t>学校番号</t>
    <rPh sb="0" eb="2">
      <t>ガッコウ</t>
    </rPh>
    <rPh sb="2" eb="4">
      <t>バンゴウ</t>
    </rPh>
    <phoneticPr fontId="2"/>
  </si>
  <si>
    <t>学校名</t>
    <rPh sb="0" eb="3">
      <t>ガッコウメイ</t>
    </rPh>
    <phoneticPr fontId="2"/>
  </si>
  <si>
    <t>舞　鶴</t>
    <rPh sb="0" eb="1">
      <t>マイ</t>
    </rPh>
    <rPh sb="2" eb="3">
      <t>ツル</t>
    </rPh>
    <phoneticPr fontId="3"/>
  </si>
  <si>
    <t>当　仁</t>
  </si>
  <si>
    <t>博　多</t>
    <phoneticPr fontId="2"/>
  </si>
  <si>
    <t>警　固</t>
  </si>
  <si>
    <t>西　新</t>
  </si>
  <si>
    <t>春　吉</t>
  </si>
  <si>
    <t>住　吉</t>
  </si>
  <si>
    <t>草ケ江</t>
    <phoneticPr fontId="2"/>
  </si>
  <si>
    <t>堅　粕</t>
  </si>
  <si>
    <t>馬　出</t>
  </si>
  <si>
    <t>千　代</t>
  </si>
  <si>
    <t>長　尾</t>
  </si>
  <si>
    <t>吉　塚</t>
  </si>
  <si>
    <t>東住吉</t>
    <phoneticPr fontId="2"/>
  </si>
  <si>
    <t>筥　松</t>
  </si>
  <si>
    <t>平　尾</t>
  </si>
  <si>
    <t>高　宮</t>
  </si>
  <si>
    <t>姪　浜</t>
  </si>
  <si>
    <t>席　田</t>
  </si>
  <si>
    <t>三　宅</t>
  </si>
  <si>
    <t>花　畑</t>
  </si>
  <si>
    <t>月　隈</t>
  </si>
  <si>
    <t>箱　崎</t>
  </si>
  <si>
    <t>壱　岐</t>
  </si>
  <si>
    <t>能　古</t>
  </si>
  <si>
    <t>今　宿</t>
  </si>
  <si>
    <t>今　津</t>
  </si>
  <si>
    <t>玉　川</t>
  </si>
  <si>
    <t>高　取</t>
  </si>
  <si>
    <t>鳥　飼</t>
  </si>
  <si>
    <t>西高宮</t>
    <phoneticPr fontId="2"/>
  </si>
  <si>
    <t>赤　坂</t>
  </si>
  <si>
    <t>百　道</t>
  </si>
  <si>
    <t>曰　佐</t>
  </si>
  <si>
    <t>宮　竹</t>
  </si>
  <si>
    <t>田　隈</t>
  </si>
  <si>
    <t>香　椎</t>
  </si>
  <si>
    <t>多々良</t>
    <phoneticPr fontId="2"/>
  </si>
  <si>
    <t>名　島</t>
  </si>
  <si>
    <t>大　楠</t>
  </si>
  <si>
    <t>春　住</t>
  </si>
  <si>
    <t>板　付</t>
  </si>
  <si>
    <t>那　珂</t>
  </si>
  <si>
    <t>那珂南</t>
    <phoneticPr fontId="2"/>
  </si>
  <si>
    <t>香住丘</t>
    <phoneticPr fontId="2"/>
  </si>
  <si>
    <t>東　光</t>
  </si>
  <si>
    <t>東吉塚</t>
    <phoneticPr fontId="2"/>
  </si>
  <si>
    <t>若　久</t>
  </si>
  <si>
    <t>笹　丘</t>
  </si>
  <si>
    <t>内　浜</t>
  </si>
  <si>
    <t>室　見</t>
  </si>
  <si>
    <t>別　府</t>
  </si>
  <si>
    <t>和　白</t>
  </si>
  <si>
    <t>金　武</t>
  </si>
  <si>
    <t>周船寺</t>
    <phoneticPr fontId="2"/>
  </si>
  <si>
    <t>元　岡</t>
  </si>
  <si>
    <t>北　崎</t>
  </si>
  <si>
    <t>玄　界</t>
  </si>
  <si>
    <t>小　呂</t>
  </si>
  <si>
    <t>千　早</t>
  </si>
  <si>
    <t>小　笹</t>
  </si>
  <si>
    <t>七　隈</t>
  </si>
  <si>
    <t>老　司</t>
  </si>
  <si>
    <t>原　西</t>
  </si>
  <si>
    <t>長　住</t>
  </si>
  <si>
    <t>原　北</t>
  </si>
  <si>
    <t>筑紫丘</t>
    <phoneticPr fontId="2"/>
  </si>
  <si>
    <t>弥　永</t>
  </si>
  <si>
    <t>飯　倉</t>
  </si>
  <si>
    <t>城　浜</t>
  </si>
  <si>
    <t>若　宮</t>
  </si>
  <si>
    <t>城　南</t>
  </si>
  <si>
    <t>勝　馬</t>
  </si>
  <si>
    <t>西戸崎</t>
    <phoneticPr fontId="2"/>
  </si>
  <si>
    <t>東花畑</t>
    <phoneticPr fontId="2"/>
  </si>
  <si>
    <t>金　山</t>
  </si>
  <si>
    <t>長　丘</t>
  </si>
  <si>
    <t>美和台</t>
    <phoneticPr fontId="2"/>
  </si>
  <si>
    <t>八　田</t>
  </si>
  <si>
    <t>西長住</t>
    <phoneticPr fontId="2"/>
  </si>
  <si>
    <t>賀　茂</t>
  </si>
  <si>
    <t>脇　山</t>
  </si>
  <si>
    <t>内　野</t>
  </si>
  <si>
    <t>曲　渕</t>
  </si>
  <si>
    <t>入　部</t>
  </si>
  <si>
    <t>東月隈</t>
    <phoneticPr fontId="2"/>
  </si>
  <si>
    <t>有　田</t>
  </si>
  <si>
    <t>和白東</t>
    <phoneticPr fontId="2"/>
  </si>
  <si>
    <t>片　江</t>
  </si>
  <si>
    <t>野　芥</t>
  </si>
  <si>
    <t>西　陵</t>
  </si>
  <si>
    <t>舞松原</t>
    <phoneticPr fontId="2"/>
  </si>
  <si>
    <t>福　浜</t>
    <phoneticPr fontId="2"/>
  </si>
  <si>
    <t>大　原</t>
  </si>
  <si>
    <t>弥永西</t>
    <phoneticPr fontId="2"/>
  </si>
  <si>
    <t>四箇田</t>
    <phoneticPr fontId="2"/>
  </si>
  <si>
    <t>石　丸</t>
  </si>
  <si>
    <t>鶴　田</t>
  </si>
  <si>
    <t>田　島</t>
  </si>
  <si>
    <t>愛　宕</t>
  </si>
  <si>
    <t>福　重</t>
  </si>
  <si>
    <t>三　筑</t>
  </si>
  <si>
    <t>飯　原</t>
  </si>
  <si>
    <t>青　葉</t>
  </si>
  <si>
    <t>奈　多</t>
  </si>
  <si>
    <t>野多目</t>
    <phoneticPr fontId="2"/>
  </si>
  <si>
    <t>高　木</t>
  </si>
  <si>
    <t>堤　丘</t>
  </si>
  <si>
    <t>有　住</t>
  </si>
  <si>
    <t>城　原</t>
  </si>
  <si>
    <t>香椎浜</t>
    <phoneticPr fontId="2"/>
  </si>
  <si>
    <t>大　池</t>
  </si>
  <si>
    <t>早　良</t>
  </si>
  <si>
    <t>弥　生</t>
  </si>
  <si>
    <t>塩　原</t>
  </si>
  <si>
    <t>田　村</t>
  </si>
  <si>
    <t>千早西</t>
    <phoneticPr fontId="2"/>
  </si>
  <si>
    <t>東箱崎</t>
    <phoneticPr fontId="2"/>
  </si>
  <si>
    <t>柏　原</t>
    <phoneticPr fontId="2"/>
  </si>
  <si>
    <t>玄　洋</t>
    <phoneticPr fontId="2"/>
  </si>
  <si>
    <t>松　島</t>
    <phoneticPr fontId="2"/>
  </si>
  <si>
    <t>横　手</t>
    <phoneticPr fontId="2"/>
  </si>
  <si>
    <t>三　苫</t>
    <phoneticPr fontId="2"/>
  </si>
  <si>
    <t>愛宕浜</t>
    <rPh sb="0" eb="1">
      <t>アイ</t>
    </rPh>
    <rPh sb="1" eb="2">
      <t>アタゴ</t>
    </rPh>
    <rPh sb="2" eb="3">
      <t>ハマ</t>
    </rPh>
    <phoneticPr fontId="3"/>
  </si>
  <si>
    <t>姪　北</t>
    <rPh sb="0" eb="1">
      <t>メイ</t>
    </rPh>
    <rPh sb="2" eb="3">
      <t>キタ</t>
    </rPh>
    <phoneticPr fontId="3"/>
  </si>
  <si>
    <t>照　葉</t>
    <rPh sb="0" eb="1">
      <t>テ</t>
    </rPh>
    <rPh sb="2" eb="3">
      <t>ハ</t>
    </rPh>
    <phoneticPr fontId="3"/>
  </si>
  <si>
    <t>西　都</t>
    <rPh sb="0" eb="1">
      <t>ニシ</t>
    </rPh>
    <rPh sb="2" eb="3">
      <t>ト</t>
    </rPh>
    <phoneticPr fontId="3"/>
  </si>
  <si>
    <t>照葉北</t>
    <rPh sb="0" eb="1">
      <t>ショウ</t>
    </rPh>
    <rPh sb="1" eb="2">
      <t>ハ</t>
    </rPh>
    <rPh sb="2" eb="3">
      <t>キタ</t>
    </rPh>
    <phoneticPr fontId="3"/>
  </si>
  <si>
    <t>年度別⇒</t>
    <rPh sb="0" eb="2">
      <t>ネンド</t>
    </rPh>
    <rPh sb="2" eb="3">
      <t>ベツ</t>
    </rPh>
    <phoneticPr fontId="2"/>
  </si>
  <si>
    <t>④特別支援学級児童数</t>
    <rPh sb="1" eb="3">
      <t>トクベツ</t>
    </rPh>
    <rPh sb="3" eb="5">
      <t>シエン</t>
    </rPh>
    <rPh sb="5" eb="7">
      <t>ガッキュウ</t>
    </rPh>
    <rPh sb="7" eb="9">
      <t>ジドウ</t>
    </rPh>
    <rPh sb="9" eb="10">
      <t>スウ</t>
    </rPh>
    <phoneticPr fontId="2"/>
  </si>
  <si>
    <t>（各年5.1現在，単位：校，学級，人）</t>
    <rPh sb="12" eb="13">
      <t>コウ</t>
    </rPh>
    <rPh sb="14" eb="16">
      <t>ガッキュウ</t>
    </rPh>
    <rPh sb="17" eb="18">
      <t>ヒト</t>
    </rPh>
    <phoneticPr fontId="2"/>
  </si>
  <si>
    <t>設置校数</t>
    <rPh sb="0" eb="2">
      <t>セッチ</t>
    </rPh>
    <rPh sb="2" eb="3">
      <t>コウ</t>
    </rPh>
    <rPh sb="3" eb="4">
      <t>スウ</t>
    </rPh>
    <phoneticPr fontId="3"/>
  </si>
  <si>
    <t>(注) 設置校数については，２種以上の特別支援学級を併置している学校は１校として計上している。</t>
    <rPh sb="1" eb="2">
      <t>チュウ</t>
    </rPh>
    <rPh sb="4" eb="6">
      <t>セッチ</t>
    </rPh>
    <rPh sb="6" eb="8">
      <t>コウスウ</t>
    </rPh>
    <rPh sb="15" eb="16">
      <t>シュ</t>
    </rPh>
    <rPh sb="16" eb="18">
      <t>イジョウ</t>
    </rPh>
    <rPh sb="19" eb="21">
      <t>トクベツ</t>
    </rPh>
    <rPh sb="21" eb="23">
      <t>シエン</t>
    </rPh>
    <rPh sb="23" eb="25">
      <t>ガッキュウ</t>
    </rPh>
    <rPh sb="26" eb="28">
      <t>ヘイチ</t>
    </rPh>
    <rPh sb="32" eb="34">
      <t>ガッコウ</t>
    </rPh>
    <rPh sb="36" eb="37">
      <t>コウ</t>
    </rPh>
    <rPh sb="40" eb="42">
      <t>ケイジョウ</t>
    </rPh>
    <phoneticPr fontId="3"/>
  </si>
  <si>
    <t>⑤理由別長期欠席者数</t>
    <rPh sb="1" eb="3">
      <t>リユウ</t>
    </rPh>
    <rPh sb="3" eb="4">
      <t>ベツ</t>
    </rPh>
    <rPh sb="4" eb="6">
      <t>チョウキ</t>
    </rPh>
    <rPh sb="6" eb="9">
      <t>ケッセキシャ</t>
    </rPh>
    <rPh sb="9" eb="10">
      <t>スウ</t>
    </rPh>
    <phoneticPr fontId="3"/>
  </si>
  <si>
    <t>（各年5.1現在，単位：人）</t>
    <phoneticPr fontId="2"/>
  </si>
  <si>
    <t>年度</t>
    <rPh sb="0" eb="2">
      <t>ネンド</t>
    </rPh>
    <phoneticPr fontId="2"/>
  </si>
  <si>
    <t>病気</t>
    <rPh sb="0" eb="2">
      <t>ビョウキ</t>
    </rPh>
    <phoneticPr fontId="2"/>
  </si>
  <si>
    <t>経済的理由</t>
    <rPh sb="0" eb="3">
      <t>ケイザイテキ</t>
    </rPh>
    <rPh sb="3" eb="5">
      <t>リユウ</t>
    </rPh>
    <phoneticPr fontId="2"/>
  </si>
  <si>
    <t>不登校</t>
    <rPh sb="0" eb="3">
      <t>フトウコウ</t>
    </rPh>
    <phoneticPr fontId="2"/>
  </si>
  <si>
    <t>その他</t>
    <rPh sb="2" eb="3">
      <t>タ</t>
    </rPh>
    <phoneticPr fontId="2"/>
  </si>
  <si>
    <t>平成２４年</t>
    <rPh sb="0" eb="2">
      <t>ヘイセイ</t>
    </rPh>
    <rPh sb="4" eb="5">
      <t>ネン</t>
    </rPh>
    <phoneticPr fontId="3"/>
  </si>
  <si>
    <t>平成２５年</t>
    <rPh sb="0" eb="2">
      <t>ヘイセイ</t>
    </rPh>
    <rPh sb="4" eb="5">
      <t>ネン</t>
    </rPh>
    <phoneticPr fontId="3"/>
  </si>
  <si>
    <t>-</t>
    <phoneticPr fontId="2"/>
  </si>
  <si>
    <t>-</t>
    <phoneticPr fontId="2"/>
  </si>
  <si>
    <t>２７年</t>
    <rPh sb="2" eb="3">
      <t>ネン</t>
    </rPh>
    <phoneticPr fontId="2"/>
  </si>
  <si>
    <t>２９年</t>
    <rPh sb="2" eb="3">
      <t>ネン</t>
    </rPh>
    <phoneticPr fontId="3"/>
  </si>
  <si>
    <t>(注) 各年度通算30日以上の欠席者。</t>
    <rPh sb="1" eb="2">
      <t>チュウ</t>
    </rPh>
    <rPh sb="4" eb="5">
      <t>カク</t>
    </rPh>
    <rPh sb="5" eb="7">
      <t>ネンド</t>
    </rPh>
    <rPh sb="7" eb="9">
      <t>ツウサン</t>
    </rPh>
    <rPh sb="11" eb="12">
      <t>ニチ</t>
    </rPh>
    <rPh sb="12" eb="14">
      <t>イジョウ</t>
    </rPh>
    <rPh sb="15" eb="18">
      <t>ケッセキシャ</t>
    </rPh>
    <phoneticPr fontId="3"/>
  </si>
  <si>
    <t>⑥不就学児童数</t>
    <rPh sb="1" eb="2">
      <t>フ</t>
    </rPh>
    <rPh sb="2" eb="4">
      <t>シュウガク</t>
    </rPh>
    <rPh sb="4" eb="6">
      <t>ジドウ</t>
    </rPh>
    <rPh sb="6" eb="7">
      <t>カズ</t>
    </rPh>
    <phoneticPr fontId="2"/>
  </si>
  <si>
    <t>（R1.5.1現在，単位：人）</t>
    <phoneticPr fontId="2"/>
  </si>
  <si>
    <t>不就学児童数</t>
    <phoneticPr fontId="3"/>
  </si>
  <si>
    <t>平成３０年</t>
    <rPh sb="0" eb="2">
      <t>ヘイセイ</t>
    </rPh>
    <rPh sb="4" eb="5">
      <t>ネン</t>
    </rPh>
    <phoneticPr fontId="3"/>
  </si>
  <si>
    <t>(注) １　不就学とは，入学及び転入学の日以降１日も出席していない者である。</t>
    <rPh sb="1" eb="2">
      <t>チュウ</t>
    </rPh>
    <rPh sb="6" eb="7">
      <t>フ</t>
    </rPh>
    <rPh sb="7" eb="9">
      <t>シュウガク</t>
    </rPh>
    <rPh sb="12" eb="14">
      <t>ニュウガク</t>
    </rPh>
    <rPh sb="14" eb="15">
      <t>オヨ</t>
    </rPh>
    <rPh sb="16" eb="19">
      <t>テンニュウガク</t>
    </rPh>
    <rPh sb="20" eb="21">
      <t>ヒ</t>
    </rPh>
    <rPh sb="21" eb="23">
      <t>イコウ</t>
    </rPh>
    <rPh sb="24" eb="25">
      <t>ニチ</t>
    </rPh>
    <rPh sb="26" eb="28">
      <t>シュッセキ</t>
    </rPh>
    <rPh sb="33" eb="34">
      <t>モノ</t>
    </rPh>
    <phoneticPr fontId="3"/>
  </si>
  <si>
    <t xml:space="preserve">     ２　（　）内の数字は，就学猶予者及び就学免除者の数で外数。</t>
    <rPh sb="10" eb="11">
      <t>ナイ</t>
    </rPh>
    <rPh sb="12" eb="14">
      <t>スウジ</t>
    </rPh>
    <rPh sb="16" eb="18">
      <t>シュウガク</t>
    </rPh>
    <rPh sb="18" eb="20">
      <t>ユウヨ</t>
    </rPh>
    <rPh sb="20" eb="21">
      <t>シャ</t>
    </rPh>
    <rPh sb="21" eb="22">
      <t>オヨ</t>
    </rPh>
    <rPh sb="23" eb="25">
      <t>シュウガク</t>
    </rPh>
    <rPh sb="25" eb="27">
      <t>メンジョ</t>
    </rPh>
    <rPh sb="27" eb="28">
      <t>シャ</t>
    </rPh>
    <rPh sb="29" eb="30">
      <t>カズ</t>
    </rPh>
    <rPh sb="31" eb="32">
      <t>ソト</t>
    </rPh>
    <rPh sb="32" eb="33">
      <t>カズ</t>
    </rPh>
    <phoneticPr fontId="2"/>
  </si>
  <si>
    <t>⑦就学援助認定児童数</t>
    <rPh sb="1" eb="3">
      <t>シュウガク</t>
    </rPh>
    <rPh sb="3" eb="5">
      <t>エンジョ</t>
    </rPh>
    <rPh sb="5" eb="7">
      <t>ニンテイ</t>
    </rPh>
    <rPh sb="7" eb="9">
      <t>ジドウ</t>
    </rPh>
    <rPh sb="9" eb="10">
      <t>カズ</t>
    </rPh>
    <phoneticPr fontId="2"/>
  </si>
  <si>
    <t>（各年度決算値，単位：人，％）</t>
    <rPh sb="1" eb="2">
      <t>カク</t>
    </rPh>
    <rPh sb="2" eb="4">
      <t>ネンド</t>
    </rPh>
    <rPh sb="4" eb="6">
      <t>ケッサン</t>
    </rPh>
    <rPh sb="6" eb="7">
      <t>アタイ</t>
    </rPh>
    <phoneticPr fontId="2"/>
  </si>
  <si>
    <t>児童総数
(A)</t>
    <rPh sb="0" eb="2">
      <t>ジドウ</t>
    </rPh>
    <rPh sb="2" eb="4">
      <t>ソウスウ</t>
    </rPh>
    <phoneticPr fontId="3"/>
  </si>
  <si>
    <t>就学援助認定児童数</t>
    <phoneticPr fontId="3"/>
  </si>
  <si>
    <t>比率
(B/A)</t>
    <rPh sb="0" eb="2">
      <t>ヒリツ</t>
    </rPh>
    <phoneticPr fontId="3"/>
  </si>
  <si>
    <t>計(B)</t>
    <rPh sb="0" eb="1">
      <t>ケイ</t>
    </rPh>
    <phoneticPr fontId="3"/>
  </si>
  <si>
    <t>２７年</t>
    <rPh sb="2" eb="3">
      <t>ネン</t>
    </rPh>
    <phoneticPr fontId="3"/>
  </si>
  <si>
    <t>(注) 令和元年度のみ５月１日現在の認定児童数。</t>
    <rPh sb="1" eb="2">
      <t>チュウ</t>
    </rPh>
    <rPh sb="4" eb="6">
      <t>レイワ</t>
    </rPh>
    <rPh sb="6" eb="8">
      <t>ガンネン</t>
    </rPh>
    <rPh sb="8" eb="9">
      <t>ド</t>
    </rPh>
    <rPh sb="12" eb="13">
      <t>ガツ</t>
    </rPh>
    <rPh sb="14" eb="15">
      <t>ニチ</t>
    </rPh>
    <rPh sb="15" eb="17">
      <t>ゲンザイ</t>
    </rPh>
    <rPh sb="18" eb="20">
      <t>ニンテイ</t>
    </rPh>
    <rPh sb="20" eb="22">
      <t>ジドウ</t>
    </rPh>
    <rPh sb="22" eb="23">
      <t>カズ</t>
    </rPh>
    <phoneticPr fontId="3"/>
  </si>
  <si>
    <t>(2) 学校別学級数，児童数及び教職員等の数</t>
    <rPh sb="4" eb="6">
      <t>ガッコウ</t>
    </rPh>
    <rPh sb="6" eb="7">
      <t>ベツ</t>
    </rPh>
    <rPh sb="7" eb="9">
      <t>ガッキュウ</t>
    </rPh>
    <rPh sb="9" eb="10">
      <t>スウ</t>
    </rPh>
    <rPh sb="11" eb="13">
      <t>ジドウ</t>
    </rPh>
    <rPh sb="13" eb="14">
      <t>スウ</t>
    </rPh>
    <rPh sb="14" eb="15">
      <t>オヨ</t>
    </rPh>
    <rPh sb="16" eb="19">
      <t>キョウショクイン</t>
    </rPh>
    <rPh sb="19" eb="20">
      <t>トウ</t>
    </rPh>
    <rPh sb="21" eb="22">
      <t>カズ</t>
    </rPh>
    <phoneticPr fontId="6"/>
  </si>
  <si>
    <t>①学級数及び児童数</t>
    <rPh sb="1" eb="3">
      <t>ガッキュウ</t>
    </rPh>
    <rPh sb="3" eb="4">
      <t>スウ</t>
    </rPh>
    <rPh sb="4" eb="5">
      <t>オヨ</t>
    </rPh>
    <rPh sb="6" eb="8">
      <t>ジドウ</t>
    </rPh>
    <rPh sb="8" eb="9">
      <t>スウ</t>
    </rPh>
    <phoneticPr fontId="6"/>
  </si>
  <si>
    <t>(R1.5.1現在，単位：学級，人)</t>
    <rPh sb="7" eb="9">
      <t>ゲンザイ</t>
    </rPh>
    <rPh sb="10" eb="12">
      <t>タンイ</t>
    </rPh>
    <rPh sb="13" eb="15">
      <t>ガッキュウ</t>
    </rPh>
    <rPh sb="16" eb="17">
      <t>ヒト</t>
    </rPh>
    <phoneticPr fontId="6"/>
  </si>
  <si>
    <t>学校
番号</t>
    <rPh sb="0" eb="2">
      <t>ガッコウ</t>
    </rPh>
    <rPh sb="3" eb="5">
      <t>バンゴウ</t>
    </rPh>
    <phoneticPr fontId="6"/>
  </si>
  <si>
    <t>学校名</t>
    <rPh sb="0" eb="3">
      <t>ガッコウメイ</t>
    </rPh>
    <phoneticPr fontId="6"/>
  </si>
  <si>
    <t>学　　　　　級　　　　　数</t>
    <rPh sb="0" eb="13">
      <t>ガッキュウスウ</t>
    </rPh>
    <phoneticPr fontId="6"/>
  </si>
  <si>
    <t>児　　　　　　　　　　童　　　　　　　　　　数</t>
    <rPh sb="0" eb="23">
      <t>ジドウスウ</t>
    </rPh>
    <phoneticPr fontId="6"/>
  </si>
  <si>
    <t>合 計</t>
    <rPh sb="0" eb="3">
      <t>ゴウケイ</t>
    </rPh>
    <phoneticPr fontId="6"/>
  </si>
  <si>
    <t>単  式  学  級</t>
    <rPh sb="0" eb="4">
      <t>タンシキ</t>
    </rPh>
    <rPh sb="6" eb="10">
      <t>ガッキュウ</t>
    </rPh>
    <phoneticPr fontId="6"/>
  </si>
  <si>
    <t>複式学級</t>
    <rPh sb="0" eb="2">
      <t>フクシキ</t>
    </rPh>
    <rPh sb="2" eb="4">
      <t>ガッキュウ</t>
    </rPh>
    <phoneticPr fontId="6"/>
  </si>
  <si>
    <t>特支学級</t>
    <rPh sb="0" eb="1">
      <t>トク</t>
    </rPh>
    <rPh sb="1" eb="2">
      <t>ササ</t>
    </rPh>
    <rPh sb="2" eb="4">
      <t>ガッキュウ</t>
    </rPh>
    <phoneticPr fontId="6"/>
  </si>
  <si>
    <t>合       計</t>
    <rPh sb="0" eb="9">
      <t>ゴウケイ</t>
    </rPh>
    <phoneticPr fontId="6"/>
  </si>
  <si>
    <t>１  学  年</t>
    <rPh sb="3" eb="7">
      <t>ガクネン</t>
    </rPh>
    <phoneticPr fontId="6"/>
  </si>
  <si>
    <t>２  学  年</t>
    <rPh sb="3" eb="7">
      <t>ガクネン</t>
    </rPh>
    <phoneticPr fontId="6"/>
  </si>
  <si>
    <t>３  学  年</t>
    <rPh sb="3" eb="7">
      <t>ガクネン</t>
    </rPh>
    <phoneticPr fontId="6"/>
  </si>
  <si>
    <t>４  学  年</t>
    <rPh sb="3" eb="7">
      <t>ガクネン</t>
    </rPh>
    <phoneticPr fontId="6"/>
  </si>
  <si>
    <t>５  学  年</t>
    <rPh sb="3" eb="7">
      <t>ガクネン</t>
    </rPh>
    <phoneticPr fontId="6"/>
  </si>
  <si>
    <t>６  学  年</t>
    <rPh sb="3" eb="7">
      <t>ガクネン</t>
    </rPh>
    <phoneticPr fontId="6"/>
  </si>
  <si>
    <t>１学年</t>
    <rPh sb="1" eb="3">
      <t>ガクネン</t>
    </rPh>
    <phoneticPr fontId="6"/>
  </si>
  <si>
    <t>２学年</t>
    <rPh sb="1" eb="3">
      <t>ガクネン</t>
    </rPh>
    <phoneticPr fontId="6"/>
  </si>
  <si>
    <t>３学年</t>
    <rPh sb="1" eb="3">
      <t>ガクネン</t>
    </rPh>
    <phoneticPr fontId="6"/>
  </si>
  <si>
    <t>４学年</t>
    <rPh sb="1" eb="3">
      <t>ガクネン</t>
    </rPh>
    <phoneticPr fontId="6"/>
  </si>
  <si>
    <t>５学年</t>
    <rPh sb="1" eb="3">
      <t>ガクネン</t>
    </rPh>
    <phoneticPr fontId="6"/>
  </si>
  <si>
    <t>６学年</t>
    <rPh sb="1" eb="3">
      <t>ガクネン</t>
    </rPh>
    <phoneticPr fontId="6"/>
  </si>
  <si>
    <t>区</t>
    <rPh sb="0" eb="1">
      <t>ク</t>
    </rPh>
    <phoneticPr fontId="2"/>
  </si>
  <si>
    <t>舞　鶴</t>
    <rPh sb="0" eb="1">
      <t>マイ</t>
    </rPh>
    <rPh sb="2" eb="3">
      <t>ツル</t>
    </rPh>
    <phoneticPr fontId="14"/>
  </si>
  <si>
    <t>当　仁</t>
    <rPh sb="0" eb="1">
      <t>トウ</t>
    </rPh>
    <rPh sb="2" eb="3">
      <t>ジン</t>
    </rPh>
    <phoneticPr fontId="14"/>
  </si>
  <si>
    <t>博　多</t>
    <rPh sb="0" eb="3">
      <t>ハカタ</t>
    </rPh>
    <phoneticPr fontId="14"/>
  </si>
  <si>
    <t>警　固</t>
    <rPh sb="0" eb="3">
      <t>ケゴ</t>
    </rPh>
    <phoneticPr fontId="14"/>
  </si>
  <si>
    <t>西　新</t>
    <rPh sb="0" eb="3">
      <t>ニシジン</t>
    </rPh>
    <phoneticPr fontId="14"/>
  </si>
  <si>
    <t>春　吉</t>
    <rPh sb="0" eb="3">
      <t>ハルヨシ</t>
    </rPh>
    <phoneticPr fontId="14"/>
  </si>
  <si>
    <t>住　吉</t>
    <rPh sb="0" eb="3">
      <t>スミヨシ</t>
    </rPh>
    <phoneticPr fontId="14"/>
  </si>
  <si>
    <t>草ヶ江</t>
    <rPh sb="0" eb="3">
      <t>クサガエ</t>
    </rPh>
    <phoneticPr fontId="14"/>
  </si>
  <si>
    <t>堅　粕</t>
    <rPh sb="0" eb="3">
      <t>カタカス</t>
    </rPh>
    <phoneticPr fontId="14"/>
  </si>
  <si>
    <t>馬　出</t>
    <rPh sb="0" eb="3">
      <t>マイダシ</t>
    </rPh>
    <phoneticPr fontId="14"/>
  </si>
  <si>
    <t>千　代</t>
    <rPh sb="0" eb="3">
      <t>チヨ</t>
    </rPh>
    <phoneticPr fontId="14"/>
  </si>
  <si>
    <t>原</t>
    <rPh sb="0" eb="1">
      <t>ハラ</t>
    </rPh>
    <phoneticPr fontId="14"/>
  </si>
  <si>
    <t>長　尾</t>
    <rPh sb="0" eb="3">
      <t>ナガオ</t>
    </rPh>
    <phoneticPr fontId="14"/>
  </si>
  <si>
    <t>吉　塚</t>
    <rPh sb="0" eb="3">
      <t>ヨシヅカ</t>
    </rPh>
    <phoneticPr fontId="14"/>
  </si>
  <si>
    <t>東住吉</t>
    <rPh sb="0" eb="3">
      <t>ヒガシスミヨシ</t>
    </rPh>
    <phoneticPr fontId="14"/>
  </si>
  <si>
    <t>筥　松</t>
    <rPh sb="0" eb="3">
      <t>ハコマツ</t>
    </rPh>
    <phoneticPr fontId="14"/>
  </si>
  <si>
    <t>平　尾</t>
    <rPh sb="0" eb="3">
      <t>ヒラオ</t>
    </rPh>
    <phoneticPr fontId="14"/>
  </si>
  <si>
    <t>高　宮</t>
    <rPh sb="0" eb="3">
      <t>タカミヤ</t>
    </rPh>
    <phoneticPr fontId="14"/>
  </si>
  <si>
    <t>姪　浜</t>
    <rPh sb="0" eb="3">
      <t>メイノハマ</t>
    </rPh>
    <phoneticPr fontId="14"/>
  </si>
  <si>
    <t>席　田</t>
    <rPh sb="0" eb="3">
      <t>ムシロダ</t>
    </rPh>
    <phoneticPr fontId="14"/>
  </si>
  <si>
    <t>三　宅</t>
    <rPh sb="0" eb="3">
      <t>ミヤケ</t>
    </rPh>
    <phoneticPr fontId="14"/>
  </si>
  <si>
    <t>花　畑</t>
    <rPh sb="0" eb="3">
      <t>ハナハタ</t>
    </rPh>
    <phoneticPr fontId="14"/>
  </si>
  <si>
    <t>月　隈</t>
    <rPh sb="0" eb="3">
      <t>ツキグマ</t>
    </rPh>
    <phoneticPr fontId="14"/>
  </si>
  <si>
    <t>箱　崎</t>
    <rPh sb="0" eb="3">
      <t>ハコザキ</t>
    </rPh>
    <phoneticPr fontId="14"/>
  </si>
  <si>
    <t>壱　岐</t>
    <rPh sb="0" eb="3">
      <t>イキ</t>
    </rPh>
    <phoneticPr fontId="14"/>
  </si>
  <si>
    <t>能　古</t>
    <rPh sb="0" eb="3">
      <t>ノコ</t>
    </rPh>
    <phoneticPr fontId="14"/>
  </si>
  <si>
    <t>今　宿</t>
    <rPh sb="0" eb="3">
      <t>イマジュク</t>
    </rPh>
    <phoneticPr fontId="14"/>
  </si>
  <si>
    <t>今　津</t>
    <rPh sb="0" eb="1">
      <t>イマ</t>
    </rPh>
    <rPh sb="2" eb="3">
      <t>ヅ</t>
    </rPh>
    <phoneticPr fontId="14"/>
  </si>
  <si>
    <t>玉　川</t>
    <rPh sb="0" eb="3">
      <t>タマガワ</t>
    </rPh>
    <phoneticPr fontId="14"/>
  </si>
  <si>
    <t>高　取</t>
    <rPh sb="0" eb="3">
      <t>タカトリ</t>
    </rPh>
    <phoneticPr fontId="14"/>
  </si>
  <si>
    <t>鳥　飼</t>
    <rPh sb="0" eb="3">
      <t>トリカイ</t>
    </rPh>
    <phoneticPr fontId="14"/>
  </si>
  <si>
    <t>(注) （　）内の数字は特別支援学級の児童数で内数</t>
    <rPh sb="1" eb="2">
      <t>チュウ</t>
    </rPh>
    <rPh sb="7" eb="8">
      <t>ナイ</t>
    </rPh>
    <rPh sb="9" eb="11">
      <t>スウジ</t>
    </rPh>
    <rPh sb="12" eb="14">
      <t>トクベツ</t>
    </rPh>
    <rPh sb="14" eb="16">
      <t>シエン</t>
    </rPh>
    <rPh sb="16" eb="18">
      <t>ガッキュウ</t>
    </rPh>
    <rPh sb="19" eb="22">
      <t>ジドウスウ</t>
    </rPh>
    <rPh sb="23" eb="25">
      <t>ウチスウ</t>
    </rPh>
    <phoneticPr fontId="6"/>
  </si>
  <si>
    <t>西高宮</t>
    <rPh sb="0" eb="1">
      <t>ニシ</t>
    </rPh>
    <rPh sb="1" eb="3">
      <t>タカミヤ</t>
    </rPh>
    <phoneticPr fontId="14"/>
  </si>
  <si>
    <t>赤　坂</t>
    <rPh sb="0" eb="3">
      <t>アカサカ</t>
    </rPh>
    <phoneticPr fontId="14"/>
  </si>
  <si>
    <t>百　道</t>
    <rPh sb="0" eb="3">
      <t>モモチ</t>
    </rPh>
    <phoneticPr fontId="14"/>
  </si>
  <si>
    <t>曰　佐</t>
    <rPh sb="0" eb="3">
      <t>オサ</t>
    </rPh>
    <phoneticPr fontId="14"/>
  </si>
  <si>
    <t>宮　竹</t>
    <rPh sb="0" eb="3">
      <t>ミヤタケ</t>
    </rPh>
    <phoneticPr fontId="14"/>
  </si>
  <si>
    <t>田　隈</t>
    <rPh sb="0" eb="3">
      <t>タグマ</t>
    </rPh>
    <phoneticPr fontId="14"/>
  </si>
  <si>
    <t>香　椎</t>
    <rPh sb="0" eb="3">
      <t>カシイ</t>
    </rPh>
    <phoneticPr fontId="14"/>
  </si>
  <si>
    <t>多々良</t>
    <rPh sb="0" eb="3">
      <t>タタラ</t>
    </rPh>
    <phoneticPr fontId="14"/>
  </si>
  <si>
    <t>名　島</t>
    <rPh sb="0" eb="3">
      <t>ナジマ</t>
    </rPh>
    <phoneticPr fontId="14"/>
  </si>
  <si>
    <t>大　楠</t>
    <rPh sb="0" eb="3">
      <t>オオクス</t>
    </rPh>
    <phoneticPr fontId="14"/>
  </si>
  <si>
    <t>春　住</t>
    <rPh sb="0" eb="1">
      <t>ハル</t>
    </rPh>
    <rPh sb="2" eb="3">
      <t>スミ</t>
    </rPh>
    <phoneticPr fontId="14"/>
  </si>
  <si>
    <t>板　付</t>
    <rPh sb="0" eb="3">
      <t>イタヅケ</t>
    </rPh>
    <phoneticPr fontId="14"/>
  </si>
  <si>
    <t>那　珂</t>
    <rPh sb="0" eb="3">
      <t>ナカ</t>
    </rPh>
    <phoneticPr fontId="14"/>
  </si>
  <si>
    <t>那珂南</t>
    <rPh sb="0" eb="2">
      <t>ナカ</t>
    </rPh>
    <rPh sb="2" eb="3">
      <t>ミナミ</t>
    </rPh>
    <phoneticPr fontId="14"/>
  </si>
  <si>
    <t>香住丘</t>
    <rPh sb="0" eb="3">
      <t>カスミガオカ</t>
    </rPh>
    <phoneticPr fontId="14"/>
  </si>
  <si>
    <t>東　光</t>
    <rPh sb="0" eb="3">
      <t>トウコウ</t>
    </rPh>
    <phoneticPr fontId="14"/>
  </si>
  <si>
    <t>南当仁</t>
    <rPh sb="0" eb="1">
      <t>ミナミ</t>
    </rPh>
    <rPh sb="1" eb="2">
      <t>トウ</t>
    </rPh>
    <rPh sb="2" eb="3">
      <t>ジン</t>
    </rPh>
    <phoneticPr fontId="14"/>
  </si>
  <si>
    <t>東吉塚</t>
    <rPh sb="0" eb="1">
      <t>ヒガシ</t>
    </rPh>
    <rPh sb="1" eb="3">
      <t>ヨシヅカ</t>
    </rPh>
    <phoneticPr fontId="14"/>
  </si>
  <si>
    <t>若　久</t>
    <rPh sb="0" eb="3">
      <t>ワカヒサ</t>
    </rPh>
    <phoneticPr fontId="14"/>
  </si>
  <si>
    <t>笹　丘</t>
    <rPh sb="0" eb="3">
      <t>ササオカ</t>
    </rPh>
    <phoneticPr fontId="14"/>
  </si>
  <si>
    <t>内　浜</t>
    <rPh sb="0" eb="3">
      <t>ウチハマ</t>
    </rPh>
    <phoneticPr fontId="14"/>
  </si>
  <si>
    <t>室　見</t>
    <rPh sb="0" eb="3">
      <t>ムロミ</t>
    </rPh>
    <phoneticPr fontId="14"/>
  </si>
  <si>
    <t>別　府</t>
    <rPh sb="0" eb="3">
      <t>ベフ</t>
    </rPh>
    <phoneticPr fontId="14"/>
  </si>
  <si>
    <t>和　白</t>
    <rPh sb="0" eb="3">
      <t>ワジロ</t>
    </rPh>
    <phoneticPr fontId="14"/>
  </si>
  <si>
    <t>金　武</t>
    <rPh sb="0" eb="3">
      <t>カナタケ</t>
    </rPh>
    <phoneticPr fontId="14"/>
  </si>
  <si>
    <t>周船寺</t>
    <rPh sb="0" eb="3">
      <t>スセンジ</t>
    </rPh>
    <phoneticPr fontId="14"/>
  </si>
  <si>
    <t>元　岡</t>
    <rPh sb="0" eb="3">
      <t>モトオカ</t>
    </rPh>
    <phoneticPr fontId="14"/>
  </si>
  <si>
    <t>北　崎</t>
    <rPh sb="0" eb="3">
      <t>キタザキ</t>
    </rPh>
    <phoneticPr fontId="14"/>
  </si>
  <si>
    <t>玄　界</t>
    <rPh sb="0" eb="1">
      <t>ゲン</t>
    </rPh>
    <rPh sb="2" eb="3">
      <t>カイ</t>
    </rPh>
    <phoneticPr fontId="14"/>
  </si>
  <si>
    <t>小　呂</t>
    <rPh sb="0" eb="3">
      <t>オロ</t>
    </rPh>
    <phoneticPr fontId="14"/>
  </si>
  <si>
    <t>千　早</t>
    <rPh sb="0" eb="3">
      <t>チハヤ</t>
    </rPh>
    <phoneticPr fontId="14"/>
  </si>
  <si>
    <t>小　笹</t>
    <rPh sb="0" eb="3">
      <t>オザサ</t>
    </rPh>
    <phoneticPr fontId="14"/>
  </si>
  <si>
    <t>七　隈</t>
    <rPh sb="0" eb="3">
      <t>ナナクマ</t>
    </rPh>
    <phoneticPr fontId="14"/>
  </si>
  <si>
    <t>老　司</t>
    <rPh sb="0" eb="3">
      <t>ロウジ</t>
    </rPh>
    <phoneticPr fontId="14"/>
  </si>
  <si>
    <t>原　西</t>
    <rPh sb="0" eb="1">
      <t>ハラ</t>
    </rPh>
    <rPh sb="2" eb="3">
      <t>ニシ</t>
    </rPh>
    <phoneticPr fontId="14"/>
  </si>
  <si>
    <t>長　住</t>
    <rPh sb="0" eb="3">
      <t>ナガズミ</t>
    </rPh>
    <phoneticPr fontId="14"/>
  </si>
  <si>
    <t>原　北</t>
    <rPh sb="0" eb="1">
      <t>ハラ</t>
    </rPh>
    <rPh sb="2" eb="3">
      <t>キタ</t>
    </rPh>
    <phoneticPr fontId="14"/>
  </si>
  <si>
    <t>筑紫丘</t>
    <rPh sb="0" eb="3">
      <t>チクシガオカ</t>
    </rPh>
    <phoneticPr fontId="14"/>
  </si>
  <si>
    <t>西花畑</t>
    <rPh sb="0" eb="1">
      <t>ニシ</t>
    </rPh>
    <rPh sb="1" eb="3">
      <t>ハナハタ</t>
    </rPh>
    <phoneticPr fontId="14"/>
  </si>
  <si>
    <t>弥　永</t>
    <rPh sb="0" eb="3">
      <t>ヤナガ</t>
    </rPh>
    <phoneticPr fontId="14"/>
  </si>
  <si>
    <t>堤</t>
    <rPh sb="0" eb="1">
      <t>ツツミ</t>
    </rPh>
    <phoneticPr fontId="14"/>
  </si>
  <si>
    <t>飯　倉</t>
    <rPh sb="0" eb="3">
      <t>イイクラ</t>
    </rPh>
    <phoneticPr fontId="14"/>
  </si>
  <si>
    <t>城　浜</t>
    <rPh sb="0" eb="3">
      <t>シロハマ</t>
    </rPh>
    <phoneticPr fontId="14"/>
  </si>
  <si>
    <t>若　宮</t>
    <rPh sb="0" eb="3">
      <t>ワカミヤ</t>
    </rPh>
    <phoneticPr fontId="14"/>
  </si>
  <si>
    <t>城　南</t>
    <rPh sb="0" eb="3">
      <t>ジョウナン</t>
    </rPh>
    <phoneticPr fontId="14"/>
  </si>
  <si>
    <t>勝　馬</t>
    <rPh sb="0" eb="3">
      <t>カツマ</t>
    </rPh>
    <phoneticPr fontId="14"/>
  </si>
  <si>
    <t>志賀島</t>
    <rPh sb="0" eb="3">
      <t>シカシマ</t>
    </rPh>
    <phoneticPr fontId="14"/>
  </si>
  <si>
    <t>西戸崎</t>
    <rPh sb="0" eb="3">
      <t>サイトザキ</t>
    </rPh>
    <phoneticPr fontId="14"/>
  </si>
  <si>
    <t>東花畑</t>
    <rPh sb="0" eb="1">
      <t>ヒガシ</t>
    </rPh>
    <rPh sb="1" eb="3">
      <t>ハナハタ</t>
    </rPh>
    <phoneticPr fontId="14"/>
  </si>
  <si>
    <t>金　山</t>
    <rPh sb="0" eb="3">
      <t>カナヤマ</t>
    </rPh>
    <phoneticPr fontId="14"/>
  </si>
  <si>
    <t>下山門</t>
    <rPh sb="0" eb="3">
      <t>シモヤマト</t>
    </rPh>
    <phoneticPr fontId="14"/>
  </si>
  <si>
    <t>長　丘</t>
    <rPh sb="0" eb="3">
      <t>ナガオカ</t>
    </rPh>
    <phoneticPr fontId="14"/>
  </si>
  <si>
    <t>美和台</t>
    <rPh sb="0" eb="3">
      <t>ミワダイ</t>
    </rPh>
    <phoneticPr fontId="14"/>
  </si>
  <si>
    <t>八　田</t>
    <rPh sb="0" eb="3">
      <t>ハッタ</t>
    </rPh>
    <phoneticPr fontId="14"/>
  </si>
  <si>
    <t>板付北</t>
    <rPh sb="0" eb="2">
      <t>イタヅケ</t>
    </rPh>
    <rPh sb="2" eb="3">
      <t>キタ</t>
    </rPh>
    <phoneticPr fontId="14"/>
  </si>
  <si>
    <t>西長住</t>
    <rPh sb="0" eb="3">
      <t>ニシナガズミ</t>
    </rPh>
    <phoneticPr fontId="14"/>
  </si>
  <si>
    <t>賀　茂</t>
    <rPh sb="0" eb="3">
      <t>カモ</t>
    </rPh>
    <phoneticPr fontId="14"/>
  </si>
  <si>
    <t>脇　山</t>
    <rPh sb="0" eb="3">
      <t>ワキヤマ</t>
    </rPh>
    <phoneticPr fontId="14"/>
  </si>
  <si>
    <t>内　野</t>
    <rPh sb="0" eb="3">
      <t>ウチノ</t>
    </rPh>
    <phoneticPr fontId="14"/>
  </si>
  <si>
    <t>曲　渕</t>
    <rPh sb="0" eb="3">
      <t>マガリフチ</t>
    </rPh>
    <phoneticPr fontId="14"/>
  </si>
  <si>
    <t>入　部</t>
    <rPh sb="0" eb="3">
      <t>イルベ</t>
    </rPh>
    <phoneticPr fontId="14"/>
  </si>
  <si>
    <t>東月隈</t>
    <rPh sb="0" eb="3">
      <t>ヒガシツキグマ</t>
    </rPh>
    <phoneticPr fontId="14"/>
  </si>
  <si>
    <t>有　田</t>
    <rPh sb="0" eb="3">
      <t>アリタ</t>
    </rPh>
    <phoneticPr fontId="14"/>
  </si>
  <si>
    <t>壱岐南</t>
    <rPh sb="0" eb="2">
      <t>イキ</t>
    </rPh>
    <rPh sb="2" eb="3">
      <t>ミナミ</t>
    </rPh>
    <phoneticPr fontId="14"/>
  </si>
  <si>
    <t>和白東</t>
    <rPh sb="0" eb="2">
      <t>ワジロ</t>
    </rPh>
    <rPh sb="2" eb="3">
      <t>ヒガシ</t>
    </rPh>
    <phoneticPr fontId="14"/>
  </si>
  <si>
    <t>片　江</t>
    <rPh sb="0" eb="3">
      <t>カタエ</t>
    </rPh>
    <phoneticPr fontId="14"/>
  </si>
  <si>
    <t>野　芥</t>
    <rPh sb="0" eb="3">
      <t>ノケ</t>
    </rPh>
    <phoneticPr fontId="14"/>
  </si>
  <si>
    <t>西　陵</t>
    <rPh sb="0" eb="3">
      <t>セイリョウ</t>
    </rPh>
    <phoneticPr fontId="14"/>
  </si>
  <si>
    <t>舞松原</t>
    <rPh sb="0" eb="3">
      <t>マイマツバラ</t>
    </rPh>
    <phoneticPr fontId="14"/>
  </si>
  <si>
    <t>福　浜</t>
    <rPh sb="0" eb="3">
      <t>フクハマ</t>
    </rPh>
    <phoneticPr fontId="14"/>
  </si>
  <si>
    <t>南片江</t>
    <rPh sb="0" eb="3">
      <t>ミナミカタエ</t>
    </rPh>
    <phoneticPr fontId="14"/>
  </si>
  <si>
    <t>大　原</t>
    <rPh sb="0" eb="3">
      <t>オオハラ</t>
    </rPh>
    <phoneticPr fontId="14"/>
  </si>
  <si>
    <t>香椎東</t>
    <rPh sb="0" eb="2">
      <t>カシイ</t>
    </rPh>
    <rPh sb="2" eb="3">
      <t>ヒガシ</t>
    </rPh>
    <phoneticPr fontId="14"/>
  </si>
  <si>
    <t>弥永西</t>
    <rPh sb="0" eb="2">
      <t>ヤナガ</t>
    </rPh>
    <rPh sb="2" eb="3">
      <t>ニシ</t>
    </rPh>
    <phoneticPr fontId="14"/>
  </si>
  <si>
    <t>東若久</t>
    <rPh sb="0" eb="1">
      <t>ヒガシ</t>
    </rPh>
    <rPh sb="1" eb="3">
      <t>ワカヒサ</t>
    </rPh>
    <phoneticPr fontId="14"/>
  </si>
  <si>
    <t>四箇田</t>
    <rPh sb="0" eb="3">
      <t>シカタ</t>
    </rPh>
    <phoneticPr fontId="14"/>
  </si>
  <si>
    <t>壱岐東</t>
    <rPh sb="0" eb="2">
      <t>イキ</t>
    </rPh>
    <rPh sb="2" eb="3">
      <t>ヒガシ</t>
    </rPh>
    <phoneticPr fontId="14"/>
  </si>
  <si>
    <t>石　丸</t>
    <rPh sb="0" eb="3">
      <t>イシマル</t>
    </rPh>
    <phoneticPr fontId="14"/>
  </si>
  <si>
    <t>鶴　田</t>
    <rPh sb="0" eb="3">
      <t>ツルタ</t>
    </rPh>
    <phoneticPr fontId="14"/>
  </si>
  <si>
    <t>田　島</t>
    <rPh sb="0" eb="3">
      <t>タジマ</t>
    </rPh>
    <phoneticPr fontId="14"/>
  </si>
  <si>
    <t>愛　宕</t>
    <rPh sb="0" eb="3">
      <t>アタゴ</t>
    </rPh>
    <phoneticPr fontId="14"/>
  </si>
  <si>
    <t>福　重</t>
    <rPh sb="0" eb="3">
      <t>フクシゲ</t>
    </rPh>
    <phoneticPr fontId="14"/>
  </si>
  <si>
    <t>三　筑</t>
    <rPh sb="0" eb="3">
      <t>サンチク</t>
    </rPh>
    <phoneticPr fontId="14"/>
  </si>
  <si>
    <t>飯　原</t>
    <rPh sb="0" eb="3">
      <t>イイハラ</t>
    </rPh>
    <phoneticPr fontId="14"/>
  </si>
  <si>
    <t>青　葉</t>
    <rPh sb="0" eb="3">
      <t>アオバ</t>
    </rPh>
    <phoneticPr fontId="14"/>
  </si>
  <si>
    <t>奈　多</t>
    <rPh sb="0" eb="3">
      <t>ナタ</t>
    </rPh>
    <phoneticPr fontId="14"/>
  </si>
  <si>
    <t>野多目</t>
    <rPh sb="0" eb="1">
      <t>ノ</t>
    </rPh>
    <rPh sb="1" eb="2">
      <t>タメ</t>
    </rPh>
    <rPh sb="2" eb="3">
      <t>メ</t>
    </rPh>
    <phoneticPr fontId="14"/>
  </si>
  <si>
    <t>高　木</t>
    <rPh sb="0" eb="3">
      <t>タカギ</t>
    </rPh>
    <phoneticPr fontId="14"/>
  </si>
  <si>
    <t>堤　丘</t>
    <rPh sb="0" eb="3">
      <t>ツツミガオカ</t>
    </rPh>
    <phoneticPr fontId="14"/>
  </si>
  <si>
    <t>有　住</t>
    <rPh sb="0" eb="3">
      <t>アリズミ</t>
    </rPh>
    <phoneticPr fontId="14"/>
  </si>
  <si>
    <t>城　原</t>
    <rPh sb="0" eb="1">
      <t>ジョウ</t>
    </rPh>
    <rPh sb="2" eb="3">
      <t>ハル</t>
    </rPh>
    <phoneticPr fontId="14"/>
  </si>
  <si>
    <t>香椎浜</t>
    <rPh sb="0" eb="3">
      <t>カシイハマ</t>
    </rPh>
    <phoneticPr fontId="14"/>
  </si>
  <si>
    <t>大　池</t>
    <rPh sb="0" eb="3">
      <t>オオイケ</t>
    </rPh>
    <phoneticPr fontId="14"/>
  </si>
  <si>
    <t>早　良</t>
    <rPh sb="0" eb="3">
      <t>サワラ</t>
    </rPh>
    <phoneticPr fontId="14"/>
  </si>
  <si>
    <t>香椎下原</t>
    <rPh sb="0" eb="2">
      <t>カシイ</t>
    </rPh>
    <rPh sb="2" eb="4">
      <t>シモバル</t>
    </rPh>
    <phoneticPr fontId="14"/>
  </si>
  <si>
    <t>弥　生</t>
    <rPh sb="0" eb="3">
      <t>ヤヨイ</t>
    </rPh>
    <phoneticPr fontId="14"/>
  </si>
  <si>
    <t>塩　原</t>
    <rPh sb="0" eb="3">
      <t>シオバル</t>
    </rPh>
    <phoneticPr fontId="14"/>
  </si>
  <si>
    <t>田　村</t>
    <rPh sb="0" eb="3">
      <t>タムラ</t>
    </rPh>
    <phoneticPr fontId="14"/>
  </si>
  <si>
    <t>千早西</t>
    <rPh sb="0" eb="2">
      <t>チハヤ</t>
    </rPh>
    <rPh sb="2" eb="3">
      <t>ニシ</t>
    </rPh>
    <phoneticPr fontId="14"/>
  </si>
  <si>
    <t>東箱崎</t>
    <rPh sb="0" eb="1">
      <t>ヒガシ</t>
    </rPh>
    <rPh sb="1" eb="3">
      <t>ハコザキ</t>
    </rPh>
    <phoneticPr fontId="14"/>
  </si>
  <si>
    <t>柏　原</t>
    <rPh sb="0" eb="3">
      <t>カシハラ</t>
    </rPh>
    <phoneticPr fontId="14"/>
  </si>
  <si>
    <t>飯倉中央</t>
    <rPh sb="0" eb="2">
      <t>イイクラ</t>
    </rPh>
    <rPh sb="2" eb="4">
      <t>チュウオウ</t>
    </rPh>
    <phoneticPr fontId="14"/>
  </si>
  <si>
    <t>玄　洋</t>
    <rPh sb="0" eb="1">
      <t>ゲン</t>
    </rPh>
    <rPh sb="2" eb="3">
      <t>ヨウ</t>
    </rPh>
    <phoneticPr fontId="14"/>
  </si>
  <si>
    <t>小田部</t>
    <rPh sb="0" eb="3">
      <t>オタベ</t>
    </rPh>
    <phoneticPr fontId="14"/>
  </si>
  <si>
    <t>香　陵</t>
    <rPh sb="0" eb="3">
      <t>コウリョウ</t>
    </rPh>
    <phoneticPr fontId="14"/>
  </si>
  <si>
    <t>百道浜</t>
    <rPh sb="0" eb="3">
      <t>モモチハマ</t>
    </rPh>
    <phoneticPr fontId="14"/>
  </si>
  <si>
    <t>松　島</t>
    <rPh sb="0" eb="3">
      <t>マツシマ</t>
    </rPh>
    <phoneticPr fontId="14"/>
  </si>
  <si>
    <t>横　手</t>
    <rPh sb="0" eb="3">
      <t>ヨコテ</t>
    </rPh>
    <phoneticPr fontId="14"/>
  </si>
  <si>
    <t>三　苫</t>
    <rPh sb="0" eb="3">
      <t>ミトマ</t>
    </rPh>
    <phoneticPr fontId="14"/>
  </si>
  <si>
    <t>愛宕浜</t>
    <rPh sb="0" eb="3">
      <t>アタゴハマ</t>
    </rPh>
    <phoneticPr fontId="14"/>
  </si>
  <si>
    <t>姪　北</t>
    <rPh sb="0" eb="1">
      <t>メイ</t>
    </rPh>
    <rPh sb="2" eb="3">
      <t>キタ</t>
    </rPh>
    <phoneticPr fontId="14"/>
  </si>
  <si>
    <t>照　葉</t>
    <rPh sb="0" eb="1">
      <t>アキラ</t>
    </rPh>
    <rPh sb="2" eb="3">
      <t>ハ</t>
    </rPh>
    <phoneticPr fontId="14"/>
  </si>
  <si>
    <t>西　都</t>
    <rPh sb="0" eb="1">
      <t>ニシ</t>
    </rPh>
    <rPh sb="2" eb="3">
      <t>ト</t>
    </rPh>
    <phoneticPr fontId="14"/>
  </si>
  <si>
    <t>照葉北</t>
    <rPh sb="0" eb="2">
      <t>テリハ</t>
    </rPh>
    <rPh sb="2" eb="3">
      <t>キタ</t>
    </rPh>
    <phoneticPr fontId="14"/>
  </si>
  <si>
    <t>東</t>
    <phoneticPr fontId="2"/>
  </si>
  <si>
    <t>博多</t>
    <phoneticPr fontId="2"/>
  </si>
  <si>
    <t>中央</t>
    <phoneticPr fontId="2"/>
  </si>
  <si>
    <t>南</t>
    <phoneticPr fontId="2"/>
  </si>
  <si>
    <t>城南</t>
    <phoneticPr fontId="2"/>
  </si>
  <si>
    <t>早良</t>
    <phoneticPr fontId="2"/>
  </si>
  <si>
    <t>西</t>
    <rPh sb="0" eb="1">
      <t>ニシ</t>
    </rPh>
    <phoneticPr fontId="2"/>
  </si>
  <si>
    <t>-</t>
    <phoneticPr fontId="2"/>
  </si>
  <si>
    <t>多々良</t>
    <phoneticPr fontId="2"/>
  </si>
  <si>
    <t>南当仁</t>
    <phoneticPr fontId="2"/>
  </si>
  <si>
    <t>西花畑</t>
    <phoneticPr fontId="2"/>
  </si>
  <si>
    <t>志賀島</t>
    <phoneticPr fontId="2"/>
  </si>
  <si>
    <t>下山門</t>
    <phoneticPr fontId="2"/>
  </si>
  <si>
    <t>板付北</t>
    <phoneticPr fontId="2"/>
  </si>
  <si>
    <t>壱岐南</t>
    <phoneticPr fontId="2"/>
  </si>
  <si>
    <t>南片江</t>
    <phoneticPr fontId="2"/>
  </si>
  <si>
    <t>香椎東</t>
    <phoneticPr fontId="2"/>
  </si>
  <si>
    <t>東若久</t>
    <phoneticPr fontId="2"/>
  </si>
  <si>
    <t>壱岐東</t>
    <phoneticPr fontId="2"/>
  </si>
  <si>
    <t>小田部</t>
    <phoneticPr fontId="2"/>
  </si>
  <si>
    <t>香　陵</t>
    <phoneticPr fontId="2"/>
  </si>
  <si>
    <t>百道浜</t>
    <phoneticPr fontId="2"/>
  </si>
  <si>
    <t>チェック⇒</t>
    <phoneticPr fontId="2"/>
  </si>
  <si>
    <t>(4) 障がい種別特別支援学級設置校</t>
    <rPh sb="4" eb="5">
      <t>サワ</t>
    </rPh>
    <rPh sb="7" eb="9">
      <t>シュベツ</t>
    </rPh>
    <rPh sb="9" eb="11">
      <t>トクベツ</t>
    </rPh>
    <rPh sb="11" eb="13">
      <t>シエン</t>
    </rPh>
    <rPh sb="13" eb="15">
      <t>ガッキュウ</t>
    </rPh>
    <rPh sb="15" eb="18">
      <t>セッチコウ</t>
    </rPh>
    <phoneticPr fontId="3"/>
  </si>
  <si>
    <t>① 知的障がい（１４０校）</t>
    <rPh sb="2" eb="4">
      <t>チテキ</t>
    </rPh>
    <rPh sb="4" eb="5">
      <t>サワ</t>
    </rPh>
    <rPh sb="11" eb="12">
      <t>コウ</t>
    </rPh>
    <phoneticPr fontId="3"/>
  </si>
  <si>
    <t>(R1.5.1現在，単位：学級，人）</t>
    <phoneticPr fontId="2"/>
  </si>
  <si>
    <t>区</t>
    <rPh sb="0" eb="1">
      <t>ク</t>
    </rPh>
    <phoneticPr fontId="3"/>
  </si>
  <si>
    <t>学校
番号</t>
    <rPh sb="0" eb="2">
      <t>ガッコウ</t>
    </rPh>
    <rPh sb="3" eb="5">
      <t>バンゴウ</t>
    </rPh>
    <phoneticPr fontId="3"/>
  </si>
  <si>
    <t>学  校  名</t>
    <rPh sb="0" eb="1">
      <t>ガク</t>
    </rPh>
    <rPh sb="3" eb="4">
      <t>コウ</t>
    </rPh>
    <rPh sb="6" eb="7">
      <t>メイ</t>
    </rPh>
    <phoneticPr fontId="3"/>
  </si>
  <si>
    <t>児    童　　数</t>
  </si>
  <si>
    <t>計</t>
  </si>
  <si>
    <t>１学年</t>
  </si>
  <si>
    <t>２学年</t>
  </si>
  <si>
    <t>３学年</t>
  </si>
  <si>
    <t>４学年</t>
  </si>
  <si>
    <t>５学年</t>
  </si>
  <si>
    <t>６学年</t>
  </si>
  <si>
    <t>東</t>
    <rPh sb="0" eb="1">
      <t>ヒガシ</t>
    </rPh>
    <phoneticPr fontId="12"/>
  </si>
  <si>
    <t>博多</t>
    <rPh sb="0" eb="2">
      <t>ハカタ</t>
    </rPh>
    <phoneticPr fontId="12"/>
  </si>
  <si>
    <t>中央</t>
    <rPh sb="0" eb="2">
      <t>チュウオウ</t>
    </rPh>
    <phoneticPr fontId="12"/>
  </si>
  <si>
    <t>南</t>
    <rPh sb="0" eb="1">
      <t>ミナミ</t>
    </rPh>
    <phoneticPr fontId="12"/>
  </si>
  <si>
    <t>城南</t>
    <rPh sb="0" eb="2">
      <t>ジョウナン</t>
    </rPh>
    <phoneticPr fontId="12"/>
  </si>
  <si>
    <t>早良</t>
    <rPh sb="0" eb="2">
      <t>サワラ</t>
    </rPh>
    <phoneticPr fontId="12"/>
  </si>
  <si>
    <t>西</t>
    <rPh sb="0" eb="1">
      <t>セイ</t>
    </rPh>
    <phoneticPr fontId="12"/>
  </si>
  <si>
    <t>東</t>
    <rPh sb="0" eb="1">
      <t>ヒガシ</t>
    </rPh>
    <phoneticPr fontId="3"/>
  </si>
  <si>
    <t>(R1.5.1現在，単位：学級，人）</t>
    <phoneticPr fontId="2"/>
  </si>
  <si>
    <t>博多</t>
    <rPh sb="0" eb="2">
      <t>ハカタ</t>
    </rPh>
    <phoneticPr fontId="3"/>
  </si>
  <si>
    <t>中央</t>
    <rPh sb="0" eb="2">
      <t>チュウオウ</t>
    </rPh>
    <phoneticPr fontId="3"/>
  </si>
  <si>
    <t>草ケ江</t>
  </si>
  <si>
    <t>南</t>
    <rPh sb="0" eb="1">
      <t>ミナミ</t>
    </rPh>
    <phoneticPr fontId="3"/>
  </si>
  <si>
    <t>城南</t>
    <rPh sb="0" eb="2">
      <t>ジョウナン</t>
    </rPh>
    <phoneticPr fontId="3"/>
  </si>
  <si>
    <t>(R1.5.1現在，単位：学級，人）</t>
    <phoneticPr fontId="2"/>
  </si>
  <si>
    <t>早良</t>
    <rPh sb="0" eb="2">
      <t>サワラ</t>
    </rPh>
    <phoneticPr fontId="3"/>
  </si>
  <si>
    <t>西</t>
    <rPh sb="0" eb="1">
      <t>ニシ</t>
    </rPh>
    <phoneticPr fontId="3"/>
  </si>
  <si>
    <t>合　　　計</t>
    <rPh sb="0" eb="1">
      <t>ゴウ</t>
    </rPh>
    <rPh sb="4" eb="5">
      <t>ケイ</t>
    </rPh>
    <phoneticPr fontId="3"/>
  </si>
  <si>
    <t>② 肢体不自由（４校）</t>
    <rPh sb="2" eb="4">
      <t>シタイ</t>
    </rPh>
    <rPh sb="4" eb="7">
      <t>フジユウ</t>
    </rPh>
    <rPh sb="9" eb="10">
      <t>コウ</t>
    </rPh>
    <phoneticPr fontId="3"/>
  </si>
  <si>
    <t>(R1.5.1現在，単位：学級，人）</t>
    <phoneticPr fontId="2"/>
  </si>
  <si>
    <t>東</t>
    <rPh sb="0" eb="1">
      <t>ヒガシ</t>
    </rPh>
    <phoneticPr fontId="19"/>
  </si>
  <si>
    <t>東</t>
  </si>
  <si>
    <t>中央</t>
    <rPh sb="0" eb="2">
      <t>チュウオウ</t>
    </rPh>
    <phoneticPr fontId="19"/>
  </si>
  <si>
    <t>中央</t>
  </si>
  <si>
    <t>南</t>
  </si>
  <si>
    <t>西</t>
    <rPh sb="0" eb="1">
      <t>ニシ</t>
    </rPh>
    <phoneticPr fontId="19"/>
  </si>
  <si>
    <t>西</t>
  </si>
  <si>
    <t>③ 病弱・身体虚弱（４校）</t>
    <rPh sb="2" eb="4">
      <t>ビョウジャク</t>
    </rPh>
    <rPh sb="5" eb="7">
      <t>シンタイ</t>
    </rPh>
    <rPh sb="7" eb="9">
      <t>キョジャク</t>
    </rPh>
    <rPh sb="11" eb="12">
      <t>コウ</t>
    </rPh>
    <phoneticPr fontId="3"/>
  </si>
  <si>
    <t>東</t>
    <phoneticPr fontId="3"/>
  </si>
  <si>
    <t>博多</t>
    <phoneticPr fontId="3"/>
  </si>
  <si>
    <t>城南</t>
    <phoneticPr fontId="3"/>
  </si>
  <si>
    <t>④ 弱視（１校）</t>
    <rPh sb="2" eb="3">
      <t>ジャク</t>
    </rPh>
    <rPh sb="3" eb="4">
      <t>シ</t>
    </rPh>
    <rPh sb="6" eb="7">
      <t>コウ</t>
    </rPh>
    <phoneticPr fontId="3"/>
  </si>
  <si>
    <t>⑤ 情緒障がい（９校）</t>
    <rPh sb="2" eb="4">
      <t>ジョウチョ</t>
    </rPh>
    <rPh sb="4" eb="5">
      <t>サワ</t>
    </rPh>
    <rPh sb="9" eb="10">
      <t>コウ</t>
    </rPh>
    <phoneticPr fontId="3"/>
  </si>
  <si>
    <t>東</t>
    <phoneticPr fontId="2"/>
  </si>
  <si>
    <t>博多</t>
    <rPh sb="0" eb="2">
      <t>ハカタ</t>
    </rPh>
    <phoneticPr fontId="19"/>
  </si>
  <si>
    <t>博多</t>
    <phoneticPr fontId="2"/>
  </si>
  <si>
    <t>南</t>
    <rPh sb="0" eb="1">
      <t>ミナミ</t>
    </rPh>
    <phoneticPr fontId="19"/>
  </si>
  <si>
    <t>南</t>
    <phoneticPr fontId="2"/>
  </si>
  <si>
    <t>早良</t>
    <rPh sb="0" eb="2">
      <t>サワラ</t>
    </rPh>
    <phoneticPr fontId="19"/>
  </si>
  <si>
    <t>早良</t>
    <phoneticPr fontId="2"/>
  </si>
  <si>
    <t>⑥ 難聴（１校）</t>
    <rPh sb="2" eb="3">
      <t>ナン</t>
    </rPh>
    <rPh sb="3" eb="4">
      <t>チョウ</t>
    </rPh>
    <rPh sb="6" eb="7">
      <t>コウ</t>
    </rPh>
    <phoneticPr fontId="3"/>
  </si>
  <si>
    <t>東</t>
    <phoneticPr fontId="3"/>
  </si>
  <si>
    <t>総計</t>
    <rPh sb="0" eb="2">
      <t>ソウケイ</t>
    </rPh>
    <phoneticPr fontId="3"/>
  </si>
  <si>
    <t>（R1.5.1現在，単位：㎡，室）</t>
    <phoneticPr fontId="28"/>
  </si>
  <si>
    <t>学校番号
学 校 名</t>
    <rPh sb="5" eb="6">
      <t>マナブ</t>
    </rPh>
    <rPh sb="7" eb="8">
      <t>コウ</t>
    </rPh>
    <rPh sb="9" eb="10">
      <t>ナ</t>
    </rPh>
    <phoneticPr fontId="28"/>
  </si>
  <si>
    <t>校 地 面 積</t>
  </si>
  <si>
    <t>校 舎
面 積</t>
    <rPh sb="4" eb="5">
      <t>メン</t>
    </rPh>
    <rPh sb="6" eb="7">
      <t>セキ</t>
    </rPh>
    <phoneticPr fontId="28"/>
  </si>
  <si>
    <t>普  通
教室数</t>
    <rPh sb="5" eb="7">
      <t>キョウシツ</t>
    </rPh>
    <rPh sb="7" eb="8">
      <t>カズ</t>
    </rPh>
    <phoneticPr fontId="28"/>
  </si>
  <si>
    <t>特 別 教 室 保 有 状 況</t>
  </si>
  <si>
    <t>そ の 他</t>
  </si>
  <si>
    <t>総 面 積</t>
  </si>
  <si>
    <t>借用地
(再掲)</t>
    <phoneticPr fontId="28"/>
  </si>
  <si>
    <t>理 科</t>
    <phoneticPr fontId="28"/>
  </si>
  <si>
    <t>音　楽</t>
    <rPh sb="0" eb="3">
      <t>オンガク</t>
    </rPh>
    <phoneticPr fontId="17"/>
  </si>
  <si>
    <t>家 庭</t>
    <rPh sb="0" eb="1">
      <t>イエ</t>
    </rPh>
    <rPh sb="2" eb="3">
      <t>ニワ</t>
    </rPh>
    <phoneticPr fontId="17"/>
  </si>
  <si>
    <t>図 工</t>
    <phoneticPr fontId="28"/>
  </si>
  <si>
    <t>図 書</t>
    <phoneticPr fontId="28"/>
  </si>
  <si>
    <t>視聴覚</t>
    <rPh sb="0" eb="3">
      <t>シチョウカク</t>
    </rPh>
    <phoneticPr fontId="17"/>
  </si>
  <si>
    <t>講堂兼
体育館</t>
    <phoneticPr fontId="28"/>
  </si>
  <si>
    <t>プール</t>
    <phoneticPr fontId="28"/>
  </si>
  <si>
    <t>第１</t>
  </si>
  <si>
    <t>第２</t>
  </si>
  <si>
    <t>合   計</t>
  </si>
  <si>
    <t>舞    鶴</t>
    <rPh sb="0" eb="1">
      <t>マイ</t>
    </rPh>
    <rPh sb="5" eb="6">
      <t>ツル</t>
    </rPh>
    <phoneticPr fontId="17"/>
  </si>
  <si>
    <t>-</t>
  </si>
  <si>
    <t>○</t>
  </si>
  <si>
    <t>当    仁</t>
  </si>
  <si>
    <t>博  　多</t>
  </si>
  <si>
    <t>警    固</t>
  </si>
  <si>
    <t>（注）1　校地面積・校舎面積は、福岡市公有財産台帳による（体育館等も含む）。</t>
    <phoneticPr fontId="28"/>
  </si>
  <si>
    <t>　　　2　特別教室欄の△は、他の特別教室との共用を示す。</t>
    <phoneticPr fontId="28"/>
  </si>
  <si>
    <t>借用地
(再掲)</t>
    <phoneticPr fontId="28"/>
  </si>
  <si>
    <t>プール</t>
    <phoneticPr fontId="28"/>
  </si>
  <si>
    <t>西    新</t>
  </si>
  <si>
    <t>春    吉</t>
  </si>
  <si>
    <t>住    吉</t>
  </si>
  <si>
    <t>草 ケ 江</t>
  </si>
  <si>
    <t>堅    粕</t>
  </si>
  <si>
    <t>馬    出</t>
  </si>
  <si>
    <t>千    代</t>
  </si>
  <si>
    <t>長    尾</t>
  </si>
  <si>
    <t>吉    塚</t>
  </si>
  <si>
    <t>東 住 吉</t>
  </si>
  <si>
    <t>筥    松</t>
  </si>
  <si>
    <t>平    尾</t>
  </si>
  <si>
    <t>高    宮</t>
  </si>
  <si>
    <t>姪    浜</t>
  </si>
  <si>
    <t>席    田</t>
  </si>
  <si>
    <t>三    宅</t>
  </si>
  <si>
    <t>花    畑</t>
  </si>
  <si>
    <t>月    隈</t>
  </si>
  <si>
    <t>箱    崎</t>
  </si>
  <si>
    <t>壱    岐</t>
  </si>
  <si>
    <t>能    古</t>
  </si>
  <si>
    <t>中学校含む</t>
  </si>
  <si>
    <t>今    宿</t>
  </si>
  <si>
    <t>今    津</t>
  </si>
  <si>
    <t>玉    川</t>
  </si>
  <si>
    <t>高    取</t>
  </si>
  <si>
    <t>鳥    飼</t>
  </si>
  <si>
    <t>西 高 宮</t>
  </si>
  <si>
    <t>赤    坂</t>
  </si>
  <si>
    <t>百    道</t>
  </si>
  <si>
    <t>曰    佐</t>
  </si>
  <si>
    <t>宮    竹</t>
  </si>
  <si>
    <t>田    隈</t>
  </si>
  <si>
    <t>香    椎</t>
  </si>
  <si>
    <t>多 々 良</t>
  </si>
  <si>
    <t>名    島</t>
  </si>
  <si>
    <t>大    楠</t>
  </si>
  <si>
    <t>春    住</t>
  </si>
  <si>
    <t>板    付</t>
  </si>
  <si>
    <t>那    珂</t>
  </si>
  <si>
    <t>那 珂 南</t>
  </si>
  <si>
    <t>香 住 丘</t>
  </si>
  <si>
    <t>（R1.5.1現在，単位：㎡，室）</t>
    <phoneticPr fontId="28"/>
  </si>
  <si>
    <t>図 工</t>
    <phoneticPr fontId="28"/>
  </si>
  <si>
    <t>図 書</t>
    <phoneticPr fontId="28"/>
  </si>
  <si>
    <t>東    光</t>
  </si>
  <si>
    <t>南 当 仁</t>
  </si>
  <si>
    <t>東 吉 塚</t>
  </si>
  <si>
    <t>若    久</t>
  </si>
  <si>
    <t>笹    丘</t>
  </si>
  <si>
    <t>内    浜</t>
  </si>
  <si>
    <t>室    見</t>
  </si>
  <si>
    <t>別    府</t>
  </si>
  <si>
    <t>和    白</t>
  </si>
  <si>
    <t>金    武</t>
  </si>
  <si>
    <t>周 船 寺</t>
  </si>
  <si>
    <t>元    岡</t>
  </si>
  <si>
    <t>北    崎</t>
  </si>
  <si>
    <t>玄    界</t>
  </si>
  <si>
    <t>△</t>
  </si>
  <si>
    <t>小    呂</t>
  </si>
  <si>
    <t>千    早</t>
  </si>
  <si>
    <t>小    笹</t>
  </si>
  <si>
    <t>七    隈</t>
  </si>
  <si>
    <t>老    司</t>
  </si>
  <si>
    <t>原    西</t>
  </si>
  <si>
    <t>長    住</t>
  </si>
  <si>
    <t>原    北</t>
  </si>
  <si>
    <t>筑 紫 丘</t>
  </si>
  <si>
    <t>西 花 畑</t>
  </si>
  <si>
    <t>弥    永</t>
  </si>
  <si>
    <t>飯    倉</t>
  </si>
  <si>
    <t>城    浜</t>
  </si>
  <si>
    <t>若    宮</t>
  </si>
  <si>
    <t>城    南</t>
  </si>
  <si>
    <t>勝    馬</t>
  </si>
  <si>
    <t>志 賀 島</t>
  </si>
  <si>
    <t>西 戸 崎</t>
  </si>
  <si>
    <t>東 花 畑</t>
  </si>
  <si>
    <t>金    山</t>
  </si>
  <si>
    <t>下 山 門</t>
  </si>
  <si>
    <t>長    丘</t>
  </si>
  <si>
    <t>美 和 台</t>
  </si>
  <si>
    <t>八    田</t>
  </si>
  <si>
    <t>板 付 北</t>
  </si>
  <si>
    <t>西 長 住</t>
  </si>
  <si>
    <t>賀    茂</t>
  </si>
  <si>
    <t>理 科</t>
    <phoneticPr fontId="28"/>
  </si>
  <si>
    <t>講堂兼
体育館</t>
    <phoneticPr fontId="28"/>
  </si>
  <si>
    <t>脇    山</t>
  </si>
  <si>
    <t>内    野</t>
  </si>
  <si>
    <t>曲    渕</t>
  </si>
  <si>
    <t>入    部</t>
  </si>
  <si>
    <t>東 月 隈</t>
  </si>
  <si>
    <t>有    田</t>
  </si>
  <si>
    <t>壱 岐 南</t>
  </si>
  <si>
    <t>和 白 東</t>
  </si>
  <si>
    <t>片    江</t>
  </si>
  <si>
    <t>野    芥</t>
  </si>
  <si>
    <t>西    陵</t>
  </si>
  <si>
    <t>舞 松 原</t>
  </si>
  <si>
    <t>福    浜</t>
  </si>
  <si>
    <t>南 片 江</t>
  </si>
  <si>
    <t>大    原</t>
  </si>
  <si>
    <t>香 椎 東</t>
  </si>
  <si>
    <t>弥 永 西</t>
  </si>
  <si>
    <t>東 若 久</t>
  </si>
  <si>
    <t>四 箇 田</t>
  </si>
  <si>
    <t>壱 岐 東</t>
  </si>
  <si>
    <t>石    丸</t>
  </si>
  <si>
    <t>鶴    田</t>
  </si>
  <si>
    <t>田    島</t>
  </si>
  <si>
    <t>愛    宕</t>
  </si>
  <si>
    <t>福    重</t>
  </si>
  <si>
    <t>三    筑</t>
  </si>
  <si>
    <t>飯    原</t>
  </si>
  <si>
    <t>青    葉</t>
  </si>
  <si>
    <t>奈    多</t>
  </si>
  <si>
    <t>野 多 目</t>
  </si>
  <si>
    <t>高    木</t>
  </si>
  <si>
    <t>堤    丘</t>
  </si>
  <si>
    <t>有    住</t>
  </si>
  <si>
    <t>城    原</t>
  </si>
  <si>
    <t>香 椎 浜</t>
  </si>
  <si>
    <t>大    池</t>
  </si>
  <si>
    <t>早    良</t>
  </si>
  <si>
    <t>弥    生</t>
  </si>
  <si>
    <t>塩    原</t>
  </si>
  <si>
    <t>田    村</t>
  </si>
  <si>
    <t>千 早 西</t>
  </si>
  <si>
    <t>　　　2　特別教室欄の△は、他の特別教室との共用を示す。</t>
    <phoneticPr fontId="28"/>
  </si>
  <si>
    <t>東 箱 崎</t>
  </si>
  <si>
    <t>柏  　原</t>
  </si>
  <si>
    <t>玄  　洋</t>
  </si>
  <si>
    <t>小 田 部</t>
  </si>
  <si>
    <t>香    陵</t>
  </si>
  <si>
    <t>百 道 浜</t>
  </si>
  <si>
    <t>松  　島</t>
  </si>
  <si>
    <t>横  　手</t>
  </si>
  <si>
    <t>三  　苫</t>
  </si>
  <si>
    <t>愛 宕 浜</t>
    <rPh sb="0" eb="1">
      <t>アイ</t>
    </rPh>
    <rPh sb="2" eb="3">
      <t>アタゴ</t>
    </rPh>
    <rPh sb="4" eb="5">
      <t>ハマ</t>
    </rPh>
    <phoneticPr fontId="17"/>
  </si>
  <si>
    <t>姪　　北</t>
    <rPh sb="0" eb="1">
      <t>メイ</t>
    </rPh>
    <rPh sb="3" eb="4">
      <t>キタ</t>
    </rPh>
    <phoneticPr fontId="17"/>
  </si>
  <si>
    <t>照　　葉</t>
    <rPh sb="0" eb="1">
      <t>テ</t>
    </rPh>
    <rPh sb="3" eb="4">
      <t>ハ</t>
    </rPh>
    <phoneticPr fontId="17"/>
  </si>
  <si>
    <t>西　　都</t>
    <rPh sb="0" eb="1">
      <t>ニシ</t>
    </rPh>
    <rPh sb="3" eb="4">
      <t>ト</t>
    </rPh>
    <phoneticPr fontId="17"/>
  </si>
  <si>
    <t>照 葉 北</t>
    <rPh sb="0" eb="1">
      <t>ショウ</t>
    </rPh>
    <rPh sb="2" eb="3">
      <t>ハ</t>
    </rPh>
    <rPh sb="4" eb="5">
      <t>キタ</t>
    </rPh>
    <phoneticPr fontId="17"/>
  </si>
  <si>
    <t>（注）1　校地面積・校舎面積は、福岡市公有財産台帳による（体育館等も含む）。</t>
    <phoneticPr fontId="28"/>
  </si>
  <si>
    <t>4　市立中学校</t>
    <rPh sb="2" eb="4">
      <t>イチリツ</t>
    </rPh>
    <rPh sb="4" eb="7">
      <t>チュウガッコウ</t>
    </rPh>
    <phoneticPr fontId="2"/>
  </si>
  <si>
    <t>単式学級</t>
    <rPh sb="0" eb="2">
      <t>タンシキ</t>
    </rPh>
    <rPh sb="2" eb="4">
      <t>ガッキュウ</t>
    </rPh>
    <phoneticPr fontId="3"/>
  </si>
  <si>
    <t>複式
学級</t>
    <rPh sb="0" eb="2">
      <t>フクシキ</t>
    </rPh>
    <rPh sb="3" eb="5">
      <t>ガッキュウ</t>
    </rPh>
    <phoneticPr fontId="3"/>
  </si>
  <si>
    <t>特別
支援
学級</t>
    <rPh sb="0" eb="2">
      <t>トクベツ</t>
    </rPh>
    <rPh sb="3" eb="5">
      <t>シエン</t>
    </rPh>
    <rPh sb="6" eb="8">
      <t>ガッキュウ</t>
    </rPh>
    <phoneticPr fontId="3"/>
  </si>
  <si>
    <t>②生徒数</t>
    <rPh sb="1" eb="3">
      <t>セイト</t>
    </rPh>
    <rPh sb="3" eb="4">
      <t>スウ</t>
    </rPh>
    <phoneticPr fontId="2"/>
  </si>
  <si>
    <t>(注) (　)内の数字は特別支援学級の生徒数で内数</t>
    <rPh sb="1" eb="2">
      <t>チュウ</t>
    </rPh>
    <rPh sb="7" eb="8">
      <t>ナイ</t>
    </rPh>
    <rPh sb="9" eb="11">
      <t>スウジ</t>
    </rPh>
    <rPh sb="12" eb="14">
      <t>トクベツ</t>
    </rPh>
    <rPh sb="14" eb="16">
      <t>シエン</t>
    </rPh>
    <rPh sb="16" eb="18">
      <t>ガッキュウ</t>
    </rPh>
    <rPh sb="19" eb="21">
      <t>セイト</t>
    </rPh>
    <rPh sb="21" eb="22">
      <t>スウ</t>
    </rPh>
    <rPh sb="23" eb="25">
      <t>ウチスウ</t>
    </rPh>
    <phoneticPr fontId="2"/>
  </si>
  <si>
    <t>校長</t>
    <rPh sb="0" eb="2">
      <t>コウチョウ</t>
    </rPh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</si>
  <si>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</si>
  <si>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</si>
  <si>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講師</t>
    <rPh sb="0" eb="2">
      <t>コウシ</t>
    </rPh>
    <phoneticPr fontId="2"/>
  </si>
  <si>
    <t>④特別支援学級生徒数</t>
    <rPh sb="1" eb="3">
      <t>トクベツ</t>
    </rPh>
    <rPh sb="3" eb="5">
      <t>シエン</t>
    </rPh>
    <rPh sb="5" eb="7">
      <t>ガッキュウ</t>
    </rPh>
    <rPh sb="7" eb="9">
      <t>セイト</t>
    </rPh>
    <rPh sb="9" eb="10">
      <t>スウ</t>
    </rPh>
    <phoneticPr fontId="2"/>
  </si>
  <si>
    <t>生　　徒　　数</t>
    <rPh sb="0" eb="1">
      <t>セイ</t>
    </rPh>
    <rPh sb="3" eb="4">
      <t>ト</t>
    </rPh>
    <rPh sb="6" eb="7">
      <t>スウ</t>
    </rPh>
    <phoneticPr fontId="3"/>
  </si>
  <si>
    <t>（各年5.1現在，単位：人）</t>
    <phoneticPr fontId="2"/>
  </si>
  <si>
    <t>年　度</t>
    <rPh sb="0" eb="1">
      <t>ネン</t>
    </rPh>
    <rPh sb="2" eb="3">
      <t>ド</t>
    </rPh>
    <phoneticPr fontId="2"/>
  </si>
  <si>
    <t>病　気</t>
    <rPh sb="0" eb="1">
      <t>ヤマイ</t>
    </rPh>
    <rPh sb="2" eb="3">
      <t>キ</t>
    </rPh>
    <phoneticPr fontId="2"/>
  </si>
  <si>
    <t>不就学生徒数</t>
    <rPh sb="3" eb="5">
      <t>セイト</t>
    </rPh>
    <phoneticPr fontId="3"/>
  </si>
  <si>
    <t>⑦就学援助認定生徒数</t>
    <rPh sb="1" eb="3">
      <t>シュウガク</t>
    </rPh>
    <rPh sb="3" eb="5">
      <t>エンジョ</t>
    </rPh>
    <rPh sb="5" eb="7">
      <t>ニンテイ</t>
    </rPh>
    <rPh sb="7" eb="9">
      <t>セイト</t>
    </rPh>
    <rPh sb="9" eb="10">
      <t>カズ</t>
    </rPh>
    <phoneticPr fontId="2"/>
  </si>
  <si>
    <t>生徒総数
(A)</t>
    <rPh sb="0" eb="2">
      <t>セイト</t>
    </rPh>
    <rPh sb="2" eb="4">
      <t>ソウスウ</t>
    </rPh>
    <phoneticPr fontId="3"/>
  </si>
  <si>
    <t>就学援助認定生徒数</t>
    <rPh sb="6" eb="8">
      <t>セイト</t>
    </rPh>
    <phoneticPr fontId="3"/>
  </si>
  <si>
    <t>(注) 令和元年度のみ５月１日現在の認定生徒数。</t>
    <rPh sb="1" eb="2">
      <t>チュウ</t>
    </rPh>
    <rPh sb="4" eb="6">
      <t>レイワ</t>
    </rPh>
    <rPh sb="6" eb="8">
      <t>ガンネン</t>
    </rPh>
    <rPh sb="8" eb="9">
      <t>ド</t>
    </rPh>
    <rPh sb="12" eb="13">
      <t>ガツ</t>
    </rPh>
    <rPh sb="14" eb="15">
      <t>ニチ</t>
    </rPh>
    <rPh sb="15" eb="17">
      <t>ゲンザイ</t>
    </rPh>
    <rPh sb="18" eb="20">
      <t>ニンテイ</t>
    </rPh>
    <rPh sb="20" eb="22">
      <t>セイト</t>
    </rPh>
    <rPh sb="22" eb="23">
      <t>カズ</t>
    </rPh>
    <phoneticPr fontId="3"/>
  </si>
  <si>
    <t>(2) 学校別学級数，生徒数及び教職員等の数</t>
    <rPh sb="4" eb="6">
      <t>ガッコウ</t>
    </rPh>
    <rPh sb="6" eb="7">
      <t>ベツ</t>
    </rPh>
    <rPh sb="7" eb="9">
      <t>ガッキュウ</t>
    </rPh>
    <rPh sb="9" eb="10">
      <t>スウ</t>
    </rPh>
    <rPh sb="11" eb="13">
      <t>セイト</t>
    </rPh>
    <rPh sb="13" eb="14">
      <t>スウ</t>
    </rPh>
    <rPh sb="14" eb="15">
      <t>オヨ</t>
    </rPh>
    <rPh sb="16" eb="19">
      <t>キョウショクイン</t>
    </rPh>
    <rPh sb="19" eb="20">
      <t>トウ</t>
    </rPh>
    <rPh sb="21" eb="22">
      <t>カズ</t>
    </rPh>
    <phoneticPr fontId="6"/>
  </si>
  <si>
    <t>①学級数及び生徒数</t>
    <rPh sb="1" eb="3">
      <t>ガッキュウ</t>
    </rPh>
    <rPh sb="3" eb="4">
      <t>スウ</t>
    </rPh>
    <rPh sb="4" eb="5">
      <t>オヨ</t>
    </rPh>
    <rPh sb="6" eb="8">
      <t>セイト</t>
    </rPh>
    <rPh sb="8" eb="9">
      <t>スウ</t>
    </rPh>
    <phoneticPr fontId="6"/>
  </si>
  <si>
    <t>学　級　数</t>
    <rPh sb="0" eb="1">
      <t>ガク</t>
    </rPh>
    <rPh sb="2" eb="3">
      <t>キュウ</t>
    </rPh>
    <rPh sb="4" eb="5">
      <t>スウ</t>
    </rPh>
    <phoneticPr fontId="6"/>
  </si>
  <si>
    <t>生　　　　　徒　　　　　数</t>
    <rPh sb="0" eb="1">
      <t>セイ</t>
    </rPh>
    <rPh sb="6" eb="7">
      <t>ト</t>
    </rPh>
    <rPh sb="12" eb="13">
      <t>スウ</t>
    </rPh>
    <phoneticPr fontId="6"/>
  </si>
  <si>
    <t>普通教室</t>
    <rPh sb="0" eb="2">
      <t>フツウ</t>
    </rPh>
    <rPh sb="2" eb="4">
      <t>キョウシツ</t>
    </rPh>
    <phoneticPr fontId="6"/>
  </si>
  <si>
    <t>合計</t>
    <rPh sb="0" eb="2">
      <t>ゴウケイ</t>
    </rPh>
    <phoneticPr fontId="6"/>
  </si>
  <si>
    <t>３学年</t>
    <rPh sb="1" eb="2">
      <t>ガク</t>
    </rPh>
    <rPh sb="2" eb="3">
      <t>トシ</t>
    </rPh>
    <phoneticPr fontId="6"/>
  </si>
  <si>
    <t>複式</t>
    <rPh sb="0" eb="2">
      <t>フクシキ</t>
    </rPh>
    <phoneticPr fontId="2"/>
  </si>
  <si>
    <t>特支</t>
    <rPh sb="0" eb="1">
      <t>トク</t>
    </rPh>
    <rPh sb="1" eb="2">
      <t>シ</t>
    </rPh>
    <phoneticPr fontId="2"/>
  </si>
  <si>
    <t>箱崎中学校</t>
  </si>
  <si>
    <t>福岡中学校</t>
  </si>
  <si>
    <t>千代中学校</t>
  </si>
  <si>
    <t>東光中学校</t>
  </si>
  <si>
    <t>博多中学校</t>
  </si>
  <si>
    <t>東住吉中学校</t>
  </si>
  <si>
    <t>春吉中学校</t>
  </si>
  <si>
    <t>舞鶴中学校</t>
  </si>
  <si>
    <t>高宮中学校</t>
  </si>
  <si>
    <t>三宅中学校</t>
  </si>
  <si>
    <t>警固中学校</t>
  </si>
  <si>
    <t>当仁中学校</t>
  </si>
  <si>
    <t>城西中学校</t>
  </si>
  <si>
    <t>百道中学校</t>
  </si>
  <si>
    <t>西福岡中学校</t>
  </si>
  <si>
    <t>姪浜中学校</t>
  </si>
  <si>
    <t>玄洋中学校</t>
  </si>
  <si>
    <t>能古中学校</t>
  </si>
  <si>
    <t>香椎第１中学校</t>
  </si>
  <si>
    <t>多々良中学校</t>
  </si>
  <si>
    <t>住吉中学校</t>
  </si>
  <si>
    <t>花畑中学校</t>
  </si>
  <si>
    <t>高取中学校</t>
  </si>
  <si>
    <t>友泉中学校</t>
  </si>
  <si>
    <t>筑紫丘中学校</t>
  </si>
  <si>
    <t>三筑中学校</t>
  </si>
  <si>
    <t>(注) （　）内の数字は特別支援学級の生徒数で内数</t>
    <rPh sb="1" eb="2">
      <t>チュウ</t>
    </rPh>
    <rPh sb="7" eb="8">
      <t>ナイ</t>
    </rPh>
    <rPh sb="9" eb="11">
      <t>スウジ</t>
    </rPh>
    <rPh sb="12" eb="14">
      <t>トクベツ</t>
    </rPh>
    <rPh sb="14" eb="16">
      <t>シエン</t>
    </rPh>
    <rPh sb="16" eb="18">
      <t>ガッキュウ</t>
    </rPh>
    <rPh sb="19" eb="21">
      <t>セイト</t>
    </rPh>
    <rPh sb="21" eb="22">
      <t>スウ</t>
    </rPh>
    <rPh sb="23" eb="25">
      <t>ウチスウ</t>
    </rPh>
    <phoneticPr fontId="6"/>
  </si>
  <si>
    <t>那珂中学校</t>
  </si>
  <si>
    <t>和白中学校</t>
  </si>
  <si>
    <t>金武中学校</t>
  </si>
  <si>
    <t>吉塚中学校</t>
  </si>
  <si>
    <t>城南中学校</t>
  </si>
  <si>
    <t>元岡中学校</t>
  </si>
  <si>
    <t>北崎中学校</t>
  </si>
  <si>
    <t>平尾中学校</t>
  </si>
  <si>
    <t>玄界中学校</t>
  </si>
  <si>
    <t>梅林中学校</t>
  </si>
  <si>
    <t>長尾中学校</t>
  </si>
  <si>
    <t>小呂中学校</t>
  </si>
  <si>
    <t>志賀中学校</t>
  </si>
  <si>
    <t>香椎第２中学校</t>
  </si>
  <si>
    <t>曰佐中学校</t>
  </si>
  <si>
    <t>原中学校</t>
  </si>
  <si>
    <t>席田中学校</t>
  </si>
  <si>
    <t>壱岐中学校</t>
  </si>
  <si>
    <t>早良中学校</t>
  </si>
  <si>
    <t>多々良中央中学校</t>
  </si>
  <si>
    <t>原北中学校</t>
  </si>
  <si>
    <t>長丘中学校</t>
  </si>
  <si>
    <t>西陵中学校</t>
  </si>
  <si>
    <t>田隈中学校</t>
  </si>
  <si>
    <t>和白丘中学校</t>
  </si>
  <si>
    <t>内浜中学校</t>
  </si>
  <si>
    <t>老司中学校</t>
  </si>
  <si>
    <t>次郎丸中学校</t>
  </si>
  <si>
    <t>香椎第３中学校</t>
  </si>
  <si>
    <t>柏原中学校</t>
  </si>
  <si>
    <t>城香中学校</t>
  </si>
  <si>
    <t>片江中学校</t>
  </si>
  <si>
    <t>壱岐丘中学校</t>
  </si>
  <si>
    <t>板付中学校</t>
  </si>
  <si>
    <t>下山門中学校</t>
  </si>
  <si>
    <t>宮竹中学校</t>
  </si>
  <si>
    <t>横手中学校</t>
  </si>
  <si>
    <t>原中央中学校</t>
  </si>
  <si>
    <t>青葉中学校</t>
  </si>
  <si>
    <t>野間中学校</t>
  </si>
  <si>
    <t>松崎中学校</t>
  </si>
  <si>
    <t>箱崎清松中学校</t>
  </si>
  <si>
    <t>照葉中学校</t>
  </si>
  <si>
    <t>東</t>
    <phoneticPr fontId="2"/>
  </si>
  <si>
    <t>博多</t>
    <phoneticPr fontId="2"/>
  </si>
  <si>
    <t>中央</t>
    <phoneticPr fontId="2"/>
  </si>
  <si>
    <t>南</t>
    <phoneticPr fontId="2"/>
  </si>
  <si>
    <t>城南</t>
    <phoneticPr fontId="2"/>
  </si>
  <si>
    <t>早良</t>
    <phoneticPr fontId="2"/>
  </si>
  <si>
    <t>西</t>
    <phoneticPr fontId="2"/>
  </si>
  <si>
    <t>県費</t>
    <rPh sb="0" eb="1">
      <t>ケン</t>
    </rPh>
    <rPh sb="1" eb="2">
      <t>ヒ</t>
    </rPh>
    <phoneticPr fontId="2"/>
  </si>
  <si>
    <t>箱　崎</t>
    <phoneticPr fontId="2"/>
  </si>
  <si>
    <t>舞　鶴</t>
    <phoneticPr fontId="2"/>
  </si>
  <si>
    <t>警　固</t>
    <phoneticPr fontId="2"/>
  </si>
  <si>
    <t>城　西</t>
    <phoneticPr fontId="2"/>
  </si>
  <si>
    <t>姪　浜</t>
    <phoneticPr fontId="2"/>
  </si>
  <si>
    <t>香　椎
第　１</t>
    <phoneticPr fontId="2"/>
  </si>
  <si>
    <t>吉　塚</t>
    <phoneticPr fontId="2"/>
  </si>
  <si>
    <t>多々良
中　央</t>
    <rPh sb="0" eb="3">
      <t>タタラ</t>
    </rPh>
    <phoneticPr fontId="2"/>
  </si>
  <si>
    <t>内　浜</t>
    <phoneticPr fontId="2"/>
  </si>
  <si>
    <t>①知的障がい（６５校）</t>
    <rPh sb="1" eb="3">
      <t>チテキ</t>
    </rPh>
    <rPh sb="3" eb="4">
      <t>サワ</t>
    </rPh>
    <rPh sb="9" eb="10">
      <t>コウ</t>
    </rPh>
    <phoneticPr fontId="3"/>
  </si>
  <si>
    <t>生    徒　　数</t>
    <rPh sb="0" eb="1">
      <t>セイ</t>
    </rPh>
    <rPh sb="5" eb="6">
      <t>ト</t>
    </rPh>
    <phoneticPr fontId="2"/>
  </si>
  <si>
    <t>学級数</t>
    <rPh sb="0" eb="2">
      <t>ガッキュウ</t>
    </rPh>
    <rPh sb="2" eb="3">
      <t>スウ</t>
    </rPh>
    <phoneticPr fontId="2"/>
  </si>
  <si>
    <t>東</t>
    <rPh sb="0" eb="1">
      <t>ヒガシ</t>
    </rPh>
    <phoneticPr fontId="2"/>
  </si>
  <si>
    <t>南</t>
    <rPh sb="0" eb="1">
      <t>ミナミ</t>
    </rPh>
    <phoneticPr fontId="2"/>
  </si>
  <si>
    <t>筑紫丘</t>
    <rPh sb="0" eb="3">
      <t>チクシガオカ</t>
    </rPh>
    <phoneticPr fontId="3"/>
  </si>
  <si>
    <t>曰佐</t>
    <rPh sb="0" eb="2">
      <t>オサ</t>
    </rPh>
    <phoneticPr fontId="3"/>
  </si>
  <si>
    <t>長丘</t>
    <rPh sb="0" eb="2">
      <t>ナガオカ</t>
    </rPh>
    <phoneticPr fontId="3"/>
  </si>
  <si>
    <t>老司</t>
    <rPh sb="0" eb="2">
      <t>ロウジ</t>
    </rPh>
    <phoneticPr fontId="3"/>
  </si>
  <si>
    <t>柏原</t>
    <rPh sb="0" eb="1">
      <t>カシワ</t>
    </rPh>
    <rPh sb="1" eb="2">
      <t>ハラ</t>
    </rPh>
    <phoneticPr fontId="3"/>
  </si>
  <si>
    <t>宮竹</t>
    <rPh sb="0" eb="2">
      <t>ミヤタケ</t>
    </rPh>
    <phoneticPr fontId="3"/>
  </si>
  <si>
    <t>横手</t>
    <rPh sb="0" eb="2">
      <t>ヨコテ</t>
    </rPh>
    <phoneticPr fontId="3"/>
  </si>
  <si>
    <t>野間</t>
    <rPh sb="0" eb="2">
      <t>ノマ</t>
    </rPh>
    <phoneticPr fontId="3"/>
  </si>
  <si>
    <t>城南</t>
    <rPh sb="0" eb="2">
      <t>ジョウナン</t>
    </rPh>
    <phoneticPr fontId="2"/>
  </si>
  <si>
    <t>城西</t>
    <rPh sb="0" eb="2">
      <t>ジョウセイ</t>
    </rPh>
    <phoneticPr fontId="2"/>
  </si>
  <si>
    <t>梅林</t>
    <rPh sb="0" eb="2">
      <t>ウメバヤシ</t>
    </rPh>
    <phoneticPr fontId="2"/>
  </si>
  <si>
    <t>長尾</t>
    <rPh sb="0" eb="2">
      <t>ナガオ</t>
    </rPh>
    <phoneticPr fontId="2"/>
  </si>
  <si>
    <t>片江</t>
    <rPh sb="0" eb="2">
      <t>カタエ</t>
    </rPh>
    <phoneticPr fontId="2"/>
  </si>
  <si>
    <t>早良</t>
    <rPh sb="0" eb="2">
      <t>サワラ</t>
    </rPh>
    <phoneticPr fontId="2"/>
  </si>
  <si>
    <t>百道</t>
    <rPh sb="0" eb="1">
      <t>モモ</t>
    </rPh>
    <rPh sb="1" eb="2">
      <t>ミチ</t>
    </rPh>
    <phoneticPr fontId="2"/>
  </si>
  <si>
    <t>西福岡</t>
    <rPh sb="0" eb="2">
      <t>ニシフク</t>
    </rPh>
    <rPh sb="2" eb="3">
      <t>オカ</t>
    </rPh>
    <phoneticPr fontId="2"/>
  </si>
  <si>
    <t>博多</t>
    <rPh sb="0" eb="2">
      <t>ハカタ</t>
    </rPh>
    <phoneticPr fontId="2"/>
  </si>
  <si>
    <t>高取</t>
    <rPh sb="0" eb="2">
      <t>タカトリ</t>
    </rPh>
    <phoneticPr fontId="2"/>
  </si>
  <si>
    <t>金武</t>
    <rPh sb="0" eb="2">
      <t>カナタケ</t>
    </rPh>
    <phoneticPr fontId="2"/>
  </si>
  <si>
    <t>原</t>
    <rPh sb="0" eb="1">
      <t>ハラ</t>
    </rPh>
    <phoneticPr fontId="2"/>
  </si>
  <si>
    <t>原北</t>
    <rPh sb="0" eb="1">
      <t>ハラ</t>
    </rPh>
    <rPh sb="1" eb="2">
      <t>キタ</t>
    </rPh>
    <phoneticPr fontId="2"/>
  </si>
  <si>
    <t>田隈</t>
    <rPh sb="0" eb="2">
      <t>タグマ</t>
    </rPh>
    <phoneticPr fontId="2"/>
  </si>
  <si>
    <t>次郎丸</t>
    <rPh sb="0" eb="3">
      <t>ジロウマル</t>
    </rPh>
    <phoneticPr fontId="2"/>
  </si>
  <si>
    <t>原中央</t>
    <rPh sb="0" eb="1">
      <t>ハラ</t>
    </rPh>
    <rPh sb="1" eb="3">
      <t>チュウオウ</t>
    </rPh>
    <phoneticPr fontId="2"/>
  </si>
  <si>
    <t>姪浜</t>
    <rPh sb="0" eb="2">
      <t>メイノハマ</t>
    </rPh>
    <phoneticPr fontId="2"/>
  </si>
  <si>
    <t>中央</t>
    <rPh sb="0" eb="2">
      <t>チュウオウ</t>
    </rPh>
    <phoneticPr fontId="2"/>
  </si>
  <si>
    <t>玄洋</t>
    <rPh sb="0" eb="1">
      <t>ゲン</t>
    </rPh>
    <rPh sb="1" eb="2">
      <t>ヨウ</t>
    </rPh>
    <phoneticPr fontId="2"/>
  </si>
  <si>
    <t>元岡</t>
    <rPh sb="0" eb="2">
      <t>モトオカ</t>
    </rPh>
    <phoneticPr fontId="2"/>
  </si>
  <si>
    <t>北崎</t>
    <rPh sb="0" eb="2">
      <t>キタザキ</t>
    </rPh>
    <phoneticPr fontId="2"/>
  </si>
  <si>
    <t>壱岐</t>
    <rPh sb="0" eb="2">
      <t>イキ</t>
    </rPh>
    <phoneticPr fontId="2"/>
  </si>
  <si>
    <t>西陵</t>
    <rPh sb="0" eb="2">
      <t>セイリョウ</t>
    </rPh>
    <phoneticPr fontId="2"/>
  </si>
  <si>
    <t>春吉</t>
    <rPh sb="0" eb="2">
      <t>ハルヨシ</t>
    </rPh>
    <phoneticPr fontId="3"/>
  </si>
  <si>
    <t>内浜</t>
    <rPh sb="0" eb="1">
      <t>ウチ</t>
    </rPh>
    <rPh sb="1" eb="2">
      <t>ハマ</t>
    </rPh>
    <phoneticPr fontId="2"/>
  </si>
  <si>
    <t>高宮</t>
    <rPh sb="0" eb="2">
      <t>タカミヤ</t>
    </rPh>
    <phoneticPr fontId="3"/>
  </si>
  <si>
    <t>壱岐丘</t>
    <rPh sb="0" eb="2">
      <t>イキ</t>
    </rPh>
    <rPh sb="2" eb="3">
      <t>オカ</t>
    </rPh>
    <phoneticPr fontId="2"/>
  </si>
  <si>
    <t>三宅</t>
    <rPh sb="0" eb="2">
      <t>ミヤケ</t>
    </rPh>
    <phoneticPr fontId="3"/>
  </si>
  <si>
    <t>下山門</t>
    <rPh sb="0" eb="3">
      <t>シモヤマト</t>
    </rPh>
    <phoneticPr fontId="2"/>
  </si>
  <si>
    <t>花畑</t>
    <rPh sb="0" eb="2">
      <t>ハナハタ</t>
    </rPh>
    <phoneticPr fontId="3"/>
  </si>
  <si>
    <t>②肢体不自由（３校）</t>
    <rPh sb="1" eb="3">
      <t>シタイ</t>
    </rPh>
    <rPh sb="3" eb="6">
      <t>フジユウ</t>
    </rPh>
    <rPh sb="8" eb="9">
      <t>コウ</t>
    </rPh>
    <phoneticPr fontId="3"/>
  </si>
  <si>
    <t>③病弱・身体虚弱（３校）</t>
    <rPh sb="1" eb="3">
      <t>ビョウジャク</t>
    </rPh>
    <rPh sb="4" eb="6">
      <t>シンタイ</t>
    </rPh>
    <rPh sb="6" eb="8">
      <t>キョジャク</t>
    </rPh>
    <rPh sb="10" eb="11">
      <t>コウ</t>
    </rPh>
    <phoneticPr fontId="3"/>
  </si>
  <si>
    <t>東</t>
    <rPh sb="0" eb="1">
      <t>ヒガシ</t>
    </rPh>
    <phoneticPr fontId="21"/>
  </si>
  <si>
    <t>城香</t>
    <rPh sb="0" eb="1">
      <t>シロ</t>
    </rPh>
    <rPh sb="1" eb="2">
      <t>カオル</t>
    </rPh>
    <phoneticPr fontId="3"/>
  </si>
  <si>
    <t>照葉</t>
    <rPh sb="0" eb="2">
      <t>テリハ</t>
    </rPh>
    <phoneticPr fontId="4"/>
  </si>
  <si>
    <t>南</t>
    <rPh sb="0" eb="1">
      <t>ミナミ</t>
    </rPh>
    <phoneticPr fontId="21"/>
  </si>
  <si>
    <t>長丘</t>
    <rPh sb="0" eb="1">
      <t>チョウ</t>
    </rPh>
    <rPh sb="1" eb="2">
      <t>オカ</t>
    </rPh>
    <phoneticPr fontId="3"/>
  </si>
  <si>
    <t>千代</t>
    <rPh sb="0" eb="2">
      <t>チヨ</t>
    </rPh>
    <phoneticPr fontId="4"/>
  </si>
  <si>
    <t>西</t>
    <rPh sb="0" eb="1">
      <t>ニシ</t>
    </rPh>
    <phoneticPr fontId="21"/>
  </si>
  <si>
    <t>下山門</t>
    <phoneticPr fontId="2"/>
  </si>
  <si>
    <t>梅林</t>
    <rPh sb="0" eb="2">
      <t>バイリン</t>
    </rPh>
    <phoneticPr fontId="4"/>
  </si>
  <si>
    <t>④弱視（２校）</t>
    <rPh sb="1" eb="2">
      <t>ジャク</t>
    </rPh>
    <rPh sb="2" eb="3">
      <t>シ</t>
    </rPh>
    <rPh sb="5" eb="6">
      <t>コウ</t>
    </rPh>
    <phoneticPr fontId="3"/>
  </si>
  <si>
    <t>⑤情緒障がい（５校）</t>
    <rPh sb="1" eb="3">
      <t>ジョウチョ</t>
    </rPh>
    <rPh sb="3" eb="4">
      <t>サワ</t>
    </rPh>
    <rPh sb="8" eb="9">
      <t>コウ</t>
    </rPh>
    <phoneticPr fontId="3"/>
  </si>
  <si>
    <t>(R1.5.1現在，単位：学級，人）</t>
    <phoneticPr fontId="2"/>
  </si>
  <si>
    <t>住吉</t>
    <rPh sb="0" eb="2">
      <t>スミヨシ</t>
    </rPh>
    <phoneticPr fontId="3"/>
  </si>
  <si>
    <t>香椎第２</t>
    <rPh sb="0" eb="2">
      <t>カシイ</t>
    </rPh>
    <rPh sb="2" eb="3">
      <t>ダイ</t>
    </rPh>
    <phoneticPr fontId="4"/>
  </si>
  <si>
    <t>城西</t>
    <rPh sb="0" eb="2">
      <t>ジョウセイ</t>
    </rPh>
    <phoneticPr fontId="3"/>
  </si>
  <si>
    <t>東住吉</t>
    <rPh sb="0" eb="1">
      <t>ヒガシ</t>
    </rPh>
    <rPh sb="1" eb="2">
      <t>ジュウ</t>
    </rPh>
    <rPh sb="2" eb="3">
      <t>キチ</t>
    </rPh>
    <phoneticPr fontId="2"/>
  </si>
  <si>
    <t>花畑</t>
    <rPh sb="0" eb="1">
      <t>ハナ</t>
    </rPh>
    <rPh sb="1" eb="2">
      <t>ハタケ</t>
    </rPh>
    <phoneticPr fontId="2"/>
  </si>
  <si>
    <t>西福岡</t>
    <rPh sb="0" eb="1">
      <t>ニシ</t>
    </rPh>
    <rPh sb="1" eb="2">
      <t>フク</t>
    </rPh>
    <rPh sb="2" eb="3">
      <t>オカ</t>
    </rPh>
    <phoneticPr fontId="2"/>
  </si>
  <si>
    <t>壱岐</t>
    <rPh sb="0" eb="1">
      <t>イチ</t>
    </rPh>
    <rPh sb="1" eb="2">
      <t>チマタ</t>
    </rPh>
    <phoneticPr fontId="2"/>
  </si>
  <si>
    <t>⑥難聴（１校）</t>
    <rPh sb="1" eb="2">
      <t>ナン</t>
    </rPh>
    <rPh sb="2" eb="3">
      <t>チョウ</t>
    </rPh>
    <rPh sb="5" eb="6">
      <t>コウ</t>
    </rPh>
    <phoneticPr fontId="3"/>
  </si>
  <si>
    <t>(R1.5.1現在，単位：学級，人）</t>
    <phoneticPr fontId="2"/>
  </si>
  <si>
    <t>箱崎</t>
    <rPh sb="0" eb="2">
      <t>ハコザキ</t>
    </rPh>
    <phoneticPr fontId="3"/>
  </si>
  <si>
    <t>総合計</t>
    <rPh sb="0" eb="1">
      <t>ソウ</t>
    </rPh>
    <rPh sb="1" eb="3">
      <t>ゴウケイ</t>
    </rPh>
    <phoneticPr fontId="3"/>
  </si>
  <si>
    <t>(5) 卒業後の状況</t>
    <phoneticPr fontId="2"/>
  </si>
  <si>
    <t>①進路別</t>
    <rPh sb="1" eb="3">
      <t>シンロ</t>
    </rPh>
    <rPh sb="3" eb="4">
      <t>ベツ</t>
    </rPh>
    <phoneticPr fontId="2"/>
  </si>
  <si>
    <t>（各年5.1現在，単位：人）</t>
    <rPh sb="1" eb="3">
      <t>カクネン</t>
    </rPh>
    <rPh sb="6" eb="8">
      <t>ゲンザイ</t>
    </rPh>
    <rPh sb="9" eb="11">
      <t>タンイ</t>
    </rPh>
    <rPh sb="12" eb="13">
      <t>ヒト</t>
    </rPh>
    <phoneticPr fontId="12"/>
  </si>
  <si>
    <t>年</t>
    <rPh sb="0" eb="1">
      <t>ネン</t>
    </rPh>
    <phoneticPr fontId="6"/>
  </si>
  <si>
    <t>年</t>
    <rPh sb="0" eb="1">
      <t>ネン</t>
    </rPh>
    <phoneticPr fontId="12"/>
  </si>
  <si>
    <t>卒業者
総　数</t>
    <rPh sb="0" eb="3">
      <t>ソツギョウシャ</t>
    </rPh>
    <rPh sb="4" eb="5">
      <t>ソウ</t>
    </rPh>
    <rPh sb="6" eb="7">
      <t>スウ</t>
    </rPh>
    <phoneticPr fontId="12"/>
  </si>
  <si>
    <t>進学者 (A)</t>
    <rPh sb="0" eb="3">
      <t>シンガクシャ</t>
    </rPh>
    <phoneticPr fontId="12"/>
  </si>
  <si>
    <t>(B)</t>
    <phoneticPr fontId="2"/>
  </si>
  <si>
    <t>(B)</t>
    <phoneticPr fontId="2"/>
  </si>
  <si>
    <t>就職者
（左記A
及びBを
除く）</t>
    <rPh sb="0" eb="3">
      <t>シュウショクシャ</t>
    </rPh>
    <rPh sb="5" eb="7">
      <t>サキ</t>
    </rPh>
    <rPh sb="9" eb="10">
      <t>オヨ</t>
    </rPh>
    <rPh sb="14" eb="15">
      <t>ノゾ</t>
    </rPh>
    <phoneticPr fontId="12"/>
  </si>
  <si>
    <t>その他</t>
    <rPh sb="2" eb="3">
      <t>タ</t>
    </rPh>
    <phoneticPr fontId="12"/>
  </si>
  <si>
    <t>就職している者(再掲)</t>
    <rPh sb="0" eb="2">
      <t>シュウショク</t>
    </rPh>
    <phoneticPr fontId="12"/>
  </si>
  <si>
    <t>計</t>
    <rPh sb="0" eb="1">
      <t>ケイ</t>
    </rPh>
    <phoneticPr fontId="12"/>
  </si>
  <si>
    <t>高等学校</t>
    <rPh sb="0" eb="2">
      <t>コウトウ</t>
    </rPh>
    <rPh sb="2" eb="4">
      <t>ガッコウ</t>
    </rPh>
    <phoneticPr fontId="12"/>
  </si>
  <si>
    <t>中等教育学校
後期課程
（本科）</t>
    <rPh sb="0" eb="2">
      <t>チュウトウ</t>
    </rPh>
    <rPh sb="2" eb="4">
      <t>キョウイク</t>
    </rPh>
    <rPh sb="4" eb="6">
      <t>ガッコウ</t>
    </rPh>
    <rPh sb="7" eb="9">
      <t>コウキ</t>
    </rPh>
    <rPh sb="9" eb="11">
      <t>カテイ</t>
    </rPh>
    <rPh sb="13" eb="15">
      <t>ホンカ</t>
    </rPh>
    <phoneticPr fontId="12"/>
  </si>
  <si>
    <t>高等
専門
学校</t>
    <rPh sb="0" eb="1">
      <t>タカ</t>
    </rPh>
    <rPh sb="1" eb="2">
      <t>トウ</t>
    </rPh>
    <rPh sb="3" eb="4">
      <t>アツム</t>
    </rPh>
    <rPh sb="4" eb="5">
      <t>モン</t>
    </rPh>
    <rPh sb="6" eb="7">
      <t>ガク</t>
    </rPh>
    <rPh sb="7" eb="8">
      <t>コウ</t>
    </rPh>
    <phoneticPr fontId="12"/>
  </si>
  <si>
    <t>特別
支援
学校
本科</t>
    <rPh sb="0" eb="1">
      <t>トク</t>
    </rPh>
    <rPh sb="1" eb="2">
      <t>ベツ</t>
    </rPh>
    <rPh sb="3" eb="4">
      <t>ササ</t>
    </rPh>
    <rPh sb="4" eb="5">
      <t>エン</t>
    </rPh>
    <rPh sb="6" eb="7">
      <t>ガク</t>
    </rPh>
    <rPh sb="7" eb="8">
      <t>コウ</t>
    </rPh>
    <rPh sb="9" eb="10">
      <t>ホン</t>
    </rPh>
    <rPh sb="10" eb="11">
      <t>カ</t>
    </rPh>
    <phoneticPr fontId="12"/>
  </si>
  <si>
    <t>専　修
学校等
入学者</t>
    <rPh sb="0" eb="1">
      <t>セン</t>
    </rPh>
    <rPh sb="2" eb="3">
      <t>オサム</t>
    </rPh>
    <rPh sb="4" eb="6">
      <t>ガッコウ</t>
    </rPh>
    <rPh sb="6" eb="7">
      <t>トウ</t>
    </rPh>
    <rPh sb="8" eb="11">
      <t>ニュウガクシャ</t>
    </rPh>
    <phoneticPr fontId="12"/>
  </si>
  <si>
    <t>本科</t>
    <rPh sb="0" eb="2">
      <t>ホンカ</t>
    </rPh>
    <phoneticPr fontId="12"/>
  </si>
  <si>
    <t>別科</t>
    <rPh sb="0" eb="2">
      <t>ベッカ</t>
    </rPh>
    <phoneticPr fontId="12"/>
  </si>
  <si>
    <t>Ａのうち</t>
  </si>
  <si>
    <t>Ｂのうち</t>
  </si>
  <si>
    <t>全日制</t>
    <rPh sb="0" eb="3">
      <t>ゼンニチセイ</t>
    </rPh>
    <phoneticPr fontId="12"/>
  </si>
  <si>
    <t>定時制</t>
    <rPh sb="0" eb="3">
      <t>テイジセイ</t>
    </rPh>
    <phoneticPr fontId="12"/>
  </si>
  <si>
    <t>通信制</t>
    <rPh sb="0" eb="3">
      <t>ツウシンセイ</t>
    </rPh>
    <phoneticPr fontId="12"/>
  </si>
  <si>
    <t>平成２６年</t>
    <rPh sb="0" eb="2">
      <t>ヘイセイ</t>
    </rPh>
    <rPh sb="4" eb="5">
      <t>ネン</t>
    </rPh>
    <phoneticPr fontId="12"/>
  </si>
  <si>
    <t>平成２７年</t>
    <phoneticPr fontId="2"/>
  </si>
  <si>
    <t>平成２７年</t>
    <phoneticPr fontId="2"/>
  </si>
  <si>
    <t>２８年</t>
    <phoneticPr fontId="2"/>
  </si>
  <si>
    <t>２８年</t>
    <phoneticPr fontId="2"/>
  </si>
  <si>
    <t>２９年</t>
    <phoneticPr fontId="2"/>
  </si>
  <si>
    <t>２９年</t>
    <phoneticPr fontId="2"/>
  </si>
  <si>
    <t>３０年</t>
    <rPh sb="2" eb="3">
      <t>ネン</t>
    </rPh>
    <phoneticPr fontId="12"/>
  </si>
  <si>
    <t>令和元年</t>
    <rPh sb="0" eb="4">
      <t>レイワガンネン</t>
    </rPh>
    <phoneticPr fontId="2"/>
  </si>
  <si>
    <t>卒業者総数のうち高等学校本科等への入学志願者数(再掲）</t>
    <rPh sb="8" eb="10">
      <t>コウトウ</t>
    </rPh>
    <rPh sb="10" eb="12">
      <t>ガッコウ</t>
    </rPh>
    <rPh sb="12" eb="14">
      <t>ホンカ</t>
    </rPh>
    <rPh sb="14" eb="15">
      <t>トウ</t>
    </rPh>
    <rPh sb="21" eb="22">
      <t>シャ</t>
    </rPh>
    <rPh sb="22" eb="23">
      <t>スウ</t>
    </rPh>
    <phoneticPr fontId="12"/>
  </si>
  <si>
    <t>高等学校
（本科）</t>
    <rPh sb="0" eb="2">
      <t>コウトウ</t>
    </rPh>
    <rPh sb="2" eb="4">
      <t>ガッコウ</t>
    </rPh>
    <rPh sb="6" eb="8">
      <t>ホンカ</t>
    </rPh>
    <phoneticPr fontId="12"/>
  </si>
  <si>
    <t>②高等学校本科進学者の内訳（設置者・課程別）</t>
    <phoneticPr fontId="2"/>
  </si>
  <si>
    <t>高等学校本科進学者</t>
  </si>
  <si>
    <t>国 立</t>
    <rPh sb="0" eb="1">
      <t>クニ</t>
    </rPh>
    <rPh sb="2" eb="3">
      <t>リツ</t>
    </rPh>
    <phoneticPr fontId="12"/>
  </si>
  <si>
    <t>公立高校</t>
    <rPh sb="0" eb="2">
      <t>コウリツ</t>
    </rPh>
    <rPh sb="2" eb="4">
      <t>コウコウ</t>
    </rPh>
    <phoneticPr fontId="12"/>
  </si>
  <si>
    <t>私立高校</t>
    <rPh sb="0" eb="2">
      <t>シリツ</t>
    </rPh>
    <rPh sb="2" eb="4">
      <t>コウコウ</t>
    </rPh>
    <phoneticPr fontId="12"/>
  </si>
  <si>
    <t>（注）就職進学者を除く。</t>
    <rPh sb="1" eb="2">
      <t>チュウ</t>
    </rPh>
    <rPh sb="3" eb="5">
      <t>シュウショク</t>
    </rPh>
    <rPh sb="5" eb="8">
      <t>シンガクシャ</t>
    </rPh>
    <rPh sb="9" eb="10">
      <t>ノゾ</t>
    </rPh>
    <phoneticPr fontId="12"/>
  </si>
  <si>
    <t>③産業別、地域別就職状況</t>
    <phoneticPr fontId="2"/>
  </si>
  <si>
    <t>就職者
総　数</t>
    <rPh sb="0" eb="3">
      <t>シュウショクシャ</t>
    </rPh>
    <rPh sb="4" eb="5">
      <t>ソウ</t>
    </rPh>
    <rPh sb="6" eb="7">
      <t>スウ</t>
    </rPh>
    <phoneticPr fontId="12"/>
  </si>
  <si>
    <t>産業別内訳</t>
    <rPh sb="0" eb="3">
      <t>サンギョウベツ</t>
    </rPh>
    <rPh sb="3" eb="5">
      <t>ウチワケ</t>
    </rPh>
    <phoneticPr fontId="12"/>
  </si>
  <si>
    <t>地域別内訳</t>
    <rPh sb="0" eb="3">
      <t>チイキベツ</t>
    </rPh>
    <rPh sb="3" eb="5">
      <t>ウチワケ</t>
    </rPh>
    <phoneticPr fontId="12"/>
  </si>
  <si>
    <t>第１次
産　業</t>
    <rPh sb="0" eb="1">
      <t>ダイ</t>
    </rPh>
    <rPh sb="2" eb="3">
      <t>ジ</t>
    </rPh>
    <rPh sb="4" eb="5">
      <t>サン</t>
    </rPh>
    <rPh sb="6" eb="7">
      <t>ギョウ</t>
    </rPh>
    <phoneticPr fontId="12"/>
  </si>
  <si>
    <t>第２次
産　業</t>
    <rPh sb="0" eb="1">
      <t>ダイ</t>
    </rPh>
    <rPh sb="2" eb="3">
      <t>ジ</t>
    </rPh>
    <phoneticPr fontId="12"/>
  </si>
  <si>
    <t>第３次
産　業</t>
    <rPh sb="0" eb="1">
      <t>ダイ</t>
    </rPh>
    <rPh sb="2" eb="3">
      <t>ジ</t>
    </rPh>
    <phoneticPr fontId="12"/>
  </si>
  <si>
    <t>その他
・不詳</t>
    <rPh sb="2" eb="3">
      <t>タ</t>
    </rPh>
    <phoneticPr fontId="12"/>
  </si>
  <si>
    <t>県内</t>
    <rPh sb="0" eb="2">
      <t>ケンナイ</t>
    </rPh>
    <phoneticPr fontId="12"/>
  </si>
  <si>
    <t>県外</t>
    <rPh sb="0" eb="2">
      <t>ケンガイ</t>
    </rPh>
    <phoneticPr fontId="12"/>
  </si>
  <si>
    <t>平成２７年</t>
    <phoneticPr fontId="2"/>
  </si>
  <si>
    <t>２８年</t>
    <phoneticPr fontId="2"/>
  </si>
  <si>
    <t>２９年</t>
    <phoneticPr fontId="2"/>
  </si>
  <si>
    <t>（R1.5.1現在，単位：㎡，室）</t>
    <phoneticPr fontId="28"/>
  </si>
  <si>
    <t>特 別 教 室 保 有 状 況</t>
    <phoneticPr fontId="28"/>
  </si>
  <si>
    <t>その他</t>
    <rPh sb="2" eb="3">
      <t>タ</t>
    </rPh>
    <phoneticPr fontId="28"/>
  </si>
  <si>
    <t>理　科</t>
    <phoneticPr fontId="17"/>
  </si>
  <si>
    <t>家　庭</t>
    <rPh sb="0" eb="1">
      <t>イエ</t>
    </rPh>
    <rPh sb="2" eb="3">
      <t>ニワ</t>
    </rPh>
    <phoneticPr fontId="17"/>
  </si>
  <si>
    <t>技術</t>
    <rPh sb="0" eb="2">
      <t>ギジュツ</t>
    </rPh>
    <phoneticPr fontId="28"/>
  </si>
  <si>
    <t>美術</t>
    <rPh sb="0" eb="2">
      <t>ビジュツ</t>
    </rPh>
    <phoneticPr fontId="28"/>
  </si>
  <si>
    <t>図書</t>
  </si>
  <si>
    <t>パソコン</t>
    <phoneticPr fontId="17"/>
  </si>
  <si>
    <t>体育館</t>
    <phoneticPr fontId="28"/>
  </si>
  <si>
    <t>調理</t>
    <rPh sb="0" eb="2">
      <t>チョウリ</t>
    </rPh>
    <phoneticPr fontId="28"/>
  </si>
  <si>
    <t>被服</t>
    <rPh sb="0" eb="2">
      <t>ヒフク</t>
    </rPh>
    <phoneticPr fontId="28"/>
  </si>
  <si>
    <t>福    岡</t>
  </si>
  <si>
    <t>博    多</t>
  </si>
  <si>
    <t>東 住 吉</t>
    <phoneticPr fontId="28"/>
  </si>
  <si>
    <t>舞    鶴</t>
  </si>
  <si>
    <t>城    西</t>
  </si>
  <si>
    <t>西 福 岡</t>
    <phoneticPr fontId="28"/>
  </si>
  <si>
    <t>玄    洋</t>
  </si>
  <si>
    <t>能古小に含む</t>
    <rPh sb="0" eb="2">
      <t>ノコ</t>
    </rPh>
    <rPh sb="2" eb="3">
      <t>ショウ</t>
    </rPh>
    <rPh sb="4" eb="5">
      <t>フク</t>
    </rPh>
    <phoneticPr fontId="3"/>
  </si>
  <si>
    <t>多 々 良</t>
    <phoneticPr fontId="28"/>
  </si>
  <si>
    <t>　　　2　特別教室欄の△は、他の特別教室との共用を示す。</t>
    <phoneticPr fontId="28"/>
  </si>
  <si>
    <t>理　科</t>
    <phoneticPr fontId="17"/>
  </si>
  <si>
    <t>パソコン</t>
    <phoneticPr fontId="17"/>
  </si>
  <si>
    <t>体育館</t>
    <phoneticPr fontId="28"/>
  </si>
  <si>
    <t>友    泉</t>
  </si>
  <si>
    <t>筑 紫 丘</t>
    <phoneticPr fontId="28"/>
  </si>
  <si>
    <t>玄界小に含む</t>
    <rPh sb="0" eb="1">
      <t>ゲン</t>
    </rPh>
    <rPh sb="1" eb="2">
      <t>カイ</t>
    </rPh>
    <rPh sb="2" eb="3">
      <t>ショウ</t>
    </rPh>
    <rPh sb="4" eb="5">
      <t>フク</t>
    </rPh>
    <phoneticPr fontId="3"/>
  </si>
  <si>
    <t>梅    林</t>
  </si>
  <si>
    <t>小呂小に含む</t>
  </si>
  <si>
    <t>志    賀</t>
  </si>
  <si>
    <t>和 白 丘</t>
    <phoneticPr fontId="28"/>
  </si>
  <si>
    <t>次 郎 丸</t>
    <phoneticPr fontId="28"/>
  </si>
  <si>
    <t>柏    原</t>
  </si>
  <si>
    <t>城    香</t>
  </si>
  <si>
    <t>壱 岐 丘</t>
    <phoneticPr fontId="28"/>
  </si>
  <si>
    <t>下 山 門</t>
    <phoneticPr fontId="28"/>
  </si>
  <si>
    <t>横    手</t>
  </si>
  <si>
    <t>原 中 央</t>
    <phoneticPr fontId="28"/>
  </si>
  <si>
    <t>借用地
(再掲)</t>
    <phoneticPr fontId="28"/>
  </si>
  <si>
    <t>体育館</t>
    <phoneticPr fontId="28"/>
  </si>
  <si>
    <t>野    間</t>
  </si>
  <si>
    <t>松    崎</t>
  </si>
  <si>
    <t>照    葉</t>
  </si>
  <si>
    <t>（注）1　校地面積・校舎面積は、福岡市公有財産台帳による（体育館等も含む）。</t>
    <phoneticPr fontId="28"/>
  </si>
  <si>
    <t>　　　2　特別教室欄の△は、他の特別教室との共用を示す。</t>
    <phoneticPr fontId="28"/>
  </si>
  <si>
    <t>5　市立特別支援学校</t>
    <rPh sb="2" eb="4">
      <t>イチリツ</t>
    </rPh>
    <rPh sb="4" eb="6">
      <t>トクベツ</t>
    </rPh>
    <rPh sb="6" eb="8">
      <t>シエン</t>
    </rPh>
    <rPh sb="8" eb="10">
      <t>ガッコウ</t>
    </rPh>
    <phoneticPr fontId="2"/>
  </si>
  <si>
    <t>①学級数及び児童生徒数</t>
    <rPh sb="1" eb="3">
      <t>ガッキュウ</t>
    </rPh>
    <rPh sb="3" eb="4">
      <t>スウ</t>
    </rPh>
    <rPh sb="4" eb="5">
      <t>オヨ</t>
    </rPh>
    <rPh sb="6" eb="8">
      <t>ジドウ</t>
    </rPh>
    <rPh sb="8" eb="10">
      <t>セイト</t>
    </rPh>
    <rPh sb="10" eb="11">
      <t>カズ</t>
    </rPh>
    <phoneticPr fontId="2"/>
  </si>
  <si>
    <t>ア　合計</t>
    <rPh sb="2" eb="4">
      <t>ゴウケイ</t>
    </rPh>
    <phoneticPr fontId="2"/>
  </si>
  <si>
    <t>学級数</t>
    <rPh sb="0" eb="2">
      <t>ガッキュウ</t>
    </rPh>
    <rPh sb="2" eb="3">
      <t>カズ</t>
    </rPh>
    <phoneticPr fontId="3"/>
  </si>
  <si>
    <t>児童・生徒数</t>
    <rPh sb="0" eb="2">
      <t>ジドウ</t>
    </rPh>
    <rPh sb="3" eb="5">
      <t>セイト</t>
    </rPh>
    <rPh sb="5" eb="6">
      <t>カズ</t>
    </rPh>
    <phoneticPr fontId="3"/>
  </si>
  <si>
    <t>単式</t>
    <rPh sb="0" eb="2">
      <t>タンシキ</t>
    </rPh>
    <phoneticPr fontId="3"/>
  </si>
  <si>
    <t>複式</t>
    <rPh sb="0" eb="2">
      <t>フクシキ</t>
    </rPh>
    <phoneticPr fontId="3"/>
  </si>
  <si>
    <t>（注）（　）は訪問教育児童生徒数・学級数で内数</t>
    <rPh sb="13" eb="15">
      <t>セイト</t>
    </rPh>
    <phoneticPr fontId="2"/>
  </si>
  <si>
    <t>(2) 学校別学級数，児童生徒数及び教職員等の数</t>
    <rPh sb="4" eb="6">
      <t>ガッコウ</t>
    </rPh>
    <rPh sb="6" eb="7">
      <t>ベツ</t>
    </rPh>
    <rPh sb="7" eb="9">
      <t>ガッキュウ</t>
    </rPh>
    <rPh sb="9" eb="10">
      <t>スウ</t>
    </rPh>
    <rPh sb="11" eb="13">
      <t>ジドウ</t>
    </rPh>
    <rPh sb="13" eb="15">
      <t>セイト</t>
    </rPh>
    <rPh sb="15" eb="16">
      <t>カズ</t>
    </rPh>
    <rPh sb="16" eb="17">
      <t>オヨ</t>
    </rPh>
    <rPh sb="18" eb="21">
      <t>キョウショクイン</t>
    </rPh>
    <rPh sb="21" eb="22">
      <t>トウ</t>
    </rPh>
    <rPh sb="23" eb="24">
      <t>カズ</t>
    </rPh>
    <phoneticPr fontId="2"/>
  </si>
  <si>
    <t>（R1.5.1現在，単位：学級，人）</t>
    <rPh sb="16" eb="17">
      <t>ヒト</t>
    </rPh>
    <phoneticPr fontId="2"/>
  </si>
  <si>
    <t>学校名</t>
    <rPh sb="0" eb="3">
      <t>ガッコウメイ</t>
    </rPh>
    <phoneticPr fontId="3"/>
  </si>
  <si>
    <t>博多区</t>
    <rPh sb="0" eb="3">
      <t>ハカタク</t>
    </rPh>
    <phoneticPr fontId="2"/>
  </si>
  <si>
    <t>中央区</t>
    <rPh sb="0" eb="3">
      <t>チュウオウク</t>
    </rPh>
    <phoneticPr fontId="2"/>
  </si>
  <si>
    <t>南区</t>
    <rPh sb="0" eb="2">
      <t>ミナミク</t>
    </rPh>
    <phoneticPr fontId="2"/>
  </si>
  <si>
    <t>城南区</t>
    <rPh sb="0" eb="3">
      <t>ジョウナンク</t>
    </rPh>
    <phoneticPr fontId="2"/>
  </si>
  <si>
    <t>西区</t>
    <rPh sb="0" eb="1">
      <t>ニシ</t>
    </rPh>
    <rPh sb="1" eb="2">
      <t>ク</t>
    </rPh>
    <phoneticPr fontId="2"/>
  </si>
  <si>
    <t>児童・
生徒数</t>
    <rPh sb="0" eb="2">
      <t>ジドウ</t>
    </rPh>
    <rPh sb="4" eb="6">
      <t>セイト</t>
    </rPh>
    <rPh sb="6" eb="7">
      <t>スウ</t>
    </rPh>
    <phoneticPr fontId="2"/>
  </si>
  <si>
    <t>児童・生徒数</t>
    <rPh sb="0" eb="2">
      <t>ジドウ</t>
    </rPh>
    <rPh sb="3" eb="5">
      <t>セイト</t>
    </rPh>
    <rPh sb="5" eb="6">
      <t>スウ</t>
    </rPh>
    <phoneticPr fontId="2"/>
  </si>
  <si>
    <t>福岡中央</t>
  </si>
  <si>
    <t>小学部</t>
    <rPh sb="0" eb="2">
      <t>ショウガク</t>
    </rPh>
    <rPh sb="2" eb="3">
      <t>ブ</t>
    </rPh>
    <phoneticPr fontId="2"/>
  </si>
  <si>
    <t>中学部</t>
    <rPh sb="0" eb="1">
      <t>チュウ</t>
    </rPh>
    <rPh sb="1" eb="3">
      <t>ガクブ</t>
    </rPh>
    <phoneticPr fontId="2"/>
  </si>
  <si>
    <t>屋 形 原</t>
  </si>
  <si>
    <t>高等部</t>
    <rPh sb="0" eb="2">
      <t>コウトウ</t>
    </rPh>
    <rPh sb="2" eb="3">
      <t>ブ</t>
    </rPh>
    <phoneticPr fontId="2"/>
  </si>
  <si>
    <t>南 福 岡</t>
  </si>
  <si>
    <t>東 福 岡</t>
  </si>
  <si>
    <t>生の松原</t>
  </si>
  <si>
    <t>今　  津</t>
  </si>
  <si>
    <t>博多高等学園</t>
    <rPh sb="0" eb="2">
      <t>ハカタ</t>
    </rPh>
    <rPh sb="2" eb="4">
      <t>コウトウ</t>
    </rPh>
    <rPh sb="4" eb="6">
      <t>ガクエン</t>
    </rPh>
    <phoneticPr fontId="2"/>
  </si>
  <si>
    <t>イ　小学部</t>
    <rPh sb="2" eb="4">
      <t>ショウガク</t>
    </rPh>
    <rPh sb="4" eb="5">
      <t>ブ</t>
    </rPh>
    <phoneticPr fontId="2"/>
  </si>
  <si>
    <t>学級数</t>
    <phoneticPr fontId="6"/>
  </si>
  <si>
    <t>児童数</t>
    <phoneticPr fontId="6"/>
  </si>
  <si>
    <t>２学年</t>
    <phoneticPr fontId="6"/>
  </si>
  <si>
    <t>３学年</t>
    <phoneticPr fontId="6"/>
  </si>
  <si>
    <t>４学年</t>
    <phoneticPr fontId="6"/>
  </si>
  <si>
    <t>５学年</t>
    <phoneticPr fontId="6"/>
  </si>
  <si>
    <t>６学年</t>
    <phoneticPr fontId="6"/>
  </si>
  <si>
    <t>（注）（　）は訪問教育児童数・学級数で内数</t>
    <rPh sb="13" eb="14">
      <t>スウ</t>
    </rPh>
    <phoneticPr fontId="2"/>
  </si>
  <si>
    <t>(2) 学校別学級数，児童生徒数及び教職員等の数</t>
    <rPh sb="4" eb="6">
      <t>ガッコウ</t>
    </rPh>
    <rPh sb="6" eb="7">
      <t>ベツ</t>
    </rPh>
    <rPh sb="7" eb="9">
      <t>ガッキュウ</t>
    </rPh>
    <rPh sb="9" eb="10">
      <t>スウ</t>
    </rPh>
    <rPh sb="11" eb="13">
      <t>ジドウ</t>
    </rPh>
    <rPh sb="13" eb="15">
      <t>セイト</t>
    </rPh>
    <rPh sb="15" eb="16">
      <t>スウ</t>
    </rPh>
    <rPh sb="16" eb="17">
      <t>オヨ</t>
    </rPh>
    <rPh sb="18" eb="21">
      <t>キョウショクイン</t>
    </rPh>
    <rPh sb="21" eb="22">
      <t>トウ</t>
    </rPh>
    <rPh sb="23" eb="24">
      <t>カズ</t>
    </rPh>
    <phoneticPr fontId="2"/>
  </si>
  <si>
    <t>区別在学者数</t>
    <rPh sb="0" eb="2">
      <t>クベツ</t>
    </rPh>
    <rPh sb="2" eb="5">
      <t>ザイガクシャ</t>
    </rPh>
    <rPh sb="5" eb="6">
      <t>スウ</t>
    </rPh>
    <phoneticPr fontId="2"/>
  </si>
  <si>
    <t>２学年</t>
    <phoneticPr fontId="6"/>
  </si>
  <si>
    <t>３学年</t>
    <phoneticPr fontId="6"/>
  </si>
  <si>
    <t>４学年</t>
    <phoneticPr fontId="6"/>
  </si>
  <si>
    <t>６学年</t>
    <phoneticPr fontId="6"/>
  </si>
  <si>
    <t>学級数</t>
    <phoneticPr fontId="6"/>
  </si>
  <si>
    <t>２学年</t>
    <phoneticPr fontId="6"/>
  </si>
  <si>
    <t>６学年</t>
    <phoneticPr fontId="6"/>
  </si>
  <si>
    <t>県　　立</t>
    <rPh sb="0" eb="1">
      <t>ケン</t>
    </rPh>
    <rPh sb="3" eb="4">
      <t>タチ</t>
    </rPh>
    <phoneticPr fontId="2"/>
  </si>
  <si>
    <t>福岡聴覚</t>
    <rPh sb="2" eb="4">
      <t>チョウカク</t>
    </rPh>
    <phoneticPr fontId="2"/>
  </si>
  <si>
    <t>ウ　中学部</t>
    <rPh sb="2" eb="4">
      <t>チュウガク</t>
    </rPh>
    <rPh sb="4" eb="5">
      <t>ブ</t>
    </rPh>
    <phoneticPr fontId="2"/>
  </si>
  <si>
    <t>生徒数</t>
    <rPh sb="0" eb="2">
      <t>セイト</t>
    </rPh>
    <phoneticPr fontId="6"/>
  </si>
  <si>
    <t>単式学級</t>
    <rPh sb="0" eb="2">
      <t>タンシキ</t>
    </rPh>
    <rPh sb="2" eb="4">
      <t>ガッキュウ</t>
    </rPh>
    <phoneticPr fontId="6"/>
  </si>
  <si>
    <t>（注）（　）は訪問教育生徒数・学級数で内数</t>
    <rPh sb="11" eb="13">
      <t>セイト</t>
    </rPh>
    <phoneticPr fontId="2"/>
  </si>
  <si>
    <t>学級数</t>
    <phoneticPr fontId="6"/>
  </si>
  <si>
    <t>２学年</t>
    <phoneticPr fontId="6"/>
  </si>
  <si>
    <t>３学年</t>
    <phoneticPr fontId="6"/>
  </si>
  <si>
    <t>エ　高等部</t>
    <rPh sb="2" eb="4">
      <t>コウトウ</t>
    </rPh>
    <rPh sb="4" eb="5">
      <t>ガクブ</t>
    </rPh>
    <phoneticPr fontId="2"/>
  </si>
  <si>
    <t>博多高等</t>
    <rPh sb="0" eb="1">
      <t>ハカタ</t>
    </rPh>
    <rPh sb="1" eb="3">
      <t>コウトウ</t>
    </rPh>
    <phoneticPr fontId="2"/>
  </si>
  <si>
    <t>学　　園</t>
    <rPh sb="0" eb="1">
      <t>ガクエン</t>
    </rPh>
    <phoneticPr fontId="2"/>
  </si>
  <si>
    <t>県立福岡</t>
    <rPh sb="0" eb="2">
      <t>ケンリツ</t>
    </rPh>
    <rPh sb="2" eb="4">
      <t>フクオカ</t>
    </rPh>
    <phoneticPr fontId="2"/>
  </si>
  <si>
    <t>高等聴覚</t>
    <rPh sb="0" eb="1">
      <t>コウトウ</t>
    </rPh>
    <rPh sb="1" eb="3">
      <t>チョウカク</t>
    </rPh>
    <phoneticPr fontId="2"/>
  </si>
  <si>
    <t>②教職員等の数</t>
    <rPh sb="1" eb="4">
      <t>キョウショクイン</t>
    </rPh>
    <rPh sb="4" eb="5">
      <t>トウ</t>
    </rPh>
    <rPh sb="6" eb="7">
      <t>カズ</t>
    </rPh>
    <phoneticPr fontId="2"/>
  </si>
  <si>
    <t>校 長</t>
    <rPh sb="0" eb="1">
      <t>コウ</t>
    </rPh>
    <rPh sb="2" eb="3">
      <t>チョウ</t>
    </rPh>
    <phoneticPr fontId="2"/>
  </si>
  <si>
    <t>教 頭</t>
    <rPh sb="0" eb="1">
      <t>キョウ</t>
    </rPh>
    <rPh sb="2" eb="3">
      <t>アタマ</t>
    </rPh>
    <phoneticPr fontId="2"/>
  </si>
  <si>
    <t>教 諭</t>
    <rPh sb="0" eb="1">
      <t>キョウ</t>
    </rPh>
    <rPh sb="2" eb="3">
      <t>サトシ</t>
    </rPh>
    <phoneticPr fontId="2"/>
  </si>
  <si>
    <t>講 師</t>
    <rPh sb="0" eb="1">
      <t>コウ</t>
    </rPh>
    <rPh sb="2" eb="3">
      <t>シ</t>
    </rPh>
    <phoneticPr fontId="2"/>
  </si>
  <si>
    <t>実習助手</t>
    <rPh sb="0" eb="2">
      <t>ジッシュウ</t>
    </rPh>
    <rPh sb="2" eb="4">
      <t>ジョシュ</t>
    </rPh>
    <phoneticPr fontId="2"/>
  </si>
  <si>
    <t>(注) （　）は兼務者で外数</t>
    <rPh sb="1" eb="2">
      <t>チュウ</t>
    </rPh>
    <rPh sb="8" eb="10">
      <t>ケンム</t>
    </rPh>
    <rPh sb="10" eb="11">
      <t>シャ</t>
    </rPh>
    <rPh sb="12" eb="13">
      <t>ソト</t>
    </rPh>
    <rPh sb="13" eb="14">
      <t>スウ</t>
    </rPh>
    <phoneticPr fontId="2"/>
  </si>
  <si>
    <t>(2) 学校別学級別，児童生徒数及び教職員等の数</t>
    <rPh sb="4" eb="6">
      <t>ガッコウ</t>
    </rPh>
    <rPh sb="6" eb="7">
      <t>ベツ</t>
    </rPh>
    <rPh sb="7" eb="9">
      <t>ガッキュウ</t>
    </rPh>
    <rPh sb="9" eb="10">
      <t>ベツ</t>
    </rPh>
    <rPh sb="11" eb="13">
      <t>ジドウ</t>
    </rPh>
    <rPh sb="13" eb="15">
      <t>セイト</t>
    </rPh>
    <rPh sb="15" eb="16">
      <t>カズ</t>
    </rPh>
    <rPh sb="16" eb="17">
      <t>オヨ</t>
    </rPh>
    <rPh sb="18" eb="21">
      <t>キョウショクイン</t>
    </rPh>
    <rPh sb="21" eb="22">
      <t>トウ</t>
    </rPh>
    <rPh sb="23" eb="24">
      <t>カズ</t>
    </rPh>
    <phoneticPr fontId="2"/>
  </si>
  <si>
    <t>学　　園</t>
    <rPh sb="0" eb="1">
      <t>ガク</t>
    </rPh>
    <rPh sb="3" eb="4">
      <t>エン</t>
    </rPh>
    <phoneticPr fontId="2"/>
  </si>
  <si>
    <t>寄宿舎指導員</t>
    <rPh sb="0" eb="3">
      <t>キシュクシャ</t>
    </rPh>
    <rPh sb="3" eb="6">
      <t>シドウイン</t>
    </rPh>
    <phoneticPr fontId="2"/>
  </si>
  <si>
    <t>(4) 卒業後の状況</t>
    <rPh sb="4" eb="7">
      <t>ソツギョウゴ</t>
    </rPh>
    <rPh sb="8" eb="10">
      <t>ジョウキョウ</t>
    </rPh>
    <phoneticPr fontId="2"/>
  </si>
  <si>
    <t>中　　学　　部</t>
    <rPh sb="0" eb="1">
      <t>ナカ</t>
    </rPh>
    <rPh sb="3" eb="4">
      <t>ガク</t>
    </rPh>
    <rPh sb="6" eb="7">
      <t>ブ</t>
    </rPh>
    <phoneticPr fontId="12"/>
  </si>
  <si>
    <t>高　　等　　部</t>
    <rPh sb="0" eb="1">
      <t>コウ</t>
    </rPh>
    <rPh sb="3" eb="4">
      <t>トウ</t>
    </rPh>
    <rPh sb="6" eb="7">
      <t>ブ</t>
    </rPh>
    <phoneticPr fontId="12"/>
  </si>
  <si>
    <t>卒業生
総　数</t>
    <rPh sb="0" eb="3">
      <t>ソツギョウセイ</t>
    </rPh>
    <rPh sb="4" eb="5">
      <t>ソウ</t>
    </rPh>
    <rPh sb="6" eb="7">
      <t>スウ</t>
    </rPh>
    <phoneticPr fontId="12"/>
  </si>
  <si>
    <t>進学者</t>
    <rPh sb="0" eb="3">
      <t>シンガクシャ</t>
    </rPh>
    <phoneticPr fontId="12"/>
  </si>
  <si>
    <t>就職者</t>
    <rPh sb="0" eb="2">
      <t>シュウショク</t>
    </rPh>
    <rPh sb="2" eb="3">
      <t>シャ</t>
    </rPh>
    <phoneticPr fontId="12"/>
  </si>
  <si>
    <t>左記以
外の者</t>
    <rPh sb="0" eb="2">
      <t>サキ</t>
    </rPh>
    <rPh sb="2" eb="3">
      <t>イ</t>
    </rPh>
    <rPh sb="4" eb="5">
      <t>ガイ</t>
    </rPh>
    <rPh sb="6" eb="7">
      <t>モノ</t>
    </rPh>
    <phoneticPr fontId="12"/>
  </si>
  <si>
    <t>２８年</t>
    <phoneticPr fontId="2"/>
  </si>
  <si>
    <t>（注）進学者には，専修学校等入学者を含む</t>
    <rPh sb="1" eb="2">
      <t>チュウ</t>
    </rPh>
    <rPh sb="3" eb="6">
      <t>シンガクシャ</t>
    </rPh>
    <rPh sb="9" eb="13">
      <t>センシュウガッコウ</t>
    </rPh>
    <rPh sb="13" eb="14">
      <t>トウ</t>
    </rPh>
    <rPh sb="14" eb="16">
      <t>ニュウガク</t>
    </rPh>
    <rPh sb="18" eb="19">
      <t>フク</t>
    </rPh>
    <phoneticPr fontId="12"/>
  </si>
  <si>
    <t>理　科</t>
    <rPh sb="0" eb="1">
      <t>リ</t>
    </rPh>
    <rPh sb="2" eb="3">
      <t>カ</t>
    </rPh>
    <phoneticPr fontId="28"/>
  </si>
  <si>
    <t>音　楽</t>
    <rPh sb="0" eb="1">
      <t>オト</t>
    </rPh>
    <rPh sb="2" eb="3">
      <t>ラク</t>
    </rPh>
    <phoneticPr fontId="28"/>
  </si>
  <si>
    <t>家　庭</t>
    <rPh sb="0" eb="1">
      <t>イエ</t>
    </rPh>
    <rPh sb="2" eb="3">
      <t>ニワ</t>
    </rPh>
    <phoneticPr fontId="28"/>
  </si>
  <si>
    <t>技　術</t>
    <rPh sb="0" eb="1">
      <t>ワザ</t>
    </rPh>
    <rPh sb="2" eb="3">
      <t>ジュツ</t>
    </rPh>
    <phoneticPr fontId="28"/>
  </si>
  <si>
    <t>美　術</t>
    <rPh sb="0" eb="1">
      <t>ビ</t>
    </rPh>
    <rPh sb="2" eb="3">
      <t>ジュツ</t>
    </rPh>
    <phoneticPr fontId="28"/>
  </si>
  <si>
    <t>図　書</t>
    <rPh sb="0" eb="1">
      <t>ズ</t>
    </rPh>
    <rPh sb="2" eb="3">
      <t>ショ</t>
    </rPh>
    <phoneticPr fontId="28"/>
  </si>
  <si>
    <t>視聴覚</t>
    <rPh sb="0" eb="3">
      <t>シチョウカク</t>
    </rPh>
    <phoneticPr fontId="28"/>
  </si>
  <si>
    <t>職　訓</t>
    <rPh sb="0" eb="1">
      <t>ショク</t>
    </rPh>
    <rPh sb="2" eb="3">
      <t>クン</t>
    </rPh>
    <phoneticPr fontId="28"/>
  </si>
  <si>
    <t>福岡中央</t>
    <phoneticPr fontId="3"/>
  </si>
  <si>
    <t>若久</t>
    <rPh sb="0" eb="1">
      <t>ワカ</t>
    </rPh>
    <rPh sb="1" eb="2">
      <t>ヒサシ</t>
    </rPh>
    <phoneticPr fontId="3"/>
  </si>
  <si>
    <t>屋形原</t>
    <rPh sb="0" eb="1">
      <t>ヤ</t>
    </rPh>
    <rPh sb="1" eb="2">
      <t>カタチ</t>
    </rPh>
    <rPh sb="2" eb="3">
      <t>ハラ</t>
    </rPh>
    <phoneticPr fontId="3"/>
  </si>
  <si>
    <t>南福岡</t>
    <phoneticPr fontId="3"/>
  </si>
  <si>
    <t>東福岡</t>
    <rPh sb="0" eb="1">
      <t>ヒガシ</t>
    </rPh>
    <phoneticPr fontId="3"/>
  </si>
  <si>
    <t>生の松原</t>
    <rPh sb="0" eb="1">
      <t>ナマ</t>
    </rPh>
    <phoneticPr fontId="3"/>
  </si>
  <si>
    <t>今津</t>
    <phoneticPr fontId="3"/>
  </si>
  <si>
    <t>博多高等学園</t>
    <rPh sb="0" eb="2">
      <t>ハカタ</t>
    </rPh>
    <rPh sb="2" eb="4">
      <t>コウトウ</t>
    </rPh>
    <rPh sb="4" eb="6">
      <t>ガクエン</t>
    </rPh>
    <phoneticPr fontId="3"/>
  </si>
  <si>
    <t>（注）校地面積・校舎面積は、福岡市公有財産台帳による。</t>
    <phoneticPr fontId="28"/>
  </si>
  <si>
    <t>6　市立高等学校</t>
    <rPh sb="2" eb="4">
      <t>イチリツ</t>
    </rPh>
    <rPh sb="4" eb="6">
      <t>コウトウ</t>
    </rPh>
    <rPh sb="6" eb="8">
      <t>ガッコウ</t>
    </rPh>
    <phoneticPr fontId="2"/>
  </si>
  <si>
    <t>①学級数及び生徒数</t>
    <rPh sb="1" eb="3">
      <t>ガッキュウ</t>
    </rPh>
    <rPh sb="3" eb="4">
      <t>スウ</t>
    </rPh>
    <rPh sb="4" eb="5">
      <t>オヨ</t>
    </rPh>
    <rPh sb="6" eb="9">
      <t>セイトスウ</t>
    </rPh>
    <phoneticPr fontId="2"/>
  </si>
  <si>
    <t>ア　男女別生徒数及び学級数</t>
    <rPh sb="2" eb="4">
      <t>ダンジョ</t>
    </rPh>
    <rPh sb="4" eb="5">
      <t>ベツ</t>
    </rPh>
    <rPh sb="5" eb="8">
      <t>セイトスウ</t>
    </rPh>
    <rPh sb="8" eb="9">
      <t>オヨ</t>
    </rPh>
    <rPh sb="10" eb="12">
      <t>ガッキュウ</t>
    </rPh>
    <rPh sb="12" eb="13">
      <t>スウ</t>
    </rPh>
    <phoneticPr fontId="2"/>
  </si>
  <si>
    <t>（各年5.1現在，単位：人，学級）</t>
    <rPh sb="12" eb="13">
      <t>ヒト</t>
    </rPh>
    <phoneticPr fontId="2"/>
  </si>
  <si>
    <t>年・課程</t>
    <rPh sb="0" eb="1">
      <t>ネン</t>
    </rPh>
    <rPh sb="2" eb="4">
      <t>カテイ</t>
    </rPh>
    <phoneticPr fontId="3"/>
  </si>
  <si>
    <t>１年</t>
    <rPh sb="1" eb="2">
      <t>ネン</t>
    </rPh>
    <phoneticPr fontId="3"/>
  </si>
  <si>
    <t>２年</t>
    <rPh sb="1" eb="2">
      <t>ネン</t>
    </rPh>
    <phoneticPr fontId="3"/>
  </si>
  <si>
    <t>３年</t>
    <rPh sb="1" eb="2">
      <t>ネン</t>
    </rPh>
    <phoneticPr fontId="3"/>
  </si>
  <si>
    <t>全日制</t>
    <rPh sb="0" eb="3">
      <t>ゼンニチセイ</t>
    </rPh>
    <phoneticPr fontId="2"/>
  </si>
  <si>
    <t>(2) 学校別学級数，生徒数及び教職員等の数</t>
    <rPh sb="4" eb="6">
      <t>ガッコウ</t>
    </rPh>
    <rPh sb="6" eb="7">
      <t>ベツ</t>
    </rPh>
    <rPh sb="7" eb="9">
      <t>ガッキュウ</t>
    </rPh>
    <rPh sb="9" eb="10">
      <t>スウ</t>
    </rPh>
    <rPh sb="11" eb="14">
      <t>セイトスウ</t>
    </rPh>
    <rPh sb="14" eb="15">
      <t>オヨ</t>
    </rPh>
    <rPh sb="16" eb="20">
      <t>キョウショクイントウ</t>
    </rPh>
    <rPh sb="21" eb="22">
      <t>カズ</t>
    </rPh>
    <phoneticPr fontId="2"/>
  </si>
  <si>
    <t>（R1.5.1現在，単位：人，学級）</t>
    <rPh sb="13" eb="14">
      <t>ヒト</t>
    </rPh>
    <phoneticPr fontId="2"/>
  </si>
  <si>
    <t>福翔</t>
    <rPh sb="0" eb="1">
      <t>フク</t>
    </rPh>
    <rPh sb="1" eb="2">
      <t>ショウ</t>
    </rPh>
    <phoneticPr fontId="2"/>
  </si>
  <si>
    <t>博多工業</t>
    <rPh sb="0" eb="2">
      <t>ハカタ</t>
    </rPh>
    <rPh sb="2" eb="4">
      <t>コウギョウ</t>
    </rPh>
    <phoneticPr fontId="2"/>
  </si>
  <si>
    <t>福岡女子</t>
    <rPh sb="0" eb="2">
      <t>フクオカ</t>
    </rPh>
    <rPh sb="2" eb="4">
      <t>ジョシ</t>
    </rPh>
    <phoneticPr fontId="2"/>
  </si>
  <si>
    <t>福岡西陵</t>
    <rPh sb="0" eb="2">
      <t>フクオカ</t>
    </rPh>
    <rPh sb="2" eb="3">
      <t>セイ</t>
    </rPh>
    <rPh sb="3" eb="4">
      <t>リョウ</t>
    </rPh>
    <phoneticPr fontId="2"/>
  </si>
  <si>
    <t>イ　学科別学級数及び生徒数</t>
    <rPh sb="2" eb="4">
      <t>ガッカ</t>
    </rPh>
    <rPh sb="4" eb="5">
      <t>ベツ</t>
    </rPh>
    <rPh sb="5" eb="7">
      <t>ガッキュウ</t>
    </rPh>
    <rPh sb="7" eb="8">
      <t>スウ</t>
    </rPh>
    <rPh sb="8" eb="9">
      <t>オヨ</t>
    </rPh>
    <rPh sb="10" eb="13">
      <t>セイトスウ</t>
    </rPh>
    <phoneticPr fontId="2"/>
  </si>
  <si>
    <t>（各年5.1現在，単位：人，学級）</t>
    <rPh sb="1" eb="3">
      <t>カクネン</t>
    </rPh>
    <rPh sb="12" eb="13">
      <t>ヒト</t>
    </rPh>
    <phoneticPr fontId="2"/>
  </si>
  <si>
    <t>年・課程</t>
    <rPh sb="0" eb="1">
      <t>ネン</t>
    </rPh>
    <rPh sb="2" eb="4">
      <t>カテイ</t>
    </rPh>
    <phoneticPr fontId="2"/>
  </si>
  <si>
    <t>普通科</t>
    <rPh sb="0" eb="3">
      <t>フツウカ</t>
    </rPh>
    <phoneticPr fontId="2"/>
  </si>
  <si>
    <t>工業科</t>
    <rPh sb="0" eb="3">
      <t>コウギョウカ</t>
    </rPh>
    <phoneticPr fontId="2"/>
  </si>
  <si>
    <t>家庭科</t>
    <rPh sb="0" eb="3">
      <t>カテイカ</t>
    </rPh>
    <phoneticPr fontId="2"/>
  </si>
  <si>
    <t>機械科</t>
    <rPh sb="0" eb="2">
      <t>キカイ</t>
    </rPh>
    <rPh sb="2" eb="3">
      <t>カ</t>
    </rPh>
    <phoneticPr fontId="2"/>
  </si>
  <si>
    <t>建築科</t>
    <rPh sb="0" eb="2">
      <t>ケンチク</t>
    </rPh>
    <rPh sb="2" eb="3">
      <t>カ</t>
    </rPh>
    <phoneticPr fontId="2"/>
  </si>
  <si>
    <t>インテリア科</t>
    <rPh sb="5" eb="6">
      <t>カ</t>
    </rPh>
    <phoneticPr fontId="2"/>
  </si>
  <si>
    <t>画　像
工学科</t>
    <rPh sb="0" eb="1">
      <t>ガ</t>
    </rPh>
    <rPh sb="2" eb="3">
      <t>ゾウ</t>
    </rPh>
    <rPh sb="4" eb="6">
      <t>コウガク</t>
    </rPh>
    <rPh sb="6" eb="7">
      <t>カ</t>
    </rPh>
    <phoneticPr fontId="2"/>
  </si>
  <si>
    <t>自動車
工学科</t>
    <rPh sb="0" eb="3">
      <t>ジドウシャ</t>
    </rPh>
    <rPh sb="4" eb="6">
      <t>コウガク</t>
    </rPh>
    <rPh sb="6" eb="7">
      <t>カ</t>
    </rPh>
    <phoneticPr fontId="2"/>
  </si>
  <si>
    <t>電　子
情報科</t>
    <rPh sb="0" eb="1">
      <t>デン</t>
    </rPh>
    <rPh sb="2" eb="3">
      <t>コ</t>
    </rPh>
    <rPh sb="4" eb="6">
      <t>ジョウホウ</t>
    </rPh>
    <rPh sb="6" eb="7">
      <t>カ</t>
    </rPh>
    <phoneticPr fontId="2"/>
  </si>
  <si>
    <t>生　活
情報科</t>
    <rPh sb="0" eb="1">
      <t>セイ</t>
    </rPh>
    <rPh sb="2" eb="3">
      <t>カツ</t>
    </rPh>
    <rPh sb="4" eb="6">
      <t>ジョウホウ</t>
    </rPh>
    <rPh sb="6" eb="7">
      <t>カ</t>
    </rPh>
    <phoneticPr fontId="2"/>
  </si>
  <si>
    <t>食　物
調理科</t>
    <rPh sb="0" eb="1">
      <t>ショク</t>
    </rPh>
    <rPh sb="2" eb="3">
      <t>モノ</t>
    </rPh>
    <rPh sb="4" eb="6">
      <t>チョウリ</t>
    </rPh>
    <rPh sb="6" eb="7">
      <t>カ</t>
    </rPh>
    <phoneticPr fontId="2"/>
  </si>
  <si>
    <t>服飾
デザイン科</t>
    <rPh sb="0" eb="2">
      <t>フクショク</t>
    </rPh>
    <rPh sb="7" eb="8">
      <t>カ</t>
    </rPh>
    <phoneticPr fontId="2"/>
  </si>
  <si>
    <t>保　育
福祉科</t>
    <rPh sb="0" eb="1">
      <t>タモツ</t>
    </rPh>
    <rPh sb="2" eb="3">
      <t>イク</t>
    </rPh>
    <rPh sb="4" eb="6">
      <t>フクシ</t>
    </rPh>
    <rPh sb="6" eb="7">
      <t>カ</t>
    </rPh>
    <phoneticPr fontId="2"/>
  </si>
  <si>
    <t>国　際
教養科</t>
    <rPh sb="0" eb="1">
      <t>クニ</t>
    </rPh>
    <rPh sb="2" eb="3">
      <t>サイ</t>
    </rPh>
    <rPh sb="4" eb="6">
      <t>キョウヨウ</t>
    </rPh>
    <rPh sb="6" eb="7">
      <t>カ</t>
    </rPh>
    <phoneticPr fontId="2"/>
  </si>
  <si>
    <t>総　合
学　科</t>
    <rPh sb="0" eb="1">
      <t>ソウ</t>
    </rPh>
    <rPh sb="2" eb="3">
      <t>ゴウ</t>
    </rPh>
    <rPh sb="4" eb="5">
      <t>マナブ</t>
    </rPh>
    <rPh sb="6" eb="7">
      <t>カ</t>
    </rPh>
    <phoneticPr fontId="2"/>
  </si>
  <si>
    <t>生徒</t>
    <rPh sb="0" eb="2">
      <t>セイト</t>
    </rPh>
    <phoneticPr fontId="2"/>
  </si>
  <si>
    <t>学級</t>
    <rPh sb="0" eb="2">
      <t>ガッキュウ</t>
    </rPh>
    <phoneticPr fontId="2"/>
  </si>
  <si>
    <t>②教職員の数</t>
    <rPh sb="1" eb="4">
      <t>キョウショクイン</t>
    </rPh>
    <rPh sb="5" eb="6">
      <t>カズ</t>
    </rPh>
    <phoneticPr fontId="2"/>
  </si>
  <si>
    <t>（各年5.1現在，単位：人）</t>
    <rPh sb="1" eb="3">
      <t>カクネン</t>
    </rPh>
    <rPh sb="12" eb="13">
      <t>ヒト</t>
    </rPh>
    <phoneticPr fontId="2"/>
  </si>
  <si>
    <t>卒業生
総　数</t>
    <rPh sb="0" eb="3">
      <t>ソツギョウセイ</t>
    </rPh>
    <rPh sb="4" eb="5">
      <t>ソウ</t>
    </rPh>
    <rPh sb="6" eb="7">
      <t>スウ</t>
    </rPh>
    <phoneticPr fontId="2"/>
  </si>
  <si>
    <t>進学者(A)</t>
    <rPh sb="0" eb="3">
      <t>シンガクシャ</t>
    </rPh>
    <phoneticPr fontId="2"/>
  </si>
  <si>
    <t>就職者（左記Ａ・Ｂを除く）</t>
    <rPh sb="0" eb="2">
      <t>シュウショク</t>
    </rPh>
    <rPh sb="2" eb="3">
      <t>シャ</t>
    </rPh>
    <rPh sb="4" eb="6">
      <t>サキ</t>
    </rPh>
    <rPh sb="10" eb="11">
      <t>ノゾ</t>
    </rPh>
    <phoneticPr fontId="2"/>
  </si>
  <si>
    <t>一時的な仕事に就いたもの</t>
    <rPh sb="0" eb="2">
      <t>イチジ</t>
    </rPh>
    <rPh sb="2" eb="3">
      <t>テキ</t>
    </rPh>
    <rPh sb="4" eb="6">
      <t>シゴト</t>
    </rPh>
    <rPh sb="7" eb="8">
      <t>ツ</t>
    </rPh>
    <phoneticPr fontId="2"/>
  </si>
  <si>
    <t>左記Ａ及びＢのうち
就職している者</t>
    <rPh sb="0" eb="2">
      <t>サキ</t>
    </rPh>
    <rPh sb="3" eb="4">
      <t>オヨ</t>
    </rPh>
    <rPh sb="10" eb="12">
      <t>シュウショク</t>
    </rPh>
    <rPh sb="16" eb="17">
      <t>モノ</t>
    </rPh>
    <phoneticPr fontId="2"/>
  </si>
  <si>
    <t>左記卒業者総数のうち大学等への入学志願者数(再掲)</t>
    <rPh sb="0" eb="2">
      <t>サキ</t>
    </rPh>
    <rPh sb="2" eb="5">
      <t>ソツギョウシャ</t>
    </rPh>
    <rPh sb="5" eb="7">
      <t>ソウスウ</t>
    </rPh>
    <rPh sb="10" eb="12">
      <t>ダイガク</t>
    </rPh>
    <rPh sb="12" eb="13">
      <t>トウ</t>
    </rPh>
    <rPh sb="15" eb="17">
      <t>ニュウガク</t>
    </rPh>
    <rPh sb="17" eb="20">
      <t>シガンシャ</t>
    </rPh>
    <rPh sb="20" eb="21">
      <t>カズ</t>
    </rPh>
    <rPh sb="22" eb="24">
      <t>サイケイ</t>
    </rPh>
    <phoneticPr fontId="2"/>
  </si>
  <si>
    <t>大学</t>
    <rPh sb="0" eb="2">
      <t>ダイガク</t>
    </rPh>
    <phoneticPr fontId="2"/>
  </si>
  <si>
    <t>短期
大学</t>
    <rPh sb="0" eb="2">
      <t>タンキ</t>
    </rPh>
    <rPh sb="3" eb="5">
      <t>ダイガク</t>
    </rPh>
    <phoneticPr fontId="2"/>
  </si>
  <si>
    <t>その他
(*)</t>
    <rPh sb="2" eb="3">
      <t>タ</t>
    </rPh>
    <phoneticPr fontId="2"/>
  </si>
  <si>
    <t>専　修
学校等</t>
    <rPh sb="0" eb="1">
      <t>セン</t>
    </rPh>
    <rPh sb="2" eb="3">
      <t>オサム</t>
    </rPh>
    <rPh sb="4" eb="6">
      <t>ガッコウ</t>
    </rPh>
    <rPh sb="6" eb="7">
      <t>トウ</t>
    </rPh>
    <phoneticPr fontId="2"/>
  </si>
  <si>
    <t>Ａの
うち</t>
    <phoneticPr fontId="2"/>
  </si>
  <si>
    <t>Ｂの
うち</t>
    <phoneticPr fontId="2"/>
  </si>
  <si>
    <t>　平成２６年</t>
    <rPh sb="1" eb="3">
      <t>ヘイセイ</t>
    </rPh>
    <rPh sb="5" eb="6">
      <t>ネン</t>
    </rPh>
    <phoneticPr fontId="2"/>
  </si>
  <si>
    <t>全日制</t>
  </si>
  <si>
    <t>平成２７年</t>
    <rPh sb="0" eb="2">
      <t>ヘイセイ</t>
    </rPh>
    <rPh sb="4" eb="5">
      <t>ネン</t>
    </rPh>
    <phoneticPr fontId="2"/>
  </si>
  <si>
    <t>令和元年</t>
    <rPh sb="0" eb="2">
      <t>レイワ</t>
    </rPh>
    <rPh sb="2" eb="4">
      <t>ガンネン</t>
    </rPh>
    <phoneticPr fontId="2"/>
  </si>
  <si>
    <t>（注）就職進学者を含む</t>
    <rPh sb="1" eb="2">
      <t>チュウ</t>
    </rPh>
    <rPh sb="3" eb="5">
      <t>シュウショク</t>
    </rPh>
    <rPh sb="5" eb="8">
      <t>シンガクシャ</t>
    </rPh>
    <rPh sb="9" eb="10">
      <t>フク</t>
    </rPh>
    <phoneticPr fontId="2"/>
  </si>
  <si>
    <t>↑</t>
  </si>
  <si>
    <t>Ｂ専修学校（専門課程）進学者</t>
    <phoneticPr fontId="2"/>
  </si>
  <si>
    <t>＋Ｃ専修学校（一般課程）等入学者</t>
    <phoneticPr fontId="2"/>
  </si>
  <si>
    <t>＋Ｄ公共職業能力開発施設等入学者</t>
    <phoneticPr fontId="2"/>
  </si>
  <si>
    <t>②産業別就職状況</t>
    <rPh sb="1" eb="3">
      <t>サンギョウ</t>
    </rPh>
    <rPh sb="3" eb="4">
      <t>ベツ</t>
    </rPh>
    <rPh sb="4" eb="6">
      <t>シュウショク</t>
    </rPh>
    <rPh sb="6" eb="8">
      <t>ジョウキョウ</t>
    </rPh>
    <phoneticPr fontId="2"/>
  </si>
  <si>
    <t>就職者
総　数</t>
    <rPh sb="0" eb="3">
      <t>シュウショクシャ</t>
    </rPh>
    <rPh sb="4" eb="5">
      <t>ソウ</t>
    </rPh>
    <rPh sb="6" eb="7">
      <t>スウ</t>
    </rPh>
    <phoneticPr fontId="2"/>
  </si>
  <si>
    <t>農業</t>
    <rPh sb="0" eb="2">
      <t>ノウギョウ</t>
    </rPh>
    <phoneticPr fontId="2"/>
  </si>
  <si>
    <t>林業</t>
    <rPh sb="0" eb="2">
      <t>リンギョウ</t>
    </rPh>
    <phoneticPr fontId="2"/>
  </si>
  <si>
    <t>漁業</t>
    <rPh sb="0" eb="2">
      <t>ギョギョウ</t>
    </rPh>
    <phoneticPr fontId="2"/>
  </si>
  <si>
    <t>鉱業</t>
    <rPh sb="0" eb="2">
      <t>コウギョウ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</si>
  <si>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</si>
  <si>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</si>
  <si>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電気・ガス
・水道業等</t>
    <phoneticPr fontId="2"/>
  </si>
  <si>
    <t>運輸通信業</t>
    <rPh sb="0" eb="2">
      <t>ウンユ</t>
    </rPh>
    <rPh sb="2" eb="5">
      <t>ツウシンギョウ</t>
    </rPh>
    <phoneticPr fontId="2"/>
  </si>
  <si>
    <t>卸売・小売業等</t>
    <rPh sb="3" eb="5">
      <t>コウリ</t>
    </rPh>
    <rPh sb="5" eb="6">
      <t>ギョウ</t>
    </rPh>
    <rPh sb="6" eb="7">
      <t>トウ</t>
    </rPh>
    <phoneticPr fontId="2"/>
  </si>
  <si>
    <t>金融・保険業</t>
    <rPh sb="3" eb="6">
      <t>ホケンギョウ</t>
    </rPh>
    <phoneticPr fontId="2"/>
  </si>
  <si>
    <t>不動産業</t>
    <rPh sb="0" eb="4">
      <t>フドウサンギョウ</t>
    </rPh>
    <phoneticPr fontId="2"/>
  </si>
  <si>
    <t>サービス業等</t>
    <rPh sb="4" eb="5">
      <t>ギョウ</t>
    </rPh>
    <rPh sb="5" eb="6">
      <t>トウ</t>
    </rPh>
    <phoneticPr fontId="2"/>
  </si>
  <si>
    <t>公務</t>
    <rPh sb="0" eb="2">
      <t>コウム</t>
    </rPh>
    <phoneticPr fontId="2"/>
  </si>
  <si>
    <t>③職業別就職状況</t>
    <rPh sb="1" eb="3">
      <t>ショクギョウ</t>
    </rPh>
    <rPh sb="3" eb="4">
      <t>ベツ</t>
    </rPh>
    <rPh sb="4" eb="6">
      <t>シュウショク</t>
    </rPh>
    <rPh sb="6" eb="8">
      <t>ジョウキョウ</t>
    </rPh>
    <phoneticPr fontId="2"/>
  </si>
  <si>
    <t>的職業従事者
専門的・技術</t>
    <rPh sb="0" eb="1">
      <t>テキ</t>
    </rPh>
    <rPh sb="7" eb="10">
      <t>センモンテキ</t>
    </rPh>
    <rPh sb="11" eb="13">
      <t>ギジュツ</t>
    </rPh>
    <phoneticPr fontId="2"/>
  </si>
  <si>
    <t>事務従事者</t>
    <rPh sb="0" eb="2">
      <t>ジム</t>
    </rPh>
    <rPh sb="2" eb="5">
      <t>ジュウジシャ</t>
    </rPh>
    <phoneticPr fontId="2"/>
  </si>
  <si>
    <t>販売従事者</t>
    <rPh sb="0" eb="2">
      <t>ハンバイ</t>
    </rPh>
    <rPh sb="2" eb="5">
      <t>ジュウジシャ</t>
    </rPh>
    <phoneticPr fontId="2"/>
  </si>
  <si>
    <t>職業従事者
サービス</t>
    <rPh sb="0" eb="2">
      <t>ショクギョウ</t>
    </rPh>
    <rPh sb="2" eb="5">
      <t>ジュウジシャ</t>
    </rPh>
    <phoneticPr fontId="2"/>
  </si>
  <si>
    <t>保安職業従事者</t>
    <rPh sb="0" eb="2">
      <t>ホアン</t>
    </rPh>
    <rPh sb="2" eb="4">
      <t>ショクギョウ</t>
    </rPh>
    <rPh sb="4" eb="7">
      <t>ジュウジシャ</t>
    </rPh>
    <phoneticPr fontId="2"/>
  </si>
  <si>
    <t>農林業</t>
    <rPh sb="0" eb="3">
      <t>ノウリンギョウ</t>
    </rPh>
    <phoneticPr fontId="2"/>
  </si>
  <si>
    <t>事業者
運輸・通信</t>
    <rPh sb="0" eb="3">
      <t>ジギョウシャ</t>
    </rPh>
    <rPh sb="4" eb="6">
      <t>ウンユ</t>
    </rPh>
    <rPh sb="7" eb="9">
      <t>ツウシン</t>
    </rPh>
    <phoneticPr fontId="2"/>
  </si>
  <si>
    <t>労務作業者
生産工程・</t>
    <rPh sb="0" eb="2">
      <t>ロウム</t>
    </rPh>
    <rPh sb="2" eb="5">
      <t>サギョウシャ</t>
    </rPh>
    <rPh sb="6" eb="8">
      <t>セイサン</t>
    </rPh>
    <rPh sb="8" eb="10">
      <t>コウテイ</t>
    </rPh>
    <phoneticPr fontId="2"/>
  </si>
  <si>
    <t>（R1.5.1現在，単位：㎡，室）</t>
    <phoneticPr fontId="28"/>
  </si>
  <si>
    <t>特別教室保有状況</t>
    <phoneticPr fontId="28"/>
  </si>
  <si>
    <t>体育館</t>
    <phoneticPr fontId="28"/>
  </si>
  <si>
    <t>プール</t>
    <phoneticPr fontId="28"/>
  </si>
  <si>
    <t>福　　　翔</t>
    <rPh sb="0" eb="1">
      <t>フクオカ</t>
    </rPh>
    <rPh sb="4" eb="5">
      <t>ショウ</t>
    </rPh>
    <phoneticPr fontId="3"/>
  </si>
  <si>
    <t>〇</t>
  </si>
  <si>
    <t>博多工業</t>
    <rPh sb="0" eb="2">
      <t>ハカタ</t>
    </rPh>
    <rPh sb="2" eb="4">
      <t>コウギョウ</t>
    </rPh>
    <phoneticPr fontId="3"/>
  </si>
  <si>
    <t>福岡女子</t>
    <rPh sb="0" eb="2">
      <t>フクオカ</t>
    </rPh>
    <rPh sb="2" eb="4">
      <t>ジョシ</t>
    </rPh>
    <phoneticPr fontId="3"/>
  </si>
  <si>
    <t>福岡西陵</t>
    <rPh sb="0" eb="2">
      <t>フクオカ</t>
    </rPh>
    <rPh sb="2" eb="4">
      <t>セイリョウ</t>
    </rPh>
    <phoneticPr fontId="3"/>
  </si>
  <si>
    <t>（注）校地面積・校舎面積は、福岡市公有財産台帳による。</t>
    <phoneticPr fontId="28"/>
  </si>
  <si>
    <t>7　市内国・県・私立学校の概況</t>
    <rPh sb="2" eb="4">
      <t>シナイ</t>
    </rPh>
    <rPh sb="4" eb="5">
      <t>コク</t>
    </rPh>
    <rPh sb="6" eb="7">
      <t>ケン</t>
    </rPh>
    <rPh sb="8" eb="9">
      <t>シ</t>
    </rPh>
    <rPh sb="9" eb="10">
      <t>リツ</t>
    </rPh>
    <rPh sb="10" eb="12">
      <t>ガッコウ</t>
    </rPh>
    <rPh sb="13" eb="15">
      <t>ガイキョウ</t>
    </rPh>
    <phoneticPr fontId="18"/>
  </si>
  <si>
    <t>(1) 幼稚園（私立のみ）</t>
    <rPh sb="4" eb="5">
      <t>ヨウ</t>
    </rPh>
    <rPh sb="5" eb="6">
      <t>オサナイ</t>
    </rPh>
    <rPh sb="6" eb="7">
      <t>エン</t>
    </rPh>
    <rPh sb="8" eb="10">
      <t>ワタクシリツ</t>
    </rPh>
    <phoneticPr fontId="18"/>
  </si>
  <si>
    <t>（各年5.1現在，単位：園，学級，人）</t>
    <rPh sb="1" eb="2">
      <t>カク</t>
    </rPh>
    <rPh sb="2" eb="3">
      <t>トシ</t>
    </rPh>
    <rPh sb="6" eb="8">
      <t>ゲンザイ</t>
    </rPh>
    <rPh sb="9" eb="11">
      <t>タンイ</t>
    </rPh>
    <rPh sb="12" eb="13">
      <t>エン</t>
    </rPh>
    <rPh sb="14" eb="16">
      <t>ガッキュウ</t>
    </rPh>
    <rPh sb="17" eb="18">
      <t>ヒト</t>
    </rPh>
    <phoneticPr fontId="28"/>
  </si>
  <si>
    <t>年</t>
    <rPh sb="0" eb="1">
      <t>ネン</t>
    </rPh>
    <phoneticPr fontId="18"/>
  </si>
  <si>
    <t>園数</t>
    <rPh sb="0" eb="1">
      <t>エン</t>
    </rPh>
    <rPh sb="1" eb="2">
      <t>スウ</t>
    </rPh>
    <phoneticPr fontId="18"/>
  </si>
  <si>
    <t>学級数</t>
    <rPh sb="0" eb="3">
      <t>ガッキュウスウ</t>
    </rPh>
    <phoneticPr fontId="18"/>
  </si>
  <si>
    <t>在園者数</t>
    <rPh sb="0" eb="1">
      <t>ザイ</t>
    </rPh>
    <rPh sb="1" eb="2">
      <t>エン</t>
    </rPh>
    <rPh sb="2" eb="3">
      <t>シャ</t>
    </rPh>
    <rPh sb="3" eb="4">
      <t>スウ</t>
    </rPh>
    <phoneticPr fontId="18"/>
  </si>
  <si>
    <t>当該年度入園者数（再掲）</t>
    <rPh sb="0" eb="2">
      <t>トウガイ</t>
    </rPh>
    <rPh sb="2" eb="4">
      <t>ネンド</t>
    </rPh>
    <rPh sb="4" eb="7">
      <t>ニュウエンシャ</t>
    </rPh>
    <rPh sb="7" eb="8">
      <t>スウ</t>
    </rPh>
    <rPh sb="9" eb="11">
      <t>サイケイ</t>
    </rPh>
    <phoneticPr fontId="18"/>
  </si>
  <si>
    <t>前年度修了者数</t>
    <rPh sb="0" eb="3">
      <t>ゼンネンド</t>
    </rPh>
    <rPh sb="3" eb="6">
      <t>シュウリョウシャ</t>
    </rPh>
    <rPh sb="6" eb="7">
      <t>スウ</t>
    </rPh>
    <phoneticPr fontId="18"/>
  </si>
  <si>
    <t>教員数</t>
    <rPh sb="0" eb="3">
      <t>キョウインスウ</t>
    </rPh>
    <phoneticPr fontId="18"/>
  </si>
  <si>
    <t>教育補助員</t>
    <rPh sb="0" eb="2">
      <t>キョウイク</t>
    </rPh>
    <rPh sb="2" eb="5">
      <t>ホジョイン</t>
    </rPh>
    <phoneticPr fontId="18"/>
  </si>
  <si>
    <t>職員数</t>
    <rPh sb="0" eb="3">
      <t>ショクインスウ</t>
    </rPh>
    <phoneticPr fontId="18"/>
  </si>
  <si>
    <t>計</t>
    <rPh sb="0" eb="1">
      <t>ケイ</t>
    </rPh>
    <phoneticPr fontId="18"/>
  </si>
  <si>
    <t>３歳児</t>
    <rPh sb="1" eb="3">
      <t>サイジ</t>
    </rPh>
    <phoneticPr fontId="18"/>
  </si>
  <si>
    <t>４歳児</t>
    <rPh sb="1" eb="3">
      <t>サイジ</t>
    </rPh>
    <phoneticPr fontId="18"/>
  </si>
  <si>
    <t>５歳児</t>
    <rPh sb="1" eb="3">
      <t>サイジ</t>
    </rPh>
    <phoneticPr fontId="18"/>
  </si>
  <si>
    <t>男</t>
    <rPh sb="0" eb="1">
      <t>ダン</t>
    </rPh>
    <phoneticPr fontId="18"/>
  </si>
  <si>
    <t>女</t>
    <rPh sb="0" eb="1">
      <t>ジョ</t>
    </rPh>
    <phoneticPr fontId="18"/>
  </si>
  <si>
    <t>平成２６年</t>
    <rPh sb="0" eb="2">
      <t>ヘイセイ</t>
    </rPh>
    <rPh sb="4" eb="5">
      <t>ネン</t>
    </rPh>
    <phoneticPr fontId="18"/>
  </si>
  <si>
    <t>平成２７年</t>
    <rPh sb="4" eb="5">
      <t>ネン</t>
    </rPh>
    <phoneticPr fontId="28"/>
  </si>
  <si>
    <t>２８年</t>
    <rPh sb="2" eb="3">
      <t>ネン</t>
    </rPh>
    <phoneticPr fontId="28"/>
  </si>
  <si>
    <t>２９年</t>
    <rPh sb="2" eb="3">
      <t>ネン</t>
    </rPh>
    <phoneticPr fontId="28"/>
  </si>
  <si>
    <t>３０年</t>
    <rPh sb="2" eb="3">
      <t>ネン</t>
    </rPh>
    <phoneticPr fontId="18"/>
  </si>
  <si>
    <t>令和元年</t>
    <rPh sb="0" eb="2">
      <t>レイワ</t>
    </rPh>
    <rPh sb="2" eb="4">
      <t>ガンネン</t>
    </rPh>
    <phoneticPr fontId="18"/>
  </si>
  <si>
    <t>（注）（　）は兼務者で外数</t>
    <rPh sb="1" eb="2">
      <t>チュウ</t>
    </rPh>
    <rPh sb="7" eb="9">
      <t>ケンム</t>
    </rPh>
    <rPh sb="9" eb="10">
      <t>シャ</t>
    </rPh>
    <rPh sb="11" eb="12">
      <t>ソト</t>
    </rPh>
    <rPh sb="12" eb="13">
      <t>スウ</t>
    </rPh>
    <phoneticPr fontId="18"/>
  </si>
  <si>
    <t>(2) 幼保連携型認定こども園（私立のみ）</t>
    <rPh sb="4" eb="6">
      <t>ヨウホ</t>
    </rPh>
    <rPh sb="6" eb="9">
      <t>レンケイガタ</t>
    </rPh>
    <rPh sb="9" eb="11">
      <t>ニンテイ</t>
    </rPh>
    <rPh sb="14" eb="15">
      <t>エン</t>
    </rPh>
    <rPh sb="16" eb="18">
      <t>ワタクシリツ</t>
    </rPh>
    <phoneticPr fontId="18"/>
  </si>
  <si>
    <t>教育・保
育職員数</t>
    <rPh sb="0" eb="2">
      <t>キョウイク</t>
    </rPh>
    <rPh sb="3" eb="4">
      <t>ホ</t>
    </rPh>
    <rPh sb="5" eb="6">
      <t>イク</t>
    </rPh>
    <rPh sb="6" eb="9">
      <t>ショクインスウ</t>
    </rPh>
    <phoneticPr fontId="18"/>
  </si>
  <si>
    <t>教育・保
育補助員</t>
    <rPh sb="0" eb="2">
      <t>キョウイク</t>
    </rPh>
    <rPh sb="3" eb="4">
      <t>ホ</t>
    </rPh>
    <rPh sb="5" eb="6">
      <t>イク</t>
    </rPh>
    <rPh sb="6" eb="9">
      <t>ホジョイン</t>
    </rPh>
    <phoneticPr fontId="18"/>
  </si>
  <si>
    <t>０歳児</t>
    <rPh sb="1" eb="3">
      <t>サイジ</t>
    </rPh>
    <phoneticPr fontId="18"/>
  </si>
  <si>
    <t>１歳児</t>
    <rPh sb="1" eb="3">
      <t>サイジ</t>
    </rPh>
    <phoneticPr fontId="18"/>
  </si>
  <si>
    <t>２歳児</t>
    <rPh sb="1" eb="3">
      <t>サイジ</t>
    </rPh>
    <phoneticPr fontId="18"/>
  </si>
  <si>
    <t>平成２９年</t>
    <rPh sb="0" eb="2">
      <t>ヘイセイ</t>
    </rPh>
    <rPh sb="4" eb="5">
      <t>ネン</t>
    </rPh>
    <phoneticPr fontId="28"/>
  </si>
  <si>
    <t>-</t>
    <phoneticPr fontId="28"/>
  </si>
  <si>
    <t>３０年</t>
    <rPh sb="2" eb="3">
      <t>ネン</t>
    </rPh>
    <phoneticPr fontId="28"/>
  </si>
  <si>
    <t>-</t>
    <phoneticPr fontId="28"/>
  </si>
  <si>
    <t>令和元年</t>
    <rPh sb="0" eb="2">
      <t>レイワ</t>
    </rPh>
    <rPh sb="2" eb="4">
      <t>ガンネン</t>
    </rPh>
    <phoneticPr fontId="28"/>
  </si>
  <si>
    <t>(3) 小学校</t>
    <rPh sb="4" eb="7">
      <t>ショウガッコウ</t>
    </rPh>
    <phoneticPr fontId="18"/>
  </si>
  <si>
    <t>（各年5.1現在，単位：校，学級，人）</t>
    <rPh sb="1" eb="2">
      <t>カク</t>
    </rPh>
    <rPh sb="2" eb="3">
      <t>トシ</t>
    </rPh>
    <rPh sb="6" eb="8">
      <t>ゲンザイ</t>
    </rPh>
    <rPh sb="9" eb="11">
      <t>タンイ</t>
    </rPh>
    <rPh sb="12" eb="13">
      <t>コウ</t>
    </rPh>
    <rPh sb="14" eb="16">
      <t>ガッキュウ</t>
    </rPh>
    <rPh sb="17" eb="18">
      <t>ヒト</t>
    </rPh>
    <phoneticPr fontId="28"/>
  </si>
  <si>
    <t>年・区分・学校名</t>
    <rPh sb="0" eb="1">
      <t>トシ</t>
    </rPh>
    <rPh sb="2" eb="4">
      <t>クブン</t>
    </rPh>
    <rPh sb="5" eb="7">
      <t>ガッコウ</t>
    </rPh>
    <rPh sb="7" eb="8">
      <t>メイ</t>
    </rPh>
    <phoneticPr fontId="28"/>
  </si>
  <si>
    <t>学校数</t>
    <rPh sb="0" eb="2">
      <t>ガッコウ</t>
    </rPh>
    <rPh sb="2" eb="3">
      <t>スウ</t>
    </rPh>
    <phoneticPr fontId="28"/>
  </si>
  <si>
    <t>学級数</t>
    <rPh sb="0" eb="2">
      <t>ガッキュウ</t>
    </rPh>
    <rPh sb="2" eb="3">
      <t>スウ</t>
    </rPh>
    <phoneticPr fontId="28"/>
  </si>
  <si>
    <t>児童数</t>
    <rPh sb="0" eb="2">
      <t>ジドウ</t>
    </rPh>
    <rPh sb="2" eb="3">
      <t>スウ</t>
    </rPh>
    <phoneticPr fontId="28"/>
  </si>
  <si>
    <t>教員数</t>
    <rPh sb="0" eb="2">
      <t>キョウイン</t>
    </rPh>
    <rPh sb="2" eb="3">
      <t>スウ</t>
    </rPh>
    <phoneticPr fontId="28"/>
  </si>
  <si>
    <t>職員数</t>
    <rPh sb="0" eb="3">
      <t>ショクインスウ</t>
    </rPh>
    <phoneticPr fontId="28"/>
  </si>
  <si>
    <t>計</t>
    <rPh sb="0" eb="1">
      <t>ケイ</t>
    </rPh>
    <phoneticPr fontId="28"/>
  </si>
  <si>
    <t>１学年</t>
    <rPh sb="1" eb="3">
      <t>ガクネン</t>
    </rPh>
    <phoneticPr fontId="28"/>
  </si>
  <si>
    <t>２学年</t>
    <rPh sb="1" eb="3">
      <t>ガクネン</t>
    </rPh>
    <phoneticPr fontId="28"/>
  </si>
  <si>
    <t>３学年</t>
    <rPh sb="1" eb="3">
      <t>ガクネン</t>
    </rPh>
    <phoneticPr fontId="28"/>
  </si>
  <si>
    <t>４学年</t>
    <rPh sb="1" eb="3">
      <t>ガクネン</t>
    </rPh>
    <phoneticPr fontId="28"/>
  </si>
  <si>
    <t>５学年</t>
    <rPh sb="1" eb="3">
      <t>ガクネン</t>
    </rPh>
    <phoneticPr fontId="28"/>
  </si>
  <si>
    <t>６学年</t>
    <rPh sb="1" eb="3">
      <t>ガクネン</t>
    </rPh>
    <phoneticPr fontId="28"/>
  </si>
  <si>
    <t>平成２６年</t>
    <rPh sb="0" eb="2">
      <t>ヘイセイ</t>
    </rPh>
    <rPh sb="4" eb="5">
      <t>ネン</t>
    </rPh>
    <phoneticPr fontId="28"/>
  </si>
  <si>
    <t>平成２７年</t>
    <rPh sb="0" eb="2">
      <t>ヘイセイ</t>
    </rPh>
    <rPh sb="4" eb="5">
      <t>ネン</t>
    </rPh>
    <phoneticPr fontId="28"/>
  </si>
  <si>
    <t>（R1.5.1現在，単位：学級，人）</t>
    <rPh sb="7" eb="9">
      <t>ゲンザイ</t>
    </rPh>
    <rPh sb="10" eb="12">
      <t>タンイ</t>
    </rPh>
    <rPh sb="13" eb="15">
      <t>ガッキュウ</t>
    </rPh>
    <rPh sb="16" eb="17">
      <t>ヒト</t>
    </rPh>
    <phoneticPr fontId="28"/>
  </si>
  <si>
    <t>区分・学校名</t>
    <rPh sb="0" eb="2">
      <t>クブン</t>
    </rPh>
    <rPh sb="3" eb="6">
      <t>ガッコウメイ</t>
    </rPh>
    <phoneticPr fontId="28"/>
  </si>
  <si>
    <t>国立</t>
    <rPh sb="0" eb="2">
      <t>コクリツ</t>
    </rPh>
    <phoneticPr fontId="28"/>
  </si>
  <si>
    <t>福岡教育大学付属福岡</t>
    <rPh sb="0" eb="2">
      <t>フクオカ</t>
    </rPh>
    <rPh sb="2" eb="4">
      <t>キョウイク</t>
    </rPh>
    <rPh sb="4" eb="6">
      <t>ダイガク</t>
    </rPh>
    <rPh sb="6" eb="7">
      <t>ヅケ</t>
    </rPh>
    <rPh sb="7" eb="8">
      <t>ゾク</t>
    </rPh>
    <rPh sb="8" eb="9">
      <t>フク</t>
    </rPh>
    <rPh sb="9" eb="10">
      <t>オカ</t>
    </rPh>
    <phoneticPr fontId="28"/>
  </si>
  <si>
    <t>…</t>
    <phoneticPr fontId="28"/>
  </si>
  <si>
    <t>私立</t>
    <rPh sb="0" eb="2">
      <t>ワタクシリツ</t>
    </rPh>
    <phoneticPr fontId="28"/>
  </si>
  <si>
    <t>福岡雙葉</t>
    <rPh sb="0" eb="2">
      <t>フクオカ</t>
    </rPh>
    <rPh sb="2" eb="4">
      <t>フタバ</t>
    </rPh>
    <phoneticPr fontId="28"/>
  </si>
  <si>
    <t>福岡海星女子学院</t>
    <rPh sb="0" eb="2">
      <t>フクオカ</t>
    </rPh>
    <rPh sb="2" eb="4">
      <t>カイセイ</t>
    </rPh>
    <rPh sb="4" eb="6">
      <t>ジョシ</t>
    </rPh>
    <rPh sb="6" eb="8">
      <t>ガクイン</t>
    </rPh>
    <phoneticPr fontId="28"/>
  </si>
  <si>
    <t>西南学院</t>
    <rPh sb="0" eb="2">
      <t>セイナン</t>
    </rPh>
    <rPh sb="2" eb="4">
      <t>ガクイン</t>
    </rPh>
    <phoneticPr fontId="28"/>
  </si>
  <si>
    <t>私立計</t>
    <rPh sb="0" eb="2">
      <t>ワタクシリツ</t>
    </rPh>
    <rPh sb="2" eb="3">
      <t>ケイ</t>
    </rPh>
    <phoneticPr fontId="28"/>
  </si>
  <si>
    <t>男</t>
    <rPh sb="0" eb="1">
      <t>オトコ</t>
    </rPh>
    <phoneticPr fontId="28"/>
  </si>
  <si>
    <t>女</t>
    <rPh sb="0" eb="1">
      <t>オンナ</t>
    </rPh>
    <phoneticPr fontId="28"/>
  </si>
  <si>
    <t>＝生徒数</t>
    <phoneticPr fontId="28"/>
  </si>
  <si>
    <t>…</t>
    <phoneticPr fontId="28"/>
  </si>
  <si>
    <t>-</t>
    <phoneticPr fontId="28"/>
  </si>
  <si>
    <t>…</t>
    <phoneticPr fontId="28"/>
  </si>
  <si>
    <t>(4) 中学校</t>
    <rPh sb="4" eb="7">
      <t>チュウガッコウ</t>
    </rPh>
    <phoneticPr fontId="18"/>
  </si>
  <si>
    <t>生徒数</t>
    <rPh sb="2" eb="3">
      <t>スウ</t>
    </rPh>
    <phoneticPr fontId="28"/>
  </si>
  <si>
    <t>福岡教育大学付属福岡</t>
    <rPh sb="0" eb="2">
      <t>フクオカ</t>
    </rPh>
    <rPh sb="2" eb="4">
      <t>キョウイク</t>
    </rPh>
    <rPh sb="4" eb="6">
      <t>ダイガク</t>
    </rPh>
    <rPh sb="6" eb="8">
      <t>フゾク</t>
    </rPh>
    <rPh sb="8" eb="10">
      <t>フクオカ</t>
    </rPh>
    <phoneticPr fontId="28"/>
  </si>
  <si>
    <t>筑紫女学院</t>
    <rPh sb="0" eb="2">
      <t>チクシ</t>
    </rPh>
    <rPh sb="2" eb="5">
      <t>ジョガクイン</t>
    </rPh>
    <phoneticPr fontId="28"/>
  </si>
  <si>
    <t>福岡女学院</t>
    <rPh sb="0" eb="2">
      <t>フクオカ</t>
    </rPh>
    <rPh sb="2" eb="5">
      <t>ジョガクイン</t>
    </rPh>
    <phoneticPr fontId="28"/>
  </si>
  <si>
    <t>上智福岡</t>
    <rPh sb="0" eb="2">
      <t>ジョウチ</t>
    </rPh>
    <rPh sb="2" eb="4">
      <t>フクオカ</t>
    </rPh>
    <phoneticPr fontId="28"/>
  </si>
  <si>
    <t>中村学園三陽</t>
    <rPh sb="0" eb="2">
      <t>ナカムラ</t>
    </rPh>
    <rPh sb="2" eb="4">
      <t>ガクエン</t>
    </rPh>
    <rPh sb="4" eb="6">
      <t>サンヨウ</t>
    </rPh>
    <phoneticPr fontId="28"/>
  </si>
  <si>
    <t>博多女子</t>
    <rPh sb="0" eb="2">
      <t>ハカタ</t>
    </rPh>
    <rPh sb="2" eb="4">
      <t>ジョシ</t>
    </rPh>
    <phoneticPr fontId="28"/>
  </si>
  <si>
    <t>沖学園</t>
    <rPh sb="0" eb="1">
      <t>オキ</t>
    </rPh>
    <rPh sb="1" eb="3">
      <t>ガクエン</t>
    </rPh>
    <phoneticPr fontId="28"/>
  </si>
  <si>
    <t>中村学園女子</t>
    <rPh sb="0" eb="2">
      <t>ナカムラ</t>
    </rPh>
    <rPh sb="2" eb="4">
      <t>ガクエン</t>
    </rPh>
    <rPh sb="4" eb="6">
      <t>ジョシ</t>
    </rPh>
    <phoneticPr fontId="28"/>
  </si>
  <si>
    <t>福岡舞鶴誠和</t>
    <rPh sb="0" eb="2">
      <t>フクオカ</t>
    </rPh>
    <rPh sb="2" eb="4">
      <t>マイヅル</t>
    </rPh>
    <rPh sb="4" eb="6">
      <t>セイワ</t>
    </rPh>
    <phoneticPr fontId="28"/>
  </si>
  <si>
    <t>福岡大学付属大濠</t>
    <rPh sb="0" eb="2">
      <t>フクオカ</t>
    </rPh>
    <rPh sb="2" eb="4">
      <t>ダイガク</t>
    </rPh>
    <rPh sb="4" eb="6">
      <t>フゾク</t>
    </rPh>
    <rPh sb="6" eb="8">
      <t>オオホリ</t>
    </rPh>
    <phoneticPr fontId="28"/>
  </si>
  <si>
    <t>東福岡自彊館</t>
    <rPh sb="0" eb="1">
      <t>ヒガシ</t>
    </rPh>
    <rPh sb="1" eb="3">
      <t>フクオカ</t>
    </rPh>
    <rPh sb="3" eb="4">
      <t>ジキョウ</t>
    </rPh>
    <rPh sb="5" eb="6">
      <t>カン</t>
    </rPh>
    <phoneticPr fontId="28"/>
  </si>
  <si>
    <t>(5) 特別支援学校</t>
    <rPh sb="4" eb="6">
      <t>トクベツ</t>
    </rPh>
    <rPh sb="6" eb="8">
      <t>シエン</t>
    </rPh>
    <rPh sb="8" eb="10">
      <t>ガッコウ</t>
    </rPh>
    <phoneticPr fontId="18"/>
  </si>
  <si>
    <t>学　　級　　数　　・　　在　　学　　者　　数</t>
    <rPh sb="0" eb="1">
      <t>ガク</t>
    </rPh>
    <rPh sb="3" eb="4">
      <t>キュウ</t>
    </rPh>
    <rPh sb="6" eb="7">
      <t>スウ</t>
    </rPh>
    <rPh sb="12" eb="13">
      <t>ザイ</t>
    </rPh>
    <rPh sb="15" eb="16">
      <t>ガク</t>
    </rPh>
    <rPh sb="18" eb="19">
      <t>シャ</t>
    </rPh>
    <rPh sb="21" eb="22">
      <t>スウ</t>
    </rPh>
    <phoneticPr fontId="28"/>
  </si>
  <si>
    <t>合計</t>
    <rPh sb="0" eb="2">
      <t>ゴウケイ</t>
    </rPh>
    <phoneticPr fontId="28"/>
  </si>
  <si>
    <t>幼稚部</t>
    <rPh sb="0" eb="2">
      <t>ヨウチ</t>
    </rPh>
    <rPh sb="2" eb="3">
      <t>ブ</t>
    </rPh>
    <phoneticPr fontId="28"/>
  </si>
  <si>
    <t>小学部</t>
    <rPh sb="0" eb="2">
      <t>ショウガク</t>
    </rPh>
    <rPh sb="2" eb="3">
      <t>ブ</t>
    </rPh>
    <phoneticPr fontId="28"/>
  </si>
  <si>
    <t>中学部</t>
    <rPh sb="0" eb="2">
      <t>チュウガク</t>
    </rPh>
    <rPh sb="2" eb="3">
      <t>ブ</t>
    </rPh>
    <phoneticPr fontId="28"/>
  </si>
  <si>
    <t>高等部</t>
    <rPh sb="0" eb="3">
      <t>コウトウブ</t>
    </rPh>
    <phoneticPr fontId="28"/>
  </si>
  <si>
    <t>在学
者数</t>
    <rPh sb="0" eb="2">
      <t>ザイガク</t>
    </rPh>
    <rPh sb="3" eb="4">
      <t>シャ</t>
    </rPh>
    <rPh sb="4" eb="5">
      <t>カズ</t>
    </rPh>
    <phoneticPr fontId="28"/>
  </si>
  <si>
    <t>幼児数</t>
    <rPh sb="0" eb="2">
      <t>ヨウジ</t>
    </rPh>
    <rPh sb="2" eb="3">
      <t>スウ</t>
    </rPh>
    <phoneticPr fontId="28"/>
  </si>
  <si>
    <t>生徒数</t>
    <rPh sb="0" eb="3">
      <t>セイトスウ</t>
    </rPh>
    <phoneticPr fontId="28"/>
  </si>
  <si>
    <t>（注）教員数は本務者のみ</t>
    <rPh sb="1" eb="2">
      <t>チュウ</t>
    </rPh>
    <rPh sb="3" eb="5">
      <t>キョウイン</t>
    </rPh>
    <rPh sb="5" eb="6">
      <t>スウ</t>
    </rPh>
    <rPh sb="7" eb="9">
      <t>ホンム</t>
    </rPh>
    <rPh sb="9" eb="10">
      <t>シャ</t>
    </rPh>
    <phoneticPr fontId="18"/>
  </si>
  <si>
    <t>県立</t>
    <rPh sb="0" eb="2">
      <t>ケンリツ</t>
    </rPh>
    <phoneticPr fontId="28"/>
  </si>
  <si>
    <t>福岡聴覚</t>
    <rPh sb="0" eb="2">
      <t>フクオカ</t>
    </rPh>
    <rPh sb="2" eb="4">
      <t>チョウカク</t>
    </rPh>
    <phoneticPr fontId="28"/>
  </si>
  <si>
    <t>-</t>
    <phoneticPr fontId="28"/>
  </si>
  <si>
    <t>福岡高等聴覚</t>
    <rPh sb="0" eb="2">
      <t>フクオカ</t>
    </rPh>
    <rPh sb="2" eb="4">
      <t>コウトウ</t>
    </rPh>
    <rPh sb="4" eb="6">
      <t>チョウカク</t>
    </rPh>
    <phoneticPr fontId="28"/>
  </si>
  <si>
    <t>…</t>
    <phoneticPr fontId="28"/>
  </si>
  <si>
    <t>-</t>
    <phoneticPr fontId="28"/>
  </si>
  <si>
    <t>(6) 高等学校</t>
    <phoneticPr fontId="28"/>
  </si>
  <si>
    <t>①学年別本科生徒数及び教職員数（＊専攻科は含まない）</t>
    <rPh sb="1" eb="4">
      <t>ガクネンベツ</t>
    </rPh>
    <rPh sb="4" eb="6">
      <t>ホンカ</t>
    </rPh>
    <rPh sb="6" eb="9">
      <t>セイトスウ</t>
    </rPh>
    <rPh sb="9" eb="10">
      <t>オヨ</t>
    </rPh>
    <rPh sb="11" eb="14">
      <t>キョウショクイン</t>
    </rPh>
    <rPh sb="14" eb="15">
      <t>スウ</t>
    </rPh>
    <rPh sb="17" eb="19">
      <t>センコウ</t>
    </rPh>
    <rPh sb="19" eb="20">
      <t>カ</t>
    </rPh>
    <rPh sb="21" eb="22">
      <t>フク</t>
    </rPh>
    <phoneticPr fontId="29"/>
  </si>
  <si>
    <t>（各年5.1現在，単位：校，人）</t>
    <rPh sb="1" eb="3">
      <t>カクネン</t>
    </rPh>
    <rPh sb="6" eb="8">
      <t>ゲンザイ</t>
    </rPh>
    <rPh sb="9" eb="11">
      <t>タンイ</t>
    </rPh>
    <rPh sb="12" eb="13">
      <t>コウ</t>
    </rPh>
    <rPh sb="14" eb="15">
      <t>ヒト</t>
    </rPh>
    <phoneticPr fontId="29"/>
  </si>
  <si>
    <t>年・課程・区分・学校名</t>
    <rPh sb="0" eb="1">
      <t>ネン</t>
    </rPh>
    <rPh sb="2" eb="4">
      <t>カテイ</t>
    </rPh>
    <rPh sb="5" eb="7">
      <t>クブン</t>
    </rPh>
    <rPh sb="8" eb="11">
      <t>ガッコウメイ</t>
    </rPh>
    <phoneticPr fontId="29"/>
  </si>
  <si>
    <t>学校数</t>
    <rPh sb="0" eb="3">
      <t>ガッコウスウ</t>
    </rPh>
    <phoneticPr fontId="29"/>
  </si>
  <si>
    <t>生　徒　数　(本科）</t>
    <rPh sb="0" eb="1">
      <t>ショウ</t>
    </rPh>
    <rPh sb="2" eb="3">
      <t>ト</t>
    </rPh>
    <rPh sb="4" eb="5">
      <t>カズ</t>
    </rPh>
    <rPh sb="7" eb="8">
      <t>ホン</t>
    </rPh>
    <rPh sb="8" eb="9">
      <t>カ</t>
    </rPh>
    <phoneticPr fontId="29"/>
  </si>
  <si>
    <t>教員数</t>
    <rPh sb="0" eb="3">
      <t>キョウインスウ</t>
    </rPh>
    <phoneticPr fontId="29"/>
  </si>
  <si>
    <t>職員数</t>
    <rPh sb="0" eb="3">
      <t>ショクインスウ</t>
    </rPh>
    <phoneticPr fontId="29"/>
  </si>
  <si>
    <t>計</t>
    <rPh sb="0" eb="1">
      <t>ケイ</t>
    </rPh>
    <phoneticPr fontId="29"/>
  </si>
  <si>
    <t>１学年</t>
    <rPh sb="1" eb="3">
      <t>ガクネン</t>
    </rPh>
    <phoneticPr fontId="29"/>
  </si>
  <si>
    <t>２学年</t>
    <rPh sb="1" eb="3">
      <t>ガクネン</t>
    </rPh>
    <phoneticPr fontId="29"/>
  </si>
  <si>
    <t>３学年</t>
    <rPh sb="1" eb="3">
      <t>ガクネン</t>
    </rPh>
    <phoneticPr fontId="29"/>
  </si>
  <si>
    <t>４学年</t>
    <rPh sb="1" eb="3">
      <t>ガクネン</t>
    </rPh>
    <phoneticPr fontId="29"/>
  </si>
  <si>
    <t>平成２６年</t>
    <rPh sb="0" eb="2">
      <t>ヘイセイ</t>
    </rPh>
    <rPh sb="4" eb="5">
      <t>ネン</t>
    </rPh>
    <phoneticPr fontId="29"/>
  </si>
  <si>
    <t>全　日　制</t>
  </si>
  <si>
    <t>定　時　制</t>
  </si>
  <si>
    <t>通　信　制</t>
  </si>
  <si>
    <t>平成２７年</t>
    <rPh sb="0" eb="2">
      <t>ヘイセイ</t>
    </rPh>
    <rPh sb="4" eb="5">
      <t>ネン</t>
    </rPh>
    <phoneticPr fontId="29"/>
  </si>
  <si>
    <t>全日制</t>
    <phoneticPr fontId="28"/>
  </si>
  <si>
    <t>定時制</t>
    <phoneticPr fontId="28"/>
  </si>
  <si>
    <t>通信制</t>
    <phoneticPr fontId="28"/>
  </si>
  <si>
    <t>３０年</t>
    <rPh sb="2" eb="3">
      <t>ネン</t>
    </rPh>
    <phoneticPr fontId="29"/>
  </si>
  <si>
    <t>令和元年</t>
    <rPh sb="0" eb="2">
      <t>レイワ</t>
    </rPh>
    <rPh sb="2" eb="4">
      <t>ガンネン</t>
    </rPh>
    <phoneticPr fontId="29"/>
  </si>
  <si>
    <t>定時制</t>
    <phoneticPr fontId="28"/>
  </si>
  <si>
    <t>通信制</t>
    <phoneticPr fontId="28"/>
  </si>
  <si>
    <t>←チェック行（印刷対象外）</t>
    <rPh sb="5" eb="6">
      <t>ギョウ</t>
    </rPh>
    <rPh sb="7" eb="9">
      <t>インサツ</t>
    </rPh>
    <rPh sb="9" eb="11">
      <t>タイショウ</t>
    </rPh>
    <rPh sb="11" eb="12">
      <t>ガイ</t>
    </rPh>
    <phoneticPr fontId="28"/>
  </si>
  <si>
    <t>（R1.5.1現在，単位：校，人）</t>
    <rPh sb="7" eb="9">
      <t>ゲンザイ</t>
    </rPh>
    <rPh sb="10" eb="12">
      <t>タンイ</t>
    </rPh>
    <rPh sb="13" eb="14">
      <t>コウ</t>
    </rPh>
    <rPh sb="15" eb="16">
      <t>ヒト</t>
    </rPh>
    <phoneticPr fontId="29"/>
  </si>
  <si>
    <t>区分・学校名</t>
    <rPh sb="0" eb="2">
      <t>クブン</t>
    </rPh>
    <rPh sb="3" eb="5">
      <t>ガッコウ</t>
    </rPh>
    <rPh sb="5" eb="6">
      <t>メイ</t>
    </rPh>
    <phoneticPr fontId="29"/>
  </si>
  <si>
    <t>全日制</t>
    <rPh sb="0" eb="1">
      <t>ゼン</t>
    </rPh>
    <rPh sb="1" eb="2">
      <t>ヒ</t>
    </rPh>
    <rPh sb="2" eb="3">
      <t>セイ</t>
    </rPh>
    <phoneticPr fontId="29"/>
  </si>
  <si>
    <t>県立</t>
    <rPh sb="0" eb="1">
      <t>ケン</t>
    </rPh>
    <rPh sb="1" eb="2">
      <t>リツ</t>
    </rPh>
    <phoneticPr fontId="29"/>
  </si>
  <si>
    <t>県　立　計</t>
    <rPh sb="0" eb="1">
      <t>ケン</t>
    </rPh>
    <rPh sb="2" eb="3">
      <t>リツ</t>
    </rPh>
    <rPh sb="4" eb="5">
      <t>ケイ</t>
    </rPh>
    <phoneticPr fontId="29"/>
  </si>
  <si>
    <t>香椎</t>
    <rPh sb="0" eb="1">
      <t>カオリ</t>
    </rPh>
    <rPh sb="1" eb="2">
      <t>シイ</t>
    </rPh>
    <phoneticPr fontId="29"/>
  </si>
  <si>
    <t>香椎工業</t>
    <rPh sb="0" eb="1">
      <t>カオリ</t>
    </rPh>
    <rPh sb="1" eb="2">
      <t>シイ</t>
    </rPh>
    <rPh sb="2" eb="3">
      <t>コウ</t>
    </rPh>
    <rPh sb="3" eb="4">
      <t>ギョウ</t>
    </rPh>
    <phoneticPr fontId="29"/>
  </si>
  <si>
    <t>福岡</t>
    <rPh sb="0" eb="1">
      <t>フク</t>
    </rPh>
    <rPh sb="1" eb="2">
      <t>オカ</t>
    </rPh>
    <phoneticPr fontId="29"/>
  </si>
  <si>
    <t>筑紫丘</t>
    <rPh sb="0" eb="1">
      <t>チク</t>
    </rPh>
    <rPh sb="1" eb="2">
      <t>ムラサキ</t>
    </rPh>
    <rPh sb="2" eb="3">
      <t>オカ</t>
    </rPh>
    <phoneticPr fontId="29"/>
  </si>
  <si>
    <t>福岡中央</t>
    <rPh sb="0" eb="2">
      <t>フクオカ</t>
    </rPh>
    <rPh sb="2" eb="4">
      <t>チュウオウ</t>
    </rPh>
    <phoneticPr fontId="29"/>
  </si>
  <si>
    <t>城南</t>
    <rPh sb="0" eb="2">
      <t>ジョウナン</t>
    </rPh>
    <phoneticPr fontId="29"/>
  </si>
  <si>
    <t>修猷館</t>
    <rPh sb="0" eb="3">
      <t>シュウユウカン</t>
    </rPh>
    <phoneticPr fontId="29"/>
  </si>
  <si>
    <t>福岡工業</t>
    <rPh sb="0" eb="2">
      <t>フクオカ</t>
    </rPh>
    <rPh sb="2" eb="4">
      <t>コウギョウ</t>
    </rPh>
    <phoneticPr fontId="29"/>
  </si>
  <si>
    <t>福岡講倫館</t>
    <rPh sb="0" eb="2">
      <t>フクオカ</t>
    </rPh>
    <rPh sb="2" eb="3">
      <t>コウ</t>
    </rPh>
    <rPh sb="3" eb="4">
      <t>リン</t>
    </rPh>
    <rPh sb="4" eb="5">
      <t>カン</t>
    </rPh>
    <phoneticPr fontId="19"/>
  </si>
  <si>
    <t>筑前</t>
    <rPh sb="0" eb="2">
      <t>チクゼン</t>
    </rPh>
    <phoneticPr fontId="29"/>
  </si>
  <si>
    <t>柏陵</t>
    <rPh sb="0" eb="1">
      <t>ハク</t>
    </rPh>
    <rPh sb="1" eb="2">
      <t>リョウ</t>
    </rPh>
    <phoneticPr fontId="29"/>
  </si>
  <si>
    <t>玄洋</t>
    <rPh sb="0" eb="1">
      <t>ゲン</t>
    </rPh>
    <rPh sb="1" eb="2">
      <t>ヨウ</t>
    </rPh>
    <phoneticPr fontId="29"/>
  </si>
  <si>
    <t>香住丘</t>
    <rPh sb="0" eb="3">
      <t>カスミガオカ</t>
    </rPh>
    <phoneticPr fontId="29"/>
  </si>
  <si>
    <t>早良</t>
    <rPh sb="0" eb="2">
      <t>サワラ</t>
    </rPh>
    <phoneticPr fontId="29"/>
  </si>
  <si>
    <t>私立</t>
    <rPh sb="0" eb="1">
      <t>ワタシ</t>
    </rPh>
    <rPh sb="1" eb="2">
      <t>リツ</t>
    </rPh>
    <phoneticPr fontId="29"/>
  </si>
  <si>
    <t>私　立　計</t>
    <rPh sb="0" eb="1">
      <t>ワタシ</t>
    </rPh>
    <rPh sb="2" eb="3">
      <t>リツ</t>
    </rPh>
    <rPh sb="4" eb="5">
      <t>ケイ</t>
    </rPh>
    <phoneticPr fontId="29"/>
  </si>
  <si>
    <t>西南学院</t>
    <rPh sb="0" eb="2">
      <t>セイナン</t>
    </rPh>
    <rPh sb="2" eb="4">
      <t>ガクイン</t>
    </rPh>
    <phoneticPr fontId="29"/>
  </si>
  <si>
    <t>上智福岡</t>
    <rPh sb="0" eb="2">
      <t>ジョウチ</t>
    </rPh>
    <rPh sb="2" eb="4">
      <t>フクオカ</t>
    </rPh>
    <phoneticPr fontId="29"/>
  </si>
  <si>
    <t>筑紫女学園</t>
    <rPh sb="0" eb="2">
      <t>チクシ</t>
    </rPh>
    <rPh sb="2" eb="5">
      <t>ジョガクエン</t>
    </rPh>
    <phoneticPr fontId="29"/>
  </si>
  <si>
    <t>福岡大学附属若葉</t>
    <rPh sb="0" eb="2">
      <t>フクオカ</t>
    </rPh>
    <rPh sb="2" eb="4">
      <t>ダイガク</t>
    </rPh>
    <rPh sb="4" eb="6">
      <t>フゾク</t>
    </rPh>
    <rPh sb="6" eb="8">
      <t>ワカバ</t>
    </rPh>
    <phoneticPr fontId="29"/>
  </si>
  <si>
    <t>福岡女学院</t>
    <rPh sb="0" eb="2">
      <t>フクオカ</t>
    </rPh>
    <rPh sb="2" eb="5">
      <t>ジョガクイン</t>
    </rPh>
    <phoneticPr fontId="29"/>
  </si>
  <si>
    <t>福岡雙葉</t>
    <rPh sb="0" eb="2">
      <t>フクオカ</t>
    </rPh>
    <rPh sb="3" eb="4">
      <t>ハ</t>
    </rPh>
    <phoneticPr fontId="29"/>
  </si>
  <si>
    <t>精華女子</t>
    <rPh sb="0" eb="1">
      <t>セイ</t>
    </rPh>
    <rPh sb="1" eb="2">
      <t>ハナ</t>
    </rPh>
    <rPh sb="2" eb="4">
      <t>ジョシ</t>
    </rPh>
    <phoneticPr fontId="29"/>
  </si>
  <si>
    <t>福岡大学附属大濠</t>
    <rPh sb="0" eb="2">
      <t>フクオカ</t>
    </rPh>
    <rPh sb="2" eb="4">
      <t>ダイガク</t>
    </rPh>
    <rPh sb="4" eb="6">
      <t>フゾク</t>
    </rPh>
    <rPh sb="6" eb="8">
      <t>オオホリ</t>
    </rPh>
    <phoneticPr fontId="29"/>
  </si>
  <si>
    <t>東福岡</t>
    <rPh sb="0" eb="1">
      <t>ヒガシ</t>
    </rPh>
    <rPh sb="1" eb="3">
      <t>フクオカ</t>
    </rPh>
    <phoneticPr fontId="29"/>
  </si>
  <si>
    <t>博多</t>
    <rPh sb="0" eb="2">
      <t>ハカタ</t>
    </rPh>
    <phoneticPr fontId="29"/>
  </si>
  <si>
    <t>博多女子</t>
    <rPh sb="0" eb="2">
      <t>ハカタ</t>
    </rPh>
    <rPh sb="2" eb="4">
      <t>ジョシ</t>
    </rPh>
    <phoneticPr fontId="29"/>
  </si>
  <si>
    <t>福岡第一</t>
    <rPh sb="0" eb="2">
      <t>フクオカ</t>
    </rPh>
    <rPh sb="2" eb="4">
      <t>ダイイチ</t>
    </rPh>
    <phoneticPr fontId="29"/>
  </si>
  <si>
    <t>純真</t>
    <rPh sb="0" eb="2">
      <t>ジュンシン</t>
    </rPh>
    <phoneticPr fontId="29"/>
  </si>
  <si>
    <t>沖学園</t>
    <rPh sb="0" eb="1">
      <t>オキ</t>
    </rPh>
    <rPh sb="1" eb="3">
      <t>ガクエン</t>
    </rPh>
    <phoneticPr fontId="29"/>
  </si>
  <si>
    <t>中村学園女子</t>
    <rPh sb="0" eb="2">
      <t>ナカムラ</t>
    </rPh>
    <rPh sb="2" eb="4">
      <t>ガクエン</t>
    </rPh>
    <rPh sb="4" eb="6">
      <t>ジョシ</t>
    </rPh>
    <phoneticPr fontId="29"/>
  </si>
  <si>
    <t>立花</t>
    <rPh sb="0" eb="2">
      <t>タチバナ</t>
    </rPh>
    <phoneticPr fontId="29"/>
  </si>
  <si>
    <t>福岡舞鶴</t>
    <rPh sb="0" eb="2">
      <t>フクオカ</t>
    </rPh>
    <rPh sb="2" eb="4">
      <t>マイヅル</t>
    </rPh>
    <phoneticPr fontId="29"/>
  </si>
  <si>
    <t>第一薬科大学付属</t>
    <rPh sb="0" eb="2">
      <t>ダイイチ</t>
    </rPh>
    <rPh sb="2" eb="4">
      <t>ヤッカ</t>
    </rPh>
    <rPh sb="4" eb="6">
      <t>ダイガク</t>
    </rPh>
    <rPh sb="6" eb="8">
      <t>フゾク</t>
    </rPh>
    <phoneticPr fontId="29"/>
  </si>
  <si>
    <t>福岡工業大学附属城東</t>
    <rPh sb="0" eb="2">
      <t>フクオカ</t>
    </rPh>
    <rPh sb="2" eb="4">
      <t>コウギョウ</t>
    </rPh>
    <rPh sb="4" eb="6">
      <t>ダイガク</t>
    </rPh>
    <rPh sb="6" eb="8">
      <t>フゾク</t>
    </rPh>
    <rPh sb="8" eb="10">
      <t>ジョウトウ</t>
    </rPh>
    <phoneticPr fontId="29"/>
  </si>
  <si>
    <t>九州産業大学付属九州</t>
    <rPh sb="0" eb="2">
      <t>キュウシュウ</t>
    </rPh>
    <rPh sb="2" eb="4">
      <t>サンギョウ</t>
    </rPh>
    <rPh sb="4" eb="6">
      <t>ダイガク</t>
    </rPh>
    <rPh sb="6" eb="8">
      <t>フゾク</t>
    </rPh>
    <rPh sb="8" eb="10">
      <t>キュウシュウ</t>
    </rPh>
    <phoneticPr fontId="29"/>
  </si>
  <si>
    <t>福岡海星女子学院</t>
    <rPh sb="0" eb="2">
      <t>フクオカ</t>
    </rPh>
    <rPh sb="2" eb="3">
      <t>ウミ</t>
    </rPh>
    <rPh sb="3" eb="4">
      <t>ホシ</t>
    </rPh>
    <rPh sb="4" eb="6">
      <t>ジョシ</t>
    </rPh>
    <rPh sb="6" eb="8">
      <t>ガクイン</t>
    </rPh>
    <phoneticPr fontId="29"/>
  </si>
  <si>
    <t>中村学園三陽</t>
    <rPh sb="0" eb="2">
      <t>ナカムラ</t>
    </rPh>
    <rPh sb="2" eb="4">
      <t>ガクエン</t>
    </rPh>
    <rPh sb="4" eb="6">
      <t>サンヨウ</t>
    </rPh>
    <phoneticPr fontId="29"/>
  </si>
  <si>
    <t>定時制</t>
    <rPh sb="0" eb="3">
      <t>テイジセイ</t>
    </rPh>
    <phoneticPr fontId="29"/>
  </si>
  <si>
    <t>県立</t>
    <rPh sb="0" eb="2">
      <t>ケンリツ</t>
    </rPh>
    <phoneticPr fontId="29"/>
  </si>
  <si>
    <t>博多青松</t>
    <rPh sb="0" eb="2">
      <t>ハカタ</t>
    </rPh>
    <rPh sb="2" eb="4">
      <t>セイショウ</t>
    </rPh>
    <phoneticPr fontId="29"/>
  </si>
  <si>
    <t>通信制</t>
    <rPh sb="0" eb="3">
      <t>ツウシンセイ</t>
    </rPh>
    <phoneticPr fontId="29"/>
  </si>
  <si>
    <t>私立</t>
    <rPh sb="0" eb="2">
      <t>シリツ</t>
    </rPh>
    <phoneticPr fontId="29"/>
  </si>
  <si>
    <t>つくば開成福岡</t>
    <rPh sb="3" eb="5">
      <t>カイセイ</t>
    </rPh>
    <rPh sb="5" eb="7">
      <t>フクオカ</t>
    </rPh>
    <phoneticPr fontId="29"/>
  </si>
  <si>
    <t>（注）　１  教員数は本務者のみ</t>
  </si>
  <si>
    <t>　　　　２  下記３校については、専攻科を併置</t>
    <phoneticPr fontId="28"/>
  </si>
  <si>
    <t>私立</t>
    <rPh sb="0" eb="2">
      <t>ワタクシリツ</t>
    </rPh>
    <phoneticPr fontId="29"/>
  </si>
  <si>
    <t>博多</t>
    <rPh sb="0" eb="1">
      <t>ヒロシ</t>
    </rPh>
    <rPh sb="1" eb="2">
      <t>タ</t>
    </rPh>
    <phoneticPr fontId="29"/>
  </si>
  <si>
    <t>看護専攻科</t>
  </si>
  <si>
    <t>生徒数</t>
    <rPh sb="0" eb="3">
      <t>セイトスウ</t>
    </rPh>
    <phoneticPr fontId="6"/>
  </si>
  <si>
    <t>127名</t>
    <rPh sb="3" eb="4">
      <t>メイ</t>
    </rPh>
    <phoneticPr fontId="6"/>
  </si>
  <si>
    <t>精華女子</t>
    <rPh sb="0" eb="1">
      <t>セイ</t>
    </rPh>
    <rPh sb="1" eb="2">
      <t>カ</t>
    </rPh>
    <rPh sb="2" eb="3">
      <t>オンナ</t>
    </rPh>
    <rPh sb="3" eb="4">
      <t>コ</t>
    </rPh>
    <phoneticPr fontId="29"/>
  </si>
  <si>
    <t xml:space="preserve"> 57名</t>
    <rPh sb="3" eb="4">
      <t>メイ</t>
    </rPh>
    <phoneticPr fontId="6"/>
  </si>
  <si>
    <t>純真</t>
    <rPh sb="0" eb="1">
      <t>ジュン</t>
    </rPh>
    <rPh sb="1" eb="2">
      <t>マコト</t>
    </rPh>
    <phoneticPr fontId="29"/>
  </si>
  <si>
    <t xml:space="preserve"> 78名</t>
    <rPh sb="3" eb="4">
      <t>メイ</t>
    </rPh>
    <phoneticPr fontId="6"/>
  </si>
  <si>
    <t>(6) 高等学校</t>
    <rPh sb="4" eb="6">
      <t>コウトウ</t>
    </rPh>
    <rPh sb="6" eb="8">
      <t>ガッコウ</t>
    </rPh>
    <phoneticPr fontId="18"/>
  </si>
  <si>
    <t>② 学科別生徒数</t>
    <rPh sb="2" eb="5">
      <t>ガッカベツ</t>
    </rPh>
    <rPh sb="5" eb="8">
      <t>セイトスウ</t>
    </rPh>
    <phoneticPr fontId="29"/>
  </si>
  <si>
    <t>（各年5.1現在，単位：人）</t>
    <rPh sb="1" eb="3">
      <t>カクネン</t>
    </rPh>
    <rPh sb="6" eb="8">
      <t>ゲンザイ</t>
    </rPh>
    <rPh sb="9" eb="11">
      <t>タンイ</t>
    </rPh>
    <rPh sb="12" eb="13">
      <t>ヒト</t>
    </rPh>
    <phoneticPr fontId="29"/>
  </si>
  <si>
    <t>年・学科</t>
    <rPh sb="0" eb="1">
      <t>ネン</t>
    </rPh>
    <rPh sb="2" eb="4">
      <t>ガッカ</t>
    </rPh>
    <phoneticPr fontId="20"/>
  </si>
  <si>
    <t>合　　　計</t>
    <rPh sb="0" eb="1">
      <t>ゴウ</t>
    </rPh>
    <rPh sb="4" eb="5">
      <t>ケイ</t>
    </rPh>
    <phoneticPr fontId="29"/>
  </si>
  <si>
    <t>全日制</t>
    <rPh sb="0" eb="3">
      <t>ゼンニチセイ</t>
    </rPh>
    <phoneticPr fontId="29"/>
  </si>
  <si>
    <t>男</t>
    <rPh sb="0" eb="1">
      <t>オトコ</t>
    </rPh>
    <phoneticPr fontId="29"/>
  </si>
  <si>
    <t>女</t>
    <rPh sb="0" eb="1">
      <t>オンナ</t>
    </rPh>
    <phoneticPr fontId="29"/>
  </si>
  <si>
    <t>普　通</t>
    <rPh sb="0" eb="1">
      <t>ススム</t>
    </rPh>
    <rPh sb="2" eb="3">
      <t>ツウ</t>
    </rPh>
    <phoneticPr fontId="29"/>
  </si>
  <si>
    <t>工　業</t>
    <rPh sb="0" eb="1">
      <t>コウ</t>
    </rPh>
    <rPh sb="2" eb="3">
      <t>ギョウ</t>
    </rPh>
    <phoneticPr fontId="29"/>
  </si>
  <si>
    <t>商　業</t>
    <rPh sb="0" eb="1">
      <t>ショウ</t>
    </rPh>
    <rPh sb="2" eb="3">
      <t>ギョウ</t>
    </rPh>
    <phoneticPr fontId="29"/>
  </si>
  <si>
    <t>家　庭</t>
    <rPh sb="0" eb="1">
      <t>イエ</t>
    </rPh>
    <rPh sb="2" eb="3">
      <t>ニワ</t>
    </rPh>
    <phoneticPr fontId="29"/>
  </si>
  <si>
    <t>看　護</t>
    <rPh sb="0" eb="1">
      <t>ミ</t>
    </rPh>
    <rPh sb="2" eb="3">
      <t>ユズル</t>
    </rPh>
    <phoneticPr fontId="29"/>
  </si>
  <si>
    <t>（注）専攻科在学者を含む</t>
    <rPh sb="1" eb="2">
      <t>チュウ</t>
    </rPh>
    <rPh sb="3" eb="5">
      <t>センコウ</t>
    </rPh>
    <rPh sb="5" eb="6">
      <t>カ</t>
    </rPh>
    <rPh sb="6" eb="8">
      <t>ザイガク</t>
    </rPh>
    <rPh sb="8" eb="9">
      <t>シャ</t>
    </rPh>
    <rPh sb="10" eb="11">
      <t>フク</t>
    </rPh>
    <phoneticPr fontId="20"/>
  </si>
  <si>
    <t>③卒後の進路状況</t>
    <rPh sb="1" eb="3">
      <t>ソツゴ</t>
    </rPh>
    <rPh sb="4" eb="6">
      <t>シンロ</t>
    </rPh>
    <rPh sb="6" eb="8">
      <t>ジョウキョウ</t>
    </rPh>
    <phoneticPr fontId="29"/>
  </si>
  <si>
    <t>年・区分</t>
    <rPh sb="0" eb="1">
      <t>ネン</t>
    </rPh>
    <rPh sb="2" eb="4">
      <t>クブン</t>
    </rPh>
    <phoneticPr fontId="29"/>
  </si>
  <si>
    <t>卒業者
総　数</t>
    <rPh sb="0" eb="3">
      <t>ソツギョウシャ</t>
    </rPh>
    <rPh sb="4" eb="5">
      <t>ソウ</t>
    </rPh>
    <rPh sb="6" eb="7">
      <t>スウ</t>
    </rPh>
    <phoneticPr fontId="29"/>
  </si>
  <si>
    <t>進学者（Ａ）</t>
    <rPh sb="0" eb="3">
      <t>シンガクシャ</t>
    </rPh>
    <phoneticPr fontId="29"/>
  </si>
  <si>
    <t>専修学校等
入学者(Ｂ)</t>
    <rPh sb="0" eb="2">
      <t>センシュウ</t>
    </rPh>
    <rPh sb="2" eb="4">
      <t>ガッコウ</t>
    </rPh>
    <rPh sb="4" eb="5">
      <t>トウ</t>
    </rPh>
    <phoneticPr fontId="29"/>
  </si>
  <si>
    <t>就職者</t>
    <rPh sb="0" eb="3">
      <t>シュウショクシャ</t>
    </rPh>
    <phoneticPr fontId="29"/>
  </si>
  <si>
    <t>一時的な
仕事に就
いた者</t>
    <rPh sb="0" eb="3">
      <t>イチジテキ</t>
    </rPh>
    <rPh sb="5" eb="7">
      <t>シゴト</t>
    </rPh>
    <rPh sb="8" eb="9">
      <t>ツ</t>
    </rPh>
    <rPh sb="12" eb="13">
      <t>モノ</t>
    </rPh>
    <phoneticPr fontId="20"/>
  </si>
  <si>
    <t>その他</t>
    <rPh sb="2" eb="3">
      <t>タ</t>
    </rPh>
    <phoneticPr fontId="29"/>
  </si>
  <si>
    <t>大　学</t>
    <rPh sb="0" eb="3">
      <t>ダイガク</t>
    </rPh>
    <phoneticPr fontId="29"/>
  </si>
  <si>
    <t>短期大学</t>
    <rPh sb="0" eb="2">
      <t>タンキ</t>
    </rPh>
    <rPh sb="2" eb="4">
      <t>ダイガク</t>
    </rPh>
    <phoneticPr fontId="29"/>
  </si>
  <si>
    <t>平成２６年</t>
    <rPh sb="0" eb="1">
      <t>ヘイセイ</t>
    </rPh>
    <phoneticPr fontId="20"/>
  </si>
  <si>
    <t>計</t>
    <rPh sb="0" eb="1">
      <t>ケイ</t>
    </rPh>
    <phoneticPr fontId="20"/>
  </si>
  <si>
    <t>県立</t>
    <phoneticPr fontId="29"/>
  </si>
  <si>
    <t>私立</t>
    <phoneticPr fontId="20"/>
  </si>
  <si>
    <t>平成２７年</t>
    <rPh sb="0" eb="1">
      <t>ヘイセイ</t>
    </rPh>
    <phoneticPr fontId="20"/>
  </si>
  <si>
    <t>県立</t>
    <phoneticPr fontId="29"/>
  </si>
  <si>
    <t>私立</t>
    <phoneticPr fontId="20"/>
  </si>
  <si>
    <t>２８年</t>
    <phoneticPr fontId="20"/>
  </si>
  <si>
    <t>２９年</t>
    <phoneticPr fontId="20"/>
  </si>
  <si>
    <t>３０年</t>
    <phoneticPr fontId="20"/>
  </si>
  <si>
    <t>令和元年</t>
    <rPh sb="0" eb="2">
      <t>レイワ</t>
    </rPh>
    <rPh sb="2" eb="4">
      <t>ガンネン</t>
    </rPh>
    <phoneticPr fontId="20"/>
  </si>
  <si>
    <t>私立</t>
    <phoneticPr fontId="20"/>
  </si>
  <si>
    <t>（注）「進学者」の「その他」には，大学・短期大学の別科等への入学者を含む</t>
    <rPh sb="1" eb="2">
      <t>チュウ</t>
    </rPh>
    <rPh sb="4" eb="7">
      <t>シンガクシャ</t>
    </rPh>
    <rPh sb="12" eb="13">
      <t>タ</t>
    </rPh>
    <rPh sb="17" eb="19">
      <t>ダイガク</t>
    </rPh>
    <rPh sb="20" eb="22">
      <t>タンキ</t>
    </rPh>
    <rPh sb="22" eb="24">
      <t>ダイガク</t>
    </rPh>
    <rPh sb="25" eb="27">
      <t>ベッカ</t>
    </rPh>
    <rPh sb="27" eb="28">
      <t>トウ</t>
    </rPh>
    <rPh sb="30" eb="33">
      <t>ニュウガクシャ</t>
    </rPh>
    <rPh sb="34" eb="35">
      <t>フク</t>
    </rPh>
    <phoneticPr fontId="20"/>
  </si>
  <si>
    <t>（注）全日制と定時制の合計値</t>
    <rPh sb="1" eb="2">
      <t>チュウ</t>
    </rPh>
    <rPh sb="3" eb="6">
      <t>ゼンニチセイ</t>
    </rPh>
    <rPh sb="7" eb="10">
      <t>テイジセイ</t>
    </rPh>
    <rPh sb="11" eb="14">
      <t>ゴウケイチ</t>
    </rPh>
    <phoneticPr fontId="20"/>
  </si>
  <si>
    <t>(7) 専修学校</t>
    <rPh sb="4" eb="6">
      <t>センシュウ</t>
    </rPh>
    <rPh sb="6" eb="8">
      <t>ガッコウ</t>
    </rPh>
    <phoneticPr fontId="18"/>
  </si>
  <si>
    <t>学校数</t>
    <rPh sb="0" eb="2">
      <t>ガッコウ</t>
    </rPh>
    <rPh sb="2" eb="3">
      <t>スウ</t>
    </rPh>
    <phoneticPr fontId="29"/>
  </si>
  <si>
    <t>生徒数</t>
    <rPh sb="0" eb="2">
      <t>セイト</t>
    </rPh>
    <rPh sb="2" eb="3">
      <t>スウ</t>
    </rPh>
    <phoneticPr fontId="29"/>
  </si>
  <si>
    <t>教員数</t>
    <rPh sb="0" eb="2">
      <t>キョウイン</t>
    </rPh>
    <rPh sb="2" eb="3">
      <t>スウ</t>
    </rPh>
    <phoneticPr fontId="29"/>
  </si>
  <si>
    <t>国立</t>
    <rPh sb="0" eb="2">
      <t>コクリツ</t>
    </rPh>
    <phoneticPr fontId="20"/>
  </si>
  <si>
    <t>私立</t>
    <phoneticPr fontId="20"/>
  </si>
  <si>
    <t>２８年</t>
    <phoneticPr fontId="20"/>
  </si>
  <si>
    <t>２９年</t>
    <phoneticPr fontId="20"/>
  </si>
  <si>
    <t>３０年</t>
    <phoneticPr fontId="20"/>
  </si>
  <si>
    <t>私立</t>
    <phoneticPr fontId="20"/>
  </si>
  <si>
    <t>（注）１　学校数欄の（　）は，休校中の学校で内数。学校数には分校を含む。</t>
    <rPh sb="1" eb="2">
      <t>チュウ</t>
    </rPh>
    <rPh sb="5" eb="7">
      <t>ガッコウ</t>
    </rPh>
    <rPh sb="7" eb="8">
      <t>スウ</t>
    </rPh>
    <rPh sb="8" eb="9">
      <t>ラン</t>
    </rPh>
    <rPh sb="15" eb="18">
      <t>キュウコウチュウ</t>
    </rPh>
    <rPh sb="19" eb="21">
      <t>ガッコウ</t>
    </rPh>
    <rPh sb="22" eb="24">
      <t>ウチスウ</t>
    </rPh>
    <rPh sb="25" eb="27">
      <t>ガッコウ</t>
    </rPh>
    <rPh sb="27" eb="28">
      <t>スウ</t>
    </rPh>
    <rPh sb="30" eb="32">
      <t>ブンコウ</t>
    </rPh>
    <rPh sb="33" eb="34">
      <t>フク</t>
    </rPh>
    <phoneticPr fontId="20"/>
  </si>
  <si>
    <t>　　　２　教員数欄の（　）は，兼務者で外数。</t>
    <rPh sb="5" eb="7">
      <t>キョウイン</t>
    </rPh>
    <rPh sb="7" eb="8">
      <t>スウ</t>
    </rPh>
    <rPh sb="8" eb="9">
      <t>ラン</t>
    </rPh>
    <rPh sb="15" eb="17">
      <t>ケンム</t>
    </rPh>
    <rPh sb="17" eb="18">
      <t>シャ</t>
    </rPh>
    <rPh sb="19" eb="20">
      <t>ソト</t>
    </rPh>
    <rPh sb="20" eb="21">
      <t>スウ</t>
    </rPh>
    <phoneticPr fontId="20"/>
  </si>
  <si>
    <t>(8) 各種学校</t>
    <rPh sb="4" eb="6">
      <t>カクシュ</t>
    </rPh>
    <rPh sb="6" eb="8">
      <t>ガッコウ</t>
    </rPh>
    <phoneticPr fontId="18"/>
  </si>
  <si>
    <t>年</t>
    <rPh sb="0" eb="1">
      <t>ネン</t>
    </rPh>
    <phoneticPr fontId="29"/>
  </si>
  <si>
    <t>２８年</t>
    <phoneticPr fontId="20"/>
  </si>
  <si>
    <t>２９年</t>
    <phoneticPr fontId="20"/>
  </si>
  <si>
    <t>３０年</t>
    <phoneticPr fontId="20"/>
  </si>
  <si>
    <t>（注）教員数欄の（　）は，兼務者で外数。</t>
    <rPh sb="1" eb="2">
      <t>チュウ</t>
    </rPh>
    <phoneticPr fontId="20"/>
  </si>
  <si>
    <t>舞鶴小学校</t>
  </si>
  <si>
    <t>当仁小学校</t>
  </si>
  <si>
    <t>博多小学校</t>
  </si>
  <si>
    <t>警固小学校</t>
  </si>
  <si>
    <t>西新小学校</t>
  </si>
  <si>
    <t>春吉小学校</t>
  </si>
  <si>
    <t>住吉小学校</t>
  </si>
  <si>
    <t>草ケ江小学校</t>
  </si>
  <si>
    <t>堅粕小学校</t>
  </si>
  <si>
    <t>馬出小学校</t>
  </si>
  <si>
    <t>千代小学校</t>
  </si>
  <si>
    <t>原小学校</t>
  </si>
  <si>
    <t>長尾小学校</t>
  </si>
  <si>
    <t>吉塚小学校</t>
  </si>
  <si>
    <t>東住吉小学校</t>
  </si>
  <si>
    <t>筥松小学校</t>
  </si>
  <si>
    <t>平尾小学校</t>
  </si>
  <si>
    <t>高宮小学校</t>
  </si>
  <si>
    <t>姪浜小学校</t>
  </si>
  <si>
    <t>席田小学校</t>
  </si>
  <si>
    <t>三宅小学校</t>
  </si>
  <si>
    <t>花畑小学校</t>
  </si>
  <si>
    <t>月隈小学校</t>
  </si>
  <si>
    <t>箱崎小学校</t>
  </si>
  <si>
    <t>壱岐小学校</t>
  </si>
  <si>
    <t>能古小学校</t>
  </si>
  <si>
    <t>今宿小学校</t>
  </si>
  <si>
    <t>今津小学校</t>
  </si>
  <si>
    <t>玉川小学校</t>
  </si>
  <si>
    <t>高取小学校</t>
  </si>
  <si>
    <t>鳥飼小学校</t>
  </si>
  <si>
    <t>西高宮小学校</t>
  </si>
  <si>
    <t>赤坂小学校</t>
  </si>
  <si>
    <t>百道小学校</t>
  </si>
  <si>
    <t>曰佐小学校</t>
  </si>
  <si>
    <t>宮竹小学校</t>
  </si>
  <si>
    <t>田隈小学校</t>
  </si>
  <si>
    <t>香椎小学校</t>
  </si>
  <si>
    <t>多々良小学校</t>
  </si>
  <si>
    <t>名島小学校</t>
  </si>
  <si>
    <t>大楠小学校</t>
  </si>
  <si>
    <t>春住小学校</t>
  </si>
  <si>
    <t>板付小学校</t>
  </si>
  <si>
    <t>那珂小学校</t>
  </si>
  <si>
    <t>那珂南小学校</t>
  </si>
  <si>
    <t>香住丘小学校</t>
  </si>
  <si>
    <t>東光小学校</t>
  </si>
  <si>
    <t>南当仁小学校</t>
  </si>
  <si>
    <t>東吉塚小学校</t>
  </si>
  <si>
    <t>若久小学校</t>
  </si>
  <si>
    <t>笹丘小学校</t>
  </si>
  <si>
    <t>内浜小学校</t>
  </si>
  <si>
    <t>室見小学校</t>
  </si>
  <si>
    <t>別府小学校</t>
  </si>
  <si>
    <t>和白小学校</t>
  </si>
  <si>
    <t>金武小学校</t>
  </si>
  <si>
    <t>周船寺小学校</t>
  </si>
  <si>
    <t>元岡小学校</t>
  </si>
  <si>
    <t>北崎小学校</t>
  </si>
  <si>
    <t>玄界小学校</t>
  </si>
  <si>
    <t>小呂小学校</t>
  </si>
  <si>
    <t>千早小学校</t>
  </si>
  <si>
    <t>小笹小学校</t>
  </si>
  <si>
    <t>七隈小学校</t>
  </si>
  <si>
    <t>老司小学校</t>
  </si>
  <si>
    <t>原西小学校</t>
  </si>
  <si>
    <t>長住小学校</t>
  </si>
  <si>
    <t>原北小学校</t>
  </si>
  <si>
    <t>筑紫丘小学校</t>
  </si>
  <si>
    <t>西花畑小学校</t>
  </si>
  <si>
    <t>弥永小学校</t>
  </si>
  <si>
    <t>堤小学校</t>
  </si>
  <si>
    <t>飯倉小学校</t>
  </si>
  <si>
    <t>城浜小学校</t>
  </si>
  <si>
    <t>若宮小学校</t>
  </si>
  <si>
    <t>城南小学校</t>
  </si>
  <si>
    <t>勝馬小学校</t>
  </si>
  <si>
    <t>志賀島小学校</t>
  </si>
  <si>
    <t>西戸崎小学校</t>
  </si>
  <si>
    <t>東花畑小学校</t>
  </si>
  <si>
    <t>金山小学校</t>
  </si>
  <si>
    <t>下山門小学校</t>
  </si>
  <si>
    <t>長丘小学校</t>
  </si>
  <si>
    <t>美和台小学校</t>
  </si>
  <si>
    <t>八田小学校</t>
  </si>
  <si>
    <t>板付北小学校</t>
  </si>
  <si>
    <t>西長住小学校</t>
  </si>
  <si>
    <t>賀茂小学校</t>
  </si>
  <si>
    <t>脇山小学校</t>
  </si>
  <si>
    <t>内野小学校</t>
  </si>
  <si>
    <t>曲渕小学校(休校中)</t>
  </si>
  <si>
    <t>入部小学校</t>
  </si>
  <si>
    <t>東月隈小学校</t>
  </si>
  <si>
    <t>有田小学校</t>
  </si>
  <si>
    <t>壱岐南小学校</t>
  </si>
  <si>
    <t>和白東小学校</t>
  </si>
  <si>
    <t>片江小学校</t>
  </si>
  <si>
    <t>野芥小学校</t>
  </si>
  <si>
    <t>西陵小学校</t>
  </si>
  <si>
    <t>舞松原小学校</t>
  </si>
  <si>
    <t>福浜小学校</t>
  </si>
  <si>
    <t>南片江小学校</t>
  </si>
  <si>
    <t>大原小学校</t>
  </si>
  <si>
    <t>香椎東小学校</t>
  </si>
  <si>
    <t>弥永西小学校</t>
  </si>
  <si>
    <t>東若久小学校</t>
  </si>
  <si>
    <t>四箇田小学校</t>
  </si>
  <si>
    <t>壱岐東小学校</t>
  </si>
  <si>
    <t>石丸小学校</t>
  </si>
  <si>
    <t>鶴田小学校</t>
  </si>
  <si>
    <t>田島小学校</t>
  </si>
  <si>
    <t>愛宕小学校</t>
  </si>
  <si>
    <t>福重小学校</t>
  </si>
  <si>
    <t>三筑小学校</t>
  </si>
  <si>
    <t>飯原小学校</t>
  </si>
  <si>
    <t>青葉小学校</t>
  </si>
  <si>
    <t>奈多小学校</t>
  </si>
  <si>
    <t>野多目小学校</t>
  </si>
  <si>
    <t>高木小学校</t>
  </si>
  <si>
    <t>堤丘小学校</t>
  </si>
  <si>
    <t>有住小学校</t>
  </si>
  <si>
    <t>城原小学校</t>
  </si>
  <si>
    <t>香椎浜小学校</t>
  </si>
  <si>
    <t>大池小学校</t>
  </si>
  <si>
    <t>早良小学校</t>
  </si>
  <si>
    <t>香椎下原小学校</t>
  </si>
  <si>
    <t>弥生小学校</t>
  </si>
  <si>
    <t>塩原小学校</t>
  </si>
  <si>
    <t>田村小学校</t>
  </si>
  <si>
    <t>千早西小学校</t>
  </si>
  <si>
    <t>東箱崎小学校</t>
  </si>
  <si>
    <t>柏原小学校</t>
  </si>
  <si>
    <t>飯倉中央小学校</t>
  </si>
  <si>
    <t>玄洋小学校</t>
  </si>
  <si>
    <t>小田部小学校</t>
  </si>
  <si>
    <t>香陵小学校</t>
  </si>
  <si>
    <t>百道浜小学校</t>
  </si>
  <si>
    <t>松島小学校</t>
  </si>
  <si>
    <t>横手小学校</t>
  </si>
  <si>
    <t>三苫小学校</t>
  </si>
  <si>
    <t>愛宕浜小学校</t>
  </si>
  <si>
    <t>姪北小学校</t>
  </si>
  <si>
    <t>照葉小学校</t>
  </si>
  <si>
    <t>西都小学校</t>
  </si>
  <si>
    <t>照葉北小学校</t>
  </si>
  <si>
    <t>(3) 施設等の状況</t>
    <rPh sb="4" eb="6">
      <t>シセツ</t>
    </rPh>
    <rPh sb="6" eb="7">
      <t>トウ</t>
    </rPh>
    <rPh sb="8" eb="10">
      <t>ジョウキョウ</t>
    </rPh>
    <phoneticPr fontId="28"/>
  </si>
  <si>
    <t>(1) 学校種ごとの推移</t>
    <rPh sb="4" eb="6">
      <t>ガッコウ</t>
    </rPh>
    <rPh sb="6" eb="7">
      <t>シュ</t>
    </rPh>
    <rPh sb="10" eb="12">
      <t>スイイ</t>
    </rPh>
    <phoneticPr fontId="3"/>
  </si>
  <si>
    <t>(2) 戦後の小・中学校の推移</t>
    <phoneticPr fontId="6"/>
  </si>
  <si>
    <t>2　市立学校の概況</t>
    <rPh sb="2" eb="4">
      <t>イチリツ</t>
    </rPh>
    <rPh sb="4" eb="6">
      <t>ガッコウ</t>
    </rPh>
    <rPh sb="7" eb="9">
      <t>ガイキョウ</t>
    </rPh>
    <phoneticPr fontId="3"/>
  </si>
  <si>
    <t>(3) 小・中学校の規模別一覧</t>
    <rPh sb="10" eb="12">
      <t>キボ</t>
    </rPh>
    <rPh sb="12" eb="13">
      <t>ベツ</t>
    </rPh>
    <rPh sb="13" eb="15">
      <t>イチラン</t>
    </rPh>
    <phoneticPr fontId="6"/>
  </si>
  <si>
    <t>福　岡</t>
    <phoneticPr fontId="2"/>
  </si>
  <si>
    <t>千　代</t>
    <phoneticPr fontId="2"/>
  </si>
  <si>
    <t>東　光</t>
    <phoneticPr fontId="2"/>
  </si>
  <si>
    <t>春　吉</t>
    <phoneticPr fontId="2"/>
  </si>
  <si>
    <t>高　宮</t>
    <phoneticPr fontId="2"/>
  </si>
  <si>
    <t>三　宅</t>
    <phoneticPr fontId="2"/>
  </si>
  <si>
    <t>当　仁</t>
    <phoneticPr fontId="2"/>
  </si>
  <si>
    <t>百　道</t>
    <phoneticPr fontId="2"/>
  </si>
  <si>
    <t>玄　洋</t>
    <phoneticPr fontId="2"/>
  </si>
  <si>
    <t>能　古</t>
    <phoneticPr fontId="2"/>
  </si>
  <si>
    <t>多々良</t>
    <phoneticPr fontId="2"/>
  </si>
  <si>
    <t>住　吉</t>
    <phoneticPr fontId="2"/>
  </si>
  <si>
    <t>花　畑</t>
    <phoneticPr fontId="2"/>
  </si>
  <si>
    <t>高　取</t>
    <phoneticPr fontId="2"/>
  </si>
  <si>
    <t>友　泉</t>
    <phoneticPr fontId="2"/>
  </si>
  <si>
    <t>三　筑</t>
    <phoneticPr fontId="2"/>
  </si>
  <si>
    <t>那　珂</t>
    <phoneticPr fontId="2"/>
  </si>
  <si>
    <t>和　白</t>
    <phoneticPr fontId="2"/>
  </si>
  <si>
    <t>金　武</t>
    <phoneticPr fontId="2"/>
  </si>
  <si>
    <t>城　南</t>
    <phoneticPr fontId="2"/>
  </si>
  <si>
    <t>元　岡</t>
    <phoneticPr fontId="2"/>
  </si>
  <si>
    <t>北　崎</t>
    <phoneticPr fontId="2"/>
  </si>
  <si>
    <t>平　尾</t>
    <phoneticPr fontId="2"/>
  </si>
  <si>
    <t>玄　界</t>
    <phoneticPr fontId="2"/>
  </si>
  <si>
    <t>梅　林</t>
    <phoneticPr fontId="2"/>
  </si>
  <si>
    <t>長　尾</t>
    <phoneticPr fontId="2"/>
  </si>
  <si>
    <t>小　呂</t>
    <phoneticPr fontId="2"/>
  </si>
  <si>
    <t>志　賀</t>
    <phoneticPr fontId="2"/>
  </si>
  <si>
    <t>香　椎
第　２</t>
    <phoneticPr fontId="2"/>
  </si>
  <si>
    <t>曰　佐</t>
    <phoneticPr fontId="2"/>
  </si>
  <si>
    <t>原</t>
    <phoneticPr fontId="2"/>
  </si>
  <si>
    <t>席　田</t>
    <phoneticPr fontId="2"/>
  </si>
  <si>
    <t>壱　岐</t>
    <phoneticPr fontId="2"/>
  </si>
  <si>
    <t>早　良</t>
    <phoneticPr fontId="2"/>
  </si>
  <si>
    <t>原　北</t>
    <phoneticPr fontId="2"/>
  </si>
  <si>
    <t>長　丘</t>
    <phoneticPr fontId="2"/>
  </si>
  <si>
    <t>西　陵</t>
    <phoneticPr fontId="2"/>
  </si>
  <si>
    <t>田　隈</t>
    <phoneticPr fontId="2"/>
  </si>
  <si>
    <t>老　司</t>
    <phoneticPr fontId="2"/>
  </si>
  <si>
    <t>香　椎
第　３</t>
    <phoneticPr fontId="2"/>
  </si>
  <si>
    <t>柏　原</t>
    <phoneticPr fontId="2"/>
  </si>
  <si>
    <t>城　香</t>
    <phoneticPr fontId="2"/>
  </si>
  <si>
    <t>片　江</t>
    <phoneticPr fontId="2"/>
  </si>
  <si>
    <t>板　付</t>
    <phoneticPr fontId="2"/>
  </si>
  <si>
    <t>宮　竹</t>
    <phoneticPr fontId="2"/>
  </si>
  <si>
    <t>横　手</t>
    <phoneticPr fontId="2"/>
  </si>
  <si>
    <t>青　葉</t>
    <phoneticPr fontId="2"/>
  </si>
  <si>
    <t>野　間</t>
    <phoneticPr fontId="2"/>
  </si>
  <si>
    <t>松　崎</t>
    <phoneticPr fontId="2"/>
  </si>
  <si>
    <t>箱　崎
清　松</t>
    <phoneticPr fontId="2"/>
  </si>
  <si>
    <t>照　葉</t>
    <phoneticPr fontId="2"/>
  </si>
  <si>
    <t>計</t>
    <rPh sb="0" eb="1">
      <t>ケイ</t>
    </rPh>
    <phoneticPr fontId="2"/>
  </si>
  <si>
    <t>-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</si>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</sst>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_ "/>
    <numFmt numFmtId="177" formatCode="\(#,##0\);;"/>
    <numFmt numFmtId="178" formatCode="#,##0;;\-"/>
    <numFmt numFmtId="179" formatCode="\&lt;0\&gt;"/>
    <numFmt numFmtId="180" formatCode="\(0\)"/>
    <numFmt numFmtId="181" formatCode="0_);\(0\)"/>
    <numFmt numFmtId="182" formatCode="\(#,##0\)"/>
    <numFmt numFmtId="183" formatCode="#,##0_ ;;\-"/>
    <numFmt numFmtId="184" formatCode="General;;"/>
    <numFmt numFmtId="185" formatCode="#,##0;;\…"/>
  </numFmts>
  <fonts count="3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2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.5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8.5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8.5"/>
      <name val="ＭＳ ゴシック"/>
      <family val="3"/>
      <charset val="128"/>
    </font>
    <font>
      <sz val="8.5"/>
      <color theme="1"/>
      <name val="ＭＳ 明朝"/>
      <family val="1"/>
      <charset val="128"/>
    </font>
    <font>
      <sz val="12"/>
      <name val="ＭＳ Ｐ明朝"/>
      <family val="1"/>
      <charset val="128"/>
    </font>
    <font>
      <sz val="8.5"/>
      <name val="ＭＳ Ｐ明朝"/>
      <family val="1"/>
      <charset val="128"/>
    </font>
    <font>
      <b/>
      <sz val="13"/>
      <color theme="3"/>
      <name val="ＭＳ 明朝"/>
      <family val="2"/>
      <charset val="128"/>
    </font>
    <font>
      <b/>
      <sz val="11"/>
      <color theme="3"/>
      <name val="ＭＳ 明朝"/>
      <family val="2"/>
      <charset val="128"/>
    </font>
    <font>
      <sz val="11"/>
      <color rgb="FF9C0006"/>
      <name val="ＭＳ 明朝"/>
      <family val="2"/>
      <charset val="128"/>
    </font>
    <font>
      <sz val="11"/>
      <color rgb="FF9C6500"/>
      <name val="ＭＳ 明朝"/>
      <family val="2"/>
      <charset val="128"/>
    </font>
    <font>
      <b/>
      <sz val="11"/>
      <color rgb="FFFA7D00"/>
      <name val="ＭＳ 明朝"/>
      <family val="2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b/>
      <sz val="8.5"/>
      <name val="ＭＳ 明朝"/>
      <family val="1"/>
      <charset val="128"/>
    </font>
    <font>
      <b/>
      <sz val="8.5"/>
      <name val="ＭＳ Ｐ明朝"/>
      <family val="1"/>
      <charset val="128"/>
    </font>
    <font>
      <sz val="6"/>
      <name val="ＭＳ 明朝"/>
      <family val="2"/>
      <charset val="128"/>
    </font>
    <font>
      <sz val="8.5"/>
      <color theme="1"/>
      <name val="ＭＳ ゴシック"/>
      <family val="3"/>
      <charset val="128"/>
    </font>
    <font>
      <sz val="8.5"/>
      <name val="ＭＳ 明朝"/>
      <family val="2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58"/>
      </top>
      <bottom style="thin">
        <color indexed="58"/>
      </bottom>
      <diagonal/>
    </border>
    <border>
      <left style="thin">
        <color auto="1"/>
      </left>
      <right/>
      <top style="thin">
        <color indexed="58"/>
      </top>
      <bottom style="thin">
        <color indexed="58"/>
      </bottom>
      <diagonal/>
    </border>
    <border>
      <left style="thin">
        <color auto="1"/>
      </left>
      <right/>
      <top style="thin">
        <color indexed="5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5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>
      <alignment vertical="center"/>
    </xf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15" fillId="0" borderId="0" applyFont="0" applyFill="0" applyBorder="0" applyAlignment="0" applyProtection="0"/>
    <xf numFmtId="0" fontId="15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31">
    <xf numFmtId="0" fontId="0" fillId="0" borderId="0" xfId="0">
      <alignment vertical="center"/>
    </xf>
    <xf numFmtId="0" fontId="5" fillId="2" borderId="0" xfId="2" applyFont="1" applyFill="1" applyAlignment="1">
      <alignment vertical="center"/>
    </xf>
    <xf numFmtId="0" fontId="8" fillId="2" borderId="0" xfId="2" applyFont="1" applyFill="1" applyAlignment="1">
      <alignment vertical="center"/>
    </xf>
    <xf numFmtId="0" fontId="8" fillId="2" borderId="0" xfId="2" applyFont="1" applyFill="1" applyAlignment="1">
      <alignment horizontal="right" vertical="center"/>
    </xf>
    <xf numFmtId="0" fontId="8" fillId="2" borderId="0" xfId="2" applyFont="1" applyFill="1" applyAlignment="1">
      <alignment horizontal="left" vertical="top" wrapText="1"/>
    </xf>
    <xf numFmtId="38" fontId="8" fillId="2" borderId="0" xfId="2" applyNumberFormat="1" applyFont="1" applyFill="1" applyAlignment="1">
      <alignment vertical="center"/>
    </xf>
    <xf numFmtId="176" fontId="8" fillId="2" borderId="0" xfId="2" applyNumberFormat="1" applyFont="1" applyFill="1" applyAlignment="1">
      <alignment vertical="center"/>
    </xf>
    <xf numFmtId="38" fontId="8" fillId="2" borderId="0" xfId="3" applyFont="1" applyFill="1" applyBorder="1" applyAlignment="1">
      <alignment horizontal="right" vertical="center"/>
    </xf>
    <xf numFmtId="0" fontId="9" fillId="2" borderId="0" xfId="2" applyFont="1" applyFill="1" applyAlignment="1">
      <alignment horizontal="center" vertical="center"/>
    </xf>
    <xf numFmtId="176" fontId="8" fillId="2" borderId="0" xfId="2" applyNumberFormat="1" applyFont="1" applyFill="1" applyBorder="1" applyAlignment="1">
      <alignment vertical="center"/>
    </xf>
    <xf numFmtId="176" fontId="8" fillId="2" borderId="0" xfId="2" applyNumberFormat="1" applyFont="1" applyFill="1" applyBorder="1" applyAlignment="1">
      <alignment horizontal="right" vertical="center"/>
    </xf>
    <xf numFmtId="176" fontId="8" fillId="2" borderId="0" xfId="2" applyNumberFormat="1" applyFont="1" applyFill="1" applyBorder="1" applyAlignment="1">
      <alignment horizontal="left" vertical="center"/>
    </xf>
    <xf numFmtId="176" fontId="8" fillId="2" borderId="0" xfId="2" applyNumberFormat="1" applyFont="1" applyFill="1" applyBorder="1" applyAlignment="1">
      <alignment horizontal="center" vertical="center"/>
    </xf>
    <xf numFmtId="176" fontId="8" fillId="2" borderId="0" xfId="2" applyNumberFormat="1" applyFont="1" applyFill="1" applyAlignment="1">
      <alignment vertical="center" wrapText="1"/>
    </xf>
    <xf numFmtId="0" fontId="11" fillId="2" borderId="0" xfId="2" applyFont="1" applyFill="1" applyAlignment="1">
      <alignment vertical="center"/>
    </xf>
    <xf numFmtId="0" fontId="8" fillId="2" borderId="0" xfId="2" applyFont="1" applyFill="1" applyAlignment="1">
      <alignment vertical="center" wrapText="1"/>
    </xf>
    <xf numFmtId="0" fontId="8" fillId="2" borderId="0" xfId="2" applyFont="1" applyFill="1" applyAlignment="1">
      <alignment horizontal="left" vertical="center"/>
    </xf>
    <xf numFmtId="176" fontId="8" fillId="2" borderId="0" xfId="2" applyNumberFormat="1" applyFont="1" applyFill="1" applyAlignment="1">
      <alignment horizontal="left" vertical="center" wrapText="1"/>
    </xf>
    <xf numFmtId="0" fontId="8" fillId="2" borderId="1" xfId="2" applyFont="1" applyFill="1" applyBorder="1" applyAlignment="1">
      <alignment horizontal="center" vertical="center"/>
    </xf>
    <xf numFmtId="38" fontId="8" fillId="2" borderId="1" xfId="3" applyFont="1" applyFill="1" applyBorder="1" applyAlignment="1">
      <alignment horizontal="right" vertical="center"/>
    </xf>
    <xf numFmtId="176" fontId="8" fillId="2" borderId="1" xfId="2" applyNumberFormat="1" applyFont="1" applyFill="1" applyBorder="1" applyAlignment="1">
      <alignment horizontal="center" vertical="center" shrinkToFit="1"/>
    </xf>
    <xf numFmtId="176" fontId="8" fillId="2" borderId="0" xfId="2" applyNumberFormat="1" applyFont="1" applyFill="1" applyAlignment="1">
      <alignment horizontal="left" vertical="center"/>
    </xf>
    <xf numFmtId="0" fontId="13" fillId="2" borderId="0" xfId="2" applyFont="1" applyFill="1" applyAlignment="1">
      <alignment vertical="center"/>
    </xf>
    <xf numFmtId="38" fontId="14" fillId="0" borderId="0" xfId="4" applyFont="1">
      <alignment vertical="center"/>
    </xf>
    <xf numFmtId="178" fontId="16" fillId="2" borderId="3" xfId="2" applyNumberFormat="1" applyFont="1" applyFill="1" applyBorder="1" applyAlignment="1">
      <alignment vertical="center" shrinkToFit="1"/>
    </xf>
    <xf numFmtId="178" fontId="16" fillId="2" borderId="3" xfId="2" applyNumberFormat="1" applyFont="1" applyFill="1" applyBorder="1" applyAlignment="1">
      <alignment horizontal="right" vertical="center" shrinkToFit="1"/>
    </xf>
    <xf numFmtId="178" fontId="16" fillId="2" borderId="2" xfId="2" applyNumberFormat="1" applyFont="1" applyFill="1" applyBorder="1" applyAlignment="1">
      <alignment horizontal="right" vertical="center" shrinkToFit="1"/>
    </xf>
    <xf numFmtId="38" fontId="8" fillId="2" borderId="1" xfId="3" applyFont="1" applyFill="1" applyBorder="1" applyAlignment="1">
      <alignment horizontal="right" vertical="center" shrinkToFit="1"/>
    </xf>
    <xf numFmtId="3" fontId="16" fillId="2" borderId="2" xfId="2" applyNumberFormat="1" applyFont="1" applyFill="1" applyBorder="1" applyAlignment="1">
      <alignment horizontal="right" vertical="center" shrinkToFit="1"/>
    </xf>
    <xf numFmtId="177" fontId="16" fillId="2" borderId="3" xfId="2" applyNumberFormat="1" applyFont="1" applyFill="1" applyBorder="1" applyAlignment="1">
      <alignment horizontal="right" vertical="center" shrinkToFit="1"/>
    </xf>
    <xf numFmtId="176" fontId="16" fillId="2" borderId="3" xfId="2" applyNumberFormat="1" applyFont="1" applyFill="1" applyBorder="1" applyAlignment="1">
      <alignment horizontal="right" vertical="center" shrinkToFit="1"/>
    </xf>
    <xf numFmtId="178" fontId="16" fillId="2" borderId="3" xfId="3" applyNumberFormat="1" applyFont="1" applyFill="1" applyBorder="1" applyAlignment="1">
      <alignment horizontal="right" vertical="center" shrinkToFit="1"/>
    </xf>
    <xf numFmtId="178" fontId="16" fillId="2" borderId="2" xfId="3" applyNumberFormat="1" applyFont="1" applyFill="1" applyBorder="1" applyAlignment="1">
      <alignment horizontal="right" vertical="center"/>
    </xf>
    <xf numFmtId="178" fontId="16" fillId="2" borderId="2" xfId="2" applyNumberFormat="1" applyFont="1" applyFill="1" applyBorder="1" applyAlignment="1">
      <alignment horizontal="right" vertical="center" wrapText="1"/>
    </xf>
    <xf numFmtId="178" fontId="16" fillId="2" borderId="3" xfId="2" applyNumberFormat="1" applyFont="1" applyFill="1" applyBorder="1" applyAlignment="1">
      <alignment vertical="top" shrinkToFit="1"/>
    </xf>
    <xf numFmtId="178" fontId="16" fillId="2" borderId="2" xfId="2" applyNumberFormat="1" applyFont="1" applyFill="1" applyBorder="1" applyAlignment="1">
      <alignment horizontal="right" vertical="center"/>
    </xf>
    <xf numFmtId="38" fontId="8" fillId="0" borderId="0" xfId="4" applyFont="1">
      <alignment vertical="center"/>
    </xf>
    <xf numFmtId="38" fontId="16" fillId="0" borderId="2" xfId="4" applyFont="1" applyBorder="1">
      <alignment vertical="center"/>
    </xf>
    <xf numFmtId="177" fontId="16" fillId="0" borderId="3" xfId="4" applyNumberFormat="1" applyFont="1" applyBorder="1">
      <alignment vertical="center"/>
    </xf>
    <xf numFmtId="38" fontId="8" fillId="0" borderId="1" xfId="4" applyFont="1" applyBorder="1" applyAlignment="1">
      <alignment horizontal="center" vertical="center"/>
    </xf>
    <xf numFmtId="178" fontId="16" fillId="0" borderId="2" xfId="4" applyNumberFormat="1" applyFont="1" applyBorder="1">
      <alignment vertical="center"/>
    </xf>
    <xf numFmtId="178" fontId="16" fillId="0" borderId="2" xfId="4" applyNumberFormat="1" applyFont="1" applyBorder="1" applyAlignment="1">
      <alignment horizontal="right" vertical="center"/>
    </xf>
    <xf numFmtId="177" fontId="16" fillId="0" borderId="3" xfId="4" applyNumberFormat="1" applyFont="1" applyBorder="1" applyAlignment="1">
      <alignment horizontal="right" vertical="center"/>
    </xf>
    <xf numFmtId="3" fontId="16" fillId="2" borderId="3" xfId="2" applyNumberFormat="1" applyFont="1" applyFill="1" applyBorder="1" applyAlignment="1">
      <alignment horizontal="right" vertical="center" shrinkToFit="1"/>
    </xf>
    <xf numFmtId="178" fontId="8" fillId="2" borderId="1" xfId="3" applyNumberFormat="1" applyFont="1" applyFill="1" applyBorder="1" applyAlignment="1">
      <alignment horizontal="right" vertical="center"/>
    </xf>
    <xf numFmtId="177" fontId="16" fillId="0" borderId="3" xfId="4" applyNumberFormat="1" applyFont="1" applyBorder="1" applyAlignment="1">
      <alignment vertical="center" shrinkToFit="1"/>
    </xf>
    <xf numFmtId="0" fontId="8" fillId="2" borderId="1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left" vertical="center" wrapText="1"/>
    </xf>
    <xf numFmtId="38" fontId="14" fillId="0" borderId="0" xfId="4" applyFont="1" applyAlignment="1">
      <alignment horizontal="right" vertical="center"/>
    </xf>
    <xf numFmtId="38" fontId="14" fillId="0" borderId="1" xfId="4" applyFont="1" applyBorder="1" applyAlignment="1">
      <alignment horizontal="center" vertical="center"/>
    </xf>
    <xf numFmtId="38" fontId="14" fillId="0" borderId="1" xfId="4" applyFont="1" applyBorder="1" applyAlignment="1">
      <alignment horizontal="center" vertical="center" wrapText="1"/>
    </xf>
    <xf numFmtId="38" fontId="14" fillId="0" borderId="1" xfId="4" applyFont="1" applyBorder="1">
      <alignment vertical="center"/>
    </xf>
    <xf numFmtId="38" fontId="14" fillId="0" borderId="2" xfId="4" applyFont="1" applyBorder="1">
      <alignment vertical="center"/>
    </xf>
    <xf numFmtId="179" fontId="14" fillId="0" borderId="3" xfId="4" applyNumberFormat="1" applyFont="1" applyBorder="1">
      <alignment vertical="center"/>
    </xf>
    <xf numFmtId="180" fontId="14" fillId="0" borderId="3" xfId="4" applyNumberFormat="1" applyFont="1" applyBorder="1">
      <alignment vertical="center"/>
    </xf>
    <xf numFmtId="178" fontId="14" fillId="0" borderId="1" xfId="4" applyNumberFormat="1" applyFont="1" applyBorder="1" applyAlignment="1">
      <alignment horizontal="right" vertical="center"/>
    </xf>
    <xf numFmtId="38" fontId="14" fillId="0" borderId="4" xfId="4" applyFont="1" applyBorder="1">
      <alignment vertical="center"/>
    </xf>
    <xf numFmtId="38" fontId="14" fillId="0" borderId="9" xfId="4" applyFont="1" applyBorder="1">
      <alignment vertical="center"/>
    </xf>
    <xf numFmtId="38" fontId="14" fillId="0" borderId="5" xfId="4" applyFont="1" applyBorder="1">
      <alignment vertical="center"/>
    </xf>
    <xf numFmtId="38" fontId="8" fillId="0" borderId="2" xfId="4" applyFont="1" applyBorder="1">
      <alignment vertical="center"/>
    </xf>
    <xf numFmtId="38" fontId="8" fillId="0" borderId="1" xfId="4" applyFont="1" applyBorder="1">
      <alignment vertical="center"/>
    </xf>
    <xf numFmtId="178" fontId="14" fillId="0" borderId="2" xfId="4" applyNumberFormat="1" applyFont="1" applyBorder="1">
      <alignment vertical="center"/>
    </xf>
    <xf numFmtId="0" fontId="4" fillId="2" borderId="0" xfId="5" applyFill="1">
      <alignment vertical="center"/>
    </xf>
    <xf numFmtId="181" fontId="24" fillId="2" borderId="0" xfId="5" applyNumberFormat="1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right" vertical="center"/>
    </xf>
    <xf numFmtId="0" fontId="14" fillId="0" borderId="1" xfId="0" applyFont="1" applyBorder="1" applyAlignment="1">
      <alignment horizontal="center" vertical="center" textRotation="255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8" fillId="0" borderId="0" xfId="7" applyFont="1" applyAlignment="1">
      <alignment horizontal="center"/>
    </xf>
    <xf numFmtId="38" fontId="8" fillId="0" borderId="0" xfId="6" applyFont="1" applyBorder="1" applyAlignment="1">
      <alignment vertical="center" wrapText="1" shrinkToFit="1"/>
    </xf>
    <xf numFmtId="38" fontId="8" fillId="0" borderId="0" xfId="6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38" fontId="8" fillId="0" borderId="0" xfId="6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8" fillId="0" borderId="0" xfId="7" applyFont="1" applyBorder="1" applyAlignment="1">
      <alignment horizontal="center"/>
    </xf>
    <xf numFmtId="38" fontId="8" fillId="0" borderId="0" xfId="4" applyFont="1" applyBorder="1" applyAlignment="1">
      <alignment vertical="center" wrapText="1"/>
    </xf>
    <xf numFmtId="0" fontId="14" fillId="0" borderId="8" xfId="0" applyFont="1" applyBorder="1" applyAlignment="1">
      <alignment horizontal="center" vertical="center"/>
    </xf>
    <xf numFmtId="0" fontId="8" fillId="0" borderId="10" xfId="7" applyFont="1" applyBorder="1" applyAlignment="1">
      <alignment horizontal="center" vertical="center"/>
    </xf>
    <xf numFmtId="0" fontId="8" fillId="0" borderId="0" xfId="7" applyFont="1" applyBorder="1" applyAlignment="1">
      <alignment horizontal="center" vertical="center"/>
    </xf>
    <xf numFmtId="0" fontId="8" fillId="0" borderId="0" xfId="7" applyFont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8" fillId="0" borderId="6" xfId="7" applyFont="1" applyBorder="1" applyAlignment="1">
      <alignment horizontal="center" vertical="center"/>
    </xf>
    <xf numFmtId="0" fontId="8" fillId="0" borderId="0" xfId="7" applyFont="1" applyBorder="1" applyAlignment="1">
      <alignment horizontal="center" vertical="center" shrinkToFit="1"/>
    </xf>
    <xf numFmtId="0" fontId="8" fillId="0" borderId="5" xfId="7" applyFont="1" applyBorder="1" applyAlignment="1">
      <alignment horizontal="center" vertical="center" shrinkToFit="1"/>
    </xf>
    <xf numFmtId="0" fontId="8" fillId="0" borderId="7" xfId="7" applyFont="1" applyBorder="1" applyAlignment="1">
      <alignment horizontal="center" vertical="center" shrinkToFit="1"/>
    </xf>
    <xf numFmtId="0" fontId="8" fillId="0" borderId="5" xfId="7" applyFont="1" applyFill="1" applyBorder="1" applyAlignment="1">
      <alignment horizontal="center" vertical="center" shrinkToFit="1"/>
    </xf>
    <xf numFmtId="0" fontId="8" fillId="0" borderId="9" xfId="7" applyFont="1" applyBorder="1" applyAlignment="1">
      <alignment horizontal="center" vertical="center" shrinkToFit="1"/>
    </xf>
    <xf numFmtId="0" fontId="8" fillId="0" borderId="7" xfId="7" applyFont="1" applyBorder="1" applyAlignment="1">
      <alignment horizontal="center" vertical="center"/>
    </xf>
    <xf numFmtId="0" fontId="8" fillId="0" borderId="8" xfId="7" applyFont="1" applyBorder="1" applyAlignment="1">
      <alignment horizontal="center" vertical="center"/>
    </xf>
    <xf numFmtId="0" fontId="8" fillId="0" borderId="9" xfId="7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8" fillId="0" borderId="11" xfId="7" applyFont="1" applyBorder="1" applyAlignment="1">
      <alignment horizontal="center" vertical="center"/>
    </xf>
    <xf numFmtId="38" fontId="8" fillId="0" borderId="0" xfId="4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38" fontId="8" fillId="0" borderId="0" xfId="6" applyFont="1" applyBorder="1" applyAlignment="1">
      <alignment horizontal="center"/>
    </xf>
    <xf numFmtId="38" fontId="8" fillId="0" borderId="0" xfId="6" applyFont="1" applyBorder="1" applyAlignment="1">
      <alignment horizontal="center" vertical="center"/>
    </xf>
    <xf numFmtId="38" fontId="13" fillId="0" borderId="0" xfId="4" applyFont="1">
      <alignment vertical="center"/>
    </xf>
    <xf numFmtId="38" fontId="8" fillId="0" borderId="0" xfId="4" applyFont="1" applyAlignment="1">
      <alignment horizontal="right" vertical="center"/>
    </xf>
    <xf numFmtId="38" fontId="8" fillId="0" borderId="15" xfId="4" applyFont="1" applyBorder="1" applyAlignment="1">
      <alignment horizontal="center" vertical="center"/>
    </xf>
    <xf numFmtId="38" fontId="8" fillId="0" borderId="15" xfId="4" applyFont="1" applyBorder="1" applyAlignment="1">
      <alignment horizontal="right" vertical="center"/>
    </xf>
    <xf numFmtId="38" fontId="8" fillId="0" borderId="15" xfId="4" applyFont="1" applyBorder="1">
      <alignment vertical="center"/>
    </xf>
    <xf numFmtId="182" fontId="8" fillId="0" borderId="13" xfId="4" applyNumberFormat="1" applyFont="1" applyBorder="1" applyAlignment="1">
      <alignment vertical="center" wrapText="1"/>
    </xf>
    <xf numFmtId="38" fontId="8" fillId="0" borderId="0" xfId="4" applyFont="1" applyAlignment="1">
      <alignment vertical="center" wrapText="1"/>
    </xf>
    <xf numFmtId="38" fontId="8" fillId="0" borderId="5" xfId="4" applyFont="1" applyBorder="1" applyAlignment="1">
      <alignment vertical="center" wrapText="1"/>
    </xf>
    <xf numFmtId="182" fontId="16" fillId="0" borderId="13" xfId="4" applyNumberFormat="1" applyFont="1" applyBorder="1">
      <alignment vertical="center"/>
    </xf>
    <xf numFmtId="38" fontId="16" fillId="0" borderId="5" xfId="4" applyFont="1" applyBorder="1">
      <alignment vertical="center"/>
    </xf>
    <xf numFmtId="38" fontId="16" fillId="0" borderId="5" xfId="4" applyFont="1" applyBorder="1" applyAlignment="1">
      <alignment vertical="center" wrapText="1"/>
    </xf>
    <xf numFmtId="38" fontId="8" fillId="0" borderId="15" xfId="4" applyFont="1" applyBorder="1" applyAlignment="1">
      <alignment horizontal="center" vertical="center" shrinkToFit="1"/>
    </xf>
    <xf numFmtId="178" fontId="16" fillId="0" borderId="15" xfId="4" applyNumberFormat="1" applyFont="1" applyBorder="1" applyAlignment="1">
      <alignment vertical="center" shrinkToFit="1"/>
    </xf>
    <xf numFmtId="178" fontId="16" fillId="0" borderId="15" xfId="4" applyNumberFormat="1" applyFont="1" applyBorder="1">
      <alignment vertical="center"/>
    </xf>
    <xf numFmtId="178" fontId="16" fillId="0" borderId="15" xfId="4" applyNumberFormat="1" applyFont="1" applyBorder="1" applyAlignment="1">
      <alignment horizontal="right" vertical="center"/>
    </xf>
    <xf numFmtId="38" fontId="8" fillId="0" borderId="0" xfId="4" applyFont="1" applyAlignment="1">
      <alignment vertical="center"/>
    </xf>
    <xf numFmtId="38" fontId="8" fillId="0" borderId="0" xfId="4" applyFont="1" applyAlignment="1">
      <alignment horizontal="center" vertical="center"/>
    </xf>
    <xf numFmtId="178" fontId="16" fillId="0" borderId="15" xfId="4" applyNumberFormat="1" applyFont="1" applyBorder="1" applyAlignment="1">
      <alignment horizontal="right" vertical="center" shrinkToFit="1"/>
    </xf>
    <xf numFmtId="38" fontId="8" fillId="0" borderId="0" xfId="4" applyFont="1" applyBorder="1" applyAlignment="1">
      <alignment horizontal="center" vertical="center"/>
    </xf>
    <xf numFmtId="38" fontId="8" fillId="0" borderId="0" xfId="4" applyFont="1" applyBorder="1" applyAlignment="1">
      <alignment horizontal="center" vertical="center" shrinkToFit="1"/>
    </xf>
    <xf numFmtId="178" fontId="16" fillId="0" borderId="0" xfId="4" applyNumberFormat="1" applyFont="1" applyBorder="1" applyAlignment="1">
      <alignment vertical="center" shrinkToFit="1"/>
    </xf>
    <xf numFmtId="178" fontId="16" fillId="0" borderId="0" xfId="4" applyNumberFormat="1" applyFont="1" applyBorder="1" applyAlignment="1">
      <alignment horizontal="right" vertical="center" shrinkToFit="1"/>
    </xf>
    <xf numFmtId="38" fontId="8" fillId="0" borderId="0" xfId="4" applyFont="1" applyAlignment="1">
      <alignment vertical="center" shrinkToFit="1"/>
    </xf>
    <xf numFmtId="38" fontId="26" fillId="0" borderId="0" xfId="4" applyFont="1">
      <alignment vertical="center"/>
    </xf>
    <xf numFmtId="182" fontId="8" fillId="0" borderId="13" xfId="4" applyNumberFormat="1" applyFont="1" applyBorder="1">
      <alignment vertical="center"/>
    </xf>
    <xf numFmtId="38" fontId="8" fillId="0" borderId="5" xfId="4" applyFont="1" applyBorder="1">
      <alignment vertical="center"/>
    </xf>
    <xf numFmtId="40" fontId="8" fillId="0" borderId="15" xfId="4" applyNumberFormat="1" applyFont="1" applyBorder="1">
      <alignment vertical="center"/>
    </xf>
    <xf numFmtId="0" fontId="8" fillId="0" borderId="0" xfId="4" applyNumberFormat="1" applyFont="1">
      <alignment vertical="center"/>
    </xf>
    <xf numFmtId="38" fontId="16" fillId="2" borderId="0" xfId="4" applyFont="1" applyFill="1" applyBorder="1" applyAlignment="1">
      <alignment vertical="center"/>
    </xf>
    <xf numFmtId="38" fontId="27" fillId="2" borderId="0" xfId="4" applyFont="1" applyFill="1" applyBorder="1" applyAlignment="1">
      <alignment horizontal="center" vertical="center"/>
    </xf>
    <xf numFmtId="38" fontId="27" fillId="2" borderId="0" xfId="4" applyFont="1" applyFill="1" applyAlignment="1">
      <alignment horizontal="center" vertical="center"/>
    </xf>
    <xf numFmtId="38" fontId="16" fillId="2" borderId="0" xfId="4" applyFont="1" applyFill="1" applyAlignment="1">
      <alignment horizontal="center" vertical="center"/>
    </xf>
    <xf numFmtId="38" fontId="16" fillId="2" borderId="0" xfId="4" applyFont="1" applyFill="1" applyBorder="1" applyAlignment="1">
      <alignment horizontal="center" vertical="center"/>
    </xf>
    <xf numFmtId="38" fontId="16" fillId="2" borderId="0" xfId="4" applyFont="1" applyFill="1" applyAlignment="1">
      <alignment vertical="center"/>
    </xf>
    <xf numFmtId="0" fontId="16" fillId="2" borderId="0" xfId="4" applyNumberFormat="1" applyFont="1" applyFill="1" applyAlignment="1">
      <alignment vertical="center"/>
    </xf>
    <xf numFmtId="38" fontId="16" fillId="2" borderId="0" xfId="4" applyFont="1" applyFill="1" applyBorder="1" applyAlignment="1">
      <alignment horizontal="right" vertical="center"/>
    </xf>
    <xf numFmtId="38" fontId="16" fillId="2" borderId="15" xfId="4" applyFont="1" applyFill="1" applyBorder="1" applyAlignment="1">
      <alignment horizontal="center" vertical="center" textRotation="255"/>
    </xf>
    <xf numFmtId="38" fontId="16" fillId="2" borderId="15" xfId="4" applyFont="1" applyFill="1" applyBorder="1" applyAlignment="1">
      <alignment horizontal="center" vertical="center" wrapText="1"/>
    </xf>
    <xf numFmtId="38" fontId="16" fillId="2" borderId="15" xfId="4" applyFont="1" applyFill="1" applyBorder="1" applyAlignment="1">
      <alignment horizontal="center" vertical="center"/>
    </xf>
    <xf numFmtId="38" fontId="16" fillId="2" borderId="13" xfId="4" applyFont="1" applyFill="1" applyBorder="1" applyAlignment="1">
      <alignment horizontal="center" vertical="center" shrinkToFit="1"/>
    </xf>
    <xf numFmtId="182" fontId="16" fillId="2" borderId="13" xfId="4" applyNumberFormat="1" applyFont="1" applyFill="1" applyBorder="1" applyAlignment="1">
      <alignment vertical="center" textRotation="255" shrinkToFit="1"/>
    </xf>
    <xf numFmtId="178" fontId="16" fillId="2" borderId="13" xfId="4" applyNumberFormat="1" applyFont="1" applyFill="1" applyBorder="1" applyAlignment="1">
      <alignment vertical="center" shrinkToFit="1"/>
    </xf>
    <xf numFmtId="182" fontId="16" fillId="2" borderId="13" xfId="4" applyNumberFormat="1" applyFont="1" applyFill="1" applyBorder="1" applyAlignment="1">
      <alignment vertical="center" shrinkToFit="1"/>
    </xf>
    <xf numFmtId="184" fontId="16" fillId="2" borderId="0" xfId="4" applyNumberFormat="1" applyFont="1" applyFill="1" applyAlignment="1">
      <alignment vertical="center"/>
    </xf>
    <xf numFmtId="38" fontId="16" fillId="2" borderId="5" xfId="4" quotePrefix="1" applyFont="1" applyFill="1" applyBorder="1" applyAlignment="1">
      <alignment horizontal="center" vertical="center" shrinkToFit="1"/>
    </xf>
    <xf numFmtId="38" fontId="16" fillId="2" borderId="5" xfId="4" applyFont="1" applyFill="1" applyBorder="1" applyAlignment="1">
      <alignment horizontal="center" vertical="center" shrinkToFit="1"/>
    </xf>
    <xf numFmtId="38" fontId="16" fillId="2" borderId="5" xfId="4" applyFont="1" applyFill="1" applyBorder="1" applyAlignment="1">
      <alignment vertical="center" shrinkToFit="1"/>
    </xf>
    <xf numFmtId="178" fontId="16" fillId="2" borderId="5" xfId="4" applyNumberFormat="1" applyFont="1" applyFill="1" applyBorder="1" applyAlignment="1">
      <alignment vertical="center" shrinkToFit="1"/>
    </xf>
    <xf numFmtId="38" fontId="16" fillId="2" borderId="0" xfId="4" applyFont="1" applyFill="1" applyBorder="1" applyAlignment="1">
      <alignment horizontal="center" vertical="center" shrinkToFit="1"/>
    </xf>
    <xf numFmtId="38" fontId="16" fillId="2" borderId="0" xfId="4" applyFont="1" applyFill="1" applyBorder="1" applyAlignment="1">
      <alignment vertical="center" shrinkToFit="1"/>
    </xf>
    <xf numFmtId="0" fontId="16" fillId="2" borderId="0" xfId="4" applyNumberFormat="1" applyFont="1" applyFill="1" applyBorder="1" applyAlignment="1">
      <alignment vertical="center"/>
    </xf>
    <xf numFmtId="38" fontId="16" fillId="2" borderId="0" xfId="4" applyFont="1" applyFill="1" applyBorder="1" applyAlignment="1">
      <alignment horizontal="center" vertical="center" textRotation="255"/>
    </xf>
    <xf numFmtId="38" fontId="16" fillId="2" borderId="0" xfId="4" applyFont="1" applyFill="1" applyAlignment="1">
      <alignment horizontal="center" vertical="center" shrinkToFit="1"/>
    </xf>
    <xf numFmtId="38" fontId="13" fillId="0" borderId="0" xfId="4" applyFont="1" applyAlignment="1">
      <alignment vertical="center"/>
    </xf>
    <xf numFmtId="38" fontId="8" fillId="0" borderId="0" xfId="4" applyFont="1" applyBorder="1">
      <alignment vertical="center"/>
    </xf>
    <xf numFmtId="38" fontId="8" fillId="0" borderId="16" xfId="4" applyFont="1" applyBorder="1">
      <alignment vertical="center"/>
    </xf>
    <xf numFmtId="38" fontId="8" fillId="0" borderId="18" xfId="4" applyFont="1" applyBorder="1" applyAlignment="1">
      <alignment horizontal="distributed" vertical="center"/>
    </xf>
    <xf numFmtId="38" fontId="8" fillId="0" borderId="17" xfId="4" applyFont="1" applyBorder="1">
      <alignment vertical="center"/>
    </xf>
    <xf numFmtId="178" fontId="8" fillId="0" borderId="15" xfId="4" applyNumberFormat="1" applyFont="1" applyBorder="1" applyAlignment="1">
      <alignment horizontal="right" vertical="center"/>
    </xf>
    <xf numFmtId="38" fontId="8" fillId="0" borderId="0" xfId="4" applyFont="1" applyBorder="1" applyAlignment="1">
      <alignment horizontal="distributed" vertical="center"/>
    </xf>
    <xf numFmtId="38" fontId="8" fillId="0" borderId="0" xfId="4" applyFont="1" applyBorder="1" applyAlignment="1">
      <alignment horizontal="right" vertical="center"/>
    </xf>
    <xf numFmtId="178" fontId="8" fillId="0" borderId="0" xfId="4" applyNumberFormat="1" applyFont="1" applyBorder="1" applyAlignment="1">
      <alignment horizontal="right" vertical="center"/>
    </xf>
    <xf numFmtId="38" fontId="8" fillId="0" borderId="13" xfId="4" applyFont="1" applyBorder="1" applyAlignment="1">
      <alignment horizontal="center" vertical="center"/>
    </xf>
    <xf numFmtId="38" fontId="8" fillId="0" borderId="19" xfId="4" applyFont="1" applyBorder="1" applyAlignment="1">
      <alignment horizontal="center" vertical="center"/>
    </xf>
    <xf numFmtId="38" fontId="8" fillId="0" borderId="19" xfId="4" applyFont="1" applyBorder="1">
      <alignment vertical="center"/>
    </xf>
    <xf numFmtId="38" fontId="8" fillId="0" borderId="19" xfId="4" applyFont="1" applyBorder="1" applyAlignment="1">
      <alignment horizontal="distributed" vertical="center"/>
    </xf>
    <xf numFmtId="38" fontId="8" fillId="0" borderId="19" xfId="4" applyFont="1" applyBorder="1" applyAlignment="1">
      <alignment horizontal="right" vertical="center"/>
    </xf>
    <xf numFmtId="38" fontId="8" fillId="0" borderId="0" xfId="4" applyFont="1" applyBorder="1" applyAlignment="1">
      <alignment vertical="center"/>
    </xf>
    <xf numFmtId="38" fontId="8" fillId="0" borderId="7" xfId="4" applyFont="1" applyBorder="1" applyAlignment="1">
      <alignment horizontal="center" vertical="center"/>
    </xf>
    <xf numFmtId="38" fontId="8" fillId="0" borderId="7" xfId="4" applyFont="1" applyBorder="1">
      <alignment vertical="center"/>
    </xf>
    <xf numFmtId="38" fontId="8" fillId="0" borderId="7" xfId="4" applyFont="1" applyBorder="1" applyAlignment="1">
      <alignment horizontal="distributed" vertical="center"/>
    </xf>
    <xf numFmtId="38" fontId="8" fillId="0" borderId="7" xfId="4" applyFont="1" applyBorder="1" applyAlignment="1">
      <alignment horizontal="right" vertical="center"/>
    </xf>
    <xf numFmtId="38" fontId="8" fillId="0" borderId="16" xfId="4" applyFont="1" applyBorder="1" applyAlignment="1">
      <alignment horizontal="center" vertical="center"/>
    </xf>
    <xf numFmtId="38" fontId="8" fillId="0" borderId="15" xfId="4" applyFont="1" applyBorder="1" applyAlignment="1">
      <alignment horizontal="center" vertical="center" textRotation="255"/>
    </xf>
    <xf numFmtId="38" fontId="8" fillId="0" borderId="15" xfId="4" applyFont="1" applyBorder="1" applyAlignment="1">
      <alignment horizontal="center" vertical="center" wrapText="1"/>
    </xf>
    <xf numFmtId="38" fontId="8" fillId="0" borderId="17" xfId="4" applyFont="1" applyBorder="1" applyAlignment="1">
      <alignment horizontal="center" vertical="center"/>
    </xf>
    <xf numFmtId="38" fontId="29" fillId="0" borderId="0" xfId="4" applyFont="1">
      <alignment vertical="center"/>
    </xf>
    <xf numFmtId="38" fontId="14" fillId="0" borderId="15" xfId="4" applyFont="1" applyBorder="1" applyAlignment="1">
      <alignment horizontal="center" vertical="center"/>
    </xf>
    <xf numFmtId="38" fontId="14" fillId="0" borderId="15" xfId="4" applyFont="1" applyBorder="1" applyAlignment="1">
      <alignment horizontal="right" vertical="center"/>
    </xf>
    <xf numFmtId="178" fontId="14" fillId="0" borderId="15" xfId="4" applyNumberFormat="1" applyFont="1" applyBorder="1">
      <alignment vertical="center"/>
    </xf>
    <xf numFmtId="178" fontId="8" fillId="0" borderId="15" xfId="4" applyNumberFormat="1" applyFont="1" applyBorder="1">
      <alignment vertical="center"/>
    </xf>
    <xf numFmtId="182" fontId="14" fillId="0" borderId="13" xfId="4" applyNumberFormat="1" applyFont="1" applyBorder="1" applyAlignment="1">
      <alignment vertical="center" wrapText="1"/>
    </xf>
    <xf numFmtId="38" fontId="14" fillId="0" borderId="0" xfId="4" applyFont="1" applyAlignment="1">
      <alignment vertical="center" wrapText="1"/>
    </xf>
    <xf numFmtId="38" fontId="14" fillId="0" borderId="5" xfId="4" applyFont="1" applyBorder="1" applyAlignment="1">
      <alignment vertical="center" wrapText="1"/>
    </xf>
    <xf numFmtId="182" fontId="14" fillId="0" borderId="13" xfId="4" applyNumberFormat="1" applyFont="1" applyBorder="1">
      <alignment vertical="center"/>
    </xf>
    <xf numFmtId="38" fontId="13" fillId="2" borderId="0" xfId="4" applyFont="1" applyFill="1" applyBorder="1" applyAlignment="1">
      <alignment vertical="center"/>
    </xf>
    <xf numFmtId="38" fontId="26" fillId="2" borderId="0" xfId="4" applyFont="1" applyFill="1" applyBorder="1" applyAlignment="1">
      <alignment vertical="center"/>
    </xf>
    <xf numFmtId="38" fontId="26" fillId="2" borderId="0" xfId="4" applyFont="1" applyFill="1" applyBorder="1" applyAlignment="1">
      <alignment horizontal="center" vertical="center"/>
    </xf>
    <xf numFmtId="178" fontId="26" fillId="2" borderId="0" xfId="4" applyNumberFormat="1" applyFont="1" applyFill="1" applyBorder="1" applyAlignment="1">
      <alignment horizontal="center" vertical="center"/>
    </xf>
    <xf numFmtId="38" fontId="26" fillId="2" borderId="0" xfId="4" applyFont="1" applyFill="1" applyAlignment="1">
      <alignment horizontal="center" vertical="center"/>
    </xf>
    <xf numFmtId="38" fontId="8" fillId="2" borderId="0" xfId="4" applyFont="1" applyFill="1" applyAlignment="1">
      <alignment horizontal="center" vertical="center"/>
    </xf>
    <xf numFmtId="38" fontId="8" fillId="2" borderId="0" xfId="4" applyFont="1" applyFill="1" applyBorder="1" applyAlignment="1">
      <alignment horizontal="center" vertical="center"/>
    </xf>
    <xf numFmtId="38" fontId="8" fillId="2" borderId="0" xfId="4" applyFont="1" applyFill="1" applyAlignment="1">
      <alignment vertical="center"/>
    </xf>
    <xf numFmtId="38" fontId="8" fillId="2" borderId="0" xfId="4" applyFont="1" applyFill="1" applyBorder="1" applyAlignment="1">
      <alignment vertical="center"/>
    </xf>
    <xf numFmtId="178" fontId="8" fillId="2" borderId="0" xfId="4" applyNumberFormat="1" applyFont="1" applyFill="1" applyBorder="1" applyAlignment="1">
      <alignment horizontal="center" vertical="center"/>
    </xf>
    <xf numFmtId="38" fontId="8" fillId="2" borderId="0" xfId="4" applyFont="1" applyFill="1" applyBorder="1" applyAlignment="1">
      <alignment horizontal="right" vertical="center"/>
    </xf>
    <xf numFmtId="178" fontId="8" fillId="2" borderId="15" xfId="4" applyNumberFormat="1" applyFont="1" applyFill="1" applyBorder="1" applyAlignment="1">
      <alignment horizontal="center" vertical="center" textRotation="255"/>
    </xf>
    <xf numFmtId="38" fontId="8" fillId="2" borderId="15" xfId="4" applyFont="1" applyFill="1" applyBorder="1" applyAlignment="1">
      <alignment horizontal="center" vertical="center" wrapText="1"/>
    </xf>
    <xf numFmtId="38" fontId="8" fillId="2" borderId="15" xfId="4" applyFont="1" applyFill="1" applyBorder="1" applyAlignment="1">
      <alignment horizontal="center" vertical="center"/>
    </xf>
    <xf numFmtId="38" fontId="8" fillId="2" borderId="0" xfId="4" applyFont="1" applyFill="1" applyAlignment="1">
      <alignment horizontal="right" vertical="center"/>
    </xf>
    <xf numFmtId="38" fontId="8" fillId="2" borderId="13" xfId="4" applyFont="1" applyFill="1" applyBorder="1" applyAlignment="1">
      <alignment horizontal="center" vertical="center" shrinkToFit="1"/>
    </xf>
    <xf numFmtId="38" fontId="8" fillId="2" borderId="20" xfId="4" applyFont="1" applyFill="1" applyBorder="1" applyAlignment="1">
      <alignment horizontal="center" vertical="center" shrinkToFit="1"/>
    </xf>
    <xf numFmtId="38" fontId="8" fillId="2" borderId="19" xfId="4" applyFont="1" applyFill="1" applyBorder="1" applyAlignment="1">
      <alignment horizontal="distributed" vertical="center" shrinkToFit="1"/>
    </xf>
    <xf numFmtId="38" fontId="8" fillId="2" borderId="21" xfId="4" applyFont="1" applyFill="1" applyBorder="1" applyAlignment="1">
      <alignment horizontal="distributed" vertical="center" shrinkToFit="1"/>
    </xf>
    <xf numFmtId="178" fontId="8" fillId="2" borderId="13" xfId="4" applyNumberFormat="1" applyFont="1" applyFill="1" applyBorder="1" applyAlignment="1">
      <alignment vertical="center" textRotation="255" shrinkToFit="1"/>
    </xf>
    <xf numFmtId="178" fontId="8" fillId="2" borderId="13" xfId="4" applyNumberFormat="1" applyFont="1" applyFill="1" applyBorder="1" applyAlignment="1">
      <alignment vertical="center" shrinkToFit="1"/>
    </xf>
    <xf numFmtId="182" fontId="8" fillId="2" borderId="13" xfId="4" applyNumberFormat="1" applyFont="1" applyFill="1" applyBorder="1" applyAlignment="1">
      <alignment vertical="center" shrinkToFit="1"/>
    </xf>
    <xf numFmtId="38" fontId="8" fillId="2" borderId="5" xfId="4" quotePrefix="1" applyFont="1" applyFill="1" applyBorder="1" applyAlignment="1">
      <alignment horizontal="center" vertical="center" shrinkToFit="1"/>
    </xf>
    <xf numFmtId="38" fontId="8" fillId="2" borderId="6" xfId="4" quotePrefix="1" applyFont="1" applyFill="1" applyBorder="1" applyAlignment="1">
      <alignment horizontal="center" vertical="center" shrinkToFit="1"/>
    </xf>
    <xf numFmtId="38" fontId="8" fillId="2" borderId="7" xfId="4" applyFont="1" applyFill="1" applyBorder="1" applyAlignment="1">
      <alignment horizontal="distributed" vertical="center" shrinkToFit="1"/>
    </xf>
    <xf numFmtId="38" fontId="8" fillId="2" borderId="8" xfId="4" applyFont="1" applyFill="1" applyBorder="1" applyAlignment="1">
      <alignment horizontal="distributed" vertical="center" shrinkToFit="1"/>
    </xf>
    <xf numFmtId="178" fontId="8" fillId="2" borderId="5" xfId="4" applyNumberFormat="1" applyFont="1" applyFill="1" applyBorder="1" applyAlignment="1">
      <alignment vertical="center" shrinkToFit="1"/>
    </xf>
    <xf numFmtId="38" fontId="8" fillId="2" borderId="5" xfId="4" applyFont="1" applyFill="1" applyBorder="1" applyAlignment="1">
      <alignment vertical="center" shrinkToFit="1"/>
    </xf>
    <xf numFmtId="38" fontId="8" fillId="2" borderId="19" xfId="4" applyFont="1" applyFill="1" applyBorder="1" applyAlignment="1">
      <alignment vertical="center"/>
    </xf>
    <xf numFmtId="38" fontId="8" fillId="2" borderId="0" xfId="4" quotePrefix="1" applyFont="1" applyFill="1" applyBorder="1" applyAlignment="1">
      <alignment horizontal="center" vertical="center" shrinkToFit="1"/>
    </xf>
    <xf numFmtId="38" fontId="8" fillId="2" borderId="0" xfId="4" applyFont="1" applyFill="1" applyBorder="1" applyAlignment="1">
      <alignment horizontal="distributed" vertical="center" shrinkToFit="1"/>
    </xf>
    <xf numFmtId="178" fontId="8" fillId="2" borderId="0" xfId="4" applyNumberFormat="1" applyFont="1" applyFill="1" applyBorder="1" applyAlignment="1">
      <alignment vertical="center" shrinkToFit="1"/>
    </xf>
    <xf numFmtId="38" fontId="8" fillId="2" borderId="0" xfId="4" applyFont="1" applyFill="1" applyBorder="1" applyAlignment="1">
      <alignment vertical="center" shrinkToFit="1"/>
    </xf>
    <xf numFmtId="38" fontId="8" fillId="0" borderId="13" xfId="4" applyFont="1" applyFill="1" applyBorder="1" applyAlignment="1">
      <alignment horizontal="center" vertical="center" shrinkToFit="1"/>
    </xf>
    <xf numFmtId="38" fontId="8" fillId="0" borderId="20" xfId="4" applyFont="1" applyFill="1" applyBorder="1" applyAlignment="1">
      <alignment horizontal="center" vertical="center" shrinkToFit="1"/>
    </xf>
    <xf numFmtId="38" fontId="8" fillId="0" borderId="19" xfId="4" applyFont="1" applyFill="1" applyBorder="1" applyAlignment="1">
      <alignment horizontal="distributed" vertical="center" shrinkToFit="1"/>
    </xf>
    <xf numFmtId="38" fontId="8" fillId="0" borderId="21" xfId="4" applyFont="1" applyFill="1" applyBorder="1" applyAlignment="1">
      <alignment horizontal="distributed" vertical="center" shrinkToFit="1"/>
    </xf>
    <xf numFmtId="178" fontId="8" fillId="0" borderId="13" xfId="4" applyNumberFormat="1" applyFont="1" applyFill="1" applyBorder="1" applyAlignment="1">
      <alignment vertical="center" textRotation="255" shrinkToFit="1"/>
    </xf>
    <xf numFmtId="178" fontId="8" fillId="0" borderId="13" xfId="4" applyNumberFormat="1" applyFont="1" applyFill="1" applyBorder="1" applyAlignment="1">
      <alignment vertical="center" shrinkToFit="1"/>
    </xf>
    <xf numFmtId="182" fontId="8" fillId="0" borderId="13" xfId="4" applyNumberFormat="1" applyFont="1" applyFill="1" applyBorder="1" applyAlignment="1">
      <alignment vertical="center" shrinkToFit="1"/>
    </xf>
    <xf numFmtId="38" fontId="8" fillId="0" borderId="0" xfId="4" applyFont="1" applyFill="1" applyAlignment="1">
      <alignment vertical="center"/>
    </xf>
    <xf numFmtId="0" fontId="16" fillId="0" borderId="0" xfId="4" applyNumberFormat="1" applyFont="1" applyFill="1" applyAlignment="1">
      <alignment vertical="center"/>
    </xf>
    <xf numFmtId="184" fontId="16" fillId="0" borderId="0" xfId="4" applyNumberFormat="1" applyFont="1" applyFill="1" applyAlignment="1">
      <alignment vertical="center"/>
    </xf>
    <xf numFmtId="38" fontId="8" fillId="0" borderId="5" xfId="4" quotePrefix="1" applyFont="1" applyFill="1" applyBorder="1" applyAlignment="1">
      <alignment horizontal="center" vertical="center" shrinkToFit="1"/>
    </xf>
    <xf numFmtId="38" fontId="8" fillId="0" borderId="6" xfId="4" quotePrefix="1" applyFont="1" applyFill="1" applyBorder="1" applyAlignment="1">
      <alignment horizontal="center" vertical="center" shrinkToFit="1"/>
    </xf>
    <xf numFmtId="38" fontId="8" fillId="0" borderId="7" xfId="4" applyFont="1" applyFill="1" applyBorder="1" applyAlignment="1">
      <alignment horizontal="distributed" vertical="center" shrinkToFit="1"/>
    </xf>
    <xf numFmtId="38" fontId="8" fillId="0" borderId="8" xfId="4" applyFont="1" applyFill="1" applyBorder="1" applyAlignment="1">
      <alignment horizontal="distributed" vertical="center" shrinkToFit="1"/>
    </xf>
    <xf numFmtId="178" fontId="8" fillId="0" borderId="5" xfId="4" applyNumberFormat="1" applyFont="1" applyFill="1" applyBorder="1" applyAlignment="1">
      <alignment vertical="center" shrinkToFit="1"/>
    </xf>
    <xf numFmtId="38" fontId="8" fillId="0" borderId="5" xfId="4" applyFont="1" applyFill="1" applyBorder="1" applyAlignment="1">
      <alignment vertical="center" shrinkToFit="1"/>
    </xf>
    <xf numFmtId="178" fontId="8" fillId="2" borderId="19" xfId="4" applyNumberFormat="1" applyFont="1" applyFill="1" applyBorder="1" applyAlignment="1">
      <alignment vertical="center"/>
    </xf>
    <xf numFmtId="38" fontId="8" fillId="2" borderId="0" xfId="4" applyFont="1" applyFill="1" applyAlignment="1">
      <alignment horizontal="center" vertical="center" shrinkToFit="1"/>
    </xf>
    <xf numFmtId="178" fontId="8" fillId="2" borderId="0" xfId="4" applyNumberFormat="1" applyFont="1" applyFill="1" applyAlignment="1">
      <alignment horizontal="center" vertical="center"/>
    </xf>
    <xf numFmtId="38" fontId="8" fillId="2" borderId="7" xfId="4" applyFont="1" applyFill="1" applyBorder="1" applyAlignment="1">
      <alignment vertical="center"/>
    </xf>
    <xf numFmtId="38" fontId="29" fillId="0" borderId="0" xfId="4" applyFont="1" applyAlignment="1">
      <alignment vertical="center"/>
    </xf>
    <xf numFmtId="38" fontId="14" fillId="0" borderId="0" xfId="4" applyFont="1" applyBorder="1" applyAlignment="1">
      <alignment horizontal="center" vertical="center"/>
    </xf>
    <xf numFmtId="38" fontId="14" fillId="0" borderId="0" xfId="4" applyFont="1" applyAlignment="1">
      <alignment horizontal="center" vertical="center"/>
    </xf>
    <xf numFmtId="38" fontId="14" fillId="0" borderId="18" xfId="4" applyFont="1" applyBorder="1" applyAlignment="1">
      <alignment horizontal="center" vertical="center" shrinkToFit="1"/>
    </xf>
    <xf numFmtId="38" fontId="14" fillId="0" borderId="0" xfId="4" applyFont="1" applyBorder="1" applyAlignment="1">
      <alignment horizontal="center" vertical="center" shrinkToFit="1"/>
    </xf>
    <xf numFmtId="178" fontId="14" fillId="0" borderId="0" xfId="4" applyNumberFormat="1" applyFont="1" applyBorder="1" applyAlignment="1">
      <alignment vertical="center" shrinkToFit="1"/>
    </xf>
    <xf numFmtId="178" fontId="14" fillId="0" borderId="0" xfId="4" applyNumberFormat="1" applyFont="1" applyBorder="1" applyAlignment="1">
      <alignment horizontal="right" vertical="center" shrinkToFit="1"/>
    </xf>
    <xf numFmtId="38" fontId="14" fillId="0" borderId="18" xfId="4" applyFont="1" applyBorder="1" applyAlignment="1">
      <alignment horizontal="center" vertical="center" wrapText="1" shrinkToFit="1"/>
    </xf>
    <xf numFmtId="38" fontId="8" fillId="0" borderId="0" xfId="4" applyFont="1" applyAlignment="1">
      <alignment vertical="center" textRotation="255"/>
    </xf>
    <xf numFmtId="178" fontId="8" fillId="0" borderId="0" xfId="4" applyNumberFormat="1" applyFont="1" applyBorder="1">
      <alignment vertical="center"/>
    </xf>
    <xf numFmtId="178" fontId="8" fillId="0" borderId="19" xfId="4" applyNumberFormat="1" applyFont="1" applyBorder="1">
      <alignment vertical="center"/>
    </xf>
    <xf numFmtId="38" fontId="8" fillId="0" borderId="0" xfId="4" applyFont="1" applyBorder="1" applyAlignment="1">
      <alignment horizontal="center" vertical="center" textRotation="255"/>
    </xf>
    <xf numFmtId="38" fontId="8" fillId="0" borderId="5" xfId="4" applyFont="1" applyBorder="1" applyAlignment="1">
      <alignment horizontal="right" vertical="center"/>
    </xf>
    <xf numFmtId="38" fontId="8" fillId="0" borderId="13" xfId="4" applyFont="1" applyBorder="1" applyAlignment="1">
      <alignment horizontal="right" vertical="center"/>
    </xf>
    <xf numFmtId="38" fontId="8" fillId="0" borderId="5" xfId="4" applyFont="1" applyBorder="1" applyAlignment="1">
      <alignment horizontal="center" vertical="center"/>
    </xf>
    <xf numFmtId="178" fontId="8" fillId="0" borderId="5" xfId="4" applyNumberFormat="1" applyFont="1" applyBorder="1">
      <alignment vertical="center"/>
    </xf>
    <xf numFmtId="182" fontId="8" fillId="2" borderId="0" xfId="4" applyNumberFormat="1" applyFont="1" applyFill="1" applyBorder="1" applyAlignment="1">
      <alignment vertical="center" shrinkToFit="1"/>
    </xf>
    <xf numFmtId="3" fontId="8" fillId="0" borderId="5" xfId="4" applyNumberFormat="1" applyFont="1" applyBorder="1">
      <alignment vertical="center"/>
    </xf>
    <xf numFmtId="38" fontId="8" fillId="2" borderId="15" xfId="4" applyFont="1" applyFill="1" applyBorder="1" applyAlignment="1">
      <alignment horizontal="center" vertical="center" textRotation="255"/>
    </xf>
    <xf numFmtId="38" fontId="8" fillId="2" borderId="5" xfId="4" quotePrefix="1" applyFont="1" applyFill="1" applyBorder="1" applyAlignment="1">
      <alignment horizontal="right" vertical="center" shrinkToFit="1"/>
    </xf>
    <xf numFmtId="38" fontId="8" fillId="2" borderId="13" xfId="4" applyFont="1" applyFill="1" applyBorder="1" applyAlignment="1">
      <alignment horizontal="right" vertical="center" shrinkToFit="1"/>
    </xf>
    <xf numFmtId="38" fontId="8" fillId="2" borderId="10" xfId="4" applyFont="1" applyFill="1" applyBorder="1" applyAlignment="1">
      <alignment horizontal="center" vertical="center"/>
    </xf>
    <xf numFmtId="38" fontId="8" fillId="2" borderId="9" xfId="4" applyFont="1" applyFill="1" applyBorder="1" applyAlignment="1">
      <alignment horizontal="center" vertical="center"/>
    </xf>
    <xf numFmtId="182" fontId="8" fillId="2" borderId="9" xfId="4" applyNumberFormat="1" applyFont="1" applyFill="1" applyBorder="1" applyAlignment="1">
      <alignment vertical="center" shrinkToFit="1"/>
    </xf>
    <xf numFmtId="182" fontId="8" fillId="2" borderId="13" xfId="4" applyNumberFormat="1" applyFont="1" applyFill="1" applyBorder="1" applyAlignment="1">
      <alignment vertical="center"/>
    </xf>
    <xf numFmtId="38" fontId="8" fillId="2" borderId="9" xfId="4" applyFont="1" applyFill="1" applyBorder="1" applyAlignment="1">
      <alignment vertical="center" shrinkToFit="1"/>
    </xf>
    <xf numFmtId="38" fontId="8" fillId="2" borderId="5" xfId="4" applyFont="1" applyFill="1" applyBorder="1" applyAlignment="1">
      <alignment vertical="center"/>
    </xf>
    <xf numFmtId="182" fontId="26" fillId="2" borderId="13" xfId="4" applyNumberFormat="1" applyFont="1" applyFill="1" applyBorder="1" applyAlignment="1">
      <alignment vertical="center"/>
    </xf>
    <xf numFmtId="38" fontId="26" fillId="2" borderId="5" xfId="4" applyFont="1" applyFill="1" applyBorder="1" applyAlignment="1">
      <alignment vertical="center"/>
    </xf>
    <xf numFmtId="38" fontId="8" fillId="2" borderId="11" xfId="4" applyFont="1" applyFill="1" applyBorder="1" applyAlignment="1">
      <alignment horizontal="center" vertical="center"/>
    </xf>
    <xf numFmtId="0" fontId="8" fillId="2" borderId="5" xfId="4" applyNumberFormat="1" applyFont="1" applyFill="1" applyBorder="1" applyAlignment="1">
      <alignment vertical="center" shrinkToFit="1"/>
    </xf>
    <xf numFmtId="0" fontId="8" fillId="2" borderId="9" xfId="4" applyNumberFormat="1" applyFont="1" applyFill="1" applyBorder="1" applyAlignment="1">
      <alignment vertical="center" shrinkToFit="1"/>
    </xf>
    <xf numFmtId="178" fontId="8" fillId="2" borderId="9" xfId="4" applyNumberFormat="1" applyFont="1" applyFill="1" applyBorder="1" applyAlignment="1">
      <alignment vertical="center" shrinkToFit="1"/>
    </xf>
    <xf numFmtId="0" fontId="8" fillId="2" borderId="0" xfId="4" applyNumberFormat="1" applyFont="1" applyFill="1" applyBorder="1" applyAlignment="1">
      <alignment vertical="center" shrinkToFit="1"/>
    </xf>
    <xf numFmtId="38" fontId="8" fillId="2" borderId="5" xfId="4" applyFont="1" applyFill="1" applyBorder="1" applyAlignment="1">
      <alignment horizontal="right" vertical="center" shrinkToFit="1"/>
    </xf>
    <xf numFmtId="38" fontId="8" fillId="2" borderId="13" xfId="4" quotePrefix="1" applyFont="1" applyFill="1" applyBorder="1" applyAlignment="1">
      <alignment horizontal="center" vertical="center" shrinkToFit="1"/>
    </xf>
    <xf numFmtId="182" fontId="8" fillId="2" borderId="0" xfId="4" applyNumberFormat="1" applyFont="1" applyFill="1" applyAlignment="1">
      <alignment vertical="center"/>
    </xf>
    <xf numFmtId="182" fontId="8" fillId="0" borderId="13" xfId="4" applyNumberFormat="1" applyFont="1" applyBorder="1" applyAlignment="1">
      <alignment vertical="center" shrinkToFit="1"/>
    </xf>
    <xf numFmtId="182" fontId="8" fillId="0" borderId="13" xfId="4" applyNumberFormat="1" applyFont="1" applyBorder="1" applyAlignment="1">
      <alignment horizontal="right" vertical="center"/>
    </xf>
    <xf numFmtId="178" fontId="8" fillId="0" borderId="5" xfId="4" applyNumberFormat="1" applyFont="1" applyBorder="1" applyAlignment="1">
      <alignment vertical="center" shrinkToFit="1"/>
    </xf>
    <xf numFmtId="178" fontId="8" fillId="0" borderId="5" xfId="4" applyNumberFormat="1" applyFont="1" applyBorder="1" applyAlignment="1">
      <alignment horizontal="right" vertical="center"/>
    </xf>
    <xf numFmtId="177" fontId="8" fillId="0" borderId="13" xfId="4" applyNumberFormat="1" applyFont="1" applyBorder="1" applyAlignment="1">
      <alignment vertical="center" shrinkToFit="1"/>
    </xf>
    <xf numFmtId="38" fontId="8" fillId="0" borderId="5" xfId="4" applyFont="1" applyBorder="1" applyAlignment="1">
      <alignment vertical="center" shrinkToFit="1"/>
    </xf>
    <xf numFmtId="182" fontId="8" fillId="0" borderId="0" xfId="4" applyNumberFormat="1" applyFont="1" applyAlignment="1">
      <alignment vertical="center" shrinkToFit="1"/>
    </xf>
    <xf numFmtId="38" fontId="8" fillId="0" borderId="13" xfId="4" applyFont="1" applyBorder="1" applyAlignment="1">
      <alignment vertical="center" shrinkToFit="1"/>
    </xf>
    <xf numFmtId="182" fontId="26" fillId="0" borderId="0" xfId="4" applyNumberFormat="1" applyFont="1" applyAlignment="1">
      <alignment vertical="center" shrinkToFit="1"/>
    </xf>
    <xf numFmtId="38" fontId="26" fillId="0" borderId="0" xfId="4" applyFont="1" applyAlignment="1">
      <alignment vertical="center" shrinkToFit="1"/>
    </xf>
    <xf numFmtId="38" fontId="8" fillId="0" borderId="15" xfId="4" applyFont="1" applyBorder="1" applyAlignment="1">
      <alignment vertical="center" textRotation="255"/>
    </xf>
    <xf numFmtId="185" fontId="8" fillId="0" borderId="15" xfId="4" applyNumberFormat="1" applyFont="1" applyBorder="1" applyAlignment="1">
      <alignment horizontal="right" vertical="center"/>
    </xf>
    <xf numFmtId="185" fontId="8" fillId="0" borderId="15" xfId="4" applyNumberFormat="1" applyFont="1" applyFill="1" applyBorder="1" applyAlignment="1">
      <alignment horizontal="right" vertical="center"/>
    </xf>
    <xf numFmtId="182" fontId="8" fillId="0" borderId="13" xfId="4" applyNumberFormat="1" applyFont="1" applyBorder="1" applyAlignment="1">
      <alignment horizontal="right" vertical="center" shrinkToFit="1"/>
    </xf>
    <xf numFmtId="178" fontId="8" fillId="0" borderId="5" xfId="4" applyNumberFormat="1" applyFont="1" applyBorder="1" applyAlignment="1">
      <alignment horizontal="right" vertical="center" shrinkToFit="1"/>
    </xf>
    <xf numFmtId="177" fontId="8" fillId="0" borderId="13" xfId="4" applyNumberFormat="1" applyFont="1" applyBorder="1" applyAlignment="1">
      <alignment horizontal="right" vertical="center" shrinkToFit="1"/>
    </xf>
    <xf numFmtId="177" fontId="8" fillId="0" borderId="13" xfId="4" applyNumberFormat="1" applyFont="1" applyBorder="1" applyAlignment="1">
      <alignment horizontal="right" vertical="center"/>
    </xf>
    <xf numFmtId="178" fontId="8" fillId="0" borderId="5" xfId="4" applyNumberFormat="1" applyFont="1" applyFill="1" applyBorder="1" applyAlignment="1">
      <alignment horizontal="right" vertical="center" shrinkToFit="1"/>
    </xf>
    <xf numFmtId="178" fontId="8" fillId="0" borderId="5" xfId="4" applyNumberFormat="1" applyFont="1" applyFill="1" applyBorder="1" applyAlignment="1">
      <alignment horizontal="right" vertical="center"/>
    </xf>
    <xf numFmtId="182" fontId="8" fillId="0" borderId="13" xfId="4" applyNumberFormat="1" applyFont="1" applyFill="1" applyBorder="1" applyAlignment="1">
      <alignment horizontal="right" vertical="center" shrinkToFit="1"/>
    </xf>
    <xf numFmtId="182" fontId="8" fillId="0" borderId="13" xfId="4" applyNumberFormat="1" applyFont="1" applyFill="1" applyBorder="1" applyAlignment="1">
      <alignment horizontal="right" vertical="center"/>
    </xf>
    <xf numFmtId="38" fontId="14" fillId="0" borderId="13" xfId="4" applyFont="1" applyBorder="1" applyAlignment="1">
      <alignment horizontal="center" vertical="center"/>
    </xf>
    <xf numFmtId="38" fontId="14" fillId="0" borderId="15" xfId="4" applyFont="1" applyBorder="1" applyAlignment="1">
      <alignment horizontal="center" vertical="center" wrapText="1"/>
    </xf>
    <xf numFmtId="178" fontId="14" fillId="0" borderId="15" xfId="4" applyNumberFormat="1" applyFont="1" applyBorder="1" applyAlignment="1">
      <alignment horizontal="right" vertical="center"/>
    </xf>
    <xf numFmtId="38" fontId="14" fillId="0" borderId="0" xfId="4" quotePrefix="1" applyFont="1">
      <alignment vertical="center"/>
    </xf>
    <xf numFmtId="38" fontId="14" fillId="0" borderId="15" xfId="4" applyFont="1" applyBorder="1" applyAlignment="1">
      <alignment vertical="center" textRotation="255"/>
    </xf>
    <xf numFmtId="38" fontId="14" fillId="0" borderId="15" xfId="4" applyFont="1" applyBorder="1" applyAlignment="1">
      <alignment vertical="center" textRotation="255" wrapText="1"/>
    </xf>
    <xf numFmtId="38" fontId="14" fillId="0" borderId="10" xfId="4" applyFont="1" applyBorder="1">
      <alignment vertical="center"/>
    </xf>
    <xf numFmtId="38" fontId="14" fillId="0" borderId="10" xfId="4" applyFont="1" applyBorder="1" applyAlignment="1">
      <alignment horizontal="right" vertical="center"/>
    </xf>
    <xf numFmtId="38" fontId="13" fillId="0" borderId="0" xfId="9" applyFont="1">
      <alignment vertical="center"/>
    </xf>
    <xf numFmtId="38" fontId="30" fillId="0" borderId="0" xfId="9" applyFont="1">
      <alignment vertical="center"/>
    </xf>
    <xf numFmtId="38" fontId="30" fillId="0" borderId="0" xfId="9" applyFont="1" applyAlignment="1">
      <alignment horizontal="right" vertical="center"/>
    </xf>
    <xf numFmtId="38" fontId="30" fillId="0" borderId="15" xfId="9" applyFont="1" applyBorder="1" applyAlignment="1">
      <alignment horizontal="center" vertical="center"/>
    </xf>
    <xf numFmtId="182" fontId="30" fillId="0" borderId="13" xfId="9" applyNumberFormat="1" applyFont="1" applyBorder="1">
      <alignment vertical="center"/>
    </xf>
    <xf numFmtId="38" fontId="30" fillId="0" borderId="5" xfId="9" applyFont="1" applyBorder="1">
      <alignment vertical="center"/>
    </xf>
    <xf numFmtId="38" fontId="30" fillId="0" borderId="15" xfId="9" applyFont="1" applyBorder="1" applyAlignment="1">
      <alignment horizontal="right" vertical="center"/>
    </xf>
    <xf numFmtId="38" fontId="30" fillId="0" borderId="5" xfId="9" applyFont="1" applyBorder="1" applyAlignment="1">
      <alignment horizontal="right" vertical="center"/>
    </xf>
    <xf numFmtId="38" fontId="8" fillId="0" borderId="5" xfId="9" applyFont="1" applyBorder="1">
      <alignment vertical="center"/>
    </xf>
    <xf numFmtId="38" fontId="30" fillId="0" borderId="16" xfId="9" applyFont="1" applyBorder="1">
      <alignment vertical="center"/>
    </xf>
    <xf numFmtId="38" fontId="30" fillId="0" borderId="17" xfId="9" applyFont="1" applyBorder="1" applyAlignment="1">
      <alignment horizontal="right" vertical="center"/>
    </xf>
    <xf numFmtId="38" fontId="30" fillId="0" borderId="15" xfId="9" applyFont="1" applyBorder="1">
      <alignment vertical="center"/>
    </xf>
    <xf numFmtId="182" fontId="30" fillId="0" borderId="17" xfId="9" applyNumberFormat="1" applyFont="1" applyBorder="1">
      <alignment vertical="center"/>
    </xf>
    <xf numFmtId="38" fontId="30" fillId="0" borderId="0" xfId="9" applyFont="1" applyBorder="1" applyAlignment="1">
      <alignment horizontal="right" vertical="center"/>
    </xf>
    <xf numFmtId="38" fontId="30" fillId="0" borderId="0" xfId="9" applyFont="1" applyBorder="1">
      <alignment vertical="center"/>
    </xf>
    <xf numFmtId="182" fontId="30" fillId="0" borderId="0" xfId="9" applyNumberFormat="1" applyFont="1" applyBorder="1">
      <alignment vertical="center"/>
    </xf>
    <xf numFmtId="38" fontId="30" fillId="0" borderId="17" xfId="9" applyFont="1" applyBorder="1" applyAlignment="1">
      <alignment vertical="center" wrapText="1"/>
    </xf>
    <xf numFmtId="38" fontId="30" fillId="0" borderId="17" xfId="9" applyFont="1" applyBorder="1" applyAlignment="1">
      <alignment vertical="center"/>
    </xf>
    <xf numFmtId="38" fontId="8" fillId="0" borderId="15" xfId="9" applyFont="1" applyBorder="1">
      <alignment vertical="center"/>
    </xf>
    <xf numFmtId="38" fontId="8" fillId="0" borderId="16" xfId="9" applyFont="1" applyBorder="1">
      <alignment vertical="center"/>
    </xf>
    <xf numFmtId="38" fontId="8" fillId="0" borderId="15" xfId="9" applyFont="1" applyBorder="1" applyAlignment="1">
      <alignment horizontal="right" vertical="center"/>
    </xf>
    <xf numFmtId="38" fontId="30" fillId="0" borderId="0" xfId="9" applyFont="1" applyBorder="1" applyAlignment="1">
      <alignment horizontal="center" vertical="center"/>
    </xf>
    <xf numFmtId="49" fontId="30" fillId="0" borderId="0" xfId="9" applyNumberFormat="1" applyFont="1">
      <alignment vertical="center"/>
    </xf>
    <xf numFmtId="38" fontId="30" fillId="0" borderId="17" xfId="9" applyFont="1" applyBorder="1" applyAlignment="1">
      <alignment horizontal="distributed" vertical="center" indent="1"/>
    </xf>
    <xf numFmtId="38" fontId="30" fillId="0" borderId="20" xfId="9" applyFont="1" applyBorder="1">
      <alignment vertical="center"/>
    </xf>
    <xf numFmtId="38" fontId="30" fillId="0" borderId="19" xfId="9" applyFont="1" applyBorder="1">
      <alignment vertical="center"/>
    </xf>
    <xf numFmtId="38" fontId="30" fillId="0" borderId="21" xfId="9" applyFont="1" applyBorder="1">
      <alignment vertical="center"/>
    </xf>
    <xf numFmtId="38" fontId="30" fillId="0" borderId="10" xfId="9" applyFont="1" applyBorder="1">
      <alignment vertical="center"/>
    </xf>
    <xf numFmtId="38" fontId="30" fillId="0" borderId="11" xfId="9" applyFont="1" applyBorder="1">
      <alignment vertical="center"/>
    </xf>
    <xf numFmtId="38" fontId="30" fillId="0" borderId="6" xfId="9" applyFont="1" applyBorder="1">
      <alignment vertical="center"/>
    </xf>
    <xf numFmtId="38" fontId="30" fillId="0" borderId="7" xfId="9" applyFont="1" applyBorder="1">
      <alignment vertical="center"/>
    </xf>
    <xf numFmtId="38" fontId="30" fillId="0" borderId="8" xfId="9" applyFont="1" applyBorder="1">
      <alignment vertical="center"/>
    </xf>
    <xf numFmtId="182" fontId="30" fillId="0" borderId="15" xfId="9" applyNumberFormat="1" applyFont="1" applyBorder="1">
      <alignment vertical="center"/>
    </xf>
    <xf numFmtId="178" fontId="30" fillId="0" borderId="15" xfId="9" applyNumberFormat="1" applyFont="1" applyBorder="1" applyAlignment="1">
      <alignment horizontal="right" vertical="center"/>
    </xf>
    <xf numFmtId="38" fontId="8" fillId="0" borderId="15" xfId="9" applyFont="1" applyFill="1" applyBorder="1">
      <alignment vertical="center"/>
    </xf>
    <xf numFmtId="38" fontId="30" fillId="0" borderId="15" xfId="9" applyFont="1" applyFill="1" applyBorder="1" applyAlignment="1">
      <alignment horizontal="right" vertical="center"/>
    </xf>
    <xf numFmtId="38" fontId="30" fillId="0" borderId="15" xfId="9" applyFont="1" applyFill="1" applyBorder="1">
      <alignment vertical="center"/>
    </xf>
    <xf numFmtId="38" fontId="8" fillId="0" borderId="16" xfId="9" applyFont="1" applyFill="1" applyBorder="1">
      <alignment vertical="center"/>
    </xf>
    <xf numFmtId="182" fontId="8" fillId="0" borderId="17" xfId="9" applyNumberFormat="1" applyFont="1" applyFill="1" applyBorder="1">
      <alignment vertical="center"/>
    </xf>
    <xf numFmtId="38" fontId="30" fillId="0" borderId="15" xfId="9" applyFont="1" applyBorder="1" applyAlignment="1">
      <alignment horizontal="center" vertical="center" wrapText="1"/>
    </xf>
    <xf numFmtId="185" fontId="30" fillId="0" borderId="15" xfId="9" applyNumberFormat="1" applyFont="1" applyBorder="1" applyAlignment="1">
      <alignment horizontal="right" vertical="center"/>
    </xf>
    <xf numFmtId="38" fontId="30" fillId="0" borderId="13" xfId="9" applyFont="1" applyBorder="1" applyAlignment="1">
      <alignment horizontal="right" vertical="center"/>
    </xf>
    <xf numFmtId="38" fontId="30" fillId="0" borderId="0" xfId="9" applyFont="1" applyBorder="1" applyAlignment="1">
      <alignment vertical="center"/>
    </xf>
    <xf numFmtId="185" fontId="30" fillId="0" borderId="0" xfId="9" applyNumberFormat="1" applyFont="1" applyBorder="1" applyAlignment="1">
      <alignment horizontal="right" vertical="center"/>
    </xf>
    <xf numFmtId="38" fontId="8" fillId="0" borderId="15" xfId="9" applyFont="1" applyFill="1" applyBorder="1" applyAlignment="1">
      <alignment horizontal="right" vertical="center"/>
    </xf>
    <xf numFmtId="38" fontId="8" fillId="2" borderId="16" xfId="9" applyFont="1" applyFill="1" applyBorder="1" applyAlignment="1">
      <alignment horizontal="center" vertical="center" shrinkToFit="1"/>
    </xf>
    <xf numFmtId="38" fontId="8" fillId="2" borderId="17" xfId="9" applyFont="1" applyFill="1" applyBorder="1" applyAlignment="1">
      <alignment horizontal="right" vertical="center" shrinkToFit="1"/>
    </xf>
    <xf numFmtId="38" fontId="31" fillId="0" borderId="0" xfId="9" applyFont="1">
      <alignment vertical="center"/>
    </xf>
    <xf numFmtId="38" fontId="32" fillId="0" borderId="0" xfId="9" applyFont="1">
      <alignment vertical="center"/>
    </xf>
    <xf numFmtId="38" fontId="32" fillId="0" borderId="0" xfId="9" applyFont="1" applyAlignment="1">
      <alignment horizontal="right" vertical="center"/>
    </xf>
    <xf numFmtId="38" fontId="32" fillId="0" borderId="15" xfId="9" applyFont="1" applyBorder="1" applyAlignment="1">
      <alignment horizontal="center" vertical="center"/>
    </xf>
    <xf numFmtId="38" fontId="32" fillId="0" borderId="15" xfId="9" applyFont="1" applyBorder="1" applyAlignment="1">
      <alignment vertical="center"/>
    </xf>
    <xf numFmtId="178" fontId="32" fillId="0" borderId="15" xfId="9" applyNumberFormat="1" applyFont="1" applyBorder="1" applyAlignment="1">
      <alignment vertical="center"/>
    </xf>
    <xf numFmtId="38" fontId="32" fillId="0" borderId="10" xfId="9" applyFont="1" applyBorder="1">
      <alignment vertical="center"/>
    </xf>
    <xf numFmtId="178" fontId="32" fillId="0" borderId="15" xfId="9" applyNumberFormat="1" applyFont="1" applyBorder="1" applyAlignment="1">
      <alignment horizontal="right" vertical="center"/>
    </xf>
    <xf numFmtId="38" fontId="32" fillId="0" borderId="6" xfId="9" applyFont="1" applyBorder="1">
      <alignment vertical="center"/>
    </xf>
    <xf numFmtId="38" fontId="32" fillId="0" borderId="0" xfId="9" applyFont="1" applyAlignment="1">
      <alignment vertical="center"/>
    </xf>
    <xf numFmtId="38" fontId="32" fillId="0" borderId="0" xfId="9" applyFont="1" applyBorder="1">
      <alignment vertical="center"/>
    </xf>
    <xf numFmtId="38" fontId="32" fillId="0" borderId="16" xfId="9" applyFont="1" applyBorder="1" applyAlignment="1">
      <alignment vertical="center"/>
    </xf>
    <xf numFmtId="182" fontId="32" fillId="0" borderId="17" xfId="9" applyNumberFormat="1" applyFont="1" applyBorder="1" applyAlignment="1">
      <alignment vertical="center"/>
    </xf>
    <xf numFmtId="182" fontId="32" fillId="0" borderId="17" xfId="9" applyNumberFormat="1" applyFont="1" applyFill="1" applyBorder="1" applyAlignment="1">
      <alignment vertical="center"/>
    </xf>
    <xf numFmtId="38" fontId="32" fillId="0" borderId="0" xfId="9" applyFont="1" applyBorder="1" applyAlignment="1">
      <alignment vertical="center"/>
    </xf>
    <xf numFmtId="38" fontId="32" fillId="0" borderId="17" xfId="9" applyFont="1" applyBorder="1" applyAlignment="1">
      <alignment vertical="center"/>
    </xf>
    <xf numFmtId="0" fontId="33" fillId="0" borderId="0" xfId="8" applyFont="1" applyFill="1">
      <alignment vertical="center"/>
    </xf>
    <xf numFmtId="0" fontId="33" fillId="0" borderId="0" xfId="8" applyFont="1" applyFill="1" applyAlignment="1">
      <alignment horizontal="center" vertical="center"/>
    </xf>
    <xf numFmtId="38" fontId="33" fillId="0" borderId="0" xfId="9" applyFont="1" applyFill="1">
      <alignment vertical="center"/>
    </xf>
    <xf numFmtId="38" fontId="33" fillId="0" borderId="0" xfId="9" applyFont="1" applyFill="1" applyAlignment="1">
      <alignment horizontal="right" vertical="center"/>
    </xf>
    <xf numFmtId="0" fontId="33" fillId="0" borderId="0" xfId="8" applyFont="1" applyFill="1" applyAlignment="1">
      <alignment horizontal="right" vertical="center"/>
    </xf>
    <xf numFmtId="0" fontId="33" fillId="0" borderId="15" xfId="8" applyFont="1" applyFill="1" applyBorder="1" applyAlignment="1">
      <alignment horizontal="center" vertical="center"/>
    </xf>
    <xf numFmtId="38" fontId="33" fillId="0" borderId="15" xfId="9" applyFont="1" applyFill="1" applyBorder="1">
      <alignment vertical="center"/>
    </xf>
    <xf numFmtId="38" fontId="33" fillId="0" borderId="15" xfId="9" applyFont="1" applyFill="1" applyBorder="1" applyAlignment="1">
      <alignment horizontal="right" vertical="center"/>
    </xf>
    <xf numFmtId="0" fontId="33" fillId="0" borderId="15" xfId="8" applyFont="1" applyFill="1" applyBorder="1" applyAlignment="1">
      <alignment vertical="center"/>
    </xf>
    <xf numFmtId="0" fontId="33" fillId="0" borderId="15" xfId="8" applyFont="1" applyFill="1" applyBorder="1">
      <alignment vertical="center"/>
    </xf>
    <xf numFmtId="0" fontId="33" fillId="0" borderId="19" xfId="8" applyFont="1" applyFill="1" applyBorder="1">
      <alignment vertical="center"/>
    </xf>
    <xf numFmtId="0" fontId="33" fillId="0" borderId="19" xfId="8" applyFont="1" applyFill="1" applyBorder="1" applyAlignment="1">
      <alignment horizontal="center" vertical="center"/>
    </xf>
    <xf numFmtId="38" fontId="33" fillId="0" borderId="19" xfId="9" applyFont="1" applyFill="1" applyBorder="1">
      <alignment vertical="center"/>
    </xf>
    <xf numFmtId="38" fontId="33" fillId="0" borderId="19" xfId="9" applyFont="1" applyFill="1" applyBorder="1" applyAlignment="1">
      <alignment horizontal="right" vertical="center"/>
    </xf>
    <xf numFmtId="0" fontId="33" fillId="0" borderId="0" xfId="8" applyFont="1" applyFill="1" applyBorder="1" applyAlignment="1">
      <alignment vertical="center"/>
    </xf>
    <xf numFmtId="0" fontId="33" fillId="0" borderId="0" xfId="8" applyFont="1" applyFill="1" applyBorder="1" applyAlignment="1">
      <alignment horizontal="center" vertical="center"/>
    </xf>
    <xf numFmtId="38" fontId="33" fillId="0" borderId="0" xfId="9" applyFont="1" applyFill="1" applyBorder="1">
      <alignment vertical="center"/>
    </xf>
    <xf numFmtId="38" fontId="33" fillId="0" borderId="0" xfId="9" applyFont="1" applyFill="1" applyBorder="1" applyAlignment="1">
      <alignment horizontal="right" vertical="center"/>
    </xf>
    <xf numFmtId="38" fontId="33" fillId="0" borderId="15" xfId="9" applyFont="1" applyFill="1" applyBorder="1" applyAlignment="1">
      <alignment horizontal="center" vertical="center"/>
    </xf>
    <xf numFmtId="0" fontId="33" fillId="0" borderId="17" xfId="8" applyFont="1" applyFill="1" applyBorder="1" applyAlignment="1">
      <alignment horizontal="center" vertical="center"/>
    </xf>
    <xf numFmtId="0" fontId="33" fillId="0" borderId="15" xfId="8" applyFont="1" applyFill="1" applyBorder="1" applyAlignment="1">
      <alignment horizontal="center" vertical="center" shrinkToFit="1"/>
    </xf>
    <xf numFmtId="38" fontId="33" fillId="0" borderId="15" xfId="9" applyFont="1" applyFill="1" applyBorder="1" applyAlignment="1">
      <alignment vertical="center"/>
    </xf>
    <xf numFmtId="0" fontId="3" fillId="0" borderId="0" xfId="8" applyFont="1" applyFill="1">
      <alignment vertical="center"/>
    </xf>
    <xf numFmtId="0" fontId="33" fillId="0" borderId="16" xfId="8" applyFont="1" applyFill="1" applyBorder="1">
      <alignment vertical="center"/>
    </xf>
    <xf numFmtId="0" fontId="33" fillId="0" borderId="18" xfId="8" applyFont="1" applyFill="1" applyBorder="1" applyAlignment="1">
      <alignment horizontal="distributed" vertical="center"/>
    </xf>
    <xf numFmtId="0" fontId="33" fillId="0" borderId="17" xfId="8" applyFont="1" applyFill="1" applyBorder="1" applyAlignment="1">
      <alignment horizontal="distributed" vertical="center" indent="1"/>
    </xf>
    <xf numFmtId="0" fontId="33" fillId="0" borderId="15" xfId="8" applyFont="1" applyFill="1" applyBorder="1" applyAlignment="1">
      <alignment horizontal="right" vertical="center"/>
    </xf>
    <xf numFmtId="38" fontId="31" fillId="0" borderId="0" xfId="4" applyFont="1">
      <alignment vertical="center"/>
    </xf>
    <xf numFmtId="0" fontId="13" fillId="2" borderId="0" xfId="5" applyFont="1" applyFill="1">
      <alignment vertical="center"/>
    </xf>
    <xf numFmtId="38" fontId="3" fillId="0" borderId="0" xfId="4" applyFont="1">
      <alignment vertical="center"/>
    </xf>
    <xf numFmtId="38" fontId="13" fillId="0" borderId="0" xfId="4" applyFont="1" applyAlignment="1">
      <alignment horizontal="center" vertical="center"/>
    </xf>
    <xf numFmtId="38" fontId="13" fillId="0" borderId="0" xfId="4" applyFont="1" applyBorder="1">
      <alignment vertical="center"/>
    </xf>
    <xf numFmtId="38" fontId="8" fillId="0" borderId="1" xfId="4" applyFont="1" applyBorder="1" applyAlignment="1">
      <alignment horizontal="center" vertical="center"/>
    </xf>
    <xf numFmtId="38" fontId="14" fillId="0" borderId="1" xfId="4" applyFont="1" applyBorder="1" applyAlignment="1">
      <alignment horizontal="center" vertical="center"/>
    </xf>
    <xf numFmtId="38" fontId="8" fillId="0" borderId="13" xfId="4" applyFont="1" applyBorder="1" applyAlignment="1">
      <alignment horizontal="right" vertical="center"/>
    </xf>
    <xf numFmtId="38" fontId="8" fillId="0" borderId="5" xfId="4" applyFont="1" applyBorder="1" applyAlignment="1">
      <alignment horizontal="right" vertical="center"/>
    </xf>
    <xf numFmtId="38" fontId="8" fillId="0" borderId="13" xfId="4" applyFont="1" applyBorder="1" applyAlignment="1">
      <alignment horizontal="center" vertical="center"/>
    </xf>
    <xf numFmtId="38" fontId="8" fillId="0" borderId="5" xfId="4" applyFont="1" applyBorder="1" applyAlignment="1">
      <alignment horizontal="center" vertical="center"/>
    </xf>
    <xf numFmtId="38" fontId="8" fillId="0" borderId="1" xfId="4" applyFont="1" applyBorder="1" applyAlignment="1">
      <alignment horizontal="center" vertical="center"/>
    </xf>
    <xf numFmtId="178" fontId="14" fillId="0" borderId="1" xfId="4" applyNumberFormat="1" applyFont="1" applyBorder="1" applyAlignment="1">
      <alignment vertical="center" shrinkToFit="1"/>
    </xf>
    <xf numFmtId="178" fontId="14" fillId="0" borderId="1" xfId="4" applyNumberFormat="1" applyFont="1" applyBorder="1" applyAlignment="1">
      <alignment horizontal="right" vertical="center" shrinkToFit="1"/>
    </xf>
    <xf numFmtId="38" fontId="8" fillId="0" borderId="1" xfId="4" applyFont="1" applyBorder="1" applyAlignment="1">
      <alignment horizontal="center" vertical="center" shrinkToFit="1"/>
    </xf>
    <xf numFmtId="38" fontId="8" fillId="0" borderId="13" xfId="4" applyFont="1" applyBorder="1">
      <alignment vertical="center"/>
    </xf>
    <xf numFmtId="38" fontId="14" fillId="0" borderId="1" xfId="4" applyFont="1" applyBorder="1" applyAlignment="1">
      <alignment horizontal="center" vertical="center"/>
    </xf>
    <xf numFmtId="177" fontId="8" fillId="0" borderId="13" xfId="4" applyNumberFormat="1" applyFont="1" applyBorder="1">
      <alignment vertical="center"/>
    </xf>
    <xf numFmtId="38" fontId="14" fillId="0" borderId="1" xfId="4" applyFont="1" applyBorder="1" applyAlignment="1">
      <alignment horizontal="center" vertical="center" shrinkToFit="1"/>
    </xf>
    <xf numFmtId="38" fontId="14" fillId="0" borderId="1" xfId="4" applyFont="1" applyBorder="1" applyAlignment="1">
      <alignment horizontal="right" vertical="center"/>
    </xf>
    <xf numFmtId="38" fontId="14" fillId="0" borderId="1" xfId="4" applyFont="1" applyBorder="1" applyAlignment="1">
      <alignment vertical="center" shrinkToFit="1"/>
    </xf>
    <xf numFmtId="0" fontId="8" fillId="0" borderId="5" xfId="7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8" fillId="0" borderId="19" xfId="7" applyFont="1" applyBorder="1" applyAlignment="1">
      <alignment horizontal="center" vertical="center" shrinkToFit="1"/>
    </xf>
    <xf numFmtId="0" fontId="8" fillId="0" borderId="19" xfId="7" applyFont="1" applyBorder="1" applyAlignment="1">
      <alignment horizontal="center" vertical="center"/>
    </xf>
    <xf numFmtId="0" fontId="8" fillId="0" borderId="21" xfId="7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8" fillId="0" borderId="23" xfId="7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8" fillId="0" borderId="23" xfId="7" applyFont="1" applyBorder="1" applyAlignment="1">
      <alignment horizontal="center" vertical="center" shrinkToFit="1"/>
    </xf>
    <xf numFmtId="0" fontId="8" fillId="0" borderId="23" xfId="7" applyFont="1" applyFill="1" applyBorder="1" applyAlignment="1">
      <alignment horizontal="center" vertical="center" shrinkToFit="1"/>
    </xf>
    <xf numFmtId="0" fontId="8" fillId="0" borderId="23" xfId="7" applyFont="1" applyBorder="1" applyAlignment="1">
      <alignment horizontal="center" vertical="center" wrapText="1"/>
    </xf>
    <xf numFmtId="0" fontId="8" fillId="0" borderId="27" xfId="7" applyFont="1" applyBorder="1" applyAlignment="1">
      <alignment horizontal="center" vertical="center"/>
    </xf>
    <xf numFmtId="0" fontId="8" fillId="0" borderId="30" xfId="7" applyFont="1" applyBorder="1" applyAlignment="1">
      <alignment horizontal="center" vertical="center"/>
    </xf>
    <xf numFmtId="0" fontId="7" fillId="2" borderId="0" xfId="2" applyFont="1" applyFill="1" applyAlignment="1">
      <alignment vertical="center" wrapText="1"/>
    </xf>
    <xf numFmtId="0" fontId="7" fillId="2" borderId="0" xfId="2" applyFont="1" applyFill="1" applyAlignment="1">
      <alignment vertical="center"/>
    </xf>
    <xf numFmtId="0" fontId="8" fillId="2" borderId="0" xfId="2" applyFont="1" applyFill="1" applyAlignment="1">
      <alignment horizontal="left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distributed" vertical="center" wrapText="1" indent="1"/>
    </xf>
    <xf numFmtId="0" fontId="8" fillId="2" borderId="1" xfId="2" applyFont="1" applyFill="1" applyBorder="1" applyAlignment="1">
      <alignment horizontal="distributed" vertical="center" indent="1"/>
    </xf>
    <xf numFmtId="0" fontId="8" fillId="2" borderId="1" xfId="2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 textRotation="255" shrinkToFit="1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176" fontId="8" fillId="2" borderId="2" xfId="2" applyNumberFormat="1" applyFont="1" applyFill="1" applyBorder="1" applyAlignment="1">
      <alignment horizontal="center" vertical="center"/>
    </xf>
    <xf numFmtId="176" fontId="8" fillId="2" borderId="3" xfId="2" applyNumberFormat="1" applyFont="1" applyFill="1" applyBorder="1" applyAlignment="1">
      <alignment horizontal="center" vertical="center"/>
    </xf>
    <xf numFmtId="178" fontId="16" fillId="2" borderId="1" xfId="2" applyNumberFormat="1" applyFont="1" applyFill="1" applyBorder="1" applyAlignment="1">
      <alignment vertical="center" shrinkToFit="1"/>
    </xf>
    <xf numFmtId="176" fontId="8" fillId="2" borderId="1" xfId="2" applyNumberFormat="1" applyFont="1" applyFill="1" applyBorder="1" applyAlignment="1">
      <alignment horizontal="center" vertical="center"/>
    </xf>
    <xf numFmtId="178" fontId="16" fillId="2" borderId="1" xfId="2" applyNumberFormat="1" applyFont="1" applyFill="1" applyBorder="1" applyAlignment="1">
      <alignment horizontal="right" vertical="center" shrinkToFit="1"/>
    </xf>
    <xf numFmtId="176" fontId="8" fillId="2" borderId="1" xfId="2" applyNumberFormat="1" applyFont="1" applyFill="1" applyBorder="1" applyAlignment="1">
      <alignment horizontal="distributed" vertical="center" indent="1"/>
    </xf>
    <xf numFmtId="176" fontId="8" fillId="2" borderId="1" xfId="2" applyNumberFormat="1" applyFont="1" applyFill="1" applyBorder="1" applyAlignment="1">
      <alignment horizontal="distributed" vertical="center" wrapText="1" indent="1"/>
    </xf>
    <xf numFmtId="0" fontId="11" fillId="2" borderId="1" xfId="1" applyFont="1" applyFill="1" applyBorder="1" applyAlignment="1">
      <alignment horizontal="distributed" vertical="center" indent="1"/>
    </xf>
    <xf numFmtId="176" fontId="8" fillId="2" borderId="1" xfId="2" applyNumberFormat="1" applyFont="1" applyFill="1" applyBorder="1" applyAlignment="1">
      <alignment horizontal="center" vertical="center" shrinkToFit="1"/>
    </xf>
    <xf numFmtId="176" fontId="8" fillId="2" borderId="1" xfId="2" applyNumberFormat="1" applyFont="1" applyFill="1" applyBorder="1" applyAlignment="1">
      <alignment horizontal="center" vertical="center" textRotation="255"/>
    </xf>
    <xf numFmtId="38" fontId="8" fillId="0" borderId="1" xfId="4" applyFont="1" applyBorder="1" applyAlignment="1">
      <alignment horizontal="center" vertical="center"/>
    </xf>
    <xf numFmtId="38" fontId="8" fillId="0" borderId="1" xfId="4" applyFont="1" applyBorder="1" applyAlignment="1">
      <alignment horizontal="center" vertical="center" textRotation="255"/>
    </xf>
    <xf numFmtId="38" fontId="8" fillId="0" borderId="1" xfId="4" applyFont="1" applyBorder="1" applyAlignment="1">
      <alignment horizontal="center" vertical="center" wrapText="1"/>
    </xf>
    <xf numFmtId="38" fontId="14" fillId="0" borderId="4" xfId="4" applyFont="1" applyBorder="1" applyAlignment="1">
      <alignment horizontal="center" vertical="center"/>
    </xf>
    <xf numFmtId="38" fontId="14" fillId="0" borderId="9" xfId="4" applyFont="1" applyBorder="1" applyAlignment="1">
      <alignment horizontal="center" vertical="center"/>
    </xf>
    <xf numFmtId="38" fontId="14" fillId="0" borderId="5" xfId="4" applyFont="1" applyBorder="1" applyAlignment="1">
      <alignment horizontal="center" vertical="center"/>
    </xf>
    <xf numFmtId="38" fontId="14" fillId="0" borderId="1" xfId="4" applyFont="1" applyBorder="1" applyAlignment="1">
      <alignment horizontal="center" vertical="center"/>
    </xf>
    <xf numFmtId="38" fontId="14" fillId="0" borderId="1" xfId="4" applyFont="1" applyBorder="1" applyAlignment="1">
      <alignment horizontal="center" vertical="center" wrapText="1"/>
    </xf>
    <xf numFmtId="38" fontId="14" fillId="0" borderId="4" xfId="4" applyFont="1" applyBorder="1" applyAlignment="1">
      <alignment horizontal="center" vertical="center" wrapText="1"/>
    </xf>
    <xf numFmtId="0" fontId="8" fillId="0" borderId="1" xfId="7" applyFont="1" applyBorder="1" applyAlignment="1">
      <alignment horizontal="center" vertical="center"/>
    </xf>
    <xf numFmtId="0" fontId="8" fillId="0" borderId="12" xfId="7" applyFont="1" applyBorder="1" applyAlignment="1">
      <alignment horizontal="center" vertical="center"/>
    </xf>
    <xf numFmtId="0" fontId="8" fillId="0" borderId="24" xfId="7" applyFont="1" applyBorder="1" applyAlignment="1">
      <alignment horizontal="center" vertical="center"/>
    </xf>
    <xf numFmtId="0" fontId="8" fillId="0" borderId="25" xfId="7" applyFont="1" applyBorder="1" applyAlignment="1">
      <alignment horizontal="center" vertical="center"/>
    </xf>
    <xf numFmtId="0" fontId="8" fillId="0" borderId="26" xfId="7" applyFont="1" applyBorder="1" applyAlignment="1">
      <alignment horizontal="center" vertical="center"/>
    </xf>
    <xf numFmtId="0" fontId="8" fillId="0" borderId="22" xfId="7" applyFont="1" applyBorder="1" applyAlignment="1">
      <alignment horizontal="center" vertical="center"/>
    </xf>
    <xf numFmtId="0" fontId="8" fillId="0" borderId="28" xfId="7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8" fillId="0" borderId="2" xfId="7" applyFont="1" applyBorder="1" applyAlignment="1">
      <alignment horizontal="center" vertical="center"/>
    </xf>
    <xf numFmtId="0" fontId="8" fillId="0" borderId="2" xfId="7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8" fillId="0" borderId="5" xfId="7" applyFont="1" applyBorder="1" applyAlignment="1">
      <alignment horizontal="center" vertical="center"/>
    </xf>
    <xf numFmtId="38" fontId="8" fillId="0" borderId="15" xfId="4" applyFont="1" applyBorder="1" applyAlignment="1">
      <alignment horizontal="center" vertical="center"/>
    </xf>
    <xf numFmtId="38" fontId="8" fillId="0" borderId="15" xfId="4" applyFont="1" applyBorder="1" applyAlignment="1">
      <alignment horizontal="center" vertical="center" textRotation="255"/>
    </xf>
    <xf numFmtId="38" fontId="8" fillId="0" borderId="13" xfId="4" applyFont="1" applyBorder="1" applyAlignment="1">
      <alignment horizontal="right" vertical="center"/>
    </xf>
    <xf numFmtId="38" fontId="8" fillId="0" borderId="5" xfId="4" applyFont="1" applyBorder="1" applyAlignment="1">
      <alignment horizontal="right" vertical="center"/>
    </xf>
    <xf numFmtId="38" fontId="8" fillId="0" borderId="13" xfId="4" applyFont="1" applyBorder="1" applyAlignment="1">
      <alignment horizontal="right" vertical="center" wrapText="1"/>
    </xf>
    <xf numFmtId="38" fontId="8" fillId="0" borderId="5" xfId="4" applyFont="1" applyBorder="1" applyAlignment="1">
      <alignment horizontal="right" vertical="center" wrapText="1"/>
    </xf>
    <xf numFmtId="38" fontId="8" fillId="0" borderId="16" xfId="4" applyFont="1" applyBorder="1" applyAlignment="1">
      <alignment horizontal="right" vertical="center"/>
    </xf>
    <xf numFmtId="38" fontId="8" fillId="0" borderId="17" xfId="4" applyFont="1" applyBorder="1" applyAlignment="1">
      <alignment horizontal="right" vertical="center"/>
    </xf>
    <xf numFmtId="38" fontId="8" fillId="0" borderId="16" xfId="4" applyFont="1" applyBorder="1" applyAlignment="1">
      <alignment horizontal="center" vertical="center"/>
    </xf>
    <xf numFmtId="38" fontId="8" fillId="0" borderId="17" xfId="4" applyFont="1" applyBorder="1" applyAlignment="1">
      <alignment horizontal="center" vertical="center"/>
    </xf>
    <xf numFmtId="38" fontId="8" fillId="0" borderId="15" xfId="4" applyFont="1" applyBorder="1" applyAlignment="1">
      <alignment horizontal="center" vertical="center" wrapText="1"/>
    </xf>
    <xf numFmtId="183" fontId="8" fillId="0" borderId="16" xfId="4" applyNumberFormat="1" applyFont="1" applyBorder="1" applyAlignment="1">
      <alignment horizontal="right" vertical="center"/>
    </xf>
    <xf numFmtId="183" fontId="8" fillId="0" borderId="17" xfId="4" applyNumberFormat="1" applyFont="1" applyBorder="1" applyAlignment="1">
      <alignment horizontal="right" vertical="center"/>
    </xf>
    <xf numFmtId="38" fontId="8" fillId="0" borderId="13" xfId="4" applyFont="1" applyBorder="1" applyAlignment="1">
      <alignment horizontal="center" vertical="center"/>
    </xf>
    <xf numFmtId="38" fontId="8" fillId="0" borderId="5" xfId="4" applyFont="1" applyBorder="1" applyAlignment="1">
      <alignment horizontal="center" vertical="center"/>
    </xf>
    <xf numFmtId="38" fontId="16" fillId="2" borderId="15" xfId="4" applyFont="1" applyFill="1" applyBorder="1" applyAlignment="1">
      <alignment horizontal="center" vertical="center" wrapText="1"/>
    </xf>
    <xf numFmtId="38" fontId="16" fillId="2" borderId="15" xfId="4" applyFont="1" applyFill="1" applyBorder="1" applyAlignment="1">
      <alignment horizontal="center" vertical="center" shrinkToFit="1"/>
    </xf>
    <xf numFmtId="38" fontId="16" fillId="2" borderId="15" xfId="4" applyFont="1" applyFill="1" applyBorder="1" applyAlignment="1">
      <alignment horizontal="center" vertical="center"/>
    </xf>
    <xf numFmtId="38" fontId="16" fillId="2" borderId="15" xfId="4" applyFont="1" applyFill="1" applyBorder="1" applyAlignment="1">
      <alignment horizontal="center" vertical="center" textRotation="255"/>
    </xf>
    <xf numFmtId="0" fontId="33" fillId="0" borderId="15" xfId="8" applyFont="1" applyFill="1" applyBorder="1" applyAlignment="1">
      <alignment horizontal="center" vertical="center"/>
    </xf>
    <xf numFmtId="0" fontId="33" fillId="0" borderId="15" xfId="8" applyFont="1" applyFill="1" applyBorder="1" applyAlignment="1">
      <alignment horizontal="center" vertical="center" wrapText="1"/>
    </xf>
    <xf numFmtId="38" fontId="33" fillId="0" borderId="15" xfId="9" applyFont="1" applyFill="1" applyBorder="1" applyAlignment="1">
      <alignment horizontal="center" vertical="center"/>
    </xf>
    <xf numFmtId="38" fontId="33" fillId="0" borderId="13" xfId="9" applyFont="1" applyFill="1" applyBorder="1" applyAlignment="1">
      <alignment horizontal="center" vertical="center" wrapText="1"/>
    </xf>
    <xf numFmtId="38" fontId="33" fillId="0" borderId="9" xfId="9" applyFont="1" applyFill="1" applyBorder="1" applyAlignment="1">
      <alignment horizontal="center" vertical="center" wrapText="1"/>
    </xf>
    <xf numFmtId="38" fontId="33" fillId="0" borderId="5" xfId="9" applyFont="1" applyFill="1" applyBorder="1" applyAlignment="1">
      <alignment horizontal="center" vertical="center" wrapText="1"/>
    </xf>
    <xf numFmtId="38" fontId="33" fillId="0" borderId="15" xfId="9" applyFont="1" applyFill="1" applyBorder="1" applyAlignment="1">
      <alignment horizontal="center" vertical="center" wrapText="1"/>
    </xf>
    <xf numFmtId="0" fontId="33" fillId="0" borderId="15" xfId="8" applyFont="1" applyFill="1" applyBorder="1" applyAlignment="1">
      <alignment horizontal="center" vertical="center" textRotation="255"/>
    </xf>
    <xf numFmtId="38" fontId="8" fillId="0" borderId="9" xfId="4" applyFont="1" applyBorder="1" applyAlignment="1">
      <alignment horizontal="center" vertical="center"/>
    </xf>
    <xf numFmtId="38" fontId="8" fillId="0" borderId="18" xfId="4" applyFont="1" applyBorder="1" applyAlignment="1">
      <alignment horizontal="center" vertical="center"/>
    </xf>
    <xf numFmtId="38" fontId="14" fillId="0" borderId="15" xfId="4" applyFont="1" applyBorder="1" applyAlignment="1">
      <alignment horizontal="center" vertical="center"/>
    </xf>
    <xf numFmtId="38" fontId="14" fillId="0" borderId="16" xfId="4" applyFont="1" applyBorder="1" applyAlignment="1">
      <alignment horizontal="center" vertical="center"/>
    </xf>
    <xf numFmtId="38" fontId="14" fillId="0" borderId="18" xfId="4" applyFont="1" applyBorder="1" applyAlignment="1">
      <alignment horizontal="center" vertical="center"/>
    </xf>
    <xf numFmtId="38" fontId="14" fillId="0" borderId="17" xfId="4" applyFont="1" applyBorder="1" applyAlignment="1">
      <alignment horizontal="center" vertical="center"/>
    </xf>
    <xf numFmtId="38" fontId="14" fillId="0" borderId="13" xfId="4" applyFont="1" applyBorder="1" applyAlignment="1">
      <alignment horizontal="center" vertical="center" wrapText="1"/>
    </xf>
    <xf numFmtId="38" fontId="14" fillId="0" borderId="13" xfId="4" applyFont="1" applyBorder="1" applyAlignment="1">
      <alignment horizontal="right" vertical="center"/>
    </xf>
    <xf numFmtId="38" fontId="14" fillId="0" borderId="5" xfId="4" applyFont="1" applyBorder="1" applyAlignment="1">
      <alignment horizontal="right" vertical="center"/>
    </xf>
    <xf numFmtId="38" fontId="14" fillId="0" borderId="13" xfId="4" applyFont="1" applyBorder="1" applyAlignment="1">
      <alignment horizontal="right" vertical="center" wrapText="1"/>
    </xf>
    <xf numFmtId="38" fontId="14" fillId="0" borderId="5" xfId="4" applyFont="1" applyBorder="1" applyAlignment="1">
      <alignment horizontal="right" vertical="center" wrapText="1"/>
    </xf>
    <xf numFmtId="38" fontId="14" fillId="0" borderId="1" xfId="4" applyFont="1" applyBorder="1" applyAlignment="1">
      <alignment horizontal="center" vertical="center" textRotation="255"/>
    </xf>
    <xf numFmtId="38" fontId="8" fillId="0" borderId="13" xfId="4" applyFont="1" applyBorder="1" applyAlignment="1">
      <alignment horizontal="center" vertical="center" wrapText="1"/>
    </xf>
    <xf numFmtId="38" fontId="8" fillId="0" borderId="5" xfId="4" applyFont="1" applyBorder="1" applyAlignment="1">
      <alignment horizontal="center" vertical="center" wrapText="1"/>
    </xf>
    <xf numFmtId="178" fontId="8" fillId="2" borderId="15" xfId="4" applyNumberFormat="1" applyFont="1" applyFill="1" applyBorder="1" applyAlignment="1">
      <alignment horizontal="center" vertical="center" textRotation="255" wrapText="1"/>
    </xf>
    <xf numFmtId="38" fontId="8" fillId="2" borderId="15" xfId="4" applyFont="1" applyFill="1" applyBorder="1" applyAlignment="1">
      <alignment horizontal="center" vertical="center" wrapText="1"/>
    </xf>
    <xf numFmtId="38" fontId="8" fillId="2" borderId="15" xfId="4" applyFont="1" applyFill="1" applyBorder="1" applyAlignment="1">
      <alignment horizontal="center" vertical="center"/>
    </xf>
    <xf numFmtId="38" fontId="8" fillId="2" borderId="20" xfId="4" applyFont="1" applyFill="1" applyBorder="1" applyAlignment="1">
      <alignment horizontal="center" vertical="center" shrinkToFit="1"/>
    </xf>
    <xf numFmtId="38" fontId="8" fillId="2" borderId="19" xfId="4" applyFont="1" applyFill="1" applyBorder="1" applyAlignment="1">
      <alignment horizontal="center" vertical="center" shrinkToFit="1"/>
    </xf>
    <xf numFmtId="38" fontId="8" fillId="2" borderId="21" xfId="4" applyFont="1" applyFill="1" applyBorder="1" applyAlignment="1">
      <alignment horizontal="center" vertical="center" shrinkToFit="1"/>
    </xf>
    <xf numFmtId="38" fontId="8" fillId="2" borderId="10" xfId="4" applyFont="1" applyFill="1" applyBorder="1" applyAlignment="1">
      <alignment horizontal="center" vertical="center" shrinkToFit="1"/>
    </xf>
    <xf numFmtId="38" fontId="8" fillId="2" borderId="0" xfId="4" applyFont="1" applyFill="1" applyBorder="1" applyAlignment="1">
      <alignment horizontal="center" vertical="center" shrinkToFit="1"/>
    </xf>
    <xf numFmtId="38" fontId="8" fillId="2" borderId="11" xfId="4" applyFont="1" applyFill="1" applyBorder="1" applyAlignment="1">
      <alignment horizontal="center" vertical="center" shrinkToFit="1"/>
    </xf>
    <xf numFmtId="38" fontId="8" fillId="2" borderId="6" xfId="4" applyFont="1" applyFill="1" applyBorder="1" applyAlignment="1">
      <alignment horizontal="center" vertical="center" shrinkToFit="1"/>
    </xf>
    <xf numFmtId="38" fontId="8" fillId="2" borderId="7" xfId="4" applyFont="1" applyFill="1" applyBorder="1" applyAlignment="1">
      <alignment horizontal="center" vertical="center" shrinkToFit="1"/>
    </xf>
    <xf numFmtId="38" fontId="8" fillId="2" borderId="8" xfId="4" applyFont="1" applyFill="1" applyBorder="1" applyAlignment="1">
      <alignment horizontal="center" vertical="center" shrinkToFit="1"/>
    </xf>
    <xf numFmtId="178" fontId="8" fillId="2" borderId="15" xfId="4" applyNumberFormat="1" applyFont="1" applyFill="1" applyBorder="1" applyAlignment="1">
      <alignment horizontal="center" vertical="center"/>
    </xf>
    <xf numFmtId="38" fontId="8" fillId="2" borderId="16" xfId="4" applyFont="1" applyFill="1" applyBorder="1" applyAlignment="1">
      <alignment horizontal="center" vertical="center"/>
    </xf>
    <xf numFmtId="38" fontId="8" fillId="2" borderId="18" xfId="4" applyFont="1" applyFill="1" applyBorder="1" applyAlignment="1">
      <alignment horizontal="center" vertical="center"/>
    </xf>
    <xf numFmtId="38" fontId="8" fillId="2" borderId="17" xfId="4" applyFont="1" applyFill="1" applyBorder="1" applyAlignment="1">
      <alignment horizontal="center" vertical="center"/>
    </xf>
    <xf numFmtId="178" fontId="8" fillId="2" borderId="15" xfId="4" applyNumberFormat="1" applyFont="1" applyFill="1" applyBorder="1" applyAlignment="1">
      <alignment horizontal="center" vertical="center" textRotation="255"/>
    </xf>
    <xf numFmtId="38" fontId="14" fillId="0" borderId="1" xfId="4" applyFont="1" applyBorder="1" applyAlignment="1">
      <alignment horizontal="center" vertical="center" textRotation="255" shrinkToFit="1"/>
    </xf>
    <xf numFmtId="0" fontId="33" fillId="0" borderId="16" xfId="8" applyFont="1" applyFill="1" applyBorder="1" applyAlignment="1">
      <alignment horizontal="center" vertical="center"/>
    </xf>
    <xf numFmtId="0" fontId="33" fillId="0" borderId="17" xfId="8" applyFont="1" applyFill="1" applyBorder="1" applyAlignment="1">
      <alignment horizontal="center" vertical="center"/>
    </xf>
    <xf numFmtId="0" fontId="33" fillId="0" borderId="15" xfId="8" applyFont="1" applyFill="1" applyBorder="1" applyAlignment="1">
      <alignment horizontal="center" vertical="center" textRotation="255" wrapText="1"/>
    </xf>
    <xf numFmtId="0" fontId="33" fillId="0" borderId="15" xfId="8" applyFont="1" applyFill="1" applyBorder="1" applyAlignment="1">
      <alignment horizontal="center" vertical="center" textRotation="255" shrinkToFit="1"/>
    </xf>
    <xf numFmtId="38" fontId="33" fillId="0" borderId="16" xfId="9" applyFont="1" applyFill="1" applyBorder="1" applyAlignment="1">
      <alignment horizontal="center" vertical="center"/>
    </xf>
    <xf numFmtId="38" fontId="33" fillId="0" borderId="17" xfId="9" applyFont="1" applyFill="1" applyBorder="1" applyAlignment="1">
      <alignment horizontal="center" vertical="center"/>
    </xf>
    <xf numFmtId="38" fontId="8" fillId="0" borderId="15" xfId="4" applyFont="1" applyBorder="1" applyAlignment="1">
      <alignment horizontal="center" vertical="center" textRotation="255" shrinkToFit="1"/>
    </xf>
    <xf numFmtId="38" fontId="8" fillId="0" borderId="9" xfId="4" applyFont="1" applyBorder="1" applyAlignment="1">
      <alignment horizontal="center" vertical="center" wrapText="1"/>
    </xf>
    <xf numFmtId="38" fontId="8" fillId="0" borderId="15" xfId="4" applyFont="1" applyBorder="1" applyAlignment="1">
      <alignment horizontal="center" vertical="center" shrinkToFit="1"/>
    </xf>
    <xf numFmtId="38" fontId="8" fillId="2" borderId="15" xfId="4" applyFont="1" applyFill="1" applyBorder="1" applyAlignment="1">
      <alignment horizontal="center" vertical="center" textRotation="255"/>
    </xf>
    <xf numFmtId="38" fontId="8" fillId="2" borderId="15" xfId="4" applyFont="1" applyFill="1" applyBorder="1" applyAlignment="1">
      <alignment horizontal="center" vertical="center" textRotation="255" wrapText="1"/>
    </xf>
    <xf numFmtId="38" fontId="8" fillId="2" borderId="13" xfId="4" applyFont="1" applyFill="1" applyBorder="1" applyAlignment="1">
      <alignment horizontal="center" vertical="center" textRotation="255"/>
    </xf>
    <xf numFmtId="38" fontId="8" fillId="2" borderId="5" xfId="4" applyFont="1" applyFill="1" applyBorder="1" applyAlignment="1">
      <alignment horizontal="center" vertical="center" textRotation="255"/>
    </xf>
    <xf numFmtId="38" fontId="8" fillId="2" borderId="13" xfId="4" applyFont="1" applyFill="1" applyBorder="1" applyAlignment="1">
      <alignment horizontal="center" vertical="center" textRotation="255" wrapText="1"/>
    </xf>
    <xf numFmtId="38" fontId="8" fillId="2" borderId="5" xfId="4" applyFont="1" applyFill="1" applyBorder="1" applyAlignment="1">
      <alignment horizontal="center" vertical="center" textRotation="255" wrapText="1"/>
    </xf>
    <xf numFmtId="38" fontId="8" fillId="2" borderId="16" xfId="4" applyFont="1" applyFill="1" applyBorder="1" applyAlignment="1">
      <alignment horizontal="center" vertical="center" wrapText="1"/>
    </xf>
    <xf numFmtId="38" fontId="8" fillId="2" borderId="18" xfId="4" applyFont="1" applyFill="1" applyBorder="1" applyAlignment="1">
      <alignment horizontal="center" vertical="center" wrapText="1"/>
    </xf>
    <xf numFmtId="38" fontId="8" fillId="2" borderId="17" xfId="4" applyFont="1" applyFill="1" applyBorder="1" applyAlignment="1">
      <alignment horizontal="center" vertical="center" wrapText="1"/>
    </xf>
    <xf numFmtId="38" fontId="8" fillId="0" borderId="1" xfId="4" applyFont="1" applyBorder="1" applyAlignment="1">
      <alignment horizontal="center" vertical="center" textRotation="255" shrinkToFit="1"/>
    </xf>
    <xf numFmtId="0" fontId="33" fillId="0" borderId="16" xfId="8" applyFont="1" applyFill="1" applyBorder="1" applyAlignment="1">
      <alignment horizontal="center" vertical="center" wrapText="1"/>
    </xf>
    <xf numFmtId="0" fontId="33" fillId="0" borderId="18" xfId="8" applyFont="1" applyFill="1" applyBorder="1" applyAlignment="1">
      <alignment horizontal="center" vertical="center" wrapText="1"/>
    </xf>
    <xf numFmtId="0" fontId="33" fillId="0" borderId="17" xfId="8" applyFont="1" applyFill="1" applyBorder="1" applyAlignment="1">
      <alignment horizontal="center" vertical="center" wrapText="1"/>
    </xf>
    <xf numFmtId="38" fontId="8" fillId="0" borderId="20" xfId="4" applyFont="1" applyBorder="1" applyAlignment="1">
      <alignment horizontal="center" vertical="center"/>
    </xf>
    <xf numFmtId="38" fontId="8" fillId="0" borderId="21" xfId="4" applyFont="1" applyBorder="1" applyAlignment="1">
      <alignment horizontal="center" vertical="center"/>
    </xf>
    <xf numFmtId="38" fontId="8" fillId="0" borderId="6" xfId="4" applyFont="1" applyBorder="1" applyAlignment="1">
      <alignment horizontal="center" vertical="center"/>
    </xf>
    <xf numFmtId="38" fontId="8" fillId="0" borderId="8" xfId="4" applyFont="1" applyBorder="1" applyAlignment="1">
      <alignment horizontal="center" vertical="center"/>
    </xf>
    <xf numFmtId="38" fontId="8" fillId="0" borderId="16" xfId="4" applyFont="1" applyBorder="1" applyAlignment="1">
      <alignment horizontal="distributed" vertical="center" indent="1"/>
    </xf>
    <xf numFmtId="38" fontId="8" fillId="0" borderId="17" xfId="4" applyFont="1" applyBorder="1" applyAlignment="1">
      <alignment horizontal="distributed" vertical="center" indent="1"/>
    </xf>
    <xf numFmtId="38" fontId="8" fillId="0" borderId="15" xfId="4" applyFont="1" applyBorder="1" applyAlignment="1">
      <alignment horizontal="center" vertical="center" wrapText="1" shrinkToFit="1"/>
    </xf>
    <xf numFmtId="38" fontId="8" fillId="0" borderId="20" xfId="4" applyFont="1" applyBorder="1" applyAlignment="1">
      <alignment horizontal="distributed" vertical="center" indent="1"/>
    </xf>
    <xf numFmtId="38" fontId="8" fillId="0" borderId="21" xfId="4" applyFont="1" applyBorder="1" applyAlignment="1">
      <alignment horizontal="distributed" vertical="center" indent="1"/>
    </xf>
    <xf numFmtId="38" fontId="8" fillId="0" borderId="6" xfId="4" applyFont="1" applyBorder="1" applyAlignment="1">
      <alignment horizontal="distributed" vertical="center" indent="1"/>
    </xf>
    <xf numFmtId="38" fontId="8" fillId="0" borderId="8" xfId="4" applyFont="1" applyBorder="1" applyAlignment="1">
      <alignment horizontal="distributed" vertical="center" indent="1"/>
    </xf>
    <xf numFmtId="38" fontId="8" fillId="0" borderId="10" xfId="4" applyFont="1" applyBorder="1" applyAlignment="1">
      <alignment horizontal="center" vertical="center"/>
    </xf>
    <xf numFmtId="38" fontId="8" fillId="0" borderId="11" xfId="4" applyFont="1" applyBorder="1" applyAlignment="1">
      <alignment horizontal="center" vertical="center"/>
    </xf>
    <xf numFmtId="38" fontId="14" fillId="0" borderId="15" xfId="4" applyFont="1" applyBorder="1" applyAlignment="1">
      <alignment horizontal="center" vertical="center" wrapText="1"/>
    </xf>
    <xf numFmtId="38" fontId="14" fillId="0" borderId="20" xfId="4" applyFont="1" applyBorder="1" applyAlignment="1">
      <alignment horizontal="center" vertical="center" wrapText="1"/>
    </xf>
    <xf numFmtId="38" fontId="14" fillId="0" borderId="21" xfId="4" applyFont="1" applyBorder="1" applyAlignment="1">
      <alignment horizontal="center" vertical="center" wrapText="1"/>
    </xf>
    <xf numFmtId="38" fontId="14" fillId="0" borderId="6" xfId="4" applyFont="1" applyBorder="1" applyAlignment="1">
      <alignment horizontal="center" vertical="center" wrapText="1"/>
    </xf>
    <xf numFmtId="38" fontId="14" fillId="0" borderId="8" xfId="4" applyFont="1" applyBorder="1" applyAlignment="1">
      <alignment horizontal="center" vertical="center" wrapText="1"/>
    </xf>
    <xf numFmtId="38" fontId="14" fillId="0" borderId="19" xfId="4" applyFont="1" applyBorder="1" applyAlignment="1">
      <alignment horizontal="center" vertical="center" wrapText="1"/>
    </xf>
    <xf numFmtId="38" fontId="14" fillId="0" borderId="7" xfId="4" applyFont="1" applyBorder="1" applyAlignment="1">
      <alignment horizontal="center" vertical="center" wrapText="1"/>
    </xf>
    <xf numFmtId="38" fontId="14" fillId="0" borderId="13" xfId="4" applyFont="1" applyBorder="1" applyAlignment="1">
      <alignment horizontal="center" vertical="center"/>
    </xf>
    <xf numFmtId="38" fontId="14" fillId="0" borderId="5" xfId="4" applyFont="1" applyBorder="1" applyAlignment="1">
      <alignment horizontal="center" vertical="center" wrapText="1"/>
    </xf>
    <xf numFmtId="38" fontId="14" fillId="0" borderId="9" xfId="4" applyFont="1" applyBorder="1" applyAlignment="1">
      <alignment horizontal="center" vertical="center" wrapText="1"/>
    </xf>
    <xf numFmtId="38" fontId="30" fillId="0" borderId="15" xfId="9" applyFont="1" applyBorder="1" applyAlignment="1">
      <alignment horizontal="right" vertical="center"/>
    </xf>
    <xf numFmtId="38" fontId="30" fillId="0" borderId="15" xfId="9" applyFont="1" applyBorder="1" applyAlignment="1">
      <alignment horizontal="center" vertical="center"/>
    </xf>
    <xf numFmtId="38" fontId="30" fillId="0" borderId="15" xfId="9" applyFont="1" applyBorder="1" applyAlignment="1">
      <alignment horizontal="center" vertical="center" textRotation="255"/>
    </xf>
    <xf numFmtId="38" fontId="30" fillId="0" borderId="16" xfId="9" applyFont="1" applyBorder="1" applyAlignment="1">
      <alignment horizontal="center" vertical="center"/>
    </xf>
    <xf numFmtId="38" fontId="30" fillId="0" borderId="18" xfId="9" applyFont="1" applyBorder="1" applyAlignment="1">
      <alignment horizontal="center" vertical="center"/>
    </xf>
    <xf numFmtId="38" fontId="30" fillId="0" borderId="17" xfId="9" applyFont="1" applyBorder="1" applyAlignment="1">
      <alignment horizontal="center" vertical="center"/>
    </xf>
    <xf numFmtId="38" fontId="30" fillId="0" borderId="15" xfId="9" applyFont="1" applyBorder="1" applyAlignment="1">
      <alignment horizontal="center" vertical="center" textRotation="255" wrapText="1"/>
    </xf>
    <xf numFmtId="38" fontId="30" fillId="0" borderId="13" xfId="9" applyFont="1" applyBorder="1" applyAlignment="1">
      <alignment horizontal="center" vertical="center"/>
    </xf>
    <xf numFmtId="38" fontId="30" fillId="0" borderId="5" xfId="9" applyFont="1" applyBorder="1" applyAlignment="1">
      <alignment horizontal="center" vertical="center"/>
    </xf>
    <xf numFmtId="38" fontId="8" fillId="0" borderId="20" xfId="9" applyFont="1" applyBorder="1" applyAlignment="1">
      <alignment horizontal="center" vertical="center"/>
    </xf>
    <xf numFmtId="38" fontId="8" fillId="0" borderId="21" xfId="9" applyFont="1" applyBorder="1" applyAlignment="1">
      <alignment horizontal="center" vertical="center"/>
    </xf>
    <xf numFmtId="38" fontId="8" fillId="0" borderId="6" xfId="9" applyFont="1" applyBorder="1" applyAlignment="1">
      <alignment horizontal="center" vertical="center"/>
    </xf>
    <xf numFmtId="38" fontId="8" fillId="0" borderId="8" xfId="9" applyFont="1" applyBorder="1" applyAlignment="1">
      <alignment horizontal="center" vertical="center"/>
    </xf>
    <xf numFmtId="38" fontId="30" fillId="0" borderId="20" xfId="9" applyFont="1" applyBorder="1" applyAlignment="1">
      <alignment horizontal="center" vertical="center"/>
    </xf>
    <xf numFmtId="38" fontId="30" fillId="0" borderId="21" xfId="9" applyFont="1" applyBorder="1" applyAlignment="1">
      <alignment horizontal="center" vertical="center"/>
    </xf>
    <xf numFmtId="38" fontId="30" fillId="0" borderId="6" xfId="9" applyFont="1" applyBorder="1" applyAlignment="1">
      <alignment horizontal="center" vertical="center"/>
    </xf>
    <xf numFmtId="38" fontId="30" fillId="0" borderId="8" xfId="9" applyFont="1" applyBorder="1" applyAlignment="1">
      <alignment horizontal="center" vertical="center"/>
    </xf>
    <xf numFmtId="38" fontId="30" fillId="0" borderId="13" xfId="9" applyFont="1" applyBorder="1" applyAlignment="1">
      <alignment horizontal="center" vertical="center" textRotation="255"/>
    </xf>
    <xf numFmtId="38" fontId="30" fillId="0" borderId="9" xfId="9" applyFont="1" applyBorder="1" applyAlignment="1">
      <alignment horizontal="center" vertical="center" textRotation="255"/>
    </xf>
    <xf numFmtId="38" fontId="30" fillId="0" borderId="5" xfId="9" applyFont="1" applyBorder="1" applyAlignment="1">
      <alignment horizontal="center" vertical="center" textRotation="255"/>
    </xf>
    <xf numFmtId="38" fontId="30" fillId="0" borderId="9" xfId="9" applyFont="1" applyBorder="1" applyAlignment="1">
      <alignment horizontal="center" vertical="center"/>
    </xf>
    <xf numFmtId="38" fontId="30" fillId="0" borderId="20" xfId="9" applyFont="1" applyBorder="1" applyAlignment="1">
      <alignment horizontal="center" vertical="center" wrapText="1"/>
    </xf>
    <xf numFmtId="38" fontId="30" fillId="0" borderId="21" xfId="9" applyFont="1" applyBorder="1" applyAlignment="1">
      <alignment horizontal="center" vertical="center" wrapText="1"/>
    </xf>
    <xf numFmtId="38" fontId="30" fillId="0" borderId="6" xfId="9" applyFont="1" applyBorder="1" applyAlignment="1">
      <alignment horizontal="center" vertical="center" wrapText="1"/>
    </xf>
    <xf numFmtId="38" fontId="30" fillId="0" borderId="8" xfId="9" applyFont="1" applyBorder="1" applyAlignment="1">
      <alignment horizontal="center" vertical="center" wrapText="1"/>
    </xf>
    <xf numFmtId="38" fontId="8" fillId="0" borderId="10" xfId="9" applyFont="1" applyBorder="1" applyAlignment="1">
      <alignment horizontal="center" vertical="center"/>
    </xf>
    <xf numFmtId="38" fontId="8" fillId="0" borderId="11" xfId="9" applyFont="1" applyBorder="1" applyAlignment="1">
      <alignment horizontal="center" vertical="center"/>
    </xf>
    <xf numFmtId="38" fontId="30" fillId="0" borderId="10" xfId="9" applyFont="1" applyBorder="1" applyAlignment="1">
      <alignment horizontal="center" vertical="center"/>
    </xf>
    <xf numFmtId="38" fontId="30" fillId="0" borderId="16" xfId="9" applyFont="1" applyBorder="1" applyAlignment="1">
      <alignment vertical="center"/>
    </xf>
    <xf numFmtId="38" fontId="30" fillId="0" borderId="17" xfId="9" applyFont="1" applyBorder="1" applyAlignment="1">
      <alignment vertical="center"/>
    </xf>
    <xf numFmtId="38" fontId="30" fillId="0" borderId="19" xfId="9" applyFont="1" applyBorder="1" applyAlignment="1">
      <alignment horizontal="center" vertical="center"/>
    </xf>
    <xf numFmtId="38" fontId="30" fillId="0" borderId="7" xfId="9" applyFont="1" applyBorder="1" applyAlignment="1">
      <alignment horizontal="center" vertical="center"/>
    </xf>
    <xf numFmtId="38" fontId="32" fillId="0" borderId="20" xfId="9" applyFont="1" applyBorder="1" applyAlignment="1">
      <alignment horizontal="right" vertical="center"/>
    </xf>
    <xf numFmtId="38" fontId="32" fillId="0" borderId="21" xfId="9" applyFont="1" applyBorder="1" applyAlignment="1">
      <alignment horizontal="right" vertical="center"/>
    </xf>
    <xf numFmtId="38" fontId="32" fillId="0" borderId="16" xfId="9" applyFont="1" applyBorder="1" applyAlignment="1">
      <alignment horizontal="center" vertical="center"/>
    </xf>
    <xf numFmtId="38" fontId="32" fillId="0" borderId="17" xfId="9" applyFont="1" applyBorder="1" applyAlignment="1">
      <alignment horizontal="center" vertical="center"/>
    </xf>
    <xf numFmtId="38" fontId="32" fillId="0" borderId="15" xfId="9" applyFont="1" applyBorder="1" applyAlignment="1">
      <alignment horizontal="center" vertical="center"/>
    </xf>
    <xf numFmtId="38" fontId="32" fillId="0" borderId="16" xfId="9" applyFont="1" applyBorder="1" applyAlignment="1">
      <alignment horizontal="right" vertical="center"/>
    </xf>
    <xf numFmtId="38" fontId="32" fillId="0" borderId="17" xfId="9" applyFont="1" applyBorder="1" applyAlignment="1">
      <alignment horizontal="right" vertical="center"/>
    </xf>
    <xf numFmtId="38" fontId="32" fillId="0" borderId="15" xfId="9" applyFont="1" applyBorder="1" applyAlignment="1">
      <alignment horizontal="right" vertical="center"/>
    </xf>
    <xf numFmtId="38" fontId="32" fillId="0" borderId="15" xfId="9" applyFont="1" applyBorder="1" applyAlignment="1">
      <alignment horizontal="center" vertical="center" wrapText="1"/>
    </xf>
    <xf numFmtId="38" fontId="32" fillId="0" borderId="20" xfId="9" applyFont="1" applyBorder="1" applyAlignment="1">
      <alignment horizontal="center" vertical="center" wrapText="1"/>
    </xf>
    <xf numFmtId="38" fontId="32" fillId="0" borderId="21" xfId="9" applyFont="1" applyBorder="1" applyAlignment="1">
      <alignment horizontal="center" vertical="center" wrapText="1"/>
    </xf>
    <xf numFmtId="38" fontId="32" fillId="0" borderId="6" xfId="9" applyFont="1" applyBorder="1" applyAlignment="1">
      <alignment horizontal="center" vertical="center" wrapText="1"/>
    </xf>
    <xf numFmtId="38" fontId="32" fillId="0" borderId="8" xfId="9" applyFont="1" applyBorder="1" applyAlignment="1">
      <alignment horizontal="center" vertical="center" wrapText="1"/>
    </xf>
    <xf numFmtId="38" fontId="32" fillId="0" borderId="20" xfId="9" applyFont="1" applyBorder="1" applyAlignment="1">
      <alignment horizontal="center" vertical="center"/>
    </xf>
    <xf numFmtId="38" fontId="32" fillId="0" borderId="21" xfId="9" applyFont="1" applyBorder="1" applyAlignment="1">
      <alignment horizontal="center" vertical="center"/>
    </xf>
    <xf numFmtId="38" fontId="32" fillId="0" borderId="6" xfId="9" applyFont="1" applyBorder="1" applyAlignment="1">
      <alignment horizontal="center" vertical="center"/>
    </xf>
    <xf numFmtId="38" fontId="32" fillId="0" borderId="8" xfId="9" applyFont="1" applyBorder="1" applyAlignment="1">
      <alignment horizontal="center" vertical="center"/>
    </xf>
  </cellXfs>
  <cellStyles count="10">
    <cellStyle name="桁区切り" xfId="4" builtinId="6"/>
    <cellStyle name="桁区切り 2" xfId="3"/>
    <cellStyle name="桁区切り 2 2" xfId="6"/>
    <cellStyle name="桁区切り 3" xfId="9"/>
    <cellStyle name="標準" xfId="0" builtinId="0"/>
    <cellStyle name="標準 2" xfId="1"/>
    <cellStyle name="標準 2 2" xfId="5"/>
    <cellStyle name="標準 2 4" xfId="7"/>
    <cellStyle name="標準 3" xfId="8"/>
    <cellStyle name="標準_17→１８年度教育統計年報①（表紙～小学校） (version 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197677444507635E-2"/>
          <c:y val="5.4635805757681344E-2"/>
          <c:w val="0.90988458193717248"/>
          <c:h val="0.85099406543782452"/>
        </c:manualLayout>
      </c:layout>
      <c:barChart>
        <c:barDir val="col"/>
        <c:grouping val="stacked"/>
        <c:varyColors val="0"/>
        <c:ser>
          <c:idx val="1"/>
          <c:order val="0"/>
          <c:tx>
            <c:v>小学校数</c:v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67"/>
              <c:pt idx="0">
                <c:v>昭和24年</c:v>
              </c:pt>
              <c:pt idx="1">
                <c:v>25年</c:v>
              </c:pt>
              <c:pt idx="2">
                <c:v>26年</c:v>
              </c:pt>
              <c:pt idx="3">
                <c:v>27年</c:v>
              </c:pt>
              <c:pt idx="4">
                <c:v>28年</c:v>
              </c:pt>
              <c:pt idx="5">
                <c:v>29年</c:v>
              </c:pt>
              <c:pt idx="6">
                <c:v>30年</c:v>
              </c:pt>
              <c:pt idx="7">
                <c:v>31年</c:v>
              </c:pt>
              <c:pt idx="8">
                <c:v>32年</c:v>
              </c:pt>
              <c:pt idx="9">
                <c:v>33年</c:v>
              </c:pt>
              <c:pt idx="10">
                <c:v>34年</c:v>
              </c:pt>
              <c:pt idx="11">
                <c:v>35年</c:v>
              </c:pt>
              <c:pt idx="12">
                <c:v>36年</c:v>
              </c:pt>
              <c:pt idx="13">
                <c:v>37年</c:v>
              </c:pt>
              <c:pt idx="14">
                <c:v>38年</c:v>
              </c:pt>
              <c:pt idx="15">
                <c:v>39年</c:v>
              </c:pt>
              <c:pt idx="16">
                <c:v>40年</c:v>
              </c:pt>
              <c:pt idx="17">
                <c:v>41年</c:v>
              </c:pt>
              <c:pt idx="18">
                <c:v>42年</c:v>
              </c:pt>
              <c:pt idx="19">
                <c:v>43年</c:v>
              </c:pt>
              <c:pt idx="20">
                <c:v>44年</c:v>
              </c:pt>
              <c:pt idx="21">
                <c:v>45年</c:v>
              </c:pt>
              <c:pt idx="22">
                <c:v>46年</c:v>
              </c:pt>
              <c:pt idx="23">
                <c:v>47年</c:v>
              </c:pt>
              <c:pt idx="24">
                <c:v>48年</c:v>
              </c:pt>
              <c:pt idx="25">
                <c:v>49年</c:v>
              </c:pt>
              <c:pt idx="26">
                <c:v>50年</c:v>
              </c:pt>
              <c:pt idx="27">
                <c:v>51年</c:v>
              </c:pt>
              <c:pt idx="28">
                <c:v>52年</c:v>
              </c:pt>
              <c:pt idx="29">
                <c:v>53年</c:v>
              </c:pt>
              <c:pt idx="30">
                <c:v>54年</c:v>
              </c:pt>
              <c:pt idx="31">
                <c:v>55年</c:v>
              </c:pt>
              <c:pt idx="32">
                <c:v>56年</c:v>
              </c:pt>
              <c:pt idx="33">
                <c:v>57年</c:v>
              </c:pt>
              <c:pt idx="34">
                <c:v>58年</c:v>
              </c:pt>
              <c:pt idx="35">
                <c:v>59年</c:v>
              </c:pt>
              <c:pt idx="36">
                <c:v>60年</c:v>
              </c:pt>
              <c:pt idx="37">
                <c:v>61年</c:v>
              </c:pt>
              <c:pt idx="38">
                <c:v>62年</c:v>
              </c:pt>
              <c:pt idx="39">
                <c:v>63年</c:v>
              </c:pt>
              <c:pt idx="40">
                <c:v>平成元年</c:v>
              </c:pt>
              <c:pt idx="41">
                <c:v>2年</c:v>
              </c:pt>
              <c:pt idx="42">
                <c:v>3年</c:v>
              </c:pt>
              <c:pt idx="43">
                <c:v>4年</c:v>
              </c:pt>
              <c:pt idx="44">
                <c:v>5年</c:v>
              </c:pt>
              <c:pt idx="45">
                <c:v>6年</c:v>
              </c:pt>
              <c:pt idx="46">
                <c:v>7年</c:v>
              </c:pt>
              <c:pt idx="47">
                <c:v>8年</c:v>
              </c:pt>
              <c:pt idx="48">
                <c:v>9年</c:v>
              </c:pt>
              <c:pt idx="49">
                <c:v>10年</c:v>
              </c:pt>
              <c:pt idx="50">
                <c:v>11年</c:v>
              </c:pt>
              <c:pt idx="51">
                <c:v>12年</c:v>
              </c:pt>
              <c:pt idx="52">
                <c:v>13年</c:v>
              </c:pt>
              <c:pt idx="53">
                <c:v>14年</c:v>
              </c:pt>
              <c:pt idx="54">
                <c:v>15年</c:v>
              </c:pt>
              <c:pt idx="55">
                <c:v>16年</c:v>
              </c:pt>
              <c:pt idx="56">
                <c:v>17年</c:v>
              </c:pt>
              <c:pt idx="57">
                <c:v>18年</c:v>
              </c:pt>
              <c:pt idx="58">
                <c:v>19年</c:v>
              </c:pt>
              <c:pt idx="59">
                <c:v>20年</c:v>
              </c:pt>
              <c:pt idx="60">
                <c:v>21年</c:v>
              </c:pt>
              <c:pt idx="61">
                <c:v>22年</c:v>
              </c:pt>
              <c:pt idx="62">
                <c:v>23年</c:v>
              </c:pt>
              <c:pt idx="63">
                <c:v>24年</c:v>
              </c:pt>
              <c:pt idx="64">
                <c:v>25年</c:v>
              </c:pt>
              <c:pt idx="65">
                <c:v>26年</c:v>
              </c:pt>
              <c:pt idx="66">
                <c:v>27年</c:v>
              </c:pt>
            </c:strLit>
          </c:cat>
          <c:val>
            <c:numLit>
              <c:formatCode>General</c:formatCode>
              <c:ptCount val="71"/>
              <c:pt idx="0">
                <c:v>34</c:v>
              </c:pt>
              <c:pt idx="1">
                <c:v>36</c:v>
              </c:pt>
              <c:pt idx="2">
                <c:v>36</c:v>
              </c:pt>
              <c:pt idx="3">
                <c:v>38</c:v>
              </c:pt>
              <c:pt idx="4">
                <c:v>40</c:v>
              </c:pt>
              <c:pt idx="5">
                <c:v>42</c:v>
              </c:pt>
              <c:pt idx="6">
                <c:v>54</c:v>
              </c:pt>
              <c:pt idx="7">
                <c:v>56</c:v>
              </c:pt>
              <c:pt idx="8">
                <c:v>59</c:v>
              </c:pt>
              <c:pt idx="9">
                <c:v>61</c:v>
              </c:pt>
              <c:pt idx="10">
                <c:v>63</c:v>
              </c:pt>
              <c:pt idx="11">
                <c:v>63</c:v>
              </c:pt>
              <c:pt idx="12">
                <c:v>71</c:v>
              </c:pt>
              <c:pt idx="13">
                <c:v>71</c:v>
              </c:pt>
              <c:pt idx="14">
                <c:v>72</c:v>
              </c:pt>
              <c:pt idx="15">
                <c:v>74</c:v>
              </c:pt>
              <c:pt idx="16">
                <c:v>75</c:v>
              </c:pt>
              <c:pt idx="17">
                <c:v>76</c:v>
              </c:pt>
              <c:pt idx="18">
                <c:v>76</c:v>
              </c:pt>
              <c:pt idx="19">
                <c:v>77</c:v>
              </c:pt>
              <c:pt idx="20">
                <c:v>78</c:v>
              </c:pt>
              <c:pt idx="21">
                <c:v>81</c:v>
              </c:pt>
              <c:pt idx="22">
                <c:v>87</c:v>
              </c:pt>
              <c:pt idx="23">
                <c:v>90</c:v>
              </c:pt>
              <c:pt idx="24">
                <c:v>91</c:v>
              </c:pt>
              <c:pt idx="25">
                <c:v>96</c:v>
              </c:pt>
              <c:pt idx="26">
                <c:v>104</c:v>
              </c:pt>
              <c:pt idx="27">
                <c:v>108</c:v>
              </c:pt>
              <c:pt idx="28">
                <c:v>111</c:v>
              </c:pt>
              <c:pt idx="29">
                <c:v>117</c:v>
              </c:pt>
              <c:pt idx="30">
                <c:v>120</c:v>
              </c:pt>
              <c:pt idx="31">
                <c:v>122</c:v>
              </c:pt>
              <c:pt idx="32">
                <c:v>125</c:v>
              </c:pt>
              <c:pt idx="33">
                <c:v>129</c:v>
              </c:pt>
              <c:pt idx="34">
                <c:v>130</c:v>
              </c:pt>
              <c:pt idx="35">
                <c:v>132</c:v>
              </c:pt>
              <c:pt idx="36">
                <c:v>134</c:v>
              </c:pt>
              <c:pt idx="37">
                <c:v>136</c:v>
              </c:pt>
              <c:pt idx="38">
                <c:v>138</c:v>
              </c:pt>
              <c:pt idx="39">
                <c:v>138</c:v>
              </c:pt>
              <c:pt idx="40">
                <c:v>141</c:v>
              </c:pt>
              <c:pt idx="41">
                <c:v>142</c:v>
              </c:pt>
              <c:pt idx="42">
                <c:v>142</c:v>
              </c:pt>
              <c:pt idx="43">
                <c:v>143</c:v>
              </c:pt>
              <c:pt idx="44">
                <c:v>145</c:v>
              </c:pt>
              <c:pt idx="45">
                <c:v>145</c:v>
              </c:pt>
              <c:pt idx="46">
                <c:v>146</c:v>
              </c:pt>
              <c:pt idx="47">
                <c:v>148</c:v>
              </c:pt>
              <c:pt idx="48">
                <c:v>148</c:v>
              </c:pt>
              <c:pt idx="49">
                <c:v>145</c:v>
              </c:pt>
              <c:pt idx="50">
                <c:v>145</c:v>
              </c:pt>
              <c:pt idx="51">
                <c:v>145</c:v>
              </c:pt>
              <c:pt idx="52">
                <c:v>145</c:v>
              </c:pt>
              <c:pt idx="53">
                <c:v>145</c:v>
              </c:pt>
              <c:pt idx="54">
                <c:v>145</c:v>
              </c:pt>
              <c:pt idx="55">
                <c:v>145</c:v>
              </c:pt>
              <c:pt idx="56">
                <c:v>145</c:v>
              </c:pt>
              <c:pt idx="57">
                <c:v>145</c:v>
              </c:pt>
              <c:pt idx="58">
                <c:v>147</c:v>
              </c:pt>
              <c:pt idx="59">
                <c:v>147</c:v>
              </c:pt>
              <c:pt idx="60">
                <c:v>147</c:v>
              </c:pt>
              <c:pt idx="61">
                <c:v>146</c:v>
              </c:pt>
              <c:pt idx="62">
                <c:v>146</c:v>
              </c:pt>
              <c:pt idx="63">
                <c:v>145</c:v>
              </c:pt>
              <c:pt idx="64">
                <c:v>145</c:v>
              </c:pt>
              <c:pt idx="65">
                <c:v>143</c:v>
              </c:pt>
              <c:pt idx="66">
                <c:v>143</c:v>
              </c:pt>
              <c:pt idx="67">
                <c:v>143</c:v>
              </c:pt>
              <c:pt idx="68">
                <c:v>144</c:v>
              </c:pt>
              <c:pt idx="69">
                <c:v>144</c:v>
              </c:pt>
              <c:pt idx="70">
                <c:v>145</c:v>
              </c:pt>
            </c:numLit>
          </c:val>
          <c:extLst>
            <c:ext xmlns:c16="http://schemas.microsoft.com/office/drawing/2014/chart" uri="{C3380CC4-5D6E-409C-BE32-E72D297353CC}">
              <c16:uniqueId val="{00000000-0CFE-463E-8757-22187FB3E436}"/>
            </c:ext>
          </c:extLst>
        </c:ser>
        <c:ser>
          <c:idx val="0"/>
          <c:order val="1"/>
          <c:tx>
            <c:v>中学校数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67"/>
              <c:pt idx="0">
                <c:v>昭和24年</c:v>
              </c:pt>
              <c:pt idx="1">
                <c:v>25年</c:v>
              </c:pt>
              <c:pt idx="2">
                <c:v>26年</c:v>
              </c:pt>
              <c:pt idx="3">
                <c:v>27年</c:v>
              </c:pt>
              <c:pt idx="4">
                <c:v>28年</c:v>
              </c:pt>
              <c:pt idx="5">
                <c:v>29年</c:v>
              </c:pt>
              <c:pt idx="6">
                <c:v>30年</c:v>
              </c:pt>
              <c:pt idx="7">
                <c:v>31年</c:v>
              </c:pt>
              <c:pt idx="8">
                <c:v>32年</c:v>
              </c:pt>
              <c:pt idx="9">
                <c:v>33年</c:v>
              </c:pt>
              <c:pt idx="10">
                <c:v>34年</c:v>
              </c:pt>
              <c:pt idx="11">
                <c:v>35年</c:v>
              </c:pt>
              <c:pt idx="12">
                <c:v>36年</c:v>
              </c:pt>
              <c:pt idx="13">
                <c:v>37年</c:v>
              </c:pt>
              <c:pt idx="14">
                <c:v>38年</c:v>
              </c:pt>
              <c:pt idx="15">
                <c:v>39年</c:v>
              </c:pt>
              <c:pt idx="16">
                <c:v>40年</c:v>
              </c:pt>
              <c:pt idx="17">
                <c:v>41年</c:v>
              </c:pt>
              <c:pt idx="18">
                <c:v>42年</c:v>
              </c:pt>
              <c:pt idx="19">
                <c:v>43年</c:v>
              </c:pt>
              <c:pt idx="20">
                <c:v>44年</c:v>
              </c:pt>
              <c:pt idx="21">
                <c:v>45年</c:v>
              </c:pt>
              <c:pt idx="22">
                <c:v>46年</c:v>
              </c:pt>
              <c:pt idx="23">
                <c:v>47年</c:v>
              </c:pt>
              <c:pt idx="24">
                <c:v>48年</c:v>
              </c:pt>
              <c:pt idx="25">
                <c:v>49年</c:v>
              </c:pt>
              <c:pt idx="26">
                <c:v>50年</c:v>
              </c:pt>
              <c:pt idx="27">
                <c:v>51年</c:v>
              </c:pt>
              <c:pt idx="28">
                <c:v>52年</c:v>
              </c:pt>
              <c:pt idx="29">
                <c:v>53年</c:v>
              </c:pt>
              <c:pt idx="30">
                <c:v>54年</c:v>
              </c:pt>
              <c:pt idx="31">
                <c:v>55年</c:v>
              </c:pt>
              <c:pt idx="32">
                <c:v>56年</c:v>
              </c:pt>
              <c:pt idx="33">
                <c:v>57年</c:v>
              </c:pt>
              <c:pt idx="34">
                <c:v>58年</c:v>
              </c:pt>
              <c:pt idx="35">
                <c:v>59年</c:v>
              </c:pt>
              <c:pt idx="36">
                <c:v>60年</c:v>
              </c:pt>
              <c:pt idx="37">
                <c:v>61年</c:v>
              </c:pt>
              <c:pt idx="38">
                <c:v>62年</c:v>
              </c:pt>
              <c:pt idx="39">
                <c:v>63年</c:v>
              </c:pt>
              <c:pt idx="40">
                <c:v>平成元年</c:v>
              </c:pt>
              <c:pt idx="41">
                <c:v>2年</c:v>
              </c:pt>
              <c:pt idx="42">
                <c:v>3年</c:v>
              </c:pt>
              <c:pt idx="43">
                <c:v>4年</c:v>
              </c:pt>
              <c:pt idx="44">
                <c:v>5年</c:v>
              </c:pt>
              <c:pt idx="45">
                <c:v>6年</c:v>
              </c:pt>
              <c:pt idx="46">
                <c:v>7年</c:v>
              </c:pt>
              <c:pt idx="47">
                <c:v>8年</c:v>
              </c:pt>
              <c:pt idx="48">
                <c:v>9年</c:v>
              </c:pt>
              <c:pt idx="49">
                <c:v>10年</c:v>
              </c:pt>
              <c:pt idx="50">
                <c:v>11年</c:v>
              </c:pt>
              <c:pt idx="51">
                <c:v>12年</c:v>
              </c:pt>
              <c:pt idx="52">
                <c:v>13年</c:v>
              </c:pt>
              <c:pt idx="53">
                <c:v>14年</c:v>
              </c:pt>
              <c:pt idx="54">
                <c:v>15年</c:v>
              </c:pt>
              <c:pt idx="55">
                <c:v>16年</c:v>
              </c:pt>
              <c:pt idx="56">
                <c:v>17年</c:v>
              </c:pt>
              <c:pt idx="57">
                <c:v>18年</c:v>
              </c:pt>
              <c:pt idx="58">
                <c:v>19年</c:v>
              </c:pt>
              <c:pt idx="59">
                <c:v>20年</c:v>
              </c:pt>
              <c:pt idx="60">
                <c:v>21年</c:v>
              </c:pt>
              <c:pt idx="61">
                <c:v>22年</c:v>
              </c:pt>
              <c:pt idx="62">
                <c:v>23年</c:v>
              </c:pt>
              <c:pt idx="63">
                <c:v>24年</c:v>
              </c:pt>
              <c:pt idx="64">
                <c:v>25年</c:v>
              </c:pt>
              <c:pt idx="65">
                <c:v>26年</c:v>
              </c:pt>
              <c:pt idx="66">
                <c:v>27年</c:v>
              </c:pt>
            </c:strLit>
          </c:cat>
          <c:val>
            <c:numLit>
              <c:formatCode>General</c:formatCode>
              <c:ptCount val="71"/>
              <c:pt idx="0">
                <c:v>19</c:v>
              </c:pt>
              <c:pt idx="1">
                <c:v>19</c:v>
              </c:pt>
              <c:pt idx="2">
                <c:v>19</c:v>
              </c:pt>
              <c:pt idx="3">
                <c:v>20</c:v>
              </c:pt>
              <c:pt idx="4">
                <c:v>21</c:v>
              </c:pt>
              <c:pt idx="5">
                <c:v>22</c:v>
              </c:pt>
              <c:pt idx="6">
                <c:v>26</c:v>
              </c:pt>
              <c:pt idx="7">
                <c:v>27</c:v>
              </c:pt>
              <c:pt idx="8">
                <c:v>29</c:v>
              </c:pt>
              <c:pt idx="9">
                <c:v>31</c:v>
              </c:pt>
              <c:pt idx="10">
                <c:v>31</c:v>
              </c:pt>
              <c:pt idx="11">
                <c:v>32</c:v>
              </c:pt>
              <c:pt idx="12">
                <c:v>38</c:v>
              </c:pt>
              <c:pt idx="13">
                <c:v>39</c:v>
              </c:pt>
              <c:pt idx="14">
                <c:v>39</c:v>
              </c:pt>
              <c:pt idx="15">
                <c:v>39</c:v>
              </c:pt>
              <c:pt idx="16">
                <c:v>39</c:v>
              </c:pt>
              <c:pt idx="17">
                <c:v>38</c:v>
              </c:pt>
              <c:pt idx="18">
                <c:v>38</c:v>
              </c:pt>
              <c:pt idx="19">
                <c:v>38</c:v>
              </c:pt>
              <c:pt idx="20">
                <c:v>39</c:v>
              </c:pt>
              <c:pt idx="21">
                <c:v>39</c:v>
              </c:pt>
              <c:pt idx="22">
                <c:v>40</c:v>
              </c:pt>
              <c:pt idx="23">
                <c:v>41</c:v>
              </c:pt>
              <c:pt idx="24">
                <c:v>43</c:v>
              </c:pt>
              <c:pt idx="25">
                <c:v>45</c:v>
              </c:pt>
              <c:pt idx="26">
                <c:v>47</c:v>
              </c:pt>
              <c:pt idx="27">
                <c:v>48</c:v>
              </c:pt>
              <c:pt idx="28">
                <c:v>48</c:v>
              </c:pt>
              <c:pt idx="29">
                <c:v>50</c:v>
              </c:pt>
              <c:pt idx="30">
                <c:v>51</c:v>
              </c:pt>
              <c:pt idx="31">
                <c:v>53</c:v>
              </c:pt>
              <c:pt idx="32">
                <c:v>55</c:v>
              </c:pt>
              <c:pt idx="33">
                <c:v>55</c:v>
              </c:pt>
              <c:pt idx="34">
                <c:v>56</c:v>
              </c:pt>
              <c:pt idx="35">
                <c:v>57</c:v>
              </c:pt>
              <c:pt idx="36">
                <c:v>59</c:v>
              </c:pt>
              <c:pt idx="37">
                <c:v>59</c:v>
              </c:pt>
              <c:pt idx="38">
                <c:v>61</c:v>
              </c:pt>
              <c:pt idx="39">
                <c:v>63</c:v>
              </c:pt>
              <c:pt idx="40">
                <c:v>64</c:v>
              </c:pt>
              <c:pt idx="41">
                <c:v>65</c:v>
              </c:pt>
              <c:pt idx="42">
                <c:v>66</c:v>
              </c:pt>
              <c:pt idx="43">
                <c:v>67</c:v>
              </c:pt>
              <c:pt idx="44">
                <c:v>67</c:v>
              </c:pt>
              <c:pt idx="45">
                <c:v>67</c:v>
              </c:pt>
              <c:pt idx="46">
                <c:v>67</c:v>
              </c:pt>
              <c:pt idx="47">
                <c:v>67</c:v>
              </c:pt>
              <c:pt idx="48">
                <c:v>67</c:v>
              </c:pt>
              <c:pt idx="49">
                <c:v>67</c:v>
              </c:pt>
              <c:pt idx="50">
                <c:v>67</c:v>
              </c:pt>
              <c:pt idx="51">
                <c:v>68</c:v>
              </c:pt>
              <c:pt idx="52">
                <c:v>68</c:v>
              </c:pt>
              <c:pt idx="53">
                <c:v>68</c:v>
              </c:pt>
              <c:pt idx="54">
                <c:v>68</c:v>
              </c:pt>
              <c:pt idx="55">
                <c:v>68</c:v>
              </c:pt>
              <c:pt idx="56">
                <c:v>68</c:v>
              </c:pt>
              <c:pt idx="57">
                <c:v>68</c:v>
              </c:pt>
              <c:pt idx="58">
                <c:v>68</c:v>
              </c:pt>
              <c:pt idx="59">
                <c:v>69</c:v>
              </c:pt>
              <c:pt idx="60">
                <c:v>69</c:v>
              </c:pt>
              <c:pt idx="61">
                <c:v>69</c:v>
              </c:pt>
              <c:pt idx="62">
                <c:v>69</c:v>
              </c:pt>
              <c:pt idx="63">
                <c:v>69</c:v>
              </c:pt>
              <c:pt idx="64">
                <c:v>69</c:v>
              </c:pt>
              <c:pt idx="65">
                <c:v>69</c:v>
              </c:pt>
              <c:pt idx="66">
                <c:v>69</c:v>
              </c:pt>
              <c:pt idx="67">
                <c:v>69</c:v>
              </c:pt>
              <c:pt idx="68">
                <c:v>69</c:v>
              </c:pt>
              <c:pt idx="69">
                <c:v>69</c:v>
              </c:pt>
              <c:pt idx="70">
                <c:v>69</c:v>
              </c:pt>
            </c:numLit>
          </c:val>
          <c:extLst>
            <c:ext xmlns:c16="http://schemas.microsoft.com/office/drawing/2014/chart" uri="{C3380CC4-5D6E-409C-BE32-E72D297353CC}">
              <c16:uniqueId val="{00000001-0CFE-463E-8757-22187FB3E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28135912"/>
        <c:axId val="1"/>
      </c:barChart>
      <c:lineChart>
        <c:grouping val="standard"/>
        <c:varyColors val="0"/>
        <c:ser>
          <c:idx val="2"/>
          <c:order val="2"/>
          <c:tx>
            <c:v>小学校児童数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67"/>
              <c:pt idx="0">
                <c:v>昭和24年</c:v>
              </c:pt>
              <c:pt idx="1">
                <c:v>25年</c:v>
              </c:pt>
              <c:pt idx="2">
                <c:v>26年</c:v>
              </c:pt>
              <c:pt idx="3">
                <c:v>27年</c:v>
              </c:pt>
              <c:pt idx="4">
                <c:v>28年</c:v>
              </c:pt>
              <c:pt idx="5">
                <c:v>29年</c:v>
              </c:pt>
              <c:pt idx="6">
                <c:v>30年</c:v>
              </c:pt>
              <c:pt idx="7">
                <c:v>31年</c:v>
              </c:pt>
              <c:pt idx="8">
                <c:v>32年</c:v>
              </c:pt>
              <c:pt idx="9">
                <c:v>33年</c:v>
              </c:pt>
              <c:pt idx="10">
                <c:v>34年</c:v>
              </c:pt>
              <c:pt idx="11">
                <c:v>35年</c:v>
              </c:pt>
              <c:pt idx="12">
                <c:v>36年</c:v>
              </c:pt>
              <c:pt idx="13">
                <c:v>37年</c:v>
              </c:pt>
              <c:pt idx="14">
                <c:v>38年</c:v>
              </c:pt>
              <c:pt idx="15">
                <c:v>39年</c:v>
              </c:pt>
              <c:pt idx="16">
                <c:v>40年</c:v>
              </c:pt>
              <c:pt idx="17">
                <c:v>41年</c:v>
              </c:pt>
              <c:pt idx="18">
                <c:v>42年</c:v>
              </c:pt>
              <c:pt idx="19">
                <c:v>43年</c:v>
              </c:pt>
              <c:pt idx="20">
                <c:v>44年</c:v>
              </c:pt>
              <c:pt idx="21">
                <c:v>45年</c:v>
              </c:pt>
              <c:pt idx="22">
                <c:v>46年</c:v>
              </c:pt>
              <c:pt idx="23">
                <c:v>47年</c:v>
              </c:pt>
              <c:pt idx="24">
                <c:v>48年</c:v>
              </c:pt>
              <c:pt idx="25">
                <c:v>49年</c:v>
              </c:pt>
              <c:pt idx="26">
                <c:v>50年</c:v>
              </c:pt>
              <c:pt idx="27">
                <c:v>51年</c:v>
              </c:pt>
              <c:pt idx="28">
                <c:v>52年</c:v>
              </c:pt>
              <c:pt idx="29">
                <c:v>53年</c:v>
              </c:pt>
              <c:pt idx="30">
                <c:v>54年</c:v>
              </c:pt>
              <c:pt idx="31">
                <c:v>55年</c:v>
              </c:pt>
              <c:pt idx="32">
                <c:v>56年</c:v>
              </c:pt>
              <c:pt idx="33">
                <c:v>57年</c:v>
              </c:pt>
              <c:pt idx="34">
                <c:v>58年</c:v>
              </c:pt>
              <c:pt idx="35">
                <c:v>59年</c:v>
              </c:pt>
              <c:pt idx="36">
                <c:v>60年</c:v>
              </c:pt>
              <c:pt idx="37">
                <c:v>61年</c:v>
              </c:pt>
              <c:pt idx="38">
                <c:v>62年</c:v>
              </c:pt>
              <c:pt idx="39">
                <c:v>63年</c:v>
              </c:pt>
              <c:pt idx="40">
                <c:v>平成元年</c:v>
              </c:pt>
              <c:pt idx="41">
                <c:v>2年</c:v>
              </c:pt>
              <c:pt idx="42">
                <c:v>3年</c:v>
              </c:pt>
              <c:pt idx="43">
                <c:v>4年</c:v>
              </c:pt>
              <c:pt idx="44">
                <c:v>5年</c:v>
              </c:pt>
              <c:pt idx="45">
                <c:v>6年</c:v>
              </c:pt>
              <c:pt idx="46">
                <c:v>7年</c:v>
              </c:pt>
              <c:pt idx="47">
                <c:v>8年</c:v>
              </c:pt>
              <c:pt idx="48">
                <c:v>9年</c:v>
              </c:pt>
              <c:pt idx="49">
                <c:v>10年</c:v>
              </c:pt>
              <c:pt idx="50">
                <c:v>11年</c:v>
              </c:pt>
              <c:pt idx="51">
                <c:v>12年</c:v>
              </c:pt>
              <c:pt idx="52">
                <c:v>13年</c:v>
              </c:pt>
              <c:pt idx="53">
                <c:v>14年</c:v>
              </c:pt>
              <c:pt idx="54">
                <c:v>15年</c:v>
              </c:pt>
              <c:pt idx="55">
                <c:v>16年</c:v>
              </c:pt>
              <c:pt idx="56">
                <c:v>17年</c:v>
              </c:pt>
              <c:pt idx="57">
                <c:v>18年</c:v>
              </c:pt>
              <c:pt idx="58">
                <c:v>19年</c:v>
              </c:pt>
              <c:pt idx="59">
                <c:v>20年</c:v>
              </c:pt>
              <c:pt idx="60">
                <c:v>21年</c:v>
              </c:pt>
              <c:pt idx="61">
                <c:v>22年</c:v>
              </c:pt>
              <c:pt idx="62">
                <c:v>23年</c:v>
              </c:pt>
              <c:pt idx="63">
                <c:v>24年</c:v>
              </c:pt>
              <c:pt idx="64">
                <c:v>25年</c:v>
              </c:pt>
              <c:pt idx="65">
                <c:v>26年</c:v>
              </c:pt>
              <c:pt idx="66">
                <c:v>27年</c:v>
              </c:pt>
            </c:strLit>
          </c:cat>
          <c:val>
            <c:numLit>
              <c:formatCode>General</c:formatCode>
              <c:ptCount val="71"/>
              <c:pt idx="0">
                <c:v>42058</c:v>
              </c:pt>
              <c:pt idx="1">
                <c:v>45061</c:v>
              </c:pt>
              <c:pt idx="2">
                <c:v>48262</c:v>
              </c:pt>
              <c:pt idx="3">
                <c:v>49117</c:v>
              </c:pt>
              <c:pt idx="4">
                <c:v>51327</c:v>
              </c:pt>
              <c:pt idx="5">
                <c:v>55146</c:v>
              </c:pt>
              <c:pt idx="6">
                <c:v>68442</c:v>
              </c:pt>
              <c:pt idx="7">
                <c:v>72356</c:v>
              </c:pt>
              <c:pt idx="8">
                <c:v>75359</c:v>
              </c:pt>
              <c:pt idx="9">
                <c:v>79646</c:v>
              </c:pt>
              <c:pt idx="10">
                <c:v>79442</c:v>
              </c:pt>
              <c:pt idx="11">
                <c:v>76305</c:v>
              </c:pt>
              <c:pt idx="12">
                <c:v>74997</c:v>
              </c:pt>
              <c:pt idx="13">
                <c:v>70749</c:v>
              </c:pt>
              <c:pt idx="14">
                <c:v>67352</c:v>
              </c:pt>
              <c:pt idx="15">
                <c:v>64987</c:v>
              </c:pt>
              <c:pt idx="16">
                <c:v>64453</c:v>
              </c:pt>
              <c:pt idx="17">
                <c:v>64621</c:v>
              </c:pt>
              <c:pt idx="18">
                <c:v>65246</c:v>
              </c:pt>
              <c:pt idx="19">
                <c:v>66321</c:v>
              </c:pt>
              <c:pt idx="20">
                <c:v>67905</c:v>
              </c:pt>
              <c:pt idx="21">
                <c:v>69968</c:v>
              </c:pt>
              <c:pt idx="22">
                <c:v>73101</c:v>
              </c:pt>
              <c:pt idx="23">
                <c:v>75641</c:v>
              </c:pt>
              <c:pt idx="24">
                <c:v>77472</c:v>
              </c:pt>
              <c:pt idx="25">
                <c:v>81180</c:v>
              </c:pt>
              <c:pt idx="26">
                <c:v>86062</c:v>
              </c:pt>
              <c:pt idx="27">
                <c:v>89397</c:v>
              </c:pt>
              <c:pt idx="28">
                <c:v>92206</c:v>
              </c:pt>
              <c:pt idx="29">
                <c:v>95526</c:v>
              </c:pt>
              <c:pt idx="30">
                <c:v>100015</c:v>
              </c:pt>
              <c:pt idx="31">
                <c:v>102765</c:v>
              </c:pt>
              <c:pt idx="32">
                <c:v>105076</c:v>
              </c:pt>
              <c:pt idx="33">
                <c:v>105979</c:v>
              </c:pt>
              <c:pt idx="34">
                <c:v>105784</c:v>
              </c:pt>
              <c:pt idx="35">
                <c:v>104550</c:v>
              </c:pt>
              <c:pt idx="36">
                <c:v>102960</c:v>
              </c:pt>
              <c:pt idx="37">
                <c:v>100953</c:v>
              </c:pt>
              <c:pt idx="38">
                <c:v>98483</c:v>
              </c:pt>
              <c:pt idx="39">
                <c:v>96672</c:v>
              </c:pt>
              <c:pt idx="40">
                <c:v>95701</c:v>
              </c:pt>
              <c:pt idx="41">
                <c:v>94445</c:v>
              </c:pt>
              <c:pt idx="42">
                <c:v>92840</c:v>
              </c:pt>
              <c:pt idx="43">
                <c:v>90855</c:v>
              </c:pt>
              <c:pt idx="44">
                <c:v>88752</c:v>
              </c:pt>
              <c:pt idx="45">
                <c:v>86354</c:v>
              </c:pt>
              <c:pt idx="46">
                <c:v>83589</c:v>
              </c:pt>
              <c:pt idx="47">
                <c:v>80912</c:v>
              </c:pt>
              <c:pt idx="48">
                <c:v>78170</c:v>
              </c:pt>
              <c:pt idx="49">
                <c:v>76287</c:v>
              </c:pt>
              <c:pt idx="50">
                <c:v>74587</c:v>
              </c:pt>
              <c:pt idx="51">
                <c:v>73466</c:v>
              </c:pt>
              <c:pt idx="52">
                <c:v>73155</c:v>
              </c:pt>
              <c:pt idx="53">
                <c:v>73268</c:v>
              </c:pt>
              <c:pt idx="54">
                <c:v>73703</c:v>
              </c:pt>
              <c:pt idx="55">
                <c:v>73931</c:v>
              </c:pt>
              <c:pt idx="56">
                <c:v>74265</c:v>
              </c:pt>
              <c:pt idx="57">
                <c:v>75016</c:v>
              </c:pt>
              <c:pt idx="58">
                <c:v>75212</c:v>
              </c:pt>
              <c:pt idx="59">
                <c:v>75818</c:v>
              </c:pt>
              <c:pt idx="60">
                <c:v>76016</c:v>
              </c:pt>
              <c:pt idx="61">
                <c:v>76021</c:v>
              </c:pt>
              <c:pt idx="62">
                <c:v>75925</c:v>
              </c:pt>
              <c:pt idx="63">
                <c:v>75683</c:v>
              </c:pt>
              <c:pt idx="64">
                <c:v>76057</c:v>
              </c:pt>
              <c:pt idx="65">
                <c:v>76774</c:v>
              </c:pt>
              <c:pt idx="66">
                <c:v>77544</c:v>
              </c:pt>
              <c:pt idx="67">
                <c:v>78730</c:v>
              </c:pt>
              <c:pt idx="68">
                <c:v>80077</c:v>
              </c:pt>
              <c:pt idx="69">
                <c:v>81615</c:v>
              </c:pt>
              <c:pt idx="70">
                <c:v>82303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CFE-463E-8757-22187FB3E436}"/>
            </c:ext>
          </c:extLst>
        </c:ser>
        <c:ser>
          <c:idx val="3"/>
          <c:order val="3"/>
          <c:tx>
            <c:v>中学校生徒数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67"/>
              <c:pt idx="0">
                <c:v>昭和24年</c:v>
              </c:pt>
              <c:pt idx="1">
                <c:v>25年</c:v>
              </c:pt>
              <c:pt idx="2">
                <c:v>26年</c:v>
              </c:pt>
              <c:pt idx="3">
                <c:v>27年</c:v>
              </c:pt>
              <c:pt idx="4">
                <c:v>28年</c:v>
              </c:pt>
              <c:pt idx="5">
                <c:v>29年</c:v>
              </c:pt>
              <c:pt idx="6">
                <c:v>30年</c:v>
              </c:pt>
              <c:pt idx="7">
                <c:v>31年</c:v>
              </c:pt>
              <c:pt idx="8">
                <c:v>32年</c:v>
              </c:pt>
              <c:pt idx="9">
                <c:v>33年</c:v>
              </c:pt>
              <c:pt idx="10">
                <c:v>34年</c:v>
              </c:pt>
              <c:pt idx="11">
                <c:v>35年</c:v>
              </c:pt>
              <c:pt idx="12">
                <c:v>36年</c:v>
              </c:pt>
              <c:pt idx="13">
                <c:v>37年</c:v>
              </c:pt>
              <c:pt idx="14">
                <c:v>38年</c:v>
              </c:pt>
              <c:pt idx="15">
                <c:v>39年</c:v>
              </c:pt>
              <c:pt idx="16">
                <c:v>40年</c:v>
              </c:pt>
              <c:pt idx="17">
                <c:v>41年</c:v>
              </c:pt>
              <c:pt idx="18">
                <c:v>42年</c:v>
              </c:pt>
              <c:pt idx="19">
                <c:v>43年</c:v>
              </c:pt>
              <c:pt idx="20">
                <c:v>44年</c:v>
              </c:pt>
              <c:pt idx="21">
                <c:v>45年</c:v>
              </c:pt>
              <c:pt idx="22">
                <c:v>46年</c:v>
              </c:pt>
              <c:pt idx="23">
                <c:v>47年</c:v>
              </c:pt>
              <c:pt idx="24">
                <c:v>48年</c:v>
              </c:pt>
              <c:pt idx="25">
                <c:v>49年</c:v>
              </c:pt>
              <c:pt idx="26">
                <c:v>50年</c:v>
              </c:pt>
              <c:pt idx="27">
                <c:v>51年</c:v>
              </c:pt>
              <c:pt idx="28">
                <c:v>52年</c:v>
              </c:pt>
              <c:pt idx="29">
                <c:v>53年</c:v>
              </c:pt>
              <c:pt idx="30">
                <c:v>54年</c:v>
              </c:pt>
              <c:pt idx="31">
                <c:v>55年</c:v>
              </c:pt>
              <c:pt idx="32">
                <c:v>56年</c:v>
              </c:pt>
              <c:pt idx="33">
                <c:v>57年</c:v>
              </c:pt>
              <c:pt idx="34">
                <c:v>58年</c:v>
              </c:pt>
              <c:pt idx="35">
                <c:v>59年</c:v>
              </c:pt>
              <c:pt idx="36">
                <c:v>60年</c:v>
              </c:pt>
              <c:pt idx="37">
                <c:v>61年</c:v>
              </c:pt>
              <c:pt idx="38">
                <c:v>62年</c:v>
              </c:pt>
              <c:pt idx="39">
                <c:v>63年</c:v>
              </c:pt>
              <c:pt idx="40">
                <c:v>平成元年</c:v>
              </c:pt>
              <c:pt idx="41">
                <c:v>2年</c:v>
              </c:pt>
              <c:pt idx="42">
                <c:v>3年</c:v>
              </c:pt>
              <c:pt idx="43">
                <c:v>4年</c:v>
              </c:pt>
              <c:pt idx="44">
                <c:v>5年</c:v>
              </c:pt>
              <c:pt idx="45">
                <c:v>6年</c:v>
              </c:pt>
              <c:pt idx="46">
                <c:v>7年</c:v>
              </c:pt>
              <c:pt idx="47">
                <c:v>8年</c:v>
              </c:pt>
              <c:pt idx="48">
                <c:v>9年</c:v>
              </c:pt>
              <c:pt idx="49">
                <c:v>10年</c:v>
              </c:pt>
              <c:pt idx="50">
                <c:v>11年</c:v>
              </c:pt>
              <c:pt idx="51">
                <c:v>12年</c:v>
              </c:pt>
              <c:pt idx="52">
                <c:v>13年</c:v>
              </c:pt>
              <c:pt idx="53">
                <c:v>14年</c:v>
              </c:pt>
              <c:pt idx="54">
                <c:v>15年</c:v>
              </c:pt>
              <c:pt idx="55">
                <c:v>16年</c:v>
              </c:pt>
              <c:pt idx="56">
                <c:v>17年</c:v>
              </c:pt>
              <c:pt idx="57">
                <c:v>18年</c:v>
              </c:pt>
              <c:pt idx="58">
                <c:v>19年</c:v>
              </c:pt>
              <c:pt idx="59">
                <c:v>20年</c:v>
              </c:pt>
              <c:pt idx="60">
                <c:v>21年</c:v>
              </c:pt>
              <c:pt idx="61">
                <c:v>22年</c:v>
              </c:pt>
              <c:pt idx="62">
                <c:v>23年</c:v>
              </c:pt>
              <c:pt idx="63">
                <c:v>24年</c:v>
              </c:pt>
              <c:pt idx="64">
                <c:v>25年</c:v>
              </c:pt>
              <c:pt idx="65">
                <c:v>26年</c:v>
              </c:pt>
              <c:pt idx="66">
                <c:v>27年</c:v>
              </c:pt>
            </c:strLit>
          </c:cat>
          <c:val>
            <c:numLit>
              <c:formatCode>General</c:formatCode>
              <c:ptCount val="71"/>
              <c:pt idx="0">
                <c:v>15642</c:v>
              </c:pt>
              <c:pt idx="1">
                <c:v>17049</c:v>
              </c:pt>
              <c:pt idx="2">
                <c:v>17446</c:v>
              </c:pt>
              <c:pt idx="3">
                <c:v>19598</c:v>
              </c:pt>
              <c:pt idx="4">
                <c:v>22082</c:v>
              </c:pt>
              <c:pt idx="5">
                <c:v>25253</c:v>
              </c:pt>
              <c:pt idx="6">
                <c:v>28367</c:v>
              </c:pt>
              <c:pt idx="7">
                <c:v>27804</c:v>
              </c:pt>
              <c:pt idx="8">
                <c:v>27457</c:v>
              </c:pt>
              <c:pt idx="9">
                <c:v>27665</c:v>
              </c:pt>
              <c:pt idx="10">
                <c:v>28949</c:v>
              </c:pt>
              <c:pt idx="11">
                <c:v>33084</c:v>
              </c:pt>
              <c:pt idx="12">
                <c:v>42172</c:v>
              </c:pt>
              <c:pt idx="13">
                <c:v>45081</c:v>
              </c:pt>
              <c:pt idx="14">
                <c:v>44086</c:v>
              </c:pt>
              <c:pt idx="15">
                <c:v>40797</c:v>
              </c:pt>
              <c:pt idx="16">
                <c:v>37496</c:v>
              </c:pt>
              <c:pt idx="17">
                <c:v>35068</c:v>
              </c:pt>
              <c:pt idx="18">
                <c:v>32980</c:v>
              </c:pt>
              <c:pt idx="19">
                <c:v>31667</c:v>
              </c:pt>
              <c:pt idx="20">
                <c:v>30528</c:v>
              </c:pt>
              <c:pt idx="21">
                <c:v>30368</c:v>
              </c:pt>
              <c:pt idx="22">
                <c:v>31635</c:v>
              </c:pt>
              <c:pt idx="23">
                <c:v>32634</c:v>
              </c:pt>
              <c:pt idx="24">
                <c:v>33292</c:v>
              </c:pt>
              <c:pt idx="25">
                <c:v>33452</c:v>
              </c:pt>
              <c:pt idx="26">
                <c:v>34524</c:v>
              </c:pt>
              <c:pt idx="27">
                <c:v>35555</c:v>
              </c:pt>
              <c:pt idx="28">
                <c:v>37390</c:v>
              </c:pt>
              <c:pt idx="29">
                <c:v>38907</c:v>
              </c:pt>
              <c:pt idx="30">
                <c:v>39207</c:v>
              </c:pt>
              <c:pt idx="31">
                <c:v>40804</c:v>
              </c:pt>
              <c:pt idx="32">
                <c:v>42911</c:v>
              </c:pt>
              <c:pt idx="33">
                <c:v>45813</c:v>
              </c:pt>
              <c:pt idx="34">
                <c:v>46929</c:v>
              </c:pt>
              <c:pt idx="35">
                <c:v>48070</c:v>
              </c:pt>
              <c:pt idx="36">
                <c:v>49711</c:v>
              </c:pt>
              <c:pt idx="37">
                <c:v>51439</c:v>
              </c:pt>
              <c:pt idx="38">
                <c:v>52165</c:v>
              </c:pt>
              <c:pt idx="39">
                <c:v>51447</c:v>
              </c:pt>
              <c:pt idx="40">
                <c:v>49469</c:v>
              </c:pt>
              <c:pt idx="41">
                <c:v>47785</c:v>
              </c:pt>
              <c:pt idx="42">
                <c:v>46941</c:v>
              </c:pt>
              <c:pt idx="43">
                <c:v>46261</c:v>
              </c:pt>
              <c:pt idx="44">
                <c:v>45070</c:v>
              </c:pt>
              <c:pt idx="45">
                <c:v>43467</c:v>
              </c:pt>
              <c:pt idx="46">
                <c:v>42432</c:v>
              </c:pt>
              <c:pt idx="47">
                <c:v>41977</c:v>
              </c:pt>
              <c:pt idx="48">
                <c:v>41741</c:v>
              </c:pt>
              <c:pt idx="49">
                <c:v>40988</c:v>
              </c:pt>
              <c:pt idx="50">
                <c:v>40004</c:v>
              </c:pt>
              <c:pt idx="51">
                <c:v>38417</c:v>
              </c:pt>
              <c:pt idx="52">
                <c:v>37271</c:v>
              </c:pt>
              <c:pt idx="53">
                <c:v>35839</c:v>
              </c:pt>
              <c:pt idx="54">
                <c:v>34858</c:v>
              </c:pt>
              <c:pt idx="55">
                <c:v>34288</c:v>
              </c:pt>
              <c:pt idx="56">
                <c:v>34107</c:v>
              </c:pt>
              <c:pt idx="57">
                <c:v>34153</c:v>
              </c:pt>
              <c:pt idx="58">
                <c:v>34476</c:v>
              </c:pt>
              <c:pt idx="59">
                <c:v>34588</c:v>
              </c:pt>
              <c:pt idx="60">
                <c:v>34970</c:v>
              </c:pt>
              <c:pt idx="61">
                <c:v>35049</c:v>
              </c:pt>
              <c:pt idx="62">
                <c:v>35451</c:v>
              </c:pt>
              <c:pt idx="63">
                <c:v>35609</c:v>
              </c:pt>
              <c:pt idx="64">
                <c:v>35762</c:v>
              </c:pt>
              <c:pt idx="65">
                <c:v>36060</c:v>
              </c:pt>
              <c:pt idx="66">
                <c:v>36142</c:v>
              </c:pt>
              <c:pt idx="67">
                <c:v>36075</c:v>
              </c:pt>
              <c:pt idx="68">
                <c:v>35735</c:v>
              </c:pt>
              <c:pt idx="69">
                <c:v>35183</c:v>
              </c:pt>
              <c:pt idx="70">
                <c:v>35470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CFE-463E-8757-22187FB3E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8135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"/>
        <c:scaling>
          <c:orientation val="minMax"/>
          <c:max val="30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校</a:t>
                </a:r>
              </a:p>
            </c:rich>
          </c:tx>
          <c:layout>
            <c:manualLayout>
              <c:xMode val="edge"/>
              <c:yMode val="edge"/>
              <c:x val="2.228676530905448E-2"/>
              <c:y val="8.2781392411478295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8135912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0.93120257129514761"/>
              <c:y val="8.2781392411478295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428280488760552E-2"/>
          <c:y val="5.2831989407837586E-2"/>
          <c:w val="0.12030078030659584"/>
          <c:h val="0.1495019507681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12</xdr:col>
      <xdr:colOff>972897</xdr:colOff>
      <xdr:row>35</xdr:row>
      <xdr:rowOff>4104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0.44739</cdr:x>
      <cdr:y>0.61729</cdr:y>
    </cdr:from>
    <cdr:to>
      <cdr:x>0.61278</cdr:x>
      <cdr:y>0.7267</cdr:y>
    </cdr:to>
    <cdr:sp macro="" textlink="">
      <cdr:nvSpPr>
        <cdr:cNvPr id="3079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03400" y="3482863"/>
          <a:ext cx="1627826" cy="617314"/>
        </a:xfrm>
        <a:prstGeom xmlns:a="http://schemas.openxmlformats.org/drawingml/2006/main" prst="wedgeRoundRectCallout">
          <a:avLst>
            <a:gd name="adj1" fmla="val 3102"/>
            <a:gd name="adj2" fmla="val -116069"/>
            <a:gd name="adj3" fmla="val 16667"/>
          </a:avLst>
        </a:prstGeom>
        <a:solidFill xmlns:a="http://schemas.openxmlformats.org/drawingml/2006/main">
          <a:srgbClr val="000080"/>
        </a:solidFill>
        <a:ln xmlns:a="http://schemas.openxmlformats.org/drawingml/2006/main" w="9525" algn="ctr">
          <a:solidFill>
            <a:srgbClr val="00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18288" rIns="36576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100" b="1" i="0" strike="noStrike">
              <a:solidFill>
                <a:srgbClr val="FFFFFF"/>
              </a:solidFill>
              <a:latin typeface="ＭＳ Ｐゴシック"/>
              <a:ea typeface="ＭＳ Ｐゴシック"/>
            </a:rPr>
            <a:t>昭和６２年</a:t>
          </a:r>
        </a:p>
        <a:p xmlns:a="http://schemas.openxmlformats.org/drawingml/2006/main">
          <a:pPr algn="ctr" rtl="0">
            <a:defRPr sz="1000"/>
          </a:pPr>
          <a:r>
            <a:rPr lang="ja-JP" altLang="en-US" sz="1100" b="1" i="0" strike="noStrike">
              <a:solidFill>
                <a:srgbClr val="FFFFFF"/>
              </a:solidFill>
              <a:latin typeface="ＭＳ Ｐゴシック"/>
              <a:ea typeface="ＭＳ Ｐゴシック"/>
            </a:rPr>
            <a:t>５２，１６５人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100" b="1" i="0" strike="noStrike">
              <a:solidFill>
                <a:srgbClr val="FFFFFF"/>
              </a:solidFill>
              <a:latin typeface="ＭＳ Ｐゴシック"/>
              <a:ea typeface="ＭＳ Ｐゴシック"/>
            </a:rPr>
            <a:t>（中学校生徒数最大）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endParaRPr lang="ja-JP" altLang="en-US" sz="1100" b="1" i="0" strike="noStrike">
            <a:solidFill>
              <a:srgbClr val="FFFFFF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0.25088</cdr:x>
      <cdr:y>0.00678</cdr:y>
    </cdr:from>
    <cdr:to>
      <cdr:x>0.43979</cdr:x>
      <cdr:y>0.14422</cdr:y>
    </cdr:to>
    <cdr:sp macro="" textlink="">
      <cdr:nvSpPr>
        <cdr:cNvPr id="27652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2469225" y="38235"/>
          <a:ext cx="1859318" cy="775466"/>
        </a:xfrm>
        <a:prstGeom xmlns:a="http://schemas.openxmlformats.org/drawingml/2006/main" prst="wedgeRoundRectCallout">
          <a:avLst>
            <a:gd name="adj1" fmla="val -62398"/>
            <a:gd name="adj2" fmla="val 49787"/>
            <a:gd name="adj3" fmla="val 16667"/>
          </a:avLst>
        </a:prstGeom>
        <a:solidFill xmlns:a="http://schemas.openxmlformats.org/drawingml/2006/main">
          <a:srgbClr val="FF66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36576" tIns="18288" rIns="36576" bIns="18288" anchor="ctr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昭和５７年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１０５，９７９人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（小学校児童数最大）</a:t>
          </a:r>
          <a:endParaRPr lang="ja-JP" altLang="en-US"/>
        </a:p>
      </cdr:txBody>
    </cdr:sp>
  </cdr:relSizeAnchor>
  <cdr:relSizeAnchor xmlns:cdr="http://schemas.openxmlformats.org/drawingml/2006/chartDrawing">
    <cdr:from>
      <cdr:x>0.0291</cdr:x>
      <cdr:y>0.28044</cdr:y>
    </cdr:from>
    <cdr:to>
      <cdr:x>0.24524</cdr:x>
      <cdr:y>0.34658</cdr:y>
    </cdr:to>
    <cdr:sp macro="" textlink="">
      <cdr:nvSpPr>
        <cdr:cNvPr id="308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530" y="1619246"/>
          <a:ext cx="2126644" cy="3811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（注）学校数には分校を含む。</a:t>
          </a:r>
        </a:p>
      </cdr:txBody>
    </cdr:sp>
  </cdr:relSizeAnchor>
  <cdr:relSizeAnchor xmlns:cdr="http://schemas.openxmlformats.org/drawingml/2006/chartDrawing">
    <cdr:from>
      <cdr:x>0.7641</cdr:x>
      <cdr:y>0.08804</cdr:y>
    </cdr:from>
    <cdr:to>
      <cdr:x>0.89315</cdr:x>
      <cdr:y>0.19978</cdr:y>
    </cdr:to>
    <cdr:sp macro="" textlink="">
      <cdr:nvSpPr>
        <cdr:cNvPr id="3077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09164" y="489528"/>
          <a:ext cx="1268259" cy="621308"/>
        </a:xfrm>
        <a:prstGeom xmlns:a="http://schemas.openxmlformats.org/drawingml/2006/main" prst="wedgeRectCallout">
          <a:avLst>
            <a:gd name="adj1" fmla="val 79120"/>
            <a:gd name="adj2" fmla="val 132856"/>
          </a:avLst>
        </a:prstGeom>
        <a:solidFill xmlns:a="http://schemas.openxmlformats.org/drawingml/2006/main">
          <a:schemeClr val="bg1"/>
        </a:solidFill>
        <a:ln xmlns:a="http://schemas.openxmlformats.org/drawingml/2006/main" w="28575" algn="ctr">
          <a:solidFill>
            <a:srgbClr val="FF66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18288" rIns="36576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令和元年　</a:t>
          </a: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８２，３０３人</a:t>
          </a:r>
          <a:endParaRPr lang="ja-JP" altLang="en-US"/>
        </a:p>
      </cdr:txBody>
    </cdr:sp>
  </cdr:relSizeAnchor>
  <cdr:relSizeAnchor xmlns:cdr="http://schemas.openxmlformats.org/drawingml/2006/chartDrawing">
    <cdr:from>
      <cdr:x>0.77001</cdr:x>
      <cdr:y>0.74378</cdr:y>
    </cdr:from>
    <cdr:to>
      <cdr:x>0.87449</cdr:x>
      <cdr:y>0.82417</cdr:y>
    </cdr:to>
    <cdr:sp macro="" textlink="">
      <cdr:nvSpPr>
        <cdr:cNvPr id="27650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03742" y="4284571"/>
          <a:ext cx="1058863" cy="462394"/>
        </a:xfrm>
        <a:prstGeom xmlns:a="http://schemas.openxmlformats.org/drawingml/2006/main" prst="wedgeRectCallout">
          <a:avLst>
            <a:gd name="adj1" fmla="val 100000"/>
            <a:gd name="adj2" fmla="val -150000"/>
          </a:avLst>
        </a:prstGeom>
        <a:solidFill xmlns:a="http://schemas.openxmlformats.org/drawingml/2006/main">
          <a:srgbClr val="FFFFFF"/>
        </a:solidFill>
        <a:ln xmlns:a="http://schemas.openxmlformats.org/drawingml/2006/main" w="28575" algn="ctr">
          <a:solidFill>
            <a:srgbClr val="00008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36576" tIns="18288" rIns="36576" bIns="18288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令和元年</a:t>
          </a:r>
          <a:endParaRPr lang="en-US" altLang="ja-JP" sz="1000" b="1" i="0" baseline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３５，４７０人</a:t>
          </a:r>
          <a:endParaRPr lang="ja-JP" alt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0</xdr:rowOff>
    </xdr:from>
    <xdr:to>
      <xdr:col>15</xdr:col>
      <xdr:colOff>0</xdr:colOff>
      <xdr:row>12</xdr:row>
      <xdr:rowOff>0</xdr:rowOff>
    </xdr:to>
    <xdr:sp macro="" textlink="">
      <xdr:nvSpPr>
        <xdr:cNvPr id="2" name="正方形/長方形 1"/>
        <xdr:cNvSpPr/>
      </xdr:nvSpPr>
      <xdr:spPr>
        <a:xfrm>
          <a:off x="6308436" y="1459345"/>
          <a:ext cx="1634837" cy="87745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中学校：</a:t>
          </a:r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69</a:t>
          </a:r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校</a:t>
          </a:r>
        </a:p>
        <a:p>
          <a:pPr algn="ctr"/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1,124</a:t>
          </a:r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学級　</a:t>
          </a:r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35,470</a:t>
          </a:r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人</a:t>
          </a:r>
        </a:p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○１校あたり平均</a:t>
          </a:r>
        </a:p>
        <a:p>
          <a:pPr algn="ctr"/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16.3</a:t>
          </a:r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学級　</a:t>
          </a:r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514.1</a:t>
          </a:r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人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5</xdr:col>
      <xdr:colOff>0</xdr:colOff>
      <xdr:row>11</xdr:row>
      <xdr:rowOff>175490</xdr:rowOff>
    </xdr:to>
    <xdr:sp macro="" textlink="">
      <xdr:nvSpPr>
        <xdr:cNvPr id="3" name="正方形/長方形 2"/>
        <xdr:cNvSpPr/>
      </xdr:nvSpPr>
      <xdr:spPr>
        <a:xfrm>
          <a:off x="544945" y="1459345"/>
          <a:ext cx="2179782" cy="87745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小学校：</a:t>
          </a:r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145</a:t>
          </a:r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校</a:t>
          </a:r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うち休校</a:t>
          </a:r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校</a:t>
          </a:r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0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2,939</a:t>
          </a:r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学級　</a:t>
          </a:r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82,303</a:t>
          </a:r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人</a:t>
          </a:r>
        </a:p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○１校あたり平均</a:t>
          </a:r>
        </a:p>
        <a:p>
          <a:pPr algn="ctr"/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20.4</a:t>
          </a:r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学級　</a:t>
          </a:r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571.5</a:t>
          </a:r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人</a:t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3</xdr:col>
      <xdr:colOff>212437</xdr:colOff>
      <xdr:row>76</xdr:row>
      <xdr:rowOff>15394</xdr:rowOff>
    </xdr:to>
    <xdr:sp macro="" textlink="">
      <xdr:nvSpPr>
        <xdr:cNvPr id="4" name="正方形/長方形 3"/>
        <xdr:cNvSpPr/>
      </xdr:nvSpPr>
      <xdr:spPr>
        <a:xfrm>
          <a:off x="544945" y="13041745"/>
          <a:ext cx="1302328" cy="541867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上段：学校名　</a:t>
          </a:r>
          <a:endParaRPr kumimoji="1" lang="en-US" altLang="ja-JP" sz="10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下段：児童生徒数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428230</xdr:colOff>
      <xdr:row>30</xdr:row>
      <xdr:rowOff>16794</xdr:rowOff>
    </xdr:from>
    <xdr:to>
      <xdr:col>14</xdr:col>
      <xdr:colOff>369454</xdr:colOff>
      <xdr:row>31</xdr:row>
      <xdr:rowOff>159537</xdr:rowOff>
    </xdr:to>
    <xdr:sp macro="" textlink="">
      <xdr:nvSpPr>
        <xdr:cNvPr id="2" name="正方形/長方形 1"/>
        <xdr:cNvSpPr/>
      </xdr:nvSpPr>
      <xdr:spPr>
        <a:xfrm>
          <a:off x="6173248" y="4330176"/>
          <a:ext cx="1271261" cy="31823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調査票から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&#12487;&#12540;&#12479;.WK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S41"/>
  <sheetViews>
    <sheetView zoomScaleNormal="100" zoomScaleSheetLayoutView="100" workbookViewId="0">
      <pane ySplit="5" topLeftCell="A6" activePane="bottomLeft" state="frozen"/>
      <selection pane="bottomLeft" activeCell="A6" sqref="A6:B6"/>
    </sheetView>
  </sheetViews>
  <sheetFormatPr defaultRowHeight="17.100000000000001" customHeight="1" x14ac:dyDescent="0.4"/>
  <cols>
    <col min="1" max="1" width="2.75" style="2" customWidth="1"/>
    <col min="2" max="2" width="10.125" style="2" customWidth="1"/>
    <col min="3" max="3" width="5.625" style="2" customWidth="1"/>
    <col min="4" max="4" width="7.625" style="2" customWidth="1"/>
    <col min="5" max="5" width="6" style="2" customWidth="1"/>
    <col min="6" max="6" width="7.5" style="2" customWidth="1"/>
    <col min="7" max="11" width="6" style="2" customWidth="1"/>
    <col min="12" max="13" width="5.25" style="2" bestFit="1" customWidth="1"/>
    <col min="14" max="14" width="6" style="2" customWidth="1"/>
    <col min="15" max="256" width="9" style="2"/>
    <col min="257" max="257" width="2.75" style="2" customWidth="1"/>
    <col min="258" max="258" width="6.875" style="2" customWidth="1"/>
    <col min="259" max="259" width="5.625" style="2" customWidth="1"/>
    <col min="260" max="270" width="6.375" style="2" customWidth="1"/>
    <col min="271" max="512" width="9" style="2"/>
    <col min="513" max="513" width="2.75" style="2" customWidth="1"/>
    <col min="514" max="514" width="6.875" style="2" customWidth="1"/>
    <col min="515" max="515" width="5.625" style="2" customWidth="1"/>
    <col min="516" max="526" width="6.375" style="2" customWidth="1"/>
    <col min="527" max="768" width="9" style="2"/>
    <col min="769" max="769" width="2.75" style="2" customWidth="1"/>
    <col min="770" max="770" width="6.875" style="2" customWidth="1"/>
    <col min="771" max="771" width="5.625" style="2" customWidth="1"/>
    <col min="772" max="782" width="6.375" style="2" customWidth="1"/>
    <col min="783" max="1024" width="9" style="2"/>
    <col min="1025" max="1025" width="2.75" style="2" customWidth="1"/>
    <col min="1026" max="1026" width="6.875" style="2" customWidth="1"/>
    <col min="1027" max="1027" width="5.625" style="2" customWidth="1"/>
    <col min="1028" max="1038" width="6.375" style="2" customWidth="1"/>
    <col min="1039" max="1280" width="9" style="2"/>
    <col min="1281" max="1281" width="2.75" style="2" customWidth="1"/>
    <col min="1282" max="1282" width="6.875" style="2" customWidth="1"/>
    <col min="1283" max="1283" width="5.625" style="2" customWidth="1"/>
    <col min="1284" max="1294" width="6.375" style="2" customWidth="1"/>
    <col min="1295" max="1536" width="9" style="2"/>
    <col min="1537" max="1537" width="2.75" style="2" customWidth="1"/>
    <col min="1538" max="1538" width="6.875" style="2" customWidth="1"/>
    <col min="1539" max="1539" width="5.625" style="2" customWidth="1"/>
    <col min="1540" max="1550" width="6.375" style="2" customWidth="1"/>
    <col min="1551" max="1792" width="9" style="2"/>
    <col min="1793" max="1793" width="2.75" style="2" customWidth="1"/>
    <col min="1794" max="1794" width="6.875" style="2" customWidth="1"/>
    <col min="1795" max="1795" width="5.625" style="2" customWidth="1"/>
    <col min="1796" max="1806" width="6.375" style="2" customWidth="1"/>
    <col min="1807" max="2048" width="9" style="2"/>
    <col min="2049" max="2049" width="2.75" style="2" customWidth="1"/>
    <col min="2050" max="2050" width="6.875" style="2" customWidth="1"/>
    <col min="2051" max="2051" width="5.625" style="2" customWidth="1"/>
    <col min="2052" max="2062" width="6.375" style="2" customWidth="1"/>
    <col min="2063" max="2304" width="9" style="2"/>
    <col min="2305" max="2305" width="2.75" style="2" customWidth="1"/>
    <col min="2306" max="2306" width="6.875" style="2" customWidth="1"/>
    <col min="2307" max="2307" width="5.625" style="2" customWidth="1"/>
    <col min="2308" max="2318" width="6.375" style="2" customWidth="1"/>
    <col min="2319" max="2560" width="9" style="2"/>
    <col min="2561" max="2561" width="2.75" style="2" customWidth="1"/>
    <col min="2562" max="2562" width="6.875" style="2" customWidth="1"/>
    <col min="2563" max="2563" width="5.625" style="2" customWidth="1"/>
    <col min="2564" max="2574" width="6.375" style="2" customWidth="1"/>
    <col min="2575" max="2816" width="9" style="2"/>
    <col min="2817" max="2817" width="2.75" style="2" customWidth="1"/>
    <col min="2818" max="2818" width="6.875" style="2" customWidth="1"/>
    <col min="2819" max="2819" width="5.625" style="2" customWidth="1"/>
    <col min="2820" max="2830" width="6.375" style="2" customWidth="1"/>
    <col min="2831" max="3072" width="9" style="2"/>
    <col min="3073" max="3073" width="2.75" style="2" customWidth="1"/>
    <col min="3074" max="3074" width="6.875" style="2" customWidth="1"/>
    <col min="3075" max="3075" width="5.625" style="2" customWidth="1"/>
    <col min="3076" max="3086" width="6.375" style="2" customWidth="1"/>
    <col min="3087" max="3328" width="9" style="2"/>
    <col min="3329" max="3329" width="2.75" style="2" customWidth="1"/>
    <col min="3330" max="3330" width="6.875" style="2" customWidth="1"/>
    <col min="3331" max="3331" width="5.625" style="2" customWidth="1"/>
    <col min="3332" max="3342" width="6.375" style="2" customWidth="1"/>
    <col min="3343" max="3584" width="9" style="2"/>
    <col min="3585" max="3585" width="2.75" style="2" customWidth="1"/>
    <col min="3586" max="3586" width="6.875" style="2" customWidth="1"/>
    <col min="3587" max="3587" width="5.625" style="2" customWidth="1"/>
    <col min="3588" max="3598" width="6.375" style="2" customWidth="1"/>
    <col min="3599" max="3840" width="9" style="2"/>
    <col min="3841" max="3841" width="2.75" style="2" customWidth="1"/>
    <col min="3842" max="3842" width="6.875" style="2" customWidth="1"/>
    <col min="3843" max="3843" width="5.625" style="2" customWidth="1"/>
    <col min="3844" max="3854" width="6.375" style="2" customWidth="1"/>
    <col min="3855" max="4096" width="9" style="2"/>
    <col min="4097" max="4097" width="2.75" style="2" customWidth="1"/>
    <col min="4098" max="4098" width="6.875" style="2" customWidth="1"/>
    <col min="4099" max="4099" width="5.625" style="2" customWidth="1"/>
    <col min="4100" max="4110" width="6.375" style="2" customWidth="1"/>
    <col min="4111" max="4352" width="9" style="2"/>
    <col min="4353" max="4353" width="2.75" style="2" customWidth="1"/>
    <col min="4354" max="4354" width="6.875" style="2" customWidth="1"/>
    <col min="4355" max="4355" width="5.625" style="2" customWidth="1"/>
    <col min="4356" max="4366" width="6.375" style="2" customWidth="1"/>
    <col min="4367" max="4608" width="9" style="2"/>
    <col min="4609" max="4609" width="2.75" style="2" customWidth="1"/>
    <col min="4610" max="4610" width="6.875" style="2" customWidth="1"/>
    <col min="4611" max="4611" width="5.625" style="2" customWidth="1"/>
    <col min="4612" max="4622" width="6.375" style="2" customWidth="1"/>
    <col min="4623" max="4864" width="9" style="2"/>
    <col min="4865" max="4865" width="2.75" style="2" customWidth="1"/>
    <col min="4866" max="4866" width="6.875" style="2" customWidth="1"/>
    <col min="4867" max="4867" width="5.625" style="2" customWidth="1"/>
    <col min="4868" max="4878" width="6.375" style="2" customWidth="1"/>
    <col min="4879" max="5120" width="9" style="2"/>
    <col min="5121" max="5121" width="2.75" style="2" customWidth="1"/>
    <col min="5122" max="5122" width="6.875" style="2" customWidth="1"/>
    <col min="5123" max="5123" width="5.625" style="2" customWidth="1"/>
    <col min="5124" max="5134" width="6.375" style="2" customWidth="1"/>
    <col min="5135" max="5376" width="9" style="2"/>
    <col min="5377" max="5377" width="2.75" style="2" customWidth="1"/>
    <col min="5378" max="5378" width="6.875" style="2" customWidth="1"/>
    <col min="5379" max="5379" width="5.625" style="2" customWidth="1"/>
    <col min="5380" max="5390" width="6.375" style="2" customWidth="1"/>
    <col min="5391" max="5632" width="9" style="2"/>
    <col min="5633" max="5633" width="2.75" style="2" customWidth="1"/>
    <col min="5634" max="5634" width="6.875" style="2" customWidth="1"/>
    <col min="5635" max="5635" width="5.625" style="2" customWidth="1"/>
    <col min="5636" max="5646" width="6.375" style="2" customWidth="1"/>
    <col min="5647" max="5888" width="9" style="2"/>
    <col min="5889" max="5889" width="2.75" style="2" customWidth="1"/>
    <col min="5890" max="5890" width="6.875" style="2" customWidth="1"/>
    <col min="5891" max="5891" width="5.625" style="2" customWidth="1"/>
    <col min="5892" max="5902" width="6.375" style="2" customWidth="1"/>
    <col min="5903" max="6144" width="9" style="2"/>
    <col min="6145" max="6145" width="2.75" style="2" customWidth="1"/>
    <col min="6146" max="6146" width="6.875" style="2" customWidth="1"/>
    <col min="6147" max="6147" width="5.625" style="2" customWidth="1"/>
    <col min="6148" max="6158" width="6.375" style="2" customWidth="1"/>
    <col min="6159" max="6400" width="9" style="2"/>
    <col min="6401" max="6401" width="2.75" style="2" customWidth="1"/>
    <col min="6402" max="6402" width="6.875" style="2" customWidth="1"/>
    <col min="6403" max="6403" width="5.625" style="2" customWidth="1"/>
    <col min="6404" max="6414" width="6.375" style="2" customWidth="1"/>
    <col min="6415" max="6656" width="9" style="2"/>
    <col min="6657" max="6657" width="2.75" style="2" customWidth="1"/>
    <col min="6658" max="6658" width="6.875" style="2" customWidth="1"/>
    <col min="6659" max="6659" width="5.625" style="2" customWidth="1"/>
    <col min="6660" max="6670" width="6.375" style="2" customWidth="1"/>
    <col min="6671" max="6912" width="9" style="2"/>
    <col min="6913" max="6913" width="2.75" style="2" customWidth="1"/>
    <col min="6914" max="6914" width="6.875" style="2" customWidth="1"/>
    <col min="6915" max="6915" width="5.625" style="2" customWidth="1"/>
    <col min="6916" max="6926" width="6.375" style="2" customWidth="1"/>
    <col min="6927" max="7168" width="9" style="2"/>
    <col min="7169" max="7169" width="2.75" style="2" customWidth="1"/>
    <col min="7170" max="7170" width="6.875" style="2" customWidth="1"/>
    <col min="7171" max="7171" width="5.625" style="2" customWidth="1"/>
    <col min="7172" max="7182" width="6.375" style="2" customWidth="1"/>
    <col min="7183" max="7424" width="9" style="2"/>
    <col min="7425" max="7425" width="2.75" style="2" customWidth="1"/>
    <col min="7426" max="7426" width="6.875" style="2" customWidth="1"/>
    <col min="7427" max="7427" width="5.625" style="2" customWidth="1"/>
    <col min="7428" max="7438" width="6.375" style="2" customWidth="1"/>
    <col min="7439" max="7680" width="9" style="2"/>
    <col min="7681" max="7681" width="2.75" style="2" customWidth="1"/>
    <col min="7682" max="7682" width="6.875" style="2" customWidth="1"/>
    <col min="7683" max="7683" width="5.625" style="2" customWidth="1"/>
    <col min="7684" max="7694" width="6.375" style="2" customWidth="1"/>
    <col min="7695" max="7936" width="9" style="2"/>
    <col min="7937" max="7937" width="2.75" style="2" customWidth="1"/>
    <col min="7938" max="7938" width="6.875" style="2" customWidth="1"/>
    <col min="7939" max="7939" width="5.625" style="2" customWidth="1"/>
    <col min="7940" max="7950" width="6.375" style="2" customWidth="1"/>
    <col min="7951" max="8192" width="9" style="2"/>
    <col min="8193" max="8193" width="2.75" style="2" customWidth="1"/>
    <col min="8194" max="8194" width="6.875" style="2" customWidth="1"/>
    <col min="8195" max="8195" width="5.625" style="2" customWidth="1"/>
    <col min="8196" max="8206" width="6.375" style="2" customWidth="1"/>
    <col min="8207" max="8448" width="9" style="2"/>
    <col min="8449" max="8449" width="2.75" style="2" customWidth="1"/>
    <col min="8450" max="8450" width="6.875" style="2" customWidth="1"/>
    <col min="8451" max="8451" width="5.625" style="2" customWidth="1"/>
    <col min="8452" max="8462" width="6.375" style="2" customWidth="1"/>
    <col min="8463" max="8704" width="9" style="2"/>
    <col min="8705" max="8705" width="2.75" style="2" customWidth="1"/>
    <col min="8706" max="8706" width="6.875" style="2" customWidth="1"/>
    <col min="8707" max="8707" width="5.625" style="2" customWidth="1"/>
    <col min="8708" max="8718" width="6.375" style="2" customWidth="1"/>
    <col min="8719" max="8960" width="9" style="2"/>
    <col min="8961" max="8961" width="2.75" style="2" customWidth="1"/>
    <col min="8962" max="8962" width="6.875" style="2" customWidth="1"/>
    <col min="8963" max="8963" width="5.625" style="2" customWidth="1"/>
    <col min="8964" max="8974" width="6.375" style="2" customWidth="1"/>
    <col min="8975" max="9216" width="9" style="2"/>
    <col min="9217" max="9217" width="2.75" style="2" customWidth="1"/>
    <col min="9218" max="9218" width="6.875" style="2" customWidth="1"/>
    <col min="9219" max="9219" width="5.625" style="2" customWidth="1"/>
    <col min="9220" max="9230" width="6.375" style="2" customWidth="1"/>
    <col min="9231" max="9472" width="9" style="2"/>
    <col min="9473" max="9473" width="2.75" style="2" customWidth="1"/>
    <col min="9474" max="9474" width="6.875" style="2" customWidth="1"/>
    <col min="9475" max="9475" width="5.625" style="2" customWidth="1"/>
    <col min="9476" max="9486" width="6.375" style="2" customWidth="1"/>
    <col min="9487" max="9728" width="9" style="2"/>
    <col min="9729" max="9729" width="2.75" style="2" customWidth="1"/>
    <col min="9730" max="9730" width="6.875" style="2" customWidth="1"/>
    <col min="9731" max="9731" width="5.625" style="2" customWidth="1"/>
    <col min="9732" max="9742" width="6.375" style="2" customWidth="1"/>
    <col min="9743" max="9984" width="9" style="2"/>
    <col min="9985" max="9985" width="2.75" style="2" customWidth="1"/>
    <col min="9986" max="9986" width="6.875" style="2" customWidth="1"/>
    <col min="9987" max="9987" width="5.625" style="2" customWidth="1"/>
    <col min="9988" max="9998" width="6.375" style="2" customWidth="1"/>
    <col min="9999" max="10240" width="9" style="2"/>
    <col min="10241" max="10241" width="2.75" style="2" customWidth="1"/>
    <col min="10242" max="10242" width="6.875" style="2" customWidth="1"/>
    <col min="10243" max="10243" width="5.625" style="2" customWidth="1"/>
    <col min="10244" max="10254" width="6.375" style="2" customWidth="1"/>
    <col min="10255" max="10496" width="9" style="2"/>
    <col min="10497" max="10497" width="2.75" style="2" customWidth="1"/>
    <col min="10498" max="10498" width="6.875" style="2" customWidth="1"/>
    <col min="10499" max="10499" width="5.625" style="2" customWidth="1"/>
    <col min="10500" max="10510" width="6.375" style="2" customWidth="1"/>
    <col min="10511" max="10752" width="9" style="2"/>
    <col min="10753" max="10753" width="2.75" style="2" customWidth="1"/>
    <col min="10754" max="10754" width="6.875" style="2" customWidth="1"/>
    <col min="10755" max="10755" width="5.625" style="2" customWidth="1"/>
    <col min="10756" max="10766" width="6.375" style="2" customWidth="1"/>
    <col min="10767" max="11008" width="9" style="2"/>
    <col min="11009" max="11009" width="2.75" style="2" customWidth="1"/>
    <col min="11010" max="11010" width="6.875" style="2" customWidth="1"/>
    <col min="11011" max="11011" width="5.625" style="2" customWidth="1"/>
    <col min="11012" max="11022" width="6.375" style="2" customWidth="1"/>
    <col min="11023" max="11264" width="9" style="2"/>
    <col min="11265" max="11265" width="2.75" style="2" customWidth="1"/>
    <col min="11266" max="11266" width="6.875" style="2" customWidth="1"/>
    <col min="11267" max="11267" width="5.625" style="2" customWidth="1"/>
    <col min="11268" max="11278" width="6.375" style="2" customWidth="1"/>
    <col min="11279" max="11520" width="9" style="2"/>
    <col min="11521" max="11521" width="2.75" style="2" customWidth="1"/>
    <col min="11522" max="11522" width="6.875" style="2" customWidth="1"/>
    <col min="11523" max="11523" width="5.625" style="2" customWidth="1"/>
    <col min="11524" max="11534" width="6.375" style="2" customWidth="1"/>
    <col min="11535" max="11776" width="9" style="2"/>
    <col min="11777" max="11777" width="2.75" style="2" customWidth="1"/>
    <col min="11778" max="11778" width="6.875" style="2" customWidth="1"/>
    <col min="11779" max="11779" width="5.625" style="2" customWidth="1"/>
    <col min="11780" max="11790" width="6.375" style="2" customWidth="1"/>
    <col min="11791" max="12032" width="9" style="2"/>
    <col min="12033" max="12033" width="2.75" style="2" customWidth="1"/>
    <col min="12034" max="12034" width="6.875" style="2" customWidth="1"/>
    <col min="12035" max="12035" width="5.625" style="2" customWidth="1"/>
    <col min="12036" max="12046" width="6.375" style="2" customWidth="1"/>
    <col min="12047" max="12288" width="9" style="2"/>
    <col min="12289" max="12289" width="2.75" style="2" customWidth="1"/>
    <col min="12290" max="12290" width="6.875" style="2" customWidth="1"/>
    <col min="12291" max="12291" width="5.625" style="2" customWidth="1"/>
    <col min="12292" max="12302" width="6.375" style="2" customWidth="1"/>
    <col min="12303" max="12544" width="9" style="2"/>
    <col min="12545" max="12545" width="2.75" style="2" customWidth="1"/>
    <col min="12546" max="12546" width="6.875" style="2" customWidth="1"/>
    <col min="12547" max="12547" width="5.625" style="2" customWidth="1"/>
    <col min="12548" max="12558" width="6.375" style="2" customWidth="1"/>
    <col min="12559" max="12800" width="9" style="2"/>
    <col min="12801" max="12801" width="2.75" style="2" customWidth="1"/>
    <col min="12802" max="12802" width="6.875" style="2" customWidth="1"/>
    <col min="12803" max="12803" width="5.625" style="2" customWidth="1"/>
    <col min="12804" max="12814" width="6.375" style="2" customWidth="1"/>
    <col min="12815" max="13056" width="9" style="2"/>
    <col min="13057" max="13057" width="2.75" style="2" customWidth="1"/>
    <col min="13058" max="13058" width="6.875" style="2" customWidth="1"/>
    <col min="13059" max="13059" width="5.625" style="2" customWidth="1"/>
    <col min="13060" max="13070" width="6.375" style="2" customWidth="1"/>
    <col min="13071" max="13312" width="9" style="2"/>
    <col min="13313" max="13313" width="2.75" style="2" customWidth="1"/>
    <col min="13314" max="13314" width="6.875" style="2" customWidth="1"/>
    <col min="13315" max="13315" width="5.625" style="2" customWidth="1"/>
    <col min="13316" max="13326" width="6.375" style="2" customWidth="1"/>
    <col min="13327" max="13568" width="9" style="2"/>
    <col min="13569" max="13569" width="2.75" style="2" customWidth="1"/>
    <col min="13570" max="13570" width="6.875" style="2" customWidth="1"/>
    <col min="13571" max="13571" width="5.625" style="2" customWidth="1"/>
    <col min="13572" max="13582" width="6.375" style="2" customWidth="1"/>
    <col min="13583" max="13824" width="9" style="2"/>
    <col min="13825" max="13825" width="2.75" style="2" customWidth="1"/>
    <col min="13826" max="13826" width="6.875" style="2" customWidth="1"/>
    <col min="13827" max="13827" width="5.625" style="2" customWidth="1"/>
    <col min="13828" max="13838" width="6.375" style="2" customWidth="1"/>
    <col min="13839" max="14080" width="9" style="2"/>
    <col min="14081" max="14081" width="2.75" style="2" customWidth="1"/>
    <col min="14082" max="14082" width="6.875" style="2" customWidth="1"/>
    <col min="14083" max="14083" width="5.625" style="2" customWidth="1"/>
    <col min="14084" max="14094" width="6.375" style="2" customWidth="1"/>
    <col min="14095" max="14336" width="9" style="2"/>
    <col min="14337" max="14337" width="2.75" style="2" customWidth="1"/>
    <col min="14338" max="14338" width="6.875" style="2" customWidth="1"/>
    <col min="14339" max="14339" width="5.625" style="2" customWidth="1"/>
    <col min="14340" max="14350" width="6.375" style="2" customWidth="1"/>
    <col min="14351" max="14592" width="9" style="2"/>
    <col min="14593" max="14593" width="2.75" style="2" customWidth="1"/>
    <col min="14594" max="14594" width="6.875" style="2" customWidth="1"/>
    <col min="14595" max="14595" width="5.625" style="2" customWidth="1"/>
    <col min="14596" max="14606" width="6.375" style="2" customWidth="1"/>
    <col min="14607" max="14848" width="9" style="2"/>
    <col min="14849" max="14849" width="2.75" style="2" customWidth="1"/>
    <col min="14850" max="14850" width="6.875" style="2" customWidth="1"/>
    <col min="14851" max="14851" width="5.625" style="2" customWidth="1"/>
    <col min="14852" max="14862" width="6.375" style="2" customWidth="1"/>
    <col min="14863" max="15104" width="9" style="2"/>
    <col min="15105" max="15105" width="2.75" style="2" customWidth="1"/>
    <col min="15106" max="15106" width="6.875" style="2" customWidth="1"/>
    <col min="15107" max="15107" width="5.625" style="2" customWidth="1"/>
    <col min="15108" max="15118" width="6.375" style="2" customWidth="1"/>
    <col min="15119" max="15360" width="9" style="2"/>
    <col min="15361" max="15361" width="2.75" style="2" customWidth="1"/>
    <col min="15362" max="15362" width="6.875" style="2" customWidth="1"/>
    <col min="15363" max="15363" width="5.625" style="2" customWidth="1"/>
    <col min="15364" max="15374" width="6.375" style="2" customWidth="1"/>
    <col min="15375" max="15616" width="9" style="2"/>
    <col min="15617" max="15617" width="2.75" style="2" customWidth="1"/>
    <col min="15618" max="15618" width="6.875" style="2" customWidth="1"/>
    <col min="15619" max="15619" width="5.625" style="2" customWidth="1"/>
    <col min="15620" max="15630" width="6.375" style="2" customWidth="1"/>
    <col min="15631" max="15872" width="9" style="2"/>
    <col min="15873" max="15873" width="2.75" style="2" customWidth="1"/>
    <col min="15874" max="15874" width="6.875" style="2" customWidth="1"/>
    <col min="15875" max="15875" width="5.625" style="2" customWidth="1"/>
    <col min="15876" max="15886" width="6.375" style="2" customWidth="1"/>
    <col min="15887" max="16128" width="9" style="2"/>
    <col min="16129" max="16129" width="2.75" style="2" customWidth="1"/>
    <col min="16130" max="16130" width="6.875" style="2" customWidth="1"/>
    <col min="16131" max="16131" width="5.625" style="2" customWidth="1"/>
    <col min="16132" max="16142" width="6.375" style="2" customWidth="1"/>
    <col min="16143" max="16384" width="9" style="2"/>
  </cols>
  <sheetData>
    <row r="1" spans="1:19" ht="10.95" x14ac:dyDescent="0.4">
      <c r="A1" s="22" t="s">
        <v>77</v>
      </c>
    </row>
    <row r="2" spans="1:19" ht="10.95" x14ac:dyDescent="0.4">
      <c r="A2" s="22" t="s">
        <v>109</v>
      </c>
    </row>
    <row r="3" spans="1:19" ht="12.4" x14ac:dyDescent="0.4">
      <c r="A3" s="1"/>
      <c r="K3" s="3"/>
      <c r="L3" s="3"/>
      <c r="M3" s="3"/>
      <c r="N3" s="3" t="s">
        <v>110</v>
      </c>
    </row>
    <row r="4" spans="1:19" ht="17.100000000000001" customHeight="1" x14ac:dyDescent="0.4">
      <c r="A4" s="441" t="s">
        <v>38</v>
      </c>
      <c r="B4" s="441"/>
      <c r="C4" s="441"/>
      <c r="D4" s="441" t="s">
        <v>36</v>
      </c>
      <c r="E4" s="441"/>
      <c r="F4" s="441"/>
      <c r="G4" s="441"/>
      <c r="H4" s="441"/>
      <c r="I4" s="441"/>
      <c r="J4" s="441"/>
      <c r="K4" s="441"/>
      <c r="L4" s="441" t="s">
        <v>37</v>
      </c>
      <c r="M4" s="441"/>
      <c r="N4" s="46" t="s">
        <v>6</v>
      </c>
    </row>
    <row r="5" spans="1:19" ht="17.100000000000001" customHeight="1" x14ac:dyDescent="0.4">
      <c r="A5" s="441"/>
      <c r="B5" s="441"/>
      <c r="C5" s="441"/>
      <c r="D5" s="46" t="s">
        <v>112</v>
      </c>
      <c r="E5" s="46" t="s">
        <v>113</v>
      </c>
      <c r="F5" s="46" t="s">
        <v>7</v>
      </c>
      <c r="G5" s="46" t="s">
        <v>8</v>
      </c>
      <c r="H5" s="46" t="s">
        <v>114</v>
      </c>
      <c r="I5" s="46" t="s">
        <v>9</v>
      </c>
      <c r="J5" s="46" t="s">
        <v>10</v>
      </c>
      <c r="K5" s="46" t="s">
        <v>115</v>
      </c>
      <c r="L5" s="46" t="s">
        <v>11</v>
      </c>
      <c r="M5" s="46" t="s">
        <v>12</v>
      </c>
      <c r="N5" s="46" t="s">
        <v>11</v>
      </c>
    </row>
    <row r="6" spans="1:19" ht="17.100000000000001" customHeight="1" x14ac:dyDescent="0.4">
      <c r="A6" s="444" t="s">
        <v>0</v>
      </c>
      <c r="B6" s="445"/>
      <c r="C6" s="46" t="s">
        <v>16</v>
      </c>
      <c r="D6" s="19" t="s">
        <v>122</v>
      </c>
      <c r="E6" s="19">
        <v>19</v>
      </c>
      <c r="F6" s="19">
        <v>12</v>
      </c>
      <c r="G6" s="19">
        <v>14</v>
      </c>
      <c r="H6" s="19">
        <v>25</v>
      </c>
      <c r="I6" s="19" t="s">
        <v>14</v>
      </c>
      <c r="J6" s="19">
        <v>20</v>
      </c>
      <c r="K6" s="19">
        <v>15</v>
      </c>
      <c r="L6" s="19">
        <v>1466</v>
      </c>
      <c r="M6" s="19">
        <v>283</v>
      </c>
      <c r="N6" s="19">
        <v>208</v>
      </c>
      <c r="P6" s="4"/>
      <c r="Q6" s="4"/>
      <c r="R6" s="4"/>
      <c r="S6" s="4"/>
    </row>
    <row r="7" spans="1:19" ht="34" customHeight="1" x14ac:dyDescent="0.4">
      <c r="A7" s="439" t="s">
        <v>17</v>
      </c>
      <c r="B7" s="440"/>
      <c r="C7" s="46" t="s">
        <v>16</v>
      </c>
      <c r="D7" s="19">
        <f>SUM(E7:K7)</f>
        <v>5</v>
      </c>
      <c r="E7" s="19">
        <v>1</v>
      </c>
      <c r="F7" s="44">
        <v>0</v>
      </c>
      <c r="G7" s="44">
        <v>0</v>
      </c>
      <c r="H7" s="44">
        <v>0</v>
      </c>
      <c r="I7" s="44">
        <v>0</v>
      </c>
      <c r="J7" s="19">
        <v>1</v>
      </c>
      <c r="K7" s="19">
        <v>3</v>
      </c>
      <c r="L7" s="19">
        <v>113</v>
      </c>
      <c r="M7" s="44">
        <v>0</v>
      </c>
      <c r="N7" s="19">
        <v>28</v>
      </c>
      <c r="O7" s="2" t="s">
        <v>18</v>
      </c>
      <c r="P7" s="4"/>
      <c r="Q7" s="4"/>
      <c r="R7" s="4"/>
      <c r="S7" s="4"/>
    </row>
    <row r="8" spans="1:19" ht="17.100000000000001" customHeight="1" x14ac:dyDescent="0.4">
      <c r="A8" s="441" t="s">
        <v>1</v>
      </c>
      <c r="B8" s="441"/>
      <c r="C8" s="46" t="s">
        <v>13</v>
      </c>
      <c r="D8" s="19" t="s">
        <v>118</v>
      </c>
      <c r="E8" s="19">
        <f t="shared" ref="E8:N8" si="0">SUM(E9:E11)</f>
        <v>30</v>
      </c>
      <c r="F8" s="19">
        <f t="shared" si="0"/>
        <v>18</v>
      </c>
      <c r="G8" s="19">
        <f>SUM(G9:G11)</f>
        <v>14</v>
      </c>
      <c r="H8" s="19">
        <f t="shared" si="0"/>
        <v>26</v>
      </c>
      <c r="I8" s="19">
        <f t="shared" si="0"/>
        <v>11</v>
      </c>
      <c r="J8" s="19" t="s">
        <v>119</v>
      </c>
      <c r="K8" s="19">
        <f>SUM(K9:K11)</f>
        <v>24</v>
      </c>
      <c r="L8" s="19">
        <f>SUM(L9:L11)</f>
        <v>4403</v>
      </c>
      <c r="M8" s="19">
        <f t="shared" si="0"/>
        <v>307</v>
      </c>
      <c r="N8" s="19">
        <f t="shared" si="0"/>
        <v>516</v>
      </c>
      <c r="P8" s="4"/>
      <c r="Q8" s="4"/>
      <c r="R8" s="4"/>
      <c r="S8" s="4"/>
    </row>
    <row r="9" spans="1:19" ht="17.100000000000001" customHeight="1" x14ac:dyDescent="0.4">
      <c r="A9" s="441"/>
      <c r="B9" s="441"/>
      <c r="C9" s="46" t="s">
        <v>19</v>
      </c>
      <c r="D9" s="19">
        <f t="shared" ref="D9:D15" si="1">SUM(E9:K9)</f>
        <v>1</v>
      </c>
      <c r="E9" s="44">
        <v>0</v>
      </c>
      <c r="F9" s="44">
        <v>0</v>
      </c>
      <c r="G9" s="19">
        <v>1</v>
      </c>
      <c r="H9" s="44">
        <v>0</v>
      </c>
      <c r="I9" s="44">
        <v>0</v>
      </c>
      <c r="J9" s="44">
        <v>0</v>
      </c>
      <c r="K9" s="44">
        <v>0</v>
      </c>
      <c r="L9" s="19">
        <v>26</v>
      </c>
      <c r="M9" s="19">
        <v>4</v>
      </c>
      <c r="N9" s="19">
        <v>2</v>
      </c>
    </row>
    <row r="10" spans="1:19" ht="17.100000000000001" customHeight="1" x14ac:dyDescent="0.4">
      <c r="A10" s="441"/>
      <c r="B10" s="441"/>
      <c r="C10" s="46" t="s">
        <v>15</v>
      </c>
      <c r="D10" s="19" t="s">
        <v>120</v>
      </c>
      <c r="E10" s="19">
        <v>30</v>
      </c>
      <c r="F10" s="19">
        <v>18</v>
      </c>
      <c r="G10" s="19">
        <v>12</v>
      </c>
      <c r="H10" s="19">
        <v>25</v>
      </c>
      <c r="I10" s="19">
        <v>11</v>
      </c>
      <c r="J10" s="19" t="s">
        <v>121</v>
      </c>
      <c r="K10" s="19">
        <v>24</v>
      </c>
      <c r="L10" s="19">
        <v>4300</v>
      </c>
      <c r="M10" s="19">
        <v>284</v>
      </c>
      <c r="N10" s="19">
        <v>504</v>
      </c>
    </row>
    <row r="11" spans="1:19" ht="17.100000000000001" customHeight="1" x14ac:dyDescent="0.4">
      <c r="A11" s="441"/>
      <c r="B11" s="441"/>
      <c r="C11" s="46" t="s">
        <v>16</v>
      </c>
      <c r="D11" s="19">
        <f t="shared" si="1"/>
        <v>3</v>
      </c>
      <c r="E11" s="44">
        <v>0</v>
      </c>
      <c r="F11" s="44">
        <v>0</v>
      </c>
      <c r="G11" s="19">
        <v>1</v>
      </c>
      <c r="H11" s="19">
        <v>1</v>
      </c>
      <c r="I11" s="44">
        <v>0</v>
      </c>
      <c r="J11" s="19">
        <v>1</v>
      </c>
      <c r="K11" s="44">
        <v>0</v>
      </c>
      <c r="L11" s="19">
        <v>77</v>
      </c>
      <c r="M11" s="19">
        <v>19</v>
      </c>
      <c r="N11" s="19">
        <v>10</v>
      </c>
    </row>
    <row r="12" spans="1:19" ht="17.100000000000001" customHeight="1" x14ac:dyDescent="0.4">
      <c r="A12" s="441" t="s">
        <v>2</v>
      </c>
      <c r="B12" s="441"/>
      <c r="C12" s="46" t="s">
        <v>13</v>
      </c>
      <c r="D12" s="19">
        <f t="shared" ref="D12:N12" si="2">SUM(D13:D15)</f>
        <v>82</v>
      </c>
      <c r="E12" s="19">
        <f t="shared" si="2"/>
        <v>16</v>
      </c>
      <c r="F12" s="19">
        <f t="shared" si="2"/>
        <v>12</v>
      </c>
      <c r="G12" s="19">
        <f t="shared" si="2"/>
        <v>10</v>
      </c>
      <c r="H12" s="19">
        <f t="shared" si="2"/>
        <v>13</v>
      </c>
      <c r="I12" s="19">
        <f t="shared" si="2"/>
        <v>6</v>
      </c>
      <c r="J12" s="19">
        <f t="shared" si="2"/>
        <v>11</v>
      </c>
      <c r="K12" s="19">
        <f t="shared" si="2"/>
        <v>14</v>
      </c>
      <c r="L12" s="19">
        <f t="shared" si="2"/>
        <v>2527</v>
      </c>
      <c r="M12" s="19">
        <f t="shared" si="2"/>
        <v>341</v>
      </c>
      <c r="N12" s="19">
        <f t="shared" si="2"/>
        <v>198</v>
      </c>
    </row>
    <row r="13" spans="1:19" ht="17.100000000000001" customHeight="1" x14ac:dyDescent="0.4">
      <c r="A13" s="441"/>
      <c r="B13" s="441"/>
      <c r="C13" s="46" t="s">
        <v>19</v>
      </c>
      <c r="D13" s="19">
        <f t="shared" si="1"/>
        <v>1</v>
      </c>
      <c r="E13" s="44">
        <v>0</v>
      </c>
      <c r="F13" s="44">
        <v>0</v>
      </c>
      <c r="G13" s="19">
        <v>1</v>
      </c>
      <c r="H13" s="44">
        <v>0</v>
      </c>
      <c r="I13" s="44">
        <v>0</v>
      </c>
      <c r="J13" s="44">
        <v>0</v>
      </c>
      <c r="K13" s="44">
        <v>0</v>
      </c>
      <c r="L13" s="19">
        <v>21</v>
      </c>
      <c r="M13" s="19">
        <v>6</v>
      </c>
      <c r="N13" s="44">
        <v>0</v>
      </c>
    </row>
    <row r="14" spans="1:19" ht="17.100000000000001" customHeight="1" x14ac:dyDescent="0.4">
      <c r="A14" s="441"/>
      <c r="B14" s="441"/>
      <c r="C14" s="46" t="s">
        <v>15</v>
      </c>
      <c r="D14" s="19">
        <f t="shared" si="1"/>
        <v>69</v>
      </c>
      <c r="E14" s="19">
        <v>15</v>
      </c>
      <c r="F14" s="19">
        <v>10</v>
      </c>
      <c r="G14" s="19">
        <v>5</v>
      </c>
      <c r="H14" s="19">
        <v>12</v>
      </c>
      <c r="I14" s="19">
        <v>5</v>
      </c>
      <c r="J14" s="19">
        <v>10</v>
      </c>
      <c r="K14" s="19">
        <v>12</v>
      </c>
      <c r="L14" s="19">
        <v>2288</v>
      </c>
      <c r="M14" s="19">
        <v>135</v>
      </c>
      <c r="N14" s="19">
        <v>159</v>
      </c>
      <c r="O14" s="5"/>
    </row>
    <row r="15" spans="1:19" ht="17.100000000000001" customHeight="1" x14ac:dyDescent="0.4">
      <c r="A15" s="441"/>
      <c r="B15" s="441"/>
      <c r="C15" s="46" t="s">
        <v>16</v>
      </c>
      <c r="D15" s="19">
        <f t="shared" si="1"/>
        <v>12</v>
      </c>
      <c r="E15" s="19">
        <v>1</v>
      </c>
      <c r="F15" s="19">
        <v>2</v>
      </c>
      <c r="G15" s="19">
        <v>4</v>
      </c>
      <c r="H15" s="19">
        <v>1</v>
      </c>
      <c r="I15" s="19">
        <v>1</v>
      </c>
      <c r="J15" s="19">
        <v>1</v>
      </c>
      <c r="K15" s="19">
        <v>2</v>
      </c>
      <c r="L15" s="19">
        <v>218</v>
      </c>
      <c r="M15" s="19">
        <v>200</v>
      </c>
      <c r="N15" s="19">
        <v>39</v>
      </c>
    </row>
    <row r="16" spans="1:19" ht="17.100000000000001" customHeight="1" x14ac:dyDescent="0.4">
      <c r="A16" s="441" t="s">
        <v>3</v>
      </c>
      <c r="B16" s="442"/>
      <c r="C16" s="46" t="s">
        <v>13</v>
      </c>
      <c r="D16" s="19">
        <f>SUM(D17:D18)</f>
        <v>10</v>
      </c>
      <c r="E16" s="19">
        <f>SUM(E17:E18)</f>
        <v>1</v>
      </c>
      <c r="F16" s="19">
        <f t="shared" ref="F16:K16" si="3">SUM(F17:F18)</f>
        <v>2</v>
      </c>
      <c r="G16" s="19">
        <f t="shared" si="3"/>
        <v>1</v>
      </c>
      <c r="H16" s="19">
        <f t="shared" si="3"/>
        <v>2</v>
      </c>
      <c r="I16" s="44">
        <v>0</v>
      </c>
      <c r="J16" s="19">
        <f t="shared" si="3"/>
        <v>2</v>
      </c>
      <c r="K16" s="19">
        <f t="shared" si="3"/>
        <v>2</v>
      </c>
      <c r="L16" s="19">
        <f>SUM(L17:L18)</f>
        <v>908</v>
      </c>
      <c r="M16" s="19">
        <f>SUM(M17:M18)</f>
        <v>20</v>
      </c>
      <c r="N16" s="19">
        <f>SUM(N17:N18)</f>
        <v>60</v>
      </c>
    </row>
    <row r="17" spans="1:19" ht="17.100000000000001" customHeight="1" x14ac:dyDescent="0.4">
      <c r="A17" s="442"/>
      <c r="B17" s="442"/>
      <c r="C17" s="46" t="s">
        <v>15</v>
      </c>
      <c r="D17" s="19">
        <f>SUM(E17:K17)</f>
        <v>8</v>
      </c>
      <c r="E17" s="19">
        <v>1</v>
      </c>
      <c r="F17" s="19">
        <v>2</v>
      </c>
      <c r="G17" s="19">
        <v>1</v>
      </c>
      <c r="H17" s="19">
        <v>2</v>
      </c>
      <c r="I17" s="44">
        <v>0</v>
      </c>
      <c r="J17" s="44">
        <v>0</v>
      </c>
      <c r="K17" s="19">
        <v>2</v>
      </c>
      <c r="L17" s="19">
        <v>816</v>
      </c>
      <c r="M17" s="19">
        <v>19</v>
      </c>
      <c r="N17" s="19">
        <v>35</v>
      </c>
    </row>
    <row r="18" spans="1:19" ht="17.100000000000001" customHeight="1" x14ac:dyDescent="0.4">
      <c r="A18" s="442"/>
      <c r="B18" s="442"/>
      <c r="C18" s="46" t="s">
        <v>20</v>
      </c>
      <c r="D18" s="19">
        <f>SUM(E18:K18)</f>
        <v>2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19">
        <v>2</v>
      </c>
      <c r="K18" s="44">
        <v>0</v>
      </c>
      <c r="L18" s="19">
        <v>92</v>
      </c>
      <c r="M18" s="19">
        <v>1</v>
      </c>
      <c r="N18" s="19">
        <v>25</v>
      </c>
    </row>
    <row r="19" spans="1:19" ht="17.100000000000001" customHeight="1" x14ac:dyDescent="0.4">
      <c r="A19" s="443" t="s">
        <v>70</v>
      </c>
      <c r="B19" s="438" t="s">
        <v>22</v>
      </c>
      <c r="C19" s="46" t="s">
        <v>13</v>
      </c>
      <c r="D19" s="19">
        <f>SUM(D20:D22)</f>
        <v>40</v>
      </c>
      <c r="E19" s="19">
        <f t="shared" ref="E19:K19" si="4">SUM(E20:E22)</f>
        <v>8</v>
      </c>
      <c r="F19" s="19">
        <f t="shared" si="4"/>
        <v>4</v>
      </c>
      <c r="G19" s="19">
        <f t="shared" si="4"/>
        <v>6</v>
      </c>
      <c r="H19" s="19">
        <f t="shared" si="4"/>
        <v>8</v>
      </c>
      <c r="I19" s="19">
        <f t="shared" si="4"/>
        <v>3</v>
      </c>
      <c r="J19" s="19">
        <f t="shared" si="4"/>
        <v>5</v>
      </c>
      <c r="K19" s="19">
        <f t="shared" si="4"/>
        <v>6</v>
      </c>
      <c r="L19" s="19">
        <f>SUM(L20:L22)</f>
        <v>2479</v>
      </c>
      <c r="M19" s="19" t="s">
        <v>23</v>
      </c>
      <c r="N19" s="19">
        <f>SUM(N20:N22)</f>
        <v>510</v>
      </c>
      <c r="P19" s="437"/>
      <c r="Q19" s="437"/>
      <c r="R19" s="437"/>
    </row>
    <row r="20" spans="1:19" ht="17.100000000000001" customHeight="1" x14ac:dyDescent="0.4">
      <c r="A20" s="443"/>
      <c r="B20" s="438"/>
      <c r="C20" s="46" t="s">
        <v>20</v>
      </c>
      <c r="D20" s="19">
        <f>SUM(E20:K20)</f>
        <v>14</v>
      </c>
      <c r="E20" s="19">
        <v>3</v>
      </c>
      <c r="F20" s="19">
        <v>1</v>
      </c>
      <c r="G20" s="19">
        <v>1</v>
      </c>
      <c r="H20" s="19">
        <v>2</v>
      </c>
      <c r="I20" s="19">
        <v>1</v>
      </c>
      <c r="J20" s="19">
        <v>4</v>
      </c>
      <c r="K20" s="19">
        <v>2</v>
      </c>
      <c r="L20" s="19">
        <v>904</v>
      </c>
      <c r="M20" s="19" t="s">
        <v>21</v>
      </c>
      <c r="N20" s="19">
        <v>180</v>
      </c>
    </row>
    <row r="21" spans="1:19" ht="17.100000000000001" customHeight="1" x14ac:dyDescent="0.4">
      <c r="A21" s="443"/>
      <c r="B21" s="438"/>
      <c r="C21" s="46" t="s">
        <v>15</v>
      </c>
      <c r="D21" s="19">
        <f>SUM(E21:K21)</f>
        <v>4</v>
      </c>
      <c r="E21" s="44">
        <v>0</v>
      </c>
      <c r="F21" s="44">
        <v>0</v>
      </c>
      <c r="G21" s="44">
        <v>0</v>
      </c>
      <c r="H21" s="19">
        <v>1</v>
      </c>
      <c r="I21" s="19">
        <v>1</v>
      </c>
      <c r="J21" s="44">
        <v>0</v>
      </c>
      <c r="K21" s="19">
        <v>2</v>
      </c>
      <c r="L21" s="19">
        <v>288</v>
      </c>
      <c r="M21" s="19" t="s">
        <v>21</v>
      </c>
      <c r="N21" s="19">
        <v>34</v>
      </c>
    </row>
    <row r="22" spans="1:19" ht="17.100000000000001" customHeight="1" x14ac:dyDescent="0.4">
      <c r="A22" s="443"/>
      <c r="B22" s="438"/>
      <c r="C22" s="46" t="s">
        <v>16</v>
      </c>
      <c r="D22" s="19">
        <f>SUM(E22:K22)</f>
        <v>22</v>
      </c>
      <c r="E22" s="19">
        <v>5</v>
      </c>
      <c r="F22" s="19">
        <v>3</v>
      </c>
      <c r="G22" s="19">
        <v>5</v>
      </c>
      <c r="H22" s="19">
        <v>5</v>
      </c>
      <c r="I22" s="19">
        <v>1</v>
      </c>
      <c r="J22" s="19">
        <v>1</v>
      </c>
      <c r="K22" s="19">
        <v>2</v>
      </c>
      <c r="L22" s="27">
        <v>1287</v>
      </c>
      <c r="M22" s="19" t="s">
        <v>21</v>
      </c>
      <c r="N22" s="19">
        <v>296</v>
      </c>
      <c r="O22" s="5"/>
    </row>
    <row r="23" spans="1:19" ht="17.100000000000001" customHeight="1" x14ac:dyDescent="0.4">
      <c r="A23" s="443"/>
      <c r="B23" s="47" t="s">
        <v>24</v>
      </c>
      <c r="C23" s="46" t="s">
        <v>20</v>
      </c>
      <c r="D23" s="19">
        <f>SUM(E23:K23)</f>
        <v>2</v>
      </c>
      <c r="E23" s="44">
        <v>0</v>
      </c>
      <c r="F23" s="19">
        <v>1</v>
      </c>
      <c r="G23" s="44">
        <v>0</v>
      </c>
      <c r="H23" s="44">
        <v>0</v>
      </c>
      <c r="I23" s="44">
        <v>0</v>
      </c>
      <c r="J23" s="19">
        <v>1</v>
      </c>
      <c r="K23" s="44">
        <v>0</v>
      </c>
      <c r="L23" s="19">
        <v>90</v>
      </c>
      <c r="M23" s="19" t="s">
        <v>21</v>
      </c>
      <c r="N23" s="19">
        <v>15</v>
      </c>
      <c r="P23" s="48"/>
      <c r="Q23" s="48"/>
      <c r="R23" s="48"/>
      <c r="S23" s="48"/>
    </row>
    <row r="24" spans="1:19" ht="17.100000000000001" customHeight="1" x14ac:dyDescent="0.4">
      <c r="A24" s="443"/>
      <c r="B24" s="438" t="s">
        <v>25</v>
      </c>
      <c r="C24" s="46" t="s">
        <v>13</v>
      </c>
      <c r="D24" s="19">
        <f>SUM(D25:D26)</f>
        <v>3</v>
      </c>
      <c r="E24" s="44">
        <v>0</v>
      </c>
      <c r="F24" s="19">
        <v>1</v>
      </c>
      <c r="G24" s="19">
        <f>SUM(G25:G26)</f>
        <v>1</v>
      </c>
      <c r="H24" s="19">
        <v>1</v>
      </c>
      <c r="I24" s="44">
        <v>0</v>
      </c>
      <c r="J24" s="44">
        <v>0</v>
      </c>
      <c r="K24" s="44">
        <v>0</v>
      </c>
      <c r="L24" s="19">
        <f>SUM(L25:L26)</f>
        <v>51</v>
      </c>
      <c r="M24" s="19" t="s">
        <v>23</v>
      </c>
      <c r="N24" s="19">
        <f>SUM(N25:N26)</f>
        <v>9</v>
      </c>
      <c r="P24" s="48"/>
      <c r="Q24" s="48"/>
      <c r="R24" s="48"/>
      <c r="S24" s="48"/>
    </row>
    <row r="25" spans="1:19" ht="17.100000000000001" customHeight="1" x14ac:dyDescent="0.4">
      <c r="A25" s="443"/>
      <c r="B25" s="438"/>
      <c r="C25" s="46" t="s">
        <v>20</v>
      </c>
      <c r="D25" s="19">
        <f>SUM(E25:K25)</f>
        <v>1</v>
      </c>
      <c r="E25" s="44">
        <v>0</v>
      </c>
      <c r="F25" s="19">
        <v>1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19">
        <v>28</v>
      </c>
      <c r="M25" s="19" t="s">
        <v>21</v>
      </c>
      <c r="N25" s="19">
        <v>4</v>
      </c>
      <c r="P25" s="48"/>
      <c r="Q25" s="48"/>
      <c r="R25" s="48"/>
      <c r="S25" s="48"/>
    </row>
    <row r="26" spans="1:19" ht="17.100000000000001" customHeight="1" x14ac:dyDescent="0.4">
      <c r="A26" s="443"/>
      <c r="B26" s="438"/>
      <c r="C26" s="46" t="s">
        <v>16</v>
      </c>
      <c r="D26" s="19">
        <f>SUM(E26:K26)</f>
        <v>2</v>
      </c>
      <c r="E26" s="44">
        <v>0</v>
      </c>
      <c r="F26" s="44">
        <v>0</v>
      </c>
      <c r="G26" s="19">
        <v>1</v>
      </c>
      <c r="H26" s="19">
        <v>1</v>
      </c>
      <c r="I26" s="44">
        <v>0</v>
      </c>
      <c r="J26" s="44">
        <v>0</v>
      </c>
      <c r="K26" s="44">
        <v>0</v>
      </c>
      <c r="L26" s="19">
        <v>23</v>
      </c>
      <c r="M26" s="19" t="s">
        <v>21</v>
      </c>
      <c r="N26" s="19">
        <v>5</v>
      </c>
      <c r="P26" s="48"/>
      <c r="Q26" s="48"/>
      <c r="R26" s="48"/>
      <c r="S26" s="48"/>
    </row>
    <row r="27" spans="1:19" ht="17.100000000000001" customHeight="1" x14ac:dyDescent="0.4">
      <c r="A27" s="441" t="s">
        <v>4</v>
      </c>
      <c r="B27" s="441"/>
      <c r="C27" s="46" t="s">
        <v>13</v>
      </c>
      <c r="D27" s="27" t="s">
        <v>125</v>
      </c>
      <c r="E27" s="19">
        <f t="shared" ref="E27:J27" si="5">SUM(E28:E29)</f>
        <v>5</v>
      </c>
      <c r="F27" s="27" t="s">
        <v>123</v>
      </c>
      <c r="G27" s="19">
        <f t="shared" si="5"/>
        <v>25</v>
      </c>
      <c r="H27" s="19">
        <f t="shared" si="5"/>
        <v>6</v>
      </c>
      <c r="I27" s="19">
        <f t="shared" si="5"/>
        <v>1</v>
      </c>
      <c r="J27" s="19">
        <f t="shared" si="5"/>
        <v>3</v>
      </c>
      <c r="K27" s="19">
        <f>SUM(K28:K29)</f>
        <v>1</v>
      </c>
      <c r="L27" s="19">
        <f>SUM(L28:L29)</f>
        <v>1523</v>
      </c>
      <c r="M27" s="19">
        <f>SUM(M28:M29)</f>
        <v>3182</v>
      </c>
      <c r="N27" s="19">
        <f>SUM(N28:N29)</f>
        <v>643</v>
      </c>
      <c r="P27" s="48"/>
      <c r="Q27" s="48"/>
      <c r="R27" s="48"/>
      <c r="S27" s="48"/>
    </row>
    <row r="28" spans="1:19" ht="17.100000000000001" customHeight="1" x14ac:dyDescent="0.4">
      <c r="A28" s="441"/>
      <c r="B28" s="441"/>
      <c r="C28" s="46" t="s">
        <v>19</v>
      </c>
      <c r="D28" s="27">
        <f>SUM(E28:K28)</f>
        <v>1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19">
        <v>1</v>
      </c>
      <c r="L28" s="19">
        <v>14</v>
      </c>
      <c r="M28" s="19">
        <v>2</v>
      </c>
      <c r="N28" s="19">
        <v>19</v>
      </c>
      <c r="P28" s="48"/>
      <c r="Q28" s="48"/>
      <c r="R28" s="48"/>
      <c r="S28" s="48"/>
    </row>
    <row r="29" spans="1:19" ht="17.100000000000001" customHeight="1" x14ac:dyDescent="0.4">
      <c r="A29" s="441"/>
      <c r="B29" s="441"/>
      <c r="C29" s="46" t="s">
        <v>16</v>
      </c>
      <c r="D29" s="27" t="s">
        <v>124</v>
      </c>
      <c r="E29" s="19">
        <v>5</v>
      </c>
      <c r="F29" s="27" t="s">
        <v>123</v>
      </c>
      <c r="G29" s="19">
        <v>25</v>
      </c>
      <c r="H29" s="19">
        <v>6</v>
      </c>
      <c r="I29" s="19">
        <v>1</v>
      </c>
      <c r="J29" s="19">
        <v>3</v>
      </c>
      <c r="K29" s="19" t="s">
        <v>76</v>
      </c>
      <c r="L29" s="19">
        <v>1509</v>
      </c>
      <c r="M29" s="19">
        <v>3180</v>
      </c>
      <c r="N29" s="19">
        <v>624</v>
      </c>
      <c r="P29" s="48"/>
      <c r="Q29" s="48"/>
      <c r="R29" s="48"/>
      <c r="S29" s="48"/>
    </row>
    <row r="30" spans="1:19" ht="17.100000000000001" customHeight="1" x14ac:dyDescent="0.4">
      <c r="A30" s="441" t="s">
        <v>5</v>
      </c>
      <c r="B30" s="441"/>
      <c r="C30" s="46" t="s">
        <v>16</v>
      </c>
      <c r="D30" s="27">
        <v>8</v>
      </c>
      <c r="E30" s="19">
        <v>3</v>
      </c>
      <c r="F30" s="44">
        <v>0</v>
      </c>
      <c r="G30" s="19">
        <v>2</v>
      </c>
      <c r="H30" s="19">
        <v>1</v>
      </c>
      <c r="I30" s="19">
        <v>1</v>
      </c>
      <c r="J30" s="19">
        <v>1</v>
      </c>
      <c r="K30" s="44">
        <v>0</v>
      </c>
      <c r="L30" s="19">
        <v>121</v>
      </c>
      <c r="M30" s="19">
        <v>126</v>
      </c>
      <c r="N30" s="19">
        <v>82</v>
      </c>
    </row>
    <row r="31" spans="1:19" ht="17.100000000000001" customHeight="1" x14ac:dyDescent="0.4">
      <c r="A31" s="441" t="s">
        <v>26</v>
      </c>
      <c r="B31" s="442"/>
      <c r="C31" s="46" t="s">
        <v>16</v>
      </c>
      <c r="D31" s="19">
        <v>9</v>
      </c>
      <c r="E31" s="19">
        <v>2</v>
      </c>
      <c r="F31" s="19">
        <v>1</v>
      </c>
      <c r="G31" s="19">
        <v>1</v>
      </c>
      <c r="H31" s="19">
        <v>3</v>
      </c>
      <c r="I31" s="19">
        <v>1</v>
      </c>
      <c r="J31" s="19">
        <v>1</v>
      </c>
      <c r="K31" s="44">
        <v>0</v>
      </c>
      <c r="L31" s="19">
        <v>248</v>
      </c>
      <c r="M31" s="19" t="s">
        <v>27</v>
      </c>
      <c r="N31" s="19" t="s">
        <v>28</v>
      </c>
      <c r="P31" s="6"/>
    </row>
    <row r="32" spans="1:19" ht="17.100000000000001" customHeight="1" x14ac:dyDescent="0.4">
      <c r="A32" s="441" t="s">
        <v>29</v>
      </c>
      <c r="B32" s="441"/>
      <c r="C32" s="46" t="s">
        <v>13</v>
      </c>
      <c r="D32" s="19">
        <v>12</v>
      </c>
      <c r="E32" s="19">
        <v>4</v>
      </c>
      <c r="F32" s="44">
        <v>0</v>
      </c>
      <c r="G32" s="44">
        <v>0</v>
      </c>
      <c r="H32" s="19">
        <v>3</v>
      </c>
      <c r="I32" s="19">
        <v>2</v>
      </c>
      <c r="J32" s="19">
        <v>3</v>
      </c>
      <c r="K32" s="44">
        <v>0</v>
      </c>
      <c r="L32" s="19">
        <f>SUM(L33:L35)</f>
        <v>5463</v>
      </c>
      <c r="M32" s="19" t="s">
        <v>28</v>
      </c>
      <c r="N32" s="19" t="s">
        <v>28</v>
      </c>
    </row>
    <row r="33" spans="1:14" ht="17.100000000000001" customHeight="1" x14ac:dyDescent="0.4">
      <c r="A33" s="441"/>
      <c r="B33" s="441"/>
      <c r="C33" s="46" t="s">
        <v>19</v>
      </c>
      <c r="D33" s="19">
        <v>1</v>
      </c>
      <c r="E33" s="19">
        <v>1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19">
        <v>2431</v>
      </c>
      <c r="M33" s="19" t="s">
        <v>21</v>
      </c>
      <c r="N33" s="19" t="s">
        <v>28</v>
      </c>
    </row>
    <row r="34" spans="1:14" ht="17.100000000000001" customHeight="1" x14ac:dyDescent="0.4">
      <c r="A34" s="441"/>
      <c r="B34" s="441"/>
      <c r="C34" s="46" t="s">
        <v>20</v>
      </c>
      <c r="D34" s="19">
        <v>1</v>
      </c>
      <c r="E34" s="19">
        <v>1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19">
        <v>90</v>
      </c>
      <c r="M34" s="19" t="s">
        <v>28</v>
      </c>
      <c r="N34" s="19" t="s">
        <v>28</v>
      </c>
    </row>
    <row r="35" spans="1:14" ht="17.100000000000001" customHeight="1" x14ac:dyDescent="0.4">
      <c r="A35" s="441"/>
      <c r="B35" s="441"/>
      <c r="C35" s="46" t="s">
        <v>16</v>
      </c>
      <c r="D35" s="19">
        <v>10</v>
      </c>
      <c r="E35" s="19">
        <v>2</v>
      </c>
      <c r="F35" s="44">
        <v>0</v>
      </c>
      <c r="G35" s="44">
        <v>0</v>
      </c>
      <c r="H35" s="19">
        <v>3</v>
      </c>
      <c r="I35" s="19">
        <v>2</v>
      </c>
      <c r="J35" s="19">
        <v>3</v>
      </c>
      <c r="K35" s="44">
        <v>0</v>
      </c>
      <c r="L35" s="19">
        <v>2942</v>
      </c>
      <c r="M35" s="19" t="s">
        <v>28</v>
      </c>
      <c r="N35" s="19" t="s">
        <v>28</v>
      </c>
    </row>
    <row r="36" spans="1:14" ht="17.100000000000001" customHeight="1" x14ac:dyDescent="0.4">
      <c r="A36" s="2" t="s">
        <v>30</v>
      </c>
      <c r="H36" s="7"/>
      <c r="I36" s="8"/>
      <c r="J36" s="435"/>
      <c r="K36" s="436"/>
      <c r="L36" s="436"/>
      <c r="M36" s="436"/>
      <c r="N36" s="436"/>
    </row>
    <row r="37" spans="1:14" ht="17.100000000000001" customHeight="1" x14ac:dyDescent="0.4">
      <c r="A37" s="2" t="s">
        <v>31</v>
      </c>
      <c r="J37" s="436"/>
      <c r="K37" s="436"/>
      <c r="L37" s="436"/>
      <c r="M37" s="436"/>
      <c r="N37" s="436"/>
    </row>
    <row r="38" spans="1:14" ht="17.100000000000001" customHeight="1" x14ac:dyDescent="0.4">
      <c r="A38" s="2" t="s">
        <v>32</v>
      </c>
    </row>
    <row r="39" spans="1:14" ht="17.100000000000001" customHeight="1" x14ac:dyDescent="0.4">
      <c r="A39" s="2" t="s">
        <v>33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7.100000000000001" customHeight="1" x14ac:dyDescent="0.4">
      <c r="A40" s="16" t="s">
        <v>34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s="15" customFormat="1" ht="17.100000000000001" customHeight="1" x14ac:dyDescent="0.4">
      <c r="A41" s="2" t="s">
        <v>35</v>
      </c>
    </row>
  </sheetData>
  <mergeCells count="17">
    <mergeCell ref="A4:C5"/>
    <mergeCell ref="D4:K4"/>
    <mergeCell ref="L4:M4"/>
    <mergeCell ref="A19:A26"/>
    <mergeCell ref="B19:B22"/>
    <mergeCell ref="A6:B6"/>
    <mergeCell ref="J36:N37"/>
    <mergeCell ref="P19:R19"/>
    <mergeCell ref="B24:B26"/>
    <mergeCell ref="A7:B7"/>
    <mergeCell ref="A8:B11"/>
    <mergeCell ref="A12:B15"/>
    <mergeCell ref="A16:B18"/>
    <mergeCell ref="A27:B29"/>
    <mergeCell ref="A30:B30"/>
    <mergeCell ref="A31:B31"/>
    <mergeCell ref="A32:B35"/>
  </mergeCells>
  <phoneticPr fontId="2"/>
  <pageMargins left="0.78740157480314965" right="0.78740157480314965" top="0.51" bottom="0.51" header="0.56000000000000005" footer="0.54"/>
  <pageSetup paperSize="9" scale="46" fitToHeight="0" orientation="portrait" r:id="rId1"/>
  <headerFooter alignWithMargins="0">
    <oddFooter xml:space="preserve">&amp;C
</oddFooter>
  </headerFooter>
  <ignoredErrors>
    <ignoredError sqref="D19 D24" formula="1"/>
    <ignoredError sqref="D14:D15 D20 D22" formulaRange="1"/>
    <ignoredError sqref="D16" formula="1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showGridLines="0" zoomScaleNormal="100" workbookViewId="0"/>
  </sheetViews>
  <sheetFormatPr defaultRowHeight="17.100000000000001" customHeight="1" outlineLevelRow="1" x14ac:dyDescent="0.4"/>
  <cols>
    <col min="1" max="1" width="9" style="36"/>
    <col min="2" max="2" width="7.5" style="36" bestFit="1" customWidth="1"/>
    <col min="3" max="11" width="7.5" style="36" customWidth="1"/>
    <col min="12" max="22" width="6" style="36" customWidth="1"/>
    <col min="23" max="16384" width="9" style="36"/>
  </cols>
  <sheetData>
    <row r="1" spans="1:13" ht="10.95" x14ac:dyDescent="0.4">
      <c r="A1" s="103" t="s">
        <v>346</v>
      </c>
    </row>
    <row r="2" spans="1:13" ht="10.95" x14ac:dyDescent="0.4">
      <c r="A2" s="103" t="s">
        <v>347</v>
      </c>
    </row>
    <row r="3" spans="1:13" ht="17.100000000000001" customHeight="1" x14ac:dyDescent="0.4">
      <c r="A3" s="103" t="s">
        <v>534</v>
      </c>
      <c r="B3" s="103"/>
    </row>
    <row r="4" spans="1:13" ht="10.95" x14ac:dyDescent="0.4">
      <c r="J4" s="104" t="s">
        <v>535</v>
      </c>
    </row>
    <row r="5" spans="1:13" ht="17.100000000000001" customHeight="1" x14ac:dyDescent="0.4">
      <c r="A5" s="478" t="s">
        <v>350</v>
      </c>
      <c r="B5" s="478" t="s">
        <v>536</v>
      </c>
      <c r="C5" s="478" t="s">
        <v>91</v>
      </c>
      <c r="D5" s="478" t="s">
        <v>80</v>
      </c>
      <c r="E5" s="478"/>
      <c r="F5" s="478"/>
      <c r="G5" s="478"/>
      <c r="H5" s="478"/>
      <c r="I5" s="478"/>
      <c r="J5" s="478"/>
    </row>
    <row r="6" spans="1:13" ht="17.100000000000001" customHeight="1" x14ac:dyDescent="0.4">
      <c r="A6" s="478"/>
      <c r="B6" s="478"/>
      <c r="C6" s="478"/>
      <c r="D6" s="105" t="s">
        <v>83</v>
      </c>
      <c r="E6" s="105" t="s">
        <v>82</v>
      </c>
      <c r="F6" s="105" t="s">
        <v>86</v>
      </c>
      <c r="G6" s="105" t="s">
        <v>87</v>
      </c>
      <c r="H6" s="105" t="s">
        <v>88</v>
      </c>
      <c r="I6" s="105" t="s">
        <v>89</v>
      </c>
      <c r="J6" s="105" t="s">
        <v>90</v>
      </c>
    </row>
    <row r="7" spans="1:13" ht="17.100000000000001" hidden="1" customHeight="1" outlineLevel="1" x14ac:dyDescent="0.4">
      <c r="A7" s="106" t="s">
        <v>353</v>
      </c>
      <c r="B7" s="107">
        <v>131</v>
      </c>
      <c r="C7" s="107">
        <v>213</v>
      </c>
      <c r="D7" s="107">
        <f t="shared" ref="D7:D12" si="0">SUM(E7:J7)</f>
        <v>1099</v>
      </c>
      <c r="E7" s="107">
        <v>200</v>
      </c>
      <c r="F7" s="107">
        <v>186</v>
      </c>
      <c r="G7" s="107">
        <v>172</v>
      </c>
      <c r="H7" s="107">
        <v>197</v>
      </c>
      <c r="I7" s="107">
        <v>159</v>
      </c>
      <c r="J7" s="107">
        <v>185</v>
      </c>
    </row>
    <row r="8" spans="1:13" ht="17.100000000000001" customHeight="1" collapsed="1" x14ac:dyDescent="0.4">
      <c r="A8" s="106" t="s">
        <v>354</v>
      </c>
      <c r="B8" s="107">
        <v>136</v>
      </c>
      <c r="C8" s="107">
        <v>230</v>
      </c>
      <c r="D8" s="107">
        <f t="shared" si="0"/>
        <v>1210</v>
      </c>
      <c r="E8" s="107">
        <v>186</v>
      </c>
      <c r="F8" s="107">
        <v>242</v>
      </c>
      <c r="G8" s="107">
        <v>214</v>
      </c>
      <c r="H8" s="107">
        <v>195</v>
      </c>
      <c r="I8" s="107">
        <v>214</v>
      </c>
      <c r="J8" s="107">
        <v>159</v>
      </c>
    </row>
    <row r="9" spans="1:13" ht="17.100000000000001" customHeight="1" x14ac:dyDescent="0.4">
      <c r="A9" s="106" t="s">
        <v>355</v>
      </c>
      <c r="B9" s="107">
        <v>138</v>
      </c>
      <c r="C9" s="107">
        <v>253</v>
      </c>
      <c r="D9" s="107">
        <f t="shared" si="0"/>
        <v>1347</v>
      </c>
      <c r="E9" s="107">
        <v>209</v>
      </c>
      <c r="F9" s="107">
        <v>223</v>
      </c>
      <c r="G9" s="107">
        <v>267</v>
      </c>
      <c r="H9" s="107">
        <v>214</v>
      </c>
      <c r="I9" s="107">
        <v>206</v>
      </c>
      <c r="J9" s="107">
        <v>228</v>
      </c>
    </row>
    <row r="10" spans="1:13" ht="17.100000000000001" customHeight="1" x14ac:dyDescent="0.4">
      <c r="A10" s="106" t="s">
        <v>356</v>
      </c>
      <c r="B10" s="107">
        <v>139</v>
      </c>
      <c r="C10" s="107">
        <v>260</v>
      </c>
      <c r="D10" s="107">
        <f t="shared" si="0"/>
        <v>1448</v>
      </c>
      <c r="E10" s="107">
        <v>250</v>
      </c>
      <c r="F10" s="107">
        <v>250</v>
      </c>
      <c r="G10" s="107">
        <v>232</v>
      </c>
      <c r="H10" s="107">
        <v>279</v>
      </c>
      <c r="I10" s="107">
        <v>229</v>
      </c>
      <c r="J10" s="107">
        <v>208</v>
      </c>
    </row>
    <row r="11" spans="1:13" ht="17.100000000000001" customHeight="1" x14ac:dyDescent="0.4">
      <c r="A11" s="106" t="s">
        <v>357</v>
      </c>
      <c r="B11" s="107">
        <v>139</v>
      </c>
      <c r="C11" s="107">
        <v>285</v>
      </c>
      <c r="D11" s="107">
        <f t="shared" si="0"/>
        <v>1615</v>
      </c>
      <c r="E11" s="107">
        <v>262</v>
      </c>
      <c r="F11" s="107">
        <v>287</v>
      </c>
      <c r="G11" s="107">
        <v>297</v>
      </c>
      <c r="H11" s="107">
        <v>250</v>
      </c>
      <c r="I11" s="107">
        <v>285</v>
      </c>
      <c r="J11" s="107">
        <v>234</v>
      </c>
    </row>
    <row r="12" spans="1:13" ht="17.100000000000001" customHeight="1" x14ac:dyDescent="0.4">
      <c r="A12" s="106" t="s">
        <v>358</v>
      </c>
      <c r="B12" s="107">
        <v>140</v>
      </c>
      <c r="C12" s="107">
        <v>320</v>
      </c>
      <c r="D12" s="107">
        <f t="shared" si="0"/>
        <v>1855</v>
      </c>
      <c r="E12" s="107">
        <v>326</v>
      </c>
      <c r="F12" s="107">
        <v>305</v>
      </c>
      <c r="G12" s="107">
        <v>324</v>
      </c>
      <c r="H12" s="107">
        <v>320</v>
      </c>
      <c r="I12" s="107">
        <v>288</v>
      </c>
      <c r="J12" s="107">
        <v>292</v>
      </c>
    </row>
    <row r="13" spans="1:13" ht="10.95" x14ac:dyDescent="0.4">
      <c r="A13" s="36" t="s">
        <v>537</v>
      </c>
    </row>
    <row r="15" spans="1:13" ht="17.100000000000001" customHeight="1" x14ac:dyDescent="0.4">
      <c r="A15" s="103" t="s">
        <v>538</v>
      </c>
      <c r="M15" s="126"/>
    </row>
    <row r="16" spans="1:13" ht="10.95" x14ac:dyDescent="0.4">
      <c r="K16" s="104" t="s">
        <v>539</v>
      </c>
    </row>
    <row r="17" spans="1:13" ht="17.100000000000001" customHeight="1" x14ac:dyDescent="0.4">
      <c r="A17" s="105" t="s">
        <v>540</v>
      </c>
      <c r="B17" s="486" t="s">
        <v>362</v>
      </c>
      <c r="C17" s="487"/>
      <c r="D17" s="486" t="s">
        <v>541</v>
      </c>
      <c r="E17" s="487"/>
      <c r="F17" s="486" t="s">
        <v>542</v>
      </c>
      <c r="G17" s="487"/>
      <c r="H17" s="486" t="s">
        <v>543</v>
      </c>
      <c r="I17" s="487"/>
      <c r="J17" s="486" t="s">
        <v>544</v>
      </c>
      <c r="K17" s="487"/>
    </row>
    <row r="18" spans="1:13" ht="17.100000000000001" hidden="1" customHeight="1" outlineLevel="1" x14ac:dyDescent="0.4">
      <c r="A18" s="106" t="s">
        <v>545</v>
      </c>
      <c r="B18" s="489">
        <v>701</v>
      </c>
      <c r="C18" s="490"/>
      <c r="D18" s="489">
        <v>300</v>
      </c>
      <c r="E18" s="490"/>
      <c r="F18" s="489" t="s">
        <v>76</v>
      </c>
      <c r="G18" s="490"/>
      <c r="H18" s="489">
        <v>141</v>
      </c>
      <c r="I18" s="490"/>
      <c r="J18" s="489">
        <v>260</v>
      </c>
      <c r="K18" s="490"/>
    </row>
    <row r="19" spans="1:13" ht="17.100000000000001" hidden="1" customHeight="1" outlineLevel="1" x14ac:dyDescent="0.4">
      <c r="A19" s="106" t="s">
        <v>546</v>
      </c>
      <c r="B19" s="489">
        <v>757</v>
      </c>
      <c r="C19" s="490"/>
      <c r="D19" s="489">
        <v>329</v>
      </c>
      <c r="E19" s="490"/>
      <c r="F19" s="489" t="s">
        <v>547</v>
      </c>
      <c r="G19" s="490"/>
      <c r="H19" s="489">
        <v>149</v>
      </c>
      <c r="I19" s="490"/>
      <c r="J19" s="489">
        <v>279</v>
      </c>
      <c r="K19" s="490"/>
    </row>
    <row r="20" spans="1:13" ht="17.100000000000001" customHeight="1" collapsed="1" x14ac:dyDescent="0.4">
      <c r="A20" s="106" t="s">
        <v>353</v>
      </c>
      <c r="B20" s="489">
        <v>909</v>
      </c>
      <c r="C20" s="490"/>
      <c r="D20" s="489">
        <v>368</v>
      </c>
      <c r="E20" s="490"/>
      <c r="F20" s="489" t="s">
        <v>548</v>
      </c>
      <c r="G20" s="490"/>
      <c r="H20" s="489">
        <v>137</v>
      </c>
      <c r="I20" s="490"/>
      <c r="J20" s="489">
        <v>404</v>
      </c>
      <c r="K20" s="490"/>
    </row>
    <row r="21" spans="1:13" ht="17.100000000000001" customHeight="1" x14ac:dyDescent="0.4">
      <c r="A21" s="106" t="s">
        <v>549</v>
      </c>
      <c r="B21" s="489">
        <v>973</v>
      </c>
      <c r="C21" s="490"/>
      <c r="D21" s="489">
        <v>385</v>
      </c>
      <c r="E21" s="490"/>
      <c r="F21" s="489" t="s">
        <v>76</v>
      </c>
      <c r="G21" s="490"/>
      <c r="H21" s="489">
        <v>129</v>
      </c>
      <c r="I21" s="490"/>
      <c r="J21" s="489">
        <v>459</v>
      </c>
      <c r="K21" s="490"/>
    </row>
    <row r="22" spans="1:13" ht="17.100000000000001" customHeight="1" x14ac:dyDescent="0.4">
      <c r="A22" s="106" t="s">
        <v>355</v>
      </c>
      <c r="B22" s="489">
        <v>1214</v>
      </c>
      <c r="C22" s="490"/>
      <c r="D22" s="489">
        <v>525</v>
      </c>
      <c r="E22" s="490"/>
      <c r="F22" s="489" t="s">
        <v>76</v>
      </c>
      <c r="G22" s="490"/>
      <c r="H22" s="489">
        <v>148</v>
      </c>
      <c r="I22" s="490"/>
      <c r="J22" s="489">
        <v>541</v>
      </c>
      <c r="K22" s="490"/>
    </row>
    <row r="23" spans="1:13" ht="17.100000000000001" customHeight="1" x14ac:dyDescent="0.4">
      <c r="A23" s="106" t="s">
        <v>550</v>
      </c>
      <c r="B23" s="489">
        <v>1338</v>
      </c>
      <c r="C23" s="490"/>
      <c r="D23" s="489">
        <v>481</v>
      </c>
      <c r="E23" s="490"/>
      <c r="F23" s="489" t="s">
        <v>547</v>
      </c>
      <c r="G23" s="490"/>
      <c r="H23" s="489">
        <v>162</v>
      </c>
      <c r="I23" s="490"/>
      <c r="J23" s="489">
        <v>695</v>
      </c>
      <c r="K23" s="490"/>
    </row>
    <row r="24" spans="1:13" ht="17.100000000000001" customHeight="1" x14ac:dyDescent="0.4">
      <c r="A24" s="106" t="s">
        <v>357</v>
      </c>
      <c r="B24" s="489">
        <f>SUM(D24:K24)</f>
        <v>1578</v>
      </c>
      <c r="C24" s="490"/>
      <c r="D24" s="489">
        <v>387</v>
      </c>
      <c r="E24" s="490"/>
      <c r="F24" s="489">
        <v>0</v>
      </c>
      <c r="G24" s="490"/>
      <c r="H24" s="489">
        <v>522</v>
      </c>
      <c r="I24" s="490"/>
      <c r="J24" s="489">
        <v>669</v>
      </c>
      <c r="K24" s="490"/>
    </row>
    <row r="25" spans="1:13" ht="10.95" x14ac:dyDescent="0.4">
      <c r="A25" s="36" t="s">
        <v>551</v>
      </c>
    </row>
    <row r="27" spans="1:13" ht="17.100000000000001" customHeight="1" x14ac:dyDescent="0.4">
      <c r="A27" s="36" t="s">
        <v>552</v>
      </c>
      <c r="J27" s="126"/>
      <c r="M27" s="126"/>
    </row>
    <row r="28" spans="1:13" ht="10.95" x14ac:dyDescent="0.4">
      <c r="H28" s="104" t="s">
        <v>553</v>
      </c>
    </row>
    <row r="29" spans="1:13" ht="17.100000000000001" customHeight="1" x14ac:dyDescent="0.4">
      <c r="A29" s="478" t="s">
        <v>350</v>
      </c>
      <c r="B29" s="478" t="s">
        <v>554</v>
      </c>
      <c r="C29" s="478"/>
      <c r="D29" s="478"/>
      <c r="E29" s="478"/>
      <c r="F29" s="478"/>
      <c r="G29" s="478"/>
      <c r="H29" s="478"/>
    </row>
    <row r="30" spans="1:13" ht="17.100000000000001" customHeight="1" x14ac:dyDescent="0.4">
      <c r="A30" s="478"/>
      <c r="B30" s="105" t="s">
        <v>83</v>
      </c>
      <c r="C30" s="105" t="s">
        <v>82</v>
      </c>
      <c r="D30" s="105" t="s">
        <v>86</v>
      </c>
      <c r="E30" s="105" t="s">
        <v>87</v>
      </c>
      <c r="F30" s="105" t="s">
        <v>88</v>
      </c>
      <c r="G30" s="105" t="s">
        <v>89</v>
      </c>
      <c r="H30" s="105" t="s">
        <v>90</v>
      </c>
    </row>
    <row r="31" spans="1:13" ht="17.100000000000001" hidden="1" customHeight="1" outlineLevel="1" x14ac:dyDescent="0.4">
      <c r="A31" s="491" t="s">
        <v>555</v>
      </c>
      <c r="B31" s="127">
        <v>10</v>
      </c>
      <c r="C31" s="127">
        <v>0</v>
      </c>
      <c r="D31" s="127">
        <v>2</v>
      </c>
      <c r="E31" s="127">
        <v>3</v>
      </c>
      <c r="F31" s="127">
        <v>2</v>
      </c>
      <c r="G31" s="127">
        <v>1</v>
      </c>
      <c r="H31" s="127">
        <v>2</v>
      </c>
    </row>
    <row r="32" spans="1:13" ht="17.100000000000001" hidden="1" customHeight="1" outlineLevel="1" x14ac:dyDescent="0.4">
      <c r="A32" s="492"/>
      <c r="B32" s="128">
        <v>164</v>
      </c>
      <c r="C32" s="128">
        <v>46</v>
      </c>
      <c r="D32" s="128">
        <v>24</v>
      </c>
      <c r="E32" s="128">
        <v>27</v>
      </c>
      <c r="F32" s="128">
        <v>26</v>
      </c>
      <c r="G32" s="128">
        <v>21</v>
      </c>
      <c r="H32" s="128">
        <v>20</v>
      </c>
    </row>
    <row r="33" spans="1:13" ht="17.100000000000001" customHeight="1" collapsed="1" x14ac:dyDescent="0.4">
      <c r="A33" s="480" t="s">
        <v>358</v>
      </c>
      <c r="B33" s="127">
        <f>SUM(C33:H33)</f>
        <v>12</v>
      </c>
      <c r="C33" s="127">
        <v>1</v>
      </c>
      <c r="D33" s="127">
        <v>0</v>
      </c>
      <c r="E33" s="127">
        <v>3</v>
      </c>
      <c r="F33" s="127">
        <v>4</v>
      </c>
      <c r="G33" s="127">
        <v>3</v>
      </c>
      <c r="H33" s="127">
        <v>1</v>
      </c>
    </row>
    <row r="34" spans="1:13" ht="17.100000000000001" customHeight="1" x14ac:dyDescent="0.4">
      <c r="A34" s="481"/>
      <c r="B34" s="128">
        <f>SUM(C34:H34)</f>
        <v>163</v>
      </c>
      <c r="C34" s="128">
        <v>40</v>
      </c>
      <c r="D34" s="128">
        <v>23</v>
      </c>
      <c r="E34" s="128">
        <v>27</v>
      </c>
      <c r="F34" s="128">
        <v>30</v>
      </c>
      <c r="G34" s="128">
        <v>24</v>
      </c>
      <c r="H34" s="128">
        <v>19</v>
      </c>
    </row>
    <row r="35" spans="1:13" ht="10.95" x14ac:dyDescent="0.4">
      <c r="A35" s="36" t="s">
        <v>556</v>
      </c>
    </row>
    <row r="36" spans="1:13" ht="10.95" x14ac:dyDescent="0.4">
      <c r="A36" s="36" t="s">
        <v>557</v>
      </c>
    </row>
    <row r="38" spans="1:13" ht="17.100000000000001" customHeight="1" x14ac:dyDescent="0.4">
      <c r="A38" s="36" t="s">
        <v>558</v>
      </c>
      <c r="M38" s="126"/>
    </row>
    <row r="39" spans="1:13" ht="10.95" x14ac:dyDescent="0.4">
      <c r="J39" s="104" t="s">
        <v>559</v>
      </c>
    </row>
    <row r="40" spans="1:13" ht="17.100000000000001" customHeight="1" x14ac:dyDescent="0.4">
      <c r="A40" s="478" t="s">
        <v>350</v>
      </c>
      <c r="B40" s="488" t="s">
        <v>560</v>
      </c>
      <c r="C40" s="478" t="s">
        <v>561</v>
      </c>
      <c r="D40" s="478"/>
      <c r="E40" s="478"/>
      <c r="F40" s="478"/>
      <c r="G40" s="478"/>
      <c r="H40" s="478"/>
      <c r="I40" s="478"/>
      <c r="J40" s="488" t="s">
        <v>562</v>
      </c>
    </row>
    <row r="41" spans="1:13" ht="17.100000000000001" customHeight="1" x14ac:dyDescent="0.4">
      <c r="A41" s="478"/>
      <c r="B41" s="478"/>
      <c r="C41" s="105" t="s">
        <v>563</v>
      </c>
      <c r="D41" s="105" t="s">
        <v>82</v>
      </c>
      <c r="E41" s="105" t="s">
        <v>86</v>
      </c>
      <c r="F41" s="105" t="s">
        <v>87</v>
      </c>
      <c r="G41" s="105" t="s">
        <v>88</v>
      </c>
      <c r="H41" s="105" t="s">
        <v>89</v>
      </c>
      <c r="I41" s="105" t="s">
        <v>90</v>
      </c>
      <c r="J41" s="478"/>
    </row>
    <row r="42" spans="1:13" ht="17.100000000000001" hidden="1" customHeight="1" outlineLevel="1" x14ac:dyDescent="0.4">
      <c r="A42" s="106" t="s">
        <v>546</v>
      </c>
      <c r="B42" s="107">
        <v>76057</v>
      </c>
      <c r="C42" s="107">
        <f t="shared" ref="C42:C48" si="1">SUM(D42:I42)</f>
        <v>17667</v>
      </c>
      <c r="D42" s="107">
        <v>2779</v>
      </c>
      <c r="E42" s="107">
        <v>2867</v>
      </c>
      <c r="F42" s="107">
        <v>2854</v>
      </c>
      <c r="G42" s="107">
        <v>2991</v>
      </c>
      <c r="H42" s="107">
        <v>3033</v>
      </c>
      <c r="I42" s="107">
        <v>3143</v>
      </c>
      <c r="J42" s="129">
        <f t="shared" ref="J42:J48" si="2">ROUND(C42/B42*100,2)</f>
        <v>23.23</v>
      </c>
    </row>
    <row r="43" spans="1:13" ht="17.100000000000001" customHeight="1" collapsed="1" x14ac:dyDescent="0.4">
      <c r="A43" s="106" t="s">
        <v>353</v>
      </c>
      <c r="B43" s="107">
        <v>76774</v>
      </c>
      <c r="C43" s="107">
        <f t="shared" si="1"/>
        <v>18141</v>
      </c>
      <c r="D43" s="107">
        <v>3081</v>
      </c>
      <c r="E43" s="107">
        <v>2952</v>
      </c>
      <c r="F43" s="107">
        <v>2924</v>
      </c>
      <c r="G43" s="107">
        <v>2957</v>
      </c>
      <c r="H43" s="107">
        <v>3034</v>
      </c>
      <c r="I43" s="107">
        <v>3193</v>
      </c>
      <c r="J43" s="129">
        <f t="shared" si="2"/>
        <v>23.63</v>
      </c>
    </row>
    <row r="44" spans="1:13" ht="17.100000000000001" customHeight="1" x14ac:dyDescent="0.4">
      <c r="A44" s="106" t="s">
        <v>564</v>
      </c>
      <c r="B44" s="107">
        <v>77544</v>
      </c>
      <c r="C44" s="107">
        <f t="shared" si="1"/>
        <v>18251</v>
      </c>
      <c r="D44" s="107">
        <v>3181</v>
      </c>
      <c r="E44" s="107">
        <v>3190</v>
      </c>
      <c r="F44" s="107">
        <v>2981</v>
      </c>
      <c r="G44" s="107">
        <v>2912</v>
      </c>
      <c r="H44" s="107">
        <v>2933</v>
      </c>
      <c r="I44" s="107">
        <v>3054</v>
      </c>
      <c r="J44" s="129">
        <f t="shared" si="2"/>
        <v>23.54</v>
      </c>
    </row>
    <row r="45" spans="1:13" ht="17.100000000000001" customHeight="1" x14ac:dyDescent="0.4">
      <c r="A45" s="106" t="s">
        <v>355</v>
      </c>
      <c r="B45" s="107">
        <v>78730</v>
      </c>
      <c r="C45" s="107">
        <f t="shared" si="1"/>
        <v>17481</v>
      </c>
      <c r="D45" s="107">
        <v>3015</v>
      </c>
      <c r="E45" s="107">
        <v>3004</v>
      </c>
      <c r="F45" s="107">
        <v>3068</v>
      </c>
      <c r="G45" s="107">
        <v>2837</v>
      </c>
      <c r="H45" s="107">
        <v>2744</v>
      </c>
      <c r="I45" s="107">
        <v>2813</v>
      </c>
      <c r="J45" s="129">
        <f t="shared" si="2"/>
        <v>22.2</v>
      </c>
    </row>
    <row r="46" spans="1:13" ht="17.100000000000001" customHeight="1" x14ac:dyDescent="0.4">
      <c r="A46" s="106" t="s">
        <v>356</v>
      </c>
      <c r="B46" s="107">
        <v>80077</v>
      </c>
      <c r="C46" s="107">
        <f t="shared" si="1"/>
        <v>17354</v>
      </c>
      <c r="D46" s="107">
        <v>2912</v>
      </c>
      <c r="E46" s="107">
        <v>2926</v>
      </c>
      <c r="F46" s="107">
        <v>2956</v>
      </c>
      <c r="G46" s="107">
        <v>3048</v>
      </c>
      <c r="H46" s="107">
        <v>2796</v>
      </c>
      <c r="I46" s="107">
        <v>2716</v>
      </c>
      <c r="J46" s="129">
        <f t="shared" si="2"/>
        <v>21.67</v>
      </c>
    </row>
    <row r="47" spans="1:13" ht="17.100000000000001" customHeight="1" x14ac:dyDescent="0.4">
      <c r="A47" s="106" t="s">
        <v>357</v>
      </c>
      <c r="B47" s="107">
        <v>81615</v>
      </c>
      <c r="C47" s="107">
        <f t="shared" si="1"/>
        <v>17717</v>
      </c>
      <c r="D47" s="107">
        <v>2975</v>
      </c>
      <c r="E47" s="107">
        <v>2926</v>
      </c>
      <c r="F47" s="107">
        <v>2991</v>
      </c>
      <c r="G47" s="107">
        <v>2952</v>
      </c>
      <c r="H47" s="107">
        <v>3041</v>
      </c>
      <c r="I47" s="107">
        <v>2832</v>
      </c>
      <c r="J47" s="129">
        <f t="shared" si="2"/>
        <v>21.71</v>
      </c>
    </row>
    <row r="48" spans="1:13" ht="17.100000000000001" customHeight="1" x14ac:dyDescent="0.4">
      <c r="A48" s="106" t="s">
        <v>358</v>
      </c>
      <c r="B48" s="107">
        <v>82303</v>
      </c>
      <c r="C48" s="107">
        <f t="shared" si="1"/>
        <v>15130</v>
      </c>
      <c r="D48" s="107">
        <v>2467</v>
      </c>
      <c r="E48" s="107">
        <v>2513</v>
      </c>
      <c r="F48" s="107">
        <v>2534</v>
      </c>
      <c r="G48" s="107">
        <v>2533</v>
      </c>
      <c r="H48" s="107">
        <v>2526</v>
      </c>
      <c r="I48" s="107">
        <v>2557</v>
      </c>
      <c r="J48" s="129">
        <f t="shared" si="2"/>
        <v>18.38</v>
      </c>
    </row>
    <row r="49" spans="1:1" ht="10.95" x14ac:dyDescent="0.4">
      <c r="A49" s="36" t="s">
        <v>565</v>
      </c>
    </row>
  </sheetData>
  <mergeCells count="52">
    <mergeCell ref="A31:A32"/>
    <mergeCell ref="A33:A34"/>
    <mergeCell ref="A40:A41"/>
    <mergeCell ref="B40:B41"/>
    <mergeCell ref="C40:I40"/>
    <mergeCell ref="J40:J41"/>
    <mergeCell ref="B24:C24"/>
    <mergeCell ref="D24:E24"/>
    <mergeCell ref="F24:G24"/>
    <mergeCell ref="H24:I24"/>
    <mergeCell ref="J24:K24"/>
    <mergeCell ref="A29:A30"/>
    <mergeCell ref="B29:H29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A5:A6"/>
    <mergeCell ref="B5:B6"/>
    <mergeCell ref="C5:C6"/>
    <mergeCell ref="D5:J5"/>
    <mergeCell ref="B17:C17"/>
    <mergeCell ref="D17:E17"/>
    <mergeCell ref="F17:G17"/>
    <mergeCell ref="H17:I17"/>
    <mergeCell ref="J17:K17"/>
  </mergeCells>
  <phoneticPr fontId="2"/>
  <pageMargins left="0.7" right="0.7" top="0.75" bottom="0.75" header="0.3" footer="0.3"/>
  <pageSetup paperSize="9" orientation="portrait" copies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25"/>
  <sheetViews>
    <sheetView showGridLines="0" showZeros="0" zoomScaleNormal="100" workbookViewId="0">
      <pane ySplit="7" topLeftCell="A8" activePane="bottomLeft" state="frozen"/>
      <selection pane="bottomLeft"/>
    </sheetView>
  </sheetViews>
  <sheetFormatPr defaultRowHeight="12" customHeight="1" x14ac:dyDescent="0.4"/>
  <cols>
    <col min="1" max="1" width="4.5" style="134" customWidth="1"/>
    <col min="2" max="2" width="6" style="155" customWidth="1"/>
    <col min="3" max="11" width="2.625" style="134" customWidth="1"/>
    <col min="12" max="32" width="3" style="134" customWidth="1"/>
    <col min="33" max="33" width="9" style="136"/>
    <col min="34" max="34" width="9" style="137"/>
    <col min="35" max="35" width="15" style="136" bestFit="1" customWidth="1"/>
    <col min="36" max="256" width="9" style="136"/>
    <col min="257" max="257" width="5.25" style="136" customWidth="1"/>
    <col min="258" max="258" width="8.75" style="136" customWidth="1"/>
    <col min="259" max="259" width="3.625" style="136" customWidth="1"/>
    <col min="260" max="267" width="3" style="136" customWidth="1"/>
    <col min="268" max="271" width="4.5" style="136" customWidth="1"/>
    <col min="272" max="273" width="4.25" style="136" customWidth="1"/>
    <col min="274" max="274" width="4.5" style="136" customWidth="1"/>
    <col min="275" max="276" width="4.25" style="136" customWidth="1"/>
    <col min="277" max="277" width="4.5" style="136" customWidth="1"/>
    <col min="278" max="279" width="4.25" style="136" customWidth="1"/>
    <col min="280" max="280" width="4.5" style="136" customWidth="1"/>
    <col min="281" max="282" width="4.25" style="136" customWidth="1"/>
    <col min="283" max="283" width="4.5" style="136" customWidth="1"/>
    <col min="284" max="285" width="4.25" style="136" customWidth="1"/>
    <col min="286" max="286" width="4.5" style="136" customWidth="1"/>
    <col min="287" max="288" width="4.25" style="136" customWidth="1"/>
    <col min="289" max="512" width="9" style="136"/>
    <col min="513" max="513" width="5.25" style="136" customWidth="1"/>
    <col min="514" max="514" width="8.75" style="136" customWidth="1"/>
    <col min="515" max="515" width="3.625" style="136" customWidth="1"/>
    <col min="516" max="523" width="3" style="136" customWidth="1"/>
    <col min="524" max="527" width="4.5" style="136" customWidth="1"/>
    <col min="528" max="529" width="4.25" style="136" customWidth="1"/>
    <col min="530" max="530" width="4.5" style="136" customWidth="1"/>
    <col min="531" max="532" width="4.25" style="136" customWidth="1"/>
    <col min="533" max="533" width="4.5" style="136" customWidth="1"/>
    <col min="534" max="535" width="4.25" style="136" customWidth="1"/>
    <col min="536" max="536" width="4.5" style="136" customWidth="1"/>
    <col min="537" max="538" width="4.25" style="136" customWidth="1"/>
    <col min="539" max="539" width="4.5" style="136" customWidth="1"/>
    <col min="540" max="541" width="4.25" style="136" customWidth="1"/>
    <col min="542" max="542" width="4.5" style="136" customWidth="1"/>
    <col min="543" max="544" width="4.25" style="136" customWidth="1"/>
    <col min="545" max="768" width="9" style="136"/>
    <col min="769" max="769" width="5.25" style="136" customWidth="1"/>
    <col min="770" max="770" width="8.75" style="136" customWidth="1"/>
    <col min="771" max="771" width="3.625" style="136" customWidth="1"/>
    <col min="772" max="779" width="3" style="136" customWidth="1"/>
    <col min="780" max="783" width="4.5" style="136" customWidth="1"/>
    <col min="784" max="785" width="4.25" style="136" customWidth="1"/>
    <col min="786" max="786" width="4.5" style="136" customWidth="1"/>
    <col min="787" max="788" width="4.25" style="136" customWidth="1"/>
    <col min="789" max="789" width="4.5" style="136" customWidth="1"/>
    <col min="790" max="791" width="4.25" style="136" customWidth="1"/>
    <col min="792" max="792" width="4.5" style="136" customWidth="1"/>
    <col min="793" max="794" width="4.25" style="136" customWidth="1"/>
    <col min="795" max="795" width="4.5" style="136" customWidth="1"/>
    <col min="796" max="797" width="4.25" style="136" customWidth="1"/>
    <col min="798" max="798" width="4.5" style="136" customWidth="1"/>
    <col min="799" max="800" width="4.25" style="136" customWidth="1"/>
    <col min="801" max="1024" width="9" style="136"/>
    <col min="1025" max="1025" width="5.25" style="136" customWidth="1"/>
    <col min="1026" max="1026" width="8.75" style="136" customWidth="1"/>
    <col min="1027" max="1027" width="3.625" style="136" customWidth="1"/>
    <col min="1028" max="1035" width="3" style="136" customWidth="1"/>
    <col min="1036" max="1039" width="4.5" style="136" customWidth="1"/>
    <col min="1040" max="1041" width="4.25" style="136" customWidth="1"/>
    <col min="1042" max="1042" width="4.5" style="136" customWidth="1"/>
    <col min="1043" max="1044" width="4.25" style="136" customWidth="1"/>
    <col min="1045" max="1045" width="4.5" style="136" customWidth="1"/>
    <col min="1046" max="1047" width="4.25" style="136" customWidth="1"/>
    <col min="1048" max="1048" width="4.5" style="136" customWidth="1"/>
    <col min="1049" max="1050" width="4.25" style="136" customWidth="1"/>
    <col min="1051" max="1051" width="4.5" style="136" customWidth="1"/>
    <col min="1052" max="1053" width="4.25" style="136" customWidth="1"/>
    <col min="1054" max="1054" width="4.5" style="136" customWidth="1"/>
    <col min="1055" max="1056" width="4.25" style="136" customWidth="1"/>
    <col min="1057" max="1280" width="9" style="136"/>
    <col min="1281" max="1281" width="5.25" style="136" customWidth="1"/>
    <col min="1282" max="1282" width="8.75" style="136" customWidth="1"/>
    <col min="1283" max="1283" width="3.625" style="136" customWidth="1"/>
    <col min="1284" max="1291" width="3" style="136" customWidth="1"/>
    <col min="1292" max="1295" width="4.5" style="136" customWidth="1"/>
    <col min="1296" max="1297" width="4.25" style="136" customWidth="1"/>
    <col min="1298" max="1298" width="4.5" style="136" customWidth="1"/>
    <col min="1299" max="1300" width="4.25" style="136" customWidth="1"/>
    <col min="1301" max="1301" width="4.5" style="136" customWidth="1"/>
    <col min="1302" max="1303" width="4.25" style="136" customWidth="1"/>
    <col min="1304" max="1304" width="4.5" style="136" customWidth="1"/>
    <col min="1305" max="1306" width="4.25" style="136" customWidth="1"/>
    <col min="1307" max="1307" width="4.5" style="136" customWidth="1"/>
    <col min="1308" max="1309" width="4.25" style="136" customWidth="1"/>
    <col min="1310" max="1310" width="4.5" style="136" customWidth="1"/>
    <col min="1311" max="1312" width="4.25" style="136" customWidth="1"/>
    <col min="1313" max="1536" width="9" style="136"/>
    <col min="1537" max="1537" width="5.25" style="136" customWidth="1"/>
    <col min="1538" max="1538" width="8.75" style="136" customWidth="1"/>
    <col min="1539" max="1539" width="3.625" style="136" customWidth="1"/>
    <col min="1540" max="1547" width="3" style="136" customWidth="1"/>
    <col min="1548" max="1551" width="4.5" style="136" customWidth="1"/>
    <col min="1552" max="1553" width="4.25" style="136" customWidth="1"/>
    <col min="1554" max="1554" width="4.5" style="136" customWidth="1"/>
    <col min="1555" max="1556" width="4.25" style="136" customWidth="1"/>
    <col min="1557" max="1557" width="4.5" style="136" customWidth="1"/>
    <col min="1558" max="1559" width="4.25" style="136" customWidth="1"/>
    <col min="1560" max="1560" width="4.5" style="136" customWidth="1"/>
    <col min="1561" max="1562" width="4.25" style="136" customWidth="1"/>
    <col min="1563" max="1563" width="4.5" style="136" customWidth="1"/>
    <col min="1564" max="1565" width="4.25" style="136" customWidth="1"/>
    <col min="1566" max="1566" width="4.5" style="136" customWidth="1"/>
    <col min="1567" max="1568" width="4.25" style="136" customWidth="1"/>
    <col min="1569" max="1792" width="9" style="136"/>
    <col min="1793" max="1793" width="5.25" style="136" customWidth="1"/>
    <col min="1794" max="1794" width="8.75" style="136" customWidth="1"/>
    <col min="1795" max="1795" width="3.625" style="136" customWidth="1"/>
    <col min="1796" max="1803" width="3" style="136" customWidth="1"/>
    <col min="1804" max="1807" width="4.5" style="136" customWidth="1"/>
    <col min="1808" max="1809" width="4.25" style="136" customWidth="1"/>
    <col min="1810" max="1810" width="4.5" style="136" customWidth="1"/>
    <col min="1811" max="1812" width="4.25" style="136" customWidth="1"/>
    <col min="1813" max="1813" width="4.5" style="136" customWidth="1"/>
    <col min="1814" max="1815" width="4.25" style="136" customWidth="1"/>
    <col min="1816" max="1816" width="4.5" style="136" customWidth="1"/>
    <col min="1817" max="1818" width="4.25" style="136" customWidth="1"/>
    <col min="1819" max="1819" width="4.5" style="136" customWidth="1"/>
    <col min="1820" max="1821" width="4.25" style="136" customWidth="1"/>
    <col min="1822" max="1822" width="4.5" style="136" customWidth="1"/>
    <col min="1823" max="1824" width="4.25" style="136" customWidth="1"/>
    <col min="1825" max="2048" width="9" style="136"/>
    <col min="2049" max="2049" width="5.25" style="136" customWidth="1"/>
    <col min="2050" max="2050" width="8.75" style="136" customWidth="1"/>
    <col min="2051" max="2051" width="3.625" style="136" customWidth="1"/>
    <col min="2052" max="2059" width="3" style="136" customWidth="1"/>
    <col min="2060" max="2063" width="4.5" style="136" customWidth="1"/>
    <col min="2064" max="2065" width="4.25" style="136" customWidth="1"/>
    <col min="2066" max="2066" width="4.5" style="136" customWidth="1"/>
    <col min="2067" max="2068" width="4.25" style="136" customWidth="1"/>
    <col min="2069" max="2069" width="4.5" style="136" customWidth="1"/>
    <col min="2070" max="2071" width="4.25" style="136" customWidth="1"/>
    <col min="2072" max="2072" width="4.5" style="136" customWidth="1"/>
    <col min="2073" max="2074" width="4.25" style="136" customWidth="1"/>
    <col min="2075" max="2075" width="4.5" style="136" customWidth="1"/>
    <col min="2076" max="2077" width="4.25" style="136" customWidth="1"/>
    <col min="2078" max="2078" width="4.5" style="136" customWidth="1"/>
    <col min="2079" max="2080" width="4.25" style="136" customWidth="1"/>
    <col min="2081" max="2304" width="9" style="136"/>
    <col min="2305" max="2305" width="5.25" style="136" customWidth="1"/>
    <col min="2306" max="2306" width="8.75" style="136" customWidth="1"/>
    <col min="2307" max="2307" width="3.625" style="136" customWidth="1"/>
    <col min="2308" max="2315" width="3" style="136" customWidth="1"/>
    <col min="2316" max="2319" width="4.5" style="136" customWidth="1"/>
    <col min="2320" max="2321" width="4.25" style="136" customWidth="1"/>
    <col min="2322" max="2322" width="4.5" style="136" customWidth="1"/>
    <col min="2323" max="2324" width="4.25" style="136" customWidth="1"/>
    <col min="2325" max="2325" width="4.5" style="136" customWidth="1"/>
    <col min="2326" max="2327" width="4.25" style="136" customWidth="1"/>
    <col min="2328" max="2328" width="4.5" style="136" customWidth="1"/>
    <col min="2329" max="2330" width="4.25" style="136" customWidth="1"/>
    <col min="2331" max="2331" width="4.5" style="136" customWidth="1"/>
    <col min="2332" max="2333" width="4.25" style="136" customWidth="1"/>
    <col min="2334" max="2334" width="4.5" style="136" customWidth="1"/>
    <col min="2335" max="2336" width="4.25" style="136" customWidth="1"/>
    <col min="2337" max="2560" width="9" style="136"/>
    <col min="2561" max="2561" width="5.25" style="136" customWidth="1"/>
    <col min="2562" max="2562" width="8.75" style="136" customWidth="1"/>
    <col min="2563" max="2563" width="3.625" style="136" customWidth="1"/>
    <col min="2564" max="2571" width="3" style="136" customWidth="1"/>
    <col min="2572" max="2575" width="4.5" style="136" customWidth="1"/>
    <col min="2576" max="2577" width="4.25" style="136" customWidth="1"/>
    <col min="2578" max="2578" width="4.5" style="136" customWidth="1"/>
    <col min="2579" max="2580" width="4.25" style="136" customWidth="1"/>
    <col min="2581" max="2581" width="4.5" style="136" customWidth="1"/>
    <col min="2582" max="2583" width="4.25" style="136" customWidth="1"/>
    <col min="2584" max="2584" width="4.5" style="136" customWidth="1"/>
    <col min="2585" max="2586" width="4.25" style="136" customWidth="1"/>
    <col min="2587" max="2587" width="4.5" style="136" customWidth="1"/>
    <col min="2588" max="2589" width="4.25" style="136" customWidth="1"/>
    <col min="2590" max="2590" width="4.5" style="136" customWidth="1"/>
    <col min="2591" max="2592" width="4.25" style="136" customWidth="1"/>
    <col min="2593" max="2816" width="9" style="136"/>
    <col min="2817" max="2817" width="5.25" style="136" customWidth="1"/>
    <col min="2818" max="2818" width="8.75" style="136" customWidth="1"/>
    <col min="2819" max="2819" width="3.625" style="136" customWidth="1"/>
    <col min="2820" max="2827" width="3" style="136" customWidth="1"/>
    <col min="2828" max="2831" width="4.5" style="136" customWidth="1"/>
    <col min="2832" max="2833" width="4.25" style="136" customWidth="1"/>
    <col min="2834" max="2834" width="4.5" style="136" customWidth="1"/>
    <col min="2835" max="2836" width="4.25" style="136" customWidth="1"/>
    <col min="2837" max="2837" width="4.5" style="136" customWidth="1"/>
    <col min="2838" max="2839" width="4.25" style="136" customWidth="1"/>
    <col min="2840" max="2840" width="4.5" style="136" customWidth="1"/>
    <col min="2841" max="2842" width="4.25" style="136" customWidth="1"/>
    <col min="2843" max="2843" width="4.5" style="136" customWidth="1"/>
    <col min="2844" max="2845" width="4.25" style="136" customWidth="1"/>
    <col min="2846" max="2846" width="4.5" style="136" customWidth="1"/>
    <col min="2847" max="2848" width="4.25" style="136" customWidth="1"/>
    <col min="2849" max="3072" width="9" style="136"/>
    <col min="3073" max="3073" width="5.25" style="136" customWidth="1"/>
    <col min="3074" max="3074" width="8.75" style="136" customWidth="1"/>
    <col min="3075" max="3075" width="3.625" style="136" customWidth="1"/>
    <col min="3076" max="3083" width="3" style="136" customWidth="1"/>
    <col min="3084" max="3087" width="4.5" style="136" customWidth="1"/>
    <col min="3088" max="3089" width="4.25" style="136" customWidth="1"/>
    <col min="3090" max="3090" width="4.5" style="136" customWidth="1"/>
    <col min="3091" max="3092" width="4.25" style="136" customWidth="1"/>
    <col min="3093" max="3093" width="4.5" style="136" customWidth="1"/>
    <col min="3094" max="3095" width="4.25" style="136" customWidth="1"/>
    <col min="3096" max="3096" width="4.5" style="136" customWidth="1"/>
    <col min="3097" max="3098" width="4.25" style="136" customWidth="1"/>
    <col min="3099" max="3099" width="4.5" style="136" customWidth="1"/>
    <col min="3100" max="3101" width="4.25" style="136" customWidth="1"/>
    <col min="3102" max="3102" width="4.5" style="136" customWidth="1"/>
    <col min="3103" max="3104" width="4.25" style="136" customWidth="1"/>
    <col min="3105" max="3328" width="9" style="136"/>
    <col min="3329" max="3329" width="5.25" style="136" customWidth="1"/>
    <col min="3330" max="3330" width="8.75" style="136" customWidth="1"/>
    <col min="3331" max="3331" width="3.625" style="136" customWidth="1"/>
    <col min="3332" max="3339" width="3" style="136" customWidth="1"/>
    <col min="3340" max="3343" width="4.5" style="136" customWidth="1"/>
    <col min="3344" max="3345" width="4.25" style="136" customWidth="1"/>
    <col min="3346" max="3346" width="4.5" style="136" customWidth="1"/>
    <col min="3347" max="3348" width="4.25" style="136" customWidth="1"/>
    <col min="3349" max="3349" width="4.5" style="136" customWidth="1"/>
    <col min="3350" max="3351" width="4.25" style="136" customWidth="1"/>
    <col min="3352" max="3352" width="4.5" style="136" customWidth="1"/>
    <col min="3353" max="3354" width="4.25" style="136" customWidth="1"/>
    <col min="3355" max="3355" width="4.5" style="136" customWidth="1"/>
    <col min="3356" max="3357" width="4.25" style="136" customWidth="1"/>
    <col min="3358" max="3358" width="4.5" style="136" customWidth="1"/>
    <col min="3359" max="3360" width="4.25" style="136" customWidth="1"/>
    <col min="3361" max="3584" width="9" style="136"/>
    <col min="3585" max="3585" width="5.25" style="136" customWidth="1"/>
    <col min="3586" max="3586" width="8.75" style="136" customWidth="1"/>
    <col min="3587" max="3587" width="3.625" style="136" customWidth="1"/>
    <col min="3588" max="3595" width="3" style="136" customWidth="1"/>
    <col min="3596" max="3599" width="4.5" style="136" customWidth="1"/>
    <col min="3600" max="3601" width="4.25" style="136" customWidth="1"/>
    <col min="3602" max="3602" width="4.5" style="136" customWidth="1"/>
    <col min="3603" max="3604" width="4.25" style="136" customWidth="1"/>
    <col min="3605" max="3605" width="4.5" style="136" customWidth="1"/>
    <col min="3606" max="3607" width="4.25" style="136" customWidth="1"/>
    <col min="3608" max="3608" width="4.5" style="136" customWidth="1"/>
    <col min="3609" max="3610" width="4.25" style="136" customWidth="1"/>
    <col min="3611" max="3611" width="4.5" style="136" customWidth="1"/>
    <col min="3612" max="3613" width="4.25" style="136" customWidth="1"/>
    <col min="3614" max="3614" width="4.5" style="136" customWidth="1"/>
    <col min="3615" max="3616" width="4.25" style="136" customWidth="1"/>
    <col min="3617" max="3840" width="9" style="136"/>
    <col min="3841" max="3841" width="5.25" style="136" customWidth="1"/>
    <col min="3842" max="3842" width="8.75" style="136" customWidth="1"/>
    <col min="3843" max="3843" width="3.625" style="136" customWidth="1"/>
    <col min="3844" max="3851" width="3" style="136" customWidth="1"/>
    <col min="3852" max="3855" width="4.5" style="136" customWidth="1"/>
    <col min="3856" max="3857" width="4.25" style="136" customWidth="1"/>
    <col min="3858" max="3858" width="4.5" style="136" customWidth="1"/>
    <col min="3859" max="3860" width="4.25" style="136" customWidth="1"/>
    <col min="3861" max="3861" width="4.5" style="136" customWidth="1"/>
    <col min="3862" max="3863" width="4.25" style="136" customWidth="1"/>
    <col min="3864" max="3864" width="4.5" style="136" customWidth="1"/>
    <col min="3865" max="3866" width="4.25" style="136" customWidth="1"/>
    <col min="3867" max="3867" width="4.5" style="136" customWidth="1"/>
    <col min="3868" max="3869" width="4.25" style="136" customWidth="1"/>
    <col min="3870" max="3870" width="4.5" style="136" customWidth="1"/>
    <col min="3871" max="3872" width="4.25" style="136" customWidth="1"/>
    <col min="3873" max="4096" width="9" style="136"/>
    <col min="4097" max="4097" width="5.25" style="136" customWidth="1"/>
    <col min="4098" max="4098" width="8.75" style="136" customWidth="1"/>
    <col min="4099" max="4099" width="3.625" style="136" customWidth="1"/>
    <col min="4100" max="4107" width="3" style="136" customWidth="1"/>
    <col min="4108" max="4111" width="4.5" style="136" customWidth="1"/>
    <col min="4112" max="4113" width="4.25" style="136" customWidth="1"/>
    <col min="4114" max="4114" width="4.5" style="136" customWidth="1"/>
    <col min="4115" max="4116" width="4.25" style="136" customWidth="1"/>
    <col min="4117" max="4117" width="4.5" style="136" customWidth="1"/>
    <col min="4118" max="4119" width="4.25" style="136" customWidth="1"/>
    <col min="4120" max="4120" width="4.5" style="136" customWidth="1"/>
    <col min="4121" max="4122" width="4.25" style="136" customWidth="1"/>
    <col min="4123" max="4123" width="4.5" style="136" customWidth="1"/>
    <col min="4124" max="4125" width="4.25" style="136" customWidth="1"/>
    <col min="4126" max="4126" width="4.5" style="136" customWidth="1"/>
    <col min="4127" max="4128" width="4.25" style="136" customWidth="1"/>
    <col min="4129" max="4352" width="9" style="136"/>
    <col min="4353" max="4353" width="5.25" style="136" customWidth="1"/>
    <col min="4354" max="4354" width="8.75" style="136" customWidth="1"/>
    <col min="4355" max="4355" width="3.625" style="136" customWidth="1"/>
    <col min="4356" max="4363" width="3" style="136" customWidth="1"/>
    <col min="4364" max="4367" width="4.5" style="136" customWidth="1"/>
    <col min="4368" max="4369" width="4.25" style="136" customWidth="1"/>
    <col min="4370" max="4370" width="4.5" style="136" customWidth="1"/>
    <col min="4371" max="4372" width="4.25" style="136" customWidth="1"/>
    <col min="4373" max="4373" width="4.5" style="136" customWidth="1"/>
    <col min="4374" max="4375" width="4.25" style="136" customWidth="1"/>
    <col min="4376" max="4376" width="4.5" style="136" customWidth="1"/>
    <col min="4377" max="4378" width="4.25" style="136" customWidth="1"/>
    <col min="4379" max="4379" width="4.5" style="136" customWidth="1"/>
    <col min="4380" max="4381" width="4.25" style="136" customWidth="1"/>
    <col min="4382" max="4382" width="4.5" style="136" customWidth="1"/>
    <col min="4383" max="4384" width="4.25" style="136" customWidth="1"/>
    <col min="4385" max="4608" width="9" style="136"/>
    <col min="4609" max="4609" width="5.25" style="136" customWidth="1"/>
    <col min="4610" max="4610" width="8.75" style="136" customWidth="1"/>
    <col min="4611" max="4611" width="3.625" style="136" customWidth="1"/>
    <col min="4612" max="4619" width="3" style="136" customWidth="1"/>
    <col min="4620" max="4623" width="4.5" style="136" customWidth="1"/>
    <col min="4624" max="4625" width="4.25" style="136" customWidth="1"/>
    <col min="4626" max="4626" width="4.5" style="136" customWidth="1"/>
    <col min="4627" max="4628" width="4.25" style="136" customWidth="1"/>
    <col min="4629" max="4629" width="4.5" style="136" customWidth="1"/>
    <col min="4630" max="4631" width="4.25" style="136" customWidth="1"/>
    <col min="4632" max="4632" width="4.5" style="136" customWidth="1"/>
    <col min="4633" max="4634" width="4.25" style="136" customWidth="1"/>
    <col min="4635" max="4635" width="4.5" style="136" customWidth="1"/>
    <col min="4636" max="4637" width="4.25" style="136" customWidth="1"/>
    <col min="4638" max="4638" width="4.5" style="136" customWidth="1"/>
    <col min="4639" max="4640" width="4.25" style="136" customWidth="1"/>
    <col min="4641" max="4864" width="9" style="136"/>
    <col min="4865" max="4865" width="5.25" style="136" customWidth="1"/>
    <col min="4866" max="4866" width="8.75" style="136" customWidth="1"/>
    <col min="4867" max="4867" width="3.625" style="136" customWidth="1"/>
    <col min="4868" max="4875" width="3" style="136" customWidth="1"/>
    <col min="4876" max="4879" width="4.5" style="136" customWidth="1"/>
    <col min="4880" max="4881" width="4.25" style="136" customWidth="1"/>
    <col min="4882" max="4882" width="4.5" style="136" customWidth="1"/>
    <col min="4883" max="4884" width="4.25" style="136" customWidth="1"/>
    <col min="4885" max="4885" width="4.5" style="136" customWidth="1"/>
    <col min="4886" max="4887" width="4.25" style="136" customWidth="1"/>
    <col min="4888" max="4888" width="4.5" style="136" customWidth="1"/>
    <col min="4889" max="4890" width="4.25" style="136" customWidth="1"/>
    <col min="4891" max="4891" width="4.5" style="136" customWidth="1"/>
    <col min="4892" max="4893" width="4.25" style="136" customWidth="1"/>
    <col min="4894" max="4894" width="4.5" style="136" customWidth="1"/>
    <col min="4895" max="4896" width="4.25" style="136" customWidth="1"/>
    <col min="4897" max="5120" width="9" style="136"/>
    <col min="5121" max="5121" width="5.25" style="136" customWidth="1"/>
    <col min="5122" max="5122" width="8.75" style="136" customWidth="1"/>
    <col min="5123" max="5123" width="3.625" style="136" customWidth="1"/>
    <col min="5124" max="5131" width="3" style="136" customWidth="1"/>
    <col min="5132" max="5135" width="4.5" style="136" customWidth="1"/>
    <col min="5136" max="5137" width="4.25" style="136" customWidth="1"/>
    <col min="5138" max="5138" width="4.5" style="136" customWidth="1"/>
    <col min="5139" max="5140" width="4.25" style="136" customWidth="1"/>
    <col min="5141" max="5141" width="4.5" style="136" customWidth="1"/>
    <col min="5142" max="5143" width="4.25" style="136" customWidth="1"/>
    <col min="5144" max="5144" width="4.5" style="136" customWidth="1"/>
    <col min="5145" max="5146" width="4.25" style="136" customWidth="1"/>
    <col min="5147" max="5147" width="4.5" style="136" customWidth="1"/>
    <col min="5148" max="5149" width="4.25" style="136" customWidth="1"/>
    <col min="5150" max="5150" width="4.5" style="136" customWidth="1"/>
    <col min="5151" max="5152" width="4.25" style="136" customWidth="1"/>
    <col min="5153" max="5376" width="9" style="136"/>
    <col min="5377" max="5377" width="5.25" style="136" customWidth="1"/>
    <col min="5378" max="5378" width="8.75" style="136" customWidth="1"/>
    <col min="5379" max="5379" width="3.625" style="136" customWidth="1"/>
    <col min="5380" max="5387" width="3" style="136" customWidth="1"/>
    <col min="5388" max="5391" width="4.5" style="136" customWidth="1"/>
    <col min="5392" max="5393" width="4.25" style="136" customWidth="1"/>
    <col min="5394" max="5394" width="4.5" style="136" customWidth="1"/>
    <col min="5395" max="5396" width="4.25" style="136" customWidth="1"/>
    <col min="5397" max="5397" width="4.5" style="136" customWidth="1"/>
    <col min="5398" max="5399" width="4.25" style="136" customWidth="1"/>
    <col min="5400" max="5400" width="4.5" style="136" customWidth="1"/>
    <col min="5401" max="5402" width="4.25" style="136" customWidth="1"/>
    <col min="5403" max="5403" width="4.5" style="136" customWidth="1"/>
    <col min="5404" max="5405" width="4.25" style="136" customWidth="1"/>
    <col min="5406" max="5406" width="4.5" style="136" customWidth="1"/>
    <col min="5407" max="5408" width="4.25" style="136" customWidth="1"/>
    <col min="5409" max="5632" width="9" style="136"/>
    <col min="5633" max="5633" width="5.25" style="136" customWidth="1"/>
    <col min="5634" max="5634" width="8.75" style="136" customWidth="1"/>
    <col min="5635" max="5635" width="3.625" style="136" customWidth="1"/>
    <col min="5636" max="5643" width="3" style="136" customWidth="1"/>
    <col min="5644" max="5647" width="4.5" style="136" customWidth="1"/>
    <col min="5648" max="5649" width="4.25" style="136" customWidth="1"/>
    <col min="5650" max="5650" width="4.5" style="136" customWidth="1"/>
    <col min="5651" max="5652" width="4.25" style="136" customWidth="1"/>
    <col min="5653" max="5653" width="4.5" style="136" customWidth="1"/>
    <col min="5654" max="5655" width="4.25" style="136" customWidth="1"/>
    <col min="5656" max="5656" width="4.5" style="136" customWidth="1"/>
    <col min="5657" max="5658" width="4.25" style="136" customWidth="1"/>
    <col min="5659" max="5659" width="4.5" style="136" customWidth="1"/>
    <col min="5660" max="5661" width="4.25" style="136" customWidth="1"/>
    <col min="5662" max="5662" width="4.5" style="136" customWidth="1"/>
    <col min="5663" max="5664" width="4.25" style="136" customWidth="1"/>
    <col min="5665" max="5888" width="9" style="136"/>
    <col min="5889" max="5889" width="5.25" style="136" customWidth="1"/>
    <col min="5890" max="5890" width="8.75" style="136" customWidth="1"/>
    <col min="5891" max="5891" width="3.625" style="136" customWidth="1"/>
    <col min="5892" max="5899" width="3" style="136" customWidth="1"/>
    <col min="5900" max="5903" width="4.5" style="136" customWidth="1"/>
    <col min="5904" max="5905" width="4.25" style="136" customWidth="1"/>
    <col min="5906" max="5906" width="4.5" style="136" customWidth="1"/>
    <col min="5907" max="5908" width="4.25" style="136" customWidth="1"/>
    <col min="5909" max="5909" width="4.5" style="136" customWidth="1"/>
    <col min="5910" max="5911" width="4.25" style="136" customWidth="1"/>
    <col min="5912" max="5912" width="4.5" style="136" customWidth="1"/>
    <col min="5913" max="5914" width="4.25" style="136" customWidth="1"/>
    <col min="5915" max="5915" width="4.5" style="136" customWidth="1"/>
    <col min="5916" max="5917" width="4.25" style="136" customWidth="1"/>
    <col min="5918" max="5918" width="4.5" style="136" customWidth="1"/>
    <col min="5919" max="5920" width="4.25" style="136" customWidth="1"/>
    <col min="5921" max="6144" width="9" style="136"/>
    <col min="6145" max="6145" width="5.25" style="136" customWidth="1"/>
    <col min="6146" max="6146" width="8.75" style="136" customWidth="1"/>
    <col min="6147" max="6147" width="3.625" style="136" customWidth="1"/>
    <col min="6148" max="6155" width="3" style="136" customWidth="1"/>
    <col min="6156" max="6159" width="4.5" style="136" customWidth="1"/>
    <col min="6160" max="6161" width="4.25" style="136" customWidth="1"/>
    <col min="6162" max="6162" width="4.5" style="136" customWidth="1"/>
    <col min="6163" max="6164" width="4.25" style="136" customWidth="1"/>
    <col min="6165" max="6165" width="4.5" style="136" customWidth="1"/>
    <col min="6166" max="6167" width="4.25" style="136" customWidth="1"/>
    <col min="6168" max="6168" width="4.5" style="136" customWidth="1"/>
    <col min="6169" max="6170" width="4.25" style="136" customWidth="1"/>
    <col min="6171" max="6171" width="4.5" style="136" customWidth="1"/>
    <col min="6172" max="6173" width="4.25" style="136" customWidth="1"/>
    <col min="6174" max="6174" width="4.5" style="136" customWidth="1"/>
    <col min="6175" max="6176" width="4.25" style="136" customWidth="1"/>
    <col min="6177" max="6400" width="9" style="136"/>
    <col min="6401" max="6401" width="5.25" style="136" customWidth="1"/>
    <col min="6402" max="6402" width="8.75" style="136" customWidth="1"/>
    <col min="6403" max="6403" width="3.625" style="136" customWidth="1"/>
    <col min="6404" max="6411" width="3" style="136" customWidth="1"/>
    <col min="6412" max="6415" width="4.5" style="136" customWidth="1"/>
    <col min="6416" max="6417" width="4.25" style="136" customWidth="1"/>
    <col min="6418" max="6418" width="4.5" style="136" customWidth="1"/>
    <col min="6419" max="6420" width="4.25" style="136" customWidth="1"/>
    <col min="6421" max="6421" width="4.5" style="136" customWidth="1"/>
    <col min="6422" max="6423" width="4.25" style="136" customWidth="1"/>
    <col min="6424" max="6424" width="4.5" style="136" customWidth="1"/>
    <col min="6425" max="6426" width="4.25" style="136" customWidth="1"/>
    <col min="6427" max="6427" width="4.5" style="136" customWidth="1"/>
    <col min="6428" max="6429" width="4.25" style="136" customWidth="1"/>
    <col min="6430" max="6430" width="4.5" style="136" customWidth="1"/>
    <col min="6431" max="6432" width="4.25" style="136" customWidth="1"/>
    <col min="6433" max="6656" width="9" style="136"/>
    <col min="6657" max="6657" width="5.25" style="136" customWidth="1"/>
    <col min="6658" max="6658" width="8.75" style="136" customWidth="1"/>
    <col min="6659" max="6659" width="3.625" style="136" customWidth="1"/>
    <col min="6660" max="6667" width="3" style="136" customWidth="1"/>
    <col min="6668" max="6671" width="4.5" style="136" customWidth="1"/>
    <col min="6672" max="6673" width="4.25" style="136" customWidth="1"/>
    <col min="6674" max="6674" width="4.5" style="136" customWidth="1"/>
    <col min="6675" max="6676" width="4.25" style="136" customWidth="1"/>
    <col min="6677" max="6677" width="4.5" style="136" customWidth="1"/>
    <col min="6678" max="6679" width="4.25" style="136" customWidth="1"/>
    <col min="6680" max="6680" width="4.5" style="136" customWidth="1"/>
    <col min="6681" max="6682" width="4.25" style="136" customWidth="1"/>
    <col min="6683" max="6683" width="4.5" style="136" customWidth="1"/>
    <col min="6684" max="6685" width="4.25" style="136" customWidth="1"/>
    <col min="6686" max="6686" width="4.5" style="136" customWidth="1"/>
    <col min="6687" max="6688" width="4.25" style="136" customWidth="1"/>
    <col min="6689" max="6912" width="9" style="136"/>
    <col min="6913" max="6913" width="5.25" style="136" customWidth="1"/>
    <col min="6914" max="6914" width="8.75" style="136" customWidth="1"/>
    <col min="6915" max="6915" width="3.625" style="136" customWidth="1"/>
    <col min="6916" max="6923" width="3" style="136" customWidth="1"/>
    <col min="6924" max="6927" width="4.5" style="136" customWidth="1"/>
    <col min="6928" max="6929" width="4.25" style="136" customWidth="1"/>
    <col min="6930" max="6930" width="4.5" style="136" customWidth="1"/>
    <col min="6931" max="6932" width="4.25" style="136" customWidth="1"/>
    <col min="6933" max="6933" width="4.5" style="136" customWidth="1"/>
    <col min="6934" max="6935" width="4.25" style="136" customWidth="1"/>
    <col min="6936" max="6936" width="4.5" style="136" customWidth="1"/>
    <col min="6937" max="6938" width="4.25" style="136" customWidth="1"/>
    <col min="6939" max="6939" width="4.5" style="136" customWidth="1"/>
    <col min="6940" max="6941" width="4.25" style="136" customWidth="1"/>
    <col min="6942" max="6942" width="4.5" style="136" customWidth="1"/>
    <col min="6943" max="6944" width="4.25" style="136" customWidth="1"/>
    <col min="6945" max="7168" width="9" style="136"/>
    <col min="7169" max="7169" width="5.25" style="136" customWidth="1"/>
    <col min="7170" max="7170" width="8.75" style="136" customWidth="1"/>
    <col min="7171" max="7171" width="3.625" style="136" customWidth="1"/>
    <col min="7172" max="7179" width="3" style="136" customWidth="1"/>
    <col min="7180" max="7183" width="4.5" style="136" customWidth="1"/>
    <col min="7184" max="7185" width="4.25" style="136" customWidth="1"/>
    <col min="7186" max="7186" width="4.5" style="136" customWidth="1"/>
    <col min="7187" max="7188" width="4.25" style="136" customWidth="1"/>
    <col min="7189" max="7189" width="4.5" style="136" customWidth="1"/>
    <col min="7190" max="7191" width="4.25" style="136" customWidth="1"/>
    <col min="7192" max="7192" width="4.5" style="136" customWidth="1"/>
    <col min="7193" max="7194" width="4.25" style="136" customWidth="1"/>
    <col min="7195" max="7195" width="4.5" style="136" customWidth="1"/>
    <col min="7196" max="7197" width="4.25" style="136" customWidth="1"/>
    <col min="7198" max="7198" width="4.5" style="136" customWidth="1"/>
    <col min="7199" max="7200" width="4.25" style="136" customWidth="1"/>
    <col min="7201" max="7424" width="9" style="136"/>
    <col min="7425" max="7425" width="5.25" style="136" customWidth="1"/>
    <col min="7426" max="7426" width="8.75" style="136" customWidth="1"/>
    <col min="7427" max="7427" width="3.625" style="136" customWidth="1"/>
    <col min="7428" max="7435" width="3" style="136" customWidth="1"/>
    <col min="7436" max="7439" width="4.5" style="136" customWidth="1"/>
    <col min="7440" max="7441" width="4.25" style="136" customWidth="1"/>
    <col min="7442" max="7442" width="4.5" style="136" customWidth="1"/>
    <col min="7443" max="7444" width="4.25" style="136" customWidth="1"/>
    <col min="7445" max="7445" width="4.5" style="136" customWidth="1"/>
    <col min="7446" max="7447" width="4.25" style="136" customWidth="1"/>
    <col min="7448" max="7448" width="4.5" style="136" customWidth="1"/>
    <col min="7449" max="7450" width="4.25" style="136" customWidth="1"/>
    <col min="7451" max="7451" width="4.5" style="136" customWidth="1"/>
    <col min="7452" max="7453" width="4.25" style="136" customWidth="1"/>
    <col min="7454" max="7454" width="4.5" style="136" customWidth="1"/>
    <col min="7455" max="7456" width="4.25" style="136" customWidth="1"/>
    <col min="7457" max="7680" width="9" style="136"/>
    <col min="7681" max="7681" width="5.25" style="136" customWidth="1"/>
    <col min="7682" max="7682" width="8.75" style="136" customWidth="1"/>
    <col min="7683" max="7683" width="3.625" style="136" customWidth="1"/>
    <col min="7684" max="7691" width="3" style="136" customWidth="1"/>
    <col min="7692" max="7695" width="4.5" style="136" customWidth="1"/>
    <col min="7696" max="7697" width="4.25" style="136" customWidth="1"/>
    <col min="7698" max="7698" width="4.5" style="136" customWidth="1"/>
    <col min="7699" max="7700" width="4.25" style="136" customWidth="1"/>
    <col min="7701" max="7701" width="4.5" style="136" customWidth="1"/>
    <col min="7702" max="7703" width="4.25" style="136" customWidth="1"/>
    <col min="7704" max="7704" width="4.5" style="136" customWidth="1"/>
    <col min="7705" max="7706" width="4.25" style="136" customWidth="1"/>
    <col min="7707" max="7707" width="4.5" style="136" customWidth="1"/>
    <col min="7708" max="7709" width="4.25" style="136" customWidth="1"/>
    <col min="7710" max="7710" width="4.5" style="136" customWidth="1"/>
    <col min="7711" max="7712" width="4.25" style="136" customWidth="1"/>
    <col min="7713" max="7936" width="9" style="136"/>
    <col min="7937" max="7937" width="5.25" style="136" customWidth="1"/>
    <col min="7938" max="7938" width="8.75" style="136" customWidth="1"/>
    <col min="7939" max="7939" width="3.625" style="136" customWidth="1"/>
    <col min="7940" max="7947" width="3" style="136" customWidth="1"/>
    <col min="7948" max="7951" width="4.5" style="136" customWidth="1"/>
    <col min="7952" max="7953" width="4.25" style="136" customWidth="1"/>
    <col min="7954" max="7954" width="4.5" style="136" customWidth="1"/>
    <col min="7955" max="7956" width="4.25" style="136" customWidth="1"/>
    <col min="7957" max="7957" width="4.5" style="136" customWidth="1"/>
    <col min="7958" max="7959" width="4.25" style="136" customWidth="1"/>
    <col min="7960" max="7960" width="4.5" style="136" customWidth="1"/>
    <col min="7961" max="7962" width="4.25" style="136" customWidth="1"/>
    <col min="7963" max="7963" width="4.5" style="136" customWidth="1"/>
    <col min="7964" max="7965" width="4.25" style="136" customWidth="1"/>
    <col min="7966" max="7966" width="4.5" style="136" customWidth="1"/>
    <col min="7967" max="7968" width="4.25" style="136" customWidth="1"/>
    <col min="7969" max="8192" width="9" style="136"/>
    <col min="8193" max="8193" width="5.25" style="136" customWidth="1"/>
    <col min="8194" max="8194" width="8.75" style="136" customWidth="1"/>
    <col min="8195" max="8195" width="3.625" style="136" customWidth="1"/>
    <col min="8196" max="8203" width="3" style="136" customWidth="1"/>
    <col min="8204" max="8207" width="4.5" style="136" customWidth="1"/>
    <col min="8208" max="8209" width="4.25" style="136" customWidth="1"/>
    <col min="8210" max="8210" width="4.5" style="136" customWidth="1"/>
    <col min="8211" max="8212" width="4.25" style="136" customWidth="1"/>
    <col min="8213" max="8213" width="4.5" style="136" customWidth="1"/>
    <col min="8214" max="8215" width="4.25" style="136" customWidth="1"/>
    <col min="8216" max="8216" width="4.5" style="136" customWidth="1"/>
    <col min="8217" max="8218" width="4.25" style="136" customWidth="1"/>
    <col min="8219" max="8219" width="4.5" style="136" customWidth="1"/>
    <col min="8220" max="8221" width="4.25" style="136" customWidth="1"/>
    <col min="8222" max="8222" width="4.5" style="136" customWidth="1"/>
    <col min="8223" max="8224" width="4.25" style="136" customWidth="1"/>
    <col min="8225" max="8448" width="9" style="136"/>
    <col min="8449" max="8449" width="5.25" style="136" customWidth="1"/>
    <col min="8450" max="8450" width="8.75" style="136" customWidth="1"/>
    <col min="8451" max="8451" width="3.625" style="136" customWidth="1"/>
    <col min="8452" max="8459" width="3" style="136" customWidth="1"/>
    <col min="8460" max="8463" width="4.5" style="136" customWidth="1"/>
    <col min="8464" max="8465" width="4.25" style="136" customWidth="1"/>
    <col min="8466" max="8466" width="4.5" style="136" customWidth="1"/>
    <col min="8467" max="8468" width="4.25" style="136" customWidth="1"/>
    <col min="8469" max="8469" width="4.5" style="136" customWidth="1"/>
    <col min="8470" max="8471" width="4.25" style="136" customWidth="1"/>
    <col min="8472" max="8472" width="4.5" style="136" customWidth="1"/>
    <col min="8473" max="8474" width="4.25" style="136" customWidth="1"/>
    <col min="8475" max="8475" width="4.5" style="136" customWidth="1"/>
    <col min="8476" max="8477" width="4.25" style="136" customWidth="1"/>
    <col min="8478" max="8478" width="4.5" style="136" customWidth="1"/>
    <col min="8479" max="8480" width="4.25" style="136" customWidth="1"/>
    <col min="8481" max="8704" width="9" style="136"/>
    <col min="8705" max="8705" width="5.25" style="136" customWidth="1"/>
    <col min="8706" max="8706" width="8.75" style="136" customWidth="1"/>
    <col min="8707" max="8707" width="3.625" style="136" customWidth="1"/>
    <col min="8708" max="8715" width="3" style="136" customWidth="1"/>
    <col min="8716" max="8719" width="4.5" style="136" customWidth="1"/>
    <col min="8720" max="8721" width="4.25" style="136" customWidth="1"/>
    <col min="8722" max="8722" width="4.5" style="136" customWidth="1"/>
    <col min="8723" max="8724" width="4.25" style="136" customWidth="1"/>
    <col min="8725" max="8725" width="4.5" style="136" customWidth="1"/>
    <col min="8726" max="8727" width="4.25" style="136" customWidth="1"/>
    <col min="8728" max="8728" width="4.5" style="136" customWidth="1"/>
    <col min="8729" max="8730" width="4.25" style="136" customWidth="1"/>
    <col min="8731" max="8731" width="4.5" style="136" customWidth="1"/>
    <col min="8732" max="8733" width="4.25" style="136" customWidth="1"/>
    <col min="8734" max="8734" width="4.5" style="136" customWidth="1"/>
    <col min="8735" max="8736" width="4.25" style="136" customWidth="1"/>
    <col min="8737" max="8960" width="9" style="136"/>
    <col min="8961" max="8961" width="5.25" style="136" customWidth="1"/>
    <col min="8962" max="8962" width="8.75" style="136" customWidth="1"/>
    <col min="8963" max="8963" width="3.625" style="136" customWidth="1"/>
    <col min="8964" max="8971" width="3" style="136" customWidth="1"/>
    <col min="8972" max="8975" width="4.5" style="136" customWidth="1"/>
    <col min="8976" max="8977" width="4.25" style="136" customWidth="1"/>
    <col min="8978" max="8978" width="4.5" style="136" customWidth="1"/>
    <col min="8979" max="8980" width="4.25" style="136" customWidth="1"/>
    <col min="8981" max="8981" width="4.5" style="136" customWidth="1"/>
    <col min="8982" max="8983" width="4.25" style="136" customWidth="1"/>
    <col min="8984" max="8984" width="4.5" style="136" customWidth="1"/>
    <col min="8985" max="8986" width="4.25" style="136" customWidth="1"/>
    <col min="8987" max="8987" width="4.5" style="136" customWidth="1"/>
    <col min="8988" max="8989" width="4.25" style="136" customWidth="1"/>
    <col min="8990" max="8990" width="4.5" style="136" customWidth="1"/>
    <col min="8991" max="8992" width="4.25" style="136" customWidth="1"/>
    <col min="8993" max="9216" width="9" style="136"/>
    <col min="9217" max="9217" width="5.25" style="136" customWidth="1"/>
    <col min="9218" max="9218" width="8.75" style="136" customWidth="1"/>
    <col min="9219" max="9219" width="3.625" style="136" customWidth="1"/>
    <col min="9220" max="9227" width="3" style="136" customWidth="1"/>
    <col min="9228" max="9231" width="4.5" style="136" customWidth="1"/>
    <col min="9232" max="9233" width="4.25" style="136" customWidth="1"/>
    <col min="9234" max="9234" width="4.5" style="136" customWidth="1"/>
    <col min="9235" max="9236" width="4.25" style="136" customWidth="1"/>
    <col min="9237" max="9237" width="4.5" style="136" customWidth="1"/>
    <col min="9238" max="9239" width="4.25" style="136" customWidth="1"/>
    <col min="9240" max="9240" width="4.5" style="136" customWidth="1"/>
    <col min="9241" max="9242" width="4.25" style="136" customWidth="1"/>
    <col min="9243" max="9243" width="4.5" style="136" customWidth="1"/>
    <col min="9244" max="9245" width="4.25" style="136" customWidth="1"/>
    <col min="9246" max="9246" width="4.5" style="136" customWidth="1"/>
    <col min="9247" max="9248" width="4.25" style="136" customWidth="1"/>
    <col min="9249" max="9472" width="9" style="136"/>
    <col min="9473" max="9473" width="5.25" style="136" customWidth="1"/>
    <col min="9474" max="9474" width="8.75" style="136" customWidth="1"/>
    <col min="9475" max="9475" width="3.625" style="136" customWidth="1"/>
    <col min="9476" max="9483" width="3" style="136" customWidth="1"/>
    <col min="9484" max="9487" width="4.5" style="136" customWidth="1"/>
    <col min="9488" max="9489" width="4.25" style="136" customWidth="1"/>
    <col min="9490" max="9490" width="4.5" style="136" customWidth="1"/>
    <col min="9491" max="9492" width="4.25" style="136" customWidth="1"/>
    <col min="9493" max="9493" width="4.5" style="136" customWidth="1"/>
    <col min="9494" max="9495" width="4.25" style="136" customWidth="1"/>
    <col min="9496" max="9496" width="4.5" style="136" customWidth="1"/>
    <col min="9497" max="9498" width="4.25" style="136" customWidth="1"/>
    <col min="9499" max="9499" width="4.5" style="136" customWidth="1"/>
    <col min="9500" max="9501" width="4.25" style="136" customWidth="1"/>
    <col min="9502" max="9502" width="4.5" style="136" customWidth="1"/>
    <col min="9503" max="9504" width="4.25" style="136" customWidth="1"/>
    <col min="9505" max="9728" width="9" style="136"/>
    <col min="9729" max="9729" width="5.25" style="136" customWidth="1"/>
    <col min="9730" max="9730" width="8.75" style="136" customWidth="1"/>
    <col min="9731" max="9731" width="3.625" style="136" customWidth="1"/>
    <col min="9732" max="9739" width="3" style="136" customWidth="1"/>
    <col min="9740" max="9743" width="4.5" style="136" customWidth="1"/>
    <col min="9744" max="9745" width="4.25" style="136" customWidth="1"/>
    <col min="9746" max="9746" width="4.5" style="136" customWidth="1"/>
    <col min="9747" max="9748" width="4.25" style="136" customWidth="1"/>
    <col min="9749" max="9749" width="4.5" style="136" customWidth="1"/>
    <col min="9750" max="9751" width="4.25" style="136" customWidth="1"/>
    <col min="9752" max="9752" width="4.5" style="136" customWidth="1"/>
    <col min="9753" max="9754" width="4.25" style="136" customWidth="1"/>
    <col min="9755" max="9755" width="4.5" style="136" customWidth="1"/>
    <col min="9756" max="9757" width="4.25" style="136" customWidth="1"/>
    <col min="9758" max="9758" width="4.5" style="136" customWidth="1"/>
    <col min="9759" max="9760" width="4.25" style="136" customWidth="1"/>
    <col min="9761" max="9984" width="9" style="136"/>
    <col min="9985" max="9985" width="5.25" style="136" customWidth="1"/>
    <col min="9986" max="9986" width="8.75" style="136" customWidth="1"/>
    <col min="9987" max="9987" width="3.625" style="136" customWidth="1"/>
    <col min="9988" max="9995" width="3" style="136" customWidth="1"/>
    <col min="9996" max="9999" width="4.5" style="136" customWidth="1"/>
    <col min="10000" max="10001" width="4.25" style="136" customWidth="1"/>
    <col min="10002" max="10002" width="4.5" style="136" customWidth="1"/>
    <col min="10003" max="10004" width="4.25" style="136" customWidth="1"/>
    <col min="10005" max="10005" width="4.5" style="136" customWidth="1"/>
    <col min="10006" max="10007" width="4.25" style="136" customWidth="1"/>
    <col min="10008" max="10008" width="4.5" style="136" customWidth="1"/>
    <col min="10009" max="10010" width="4.25" style="136" customWidth="1"/>
    <col min="10011" max="10011" width="4.5" style="136" customWidth="1"/>
    <col min="10012" max="10013" width="4.25" style="136" customWidth="1"/>
    <col min="10014" max="10014" width="4.5" style="136" customWidth="1"/>
    <col min="10015" max="10016" width="4.25" style="136" customWidth="1"/>
    <col min="10017" max="10240" width="9" style="136"/>
    <col min="10241" max="10241" width="5.25" style="136" customWidth="1"/>
    <col min="10242" max="10242" width="8.75" style="136" customWidth="1"/>
    <col min="10243" max="10243" width="3.625" style="136" customWidth="1"/>
    <col min="10244" max="10251" width="3" style="136" customWidth="1"/>
    <col min="10252" max="10255" width="4.5" style="136" customWidth="1"/>
    <col min="10256" max="10257" width="4.25" style="136" customWidth="1"/>
    <col min="10258" max="10258" width="4.5" style="136" customWidth="1"/>
    <col min="10259" max="10260" width="4.25" style="136" customWidth="1"/>
    <col min="10261" max="10261" width="4.5" style="136" customWidth="1"/>
    <col min="10262" max="10263" width="4.25" style="136" customWidth="1"/>
    <col min="10264" max="10264" width="4.5" style="136" customWidth="1"/>
    <col min="10265" max="10266" width="4.25" style="136" customWidth="1"/>
    <col min="10267" max="10267" width="4.5" style="136" customWidth="1"/>
    <col min="10268" max="10269" width="4.25" style="136" customWidth="1"/>
    <col min="10270" max="10270" width="4.5" style="136" customWidth="1"/>
    <col min="10271" max="10272" width="4.25" style="136" customWidth="1"/>
    <col min="10273" max="10496" width="9" style="136"/>
    <col min="10497" max="10497" width="5.25" style="136" customWidth="1"/>
    <col min="10498" max="10498" width="8.75" style="136" customWidth="1"/>
    <col min="10499" max="10499" width="3.625" style="136" customWidth="1"/>
    <col min="10500" max="10507" width="3" style="136" customWidth="1"/>
    <col min="10508" max="10511" width="4.5" style="136" customWidth="1"/>
    <col min="10512" max="10513" width="4.25" style="136" customWidth="1"/>
    <col min="10514" max="10514" width="4.5" style="136" customWidth="1"/>
    <col min="10515" max="10516" width="4.25" style="136" customWidth="1"/>
    <col min="10517" max="10517" width="4.5" style="136" customWidth="1"/>
    <col min="10518" max="10519" width="4.25" style="136" customWidth="1"/>
    <col min="10520" max="10520" width="4.5" style="136" customWidth="1"/>
    <col min="10521" max="10522" width="4.25" style="136" customWidth="1"/>
    <col min="10523" max="10523" width="4.5" style="136" customWidth="1"/>
    <col min="10524" max="10525" width="4.25" style="136" customWidth="1"/>
    <col min="10526" max="10526" width="4.5" style="136" customWidth="1"/>
    <col min="10527" max="10528" width="4.25" style="136" customWidth="1"/>
    <col min="10529" max="10752" width="9" style="136"/>
    <col min="10753" max="10753" width="5.25" style="136" customWidth="1"/>
    <col min="10754" max="10754" width="8.75" style="136" customWidth="1"/>
    <col min="10755" max="10755" width="3.625" style="136" customWidth="1"/>
    <col min="10756" max="10763" width="3" style="136" customWidth="1"/>
    <col min="10764" max="10767" width="4.5" style="136" customWidth="1"/>
    <col min="10768" max="10769" width="4.25" style="136" customWidth="1"/>
    <col min="10770" max="10770" width="4.5" style="136" customWidth="1"/>
    <col min="10771" max="10772" width="4.25" style="136" customWidth="1"/>
    <col min="10773" max="10773" width="4.5" style="136" customWidth="1"/>
    <col min="10774" max="10775" width="4.25" style="136" customWidth="1"/>
    <col min="10776" max="10776" width="4.5" style="136" customWidth="1"/>
    <col min="10777" max="10778" width="4.25" style="136" customWidth="1"/>
    <col min="10779" max="10779" width="4.5" style="136" customWidth="1"/>
    <col min="10780" max="10781" width="4.25" style="136" customWidth="1"/>
    <col min="10782" max="10782" width="4.5" style="136" customWidth="1"/>
    <col min="10783" max="10784" width="4.25" style="136" customWidth="1"/>
    <col min="10785" max="11008" width="9" style="136"/>
    <col min="11009" max="11009" width="5.25" style="136" customWidth="1"/>
    <col min="11010" max="11010" width="8.75" style="136" customWidth="1"/>
    <col min="11011" max="11011" width="3.625" style="136" customWidth="1"/>
    <col min="11012" max="11019" width="3" style="136" customWidth="1"/>
    <col min="11020" max="11023" width="4.5" style="136" customWidth="1"/>
    <col min="11024" max="11025" width="4.25" style="136" customWidth="1"/>
    <col min="11026" max="11026" width="4.5" style="136" customWidth="1"/>
    <col min="11027" max="11028" width="4.25" style="136" customWidth="1"/>
    <col min="11029" max="11029" width="4.5" style="136" customWidth="1"/>
    <col min="11030" max="11031" width="4.25" style="136" customWidth="1"/>
    <col min="11032" max="11032" width="4.5" style="136" customWidth="1"/>
    <col min="11033" max="11034" width="4.25" style="136" customWidth="1"/>
    <col min="11035" max="11035" width="4.5" style="136" customWidth="1"/>
    <col min="11036" max="11037" width="4.25" style="136" customWidth="1"/>
    <col min="11038" max="11038" width="4.5" style="136" customWidth="1"/>
    <col min="11039" max="11040" width="4.25" style="136" customWidth="1"/>
    <col min="11041" max="11264" width="9" style="136"/>
    <col min="11265" max="11265" width="5.25" style="136" customWidth="1"/>
    <col min="11266" max="11266" width="8.75" style="136" customWidth="1"/>
    <col min="11267" max="11267" width="3.625" style="136" customWidth="1"/>
    <col min="11268" max="11275" width="3" style="136" customWidth="1"/>
    <col min="11276" max="11279" width="4.5" style="136" customWidth="1"/>
    <col min="11280" max="11281" width="4.25" style="136" customWidth="1"/>
    <col min="11282" max="11282" width="4.5" style="136" customWidth="1"/>
    <col min="11283" max="11284" width="4.25" style="136" customWidth="1"/>
    <col min="11285" max="11285" width="4.5" style="136" customWidth="1"/>
    <col min="11286" max="11287" width="4.25" style="136" customWidth="1"/>
    <col min="11288" max="11288" width="4.5" style="136" customWidth="1"/>
    <col min="11289" max="11290" width="4.25" style="136" customWidth="1"/>
    <col min="11291" max="11291" width="4.5" style="136" customWidth="1"/>
    <col min="11292" max="11293" width="4.25" style="136" customWidth="1"/>
    <col min="11294" max="11294" width="4.5" style="136" customWidth="1"/>
    <col min="11295" max="11296" width="4.25" style="136" customWidth="1"/>
    <col min="11297" max="11520" width="9" style="136"/>
    <col min="11521" max="11521" width="5.25" style="136" customWidth="1"/>
    <col min="11522" max="11522" width="8.75" style="136" customWidth="1"/>
    <col min="11523" max="11523" width="3.625" style="136" customWidth="1"/>
    <col min="11524" max="11531" width="3" style="136" customWidth="1"/>
    <col min="11532" max="11535" width="4.5" style="136" customWidth="1"/>
    <col min="11536" max="11537" width="4.25" style="136" customWidth="1"/>
    <col min="11538" max="11538" width="4.5" style="136" customWidth="1"/>
    <col min="11539" max="11540" width="4.25" style="136" customWidth="1"/>
    <col min="11541" max="11541" width="4.5" style="136" customWidth="1"/>
    <col min="11542" max="11543" width="4.25" style="136" customWidth="1"/>
    <col min="11544" max="11544" width="4.5" style="136" customWidth="1"/>
    <col min="11545" max="11546" width="4.25" style="136" customWidth="1"/>
    <col min="11547" max="11547" width="4.5" style="136" customWidth="1"/>
    <col min="11548" max="11549" width="4.25" style="136" customWidth="1"/>
    <col min="11550" max="11550" width="4.5" style="136" customWidth="1"/>
    <col min="11551" max="11552" width="4.25" style="136" customWidth="1"/>
    <col min="11553" max="11776" width="9" style="136"/>
    <col min="11777" max="11777" width="5.25" style="136" customWidth="1"/>
    <col min="11778" max="11778" width="8.75" style="136" customWidth="1"/>
    <col min="11779" max="11779" width="3.625" style="136" customWidth="1"/>
    <col min="11780" max="11787" width="3" style="136" customWidth="1"/>
    <col min="11788" max="11791" width="4.5" style="136" customWidth="1"/>
    <col min="11792" max="11793" width="4.25" style="136" customWidth="1"/>
    <col min="11794" max="11794" width="4.5" style="136" customWidth="1"/>
    <col min="11795" max="11796" width="4.25" style="136" customWidth="1"/>
    <col min="11797" max="11797" width="4.5" style="136" customWidth="1"/>
    <col min="11798" max="11799" width="4.25" style="136" customWidth="1"/>
    <col min="11800" max="11800" width="4.5" style="136" customWidth="1"/>
    <col min="11801" max="11802" width="4.25" style="136" customWidth="1"/>
    <col min="11803" max="11803" width="4.5" style="136" customWidth="1"/>
    <col min="11804" max="11805" width="4.25" style="136" customWidth="1"/>
    <col min="11806" max="11806" width="4.5" style="136" customWidth="1"/>
    <col min="11807" max="11808" width="4.25" style="136" customWidth="1"/>
    <col min="11809" max="12032" width="9" style="136"/>
    <col min="12033" max="12033" width="5.25" style="136" customWidth="1"/>
    <col min="12034" max="12034" width="8.75" style="136" customWidth="1"/>
    <col min="12035" max="12035" width="3.625" style="136" customWidth="1"/>
    <col min="12036" max="12043" width="3" style="136" customWidth="1"/>
    <col min="12044" max="12047" width="4.5" style="136" customWidth="1"/>
    <col min="12048" max="12049" width="4.25" style="136" customWidth="1"/>
    <col min="12050" max="12050" width="4.5" style="136" customWidth="1"/>
    <col min="12051" max="12052" width="4.25" style="136" customWidth="1"/>
    <col min="12053" max="12053" width="4.5" style="136" customWidth="1"/>
    <col min="12054" max="12055" width="4.25" style="136" customWidth="1"/>
    <col min="12056" max="12056" width="4.5" style="136" customWidth="1"/>
    <col min="12057" max="12058" width="4.25" style="136" customWidth="1"/>
    <col min="12059" max="12059" width="4.5" style="136" customWidth="1"/>
    <col min="12060" max="12061" width="4.25" style="136" customWidth="1"/>
    <col min="12062" max="12062" width="4.5" style="136" customWidth="1"/>
    <col min="12063" max="12064" width="4.25" style="136" customWidth="1"/>
    <col min="12065" max="12288" width="9" style="136"/>
    <col min="12289" max="12289" width="5.25" style="136" customWidth="1"/>
    <col min="12290" max="12290" width="8.75" style="136" customWidth="1"/>
    <col min="12291" max="12291" width="3.625" style="136" customWidth="1"/>
    <col min="12292" max="12299" width="3" style="136" customWidth="1"/>
    <col min="12300" max="12303" width="4.5" style="136" customWidth="1"/>
    <col min="12304" max="12305" width="4.25" style="136" customWidth="1"/>
    <col min="12306" max="12306" width="4.5" style="136" customWidth="1"/>
    <col min="12307" max="12308" width="4.25" style="136" customWidth="1"/>
    <col min="12309" max="12309" width="4.5" style="136" customWidth="1"/>
    <col min="12310" max="12311" width="4.25" style="136" customWidth="1"/>
    <col min="12312" max="12312" width="4.5" style="136" customWidth="1"/>
    <col min="12313" max="12314" width="4.25" style="136" customWidth="1"/>
    <col min="12315" max="12315" width="4.5" style="136" customWidth="1"/>
    <col min="12316" max="12317" width="4.25" style="136" customWidth="1"/>
    <col min="12318" max="12318" width="4.5" style="136" customWidth="1"/>
    <col min="12319" max="12320" width="4.25" style="136" customWidth="1"/>
    <col min="12321" max="12544" width="9" style="136"/>
    <col min="12545" max="12545" width="5.25" style="136" customWidth="1"/>
    <col min="12546" max="12546" width="8.75" style="136" customWidth="1"/>
    <col min="12547" max="12547" width="3.625" style="136" customWidth="1"/>
    <col min="12548" max="12555" width="3" style="136" customWidth="1"/>
    <col min="12556" max="12559" width="4.5" style="136" customWidth="1"/>
    <col min="12560" max="12561" width="4.25" style="136" customWidth="1"/>
    <col min="12562" max="12562" width="4.5" style="136" customWidth="1"/>
    <col min="12563" max="12564" width="4.25" style="136" customWidth="1"/>
    <col min="12565" max="12565" width="4.5" style="136" customWidth="1"/>
    <col min="12566" max="12567" width="4.25" style="136" customWidth="1"/>
    <col min="12568" max="12568" width="4.5" style="136" customWidth="1"/>
    <col min="12569" max="12570" width="4.25" style="136" customWidth="1"/>
    <col min="12571" max="12571" width="4.5" style="136" customWidth="1"/>
    <col min="12572" max="12573" width="4.25" style="136" customWidth="1"/>
    <col min="12574" max="12574" width="4.5" style="136" customWidth="1"/>
    <col min="12575" max="12576" width="4.25" style="136" customWidth="1"/>
    <col min="12577" max="12800" width="9" style="136"/>
    <col min="12801" max="12801" width="5.25" style="136" customWidth="1"/>
    <col min="12802" max="12802" width="8.75" style="136" customWidth="1"/>
    <col min="12803" max="12803" width="3.625" style="136" customWidth="1"/>
    <col min="12804" max="12811" width="3" style="136" customWidth="1"/>
    <col min="12812" max="12815" width="4.5" style="136" customWidth="1"/>
    <col min="12816" max="12817" width="4.25" style="136" customWidth="1"/>
    <col min="12818" max="12818" width="4.5" style="136" customWidth="1"/>
    <col min="12819" max="12820" width="4.25" style="136" customWidth="1"/>
    <col min="12821" max="12821" width="4.5" style="136" customWidth="1"/>
    <col min="12822" max="12823" width="4.25" style="136" customWidth="1"/>
    <col min="12824" max="12824" width="4.5" style="136" customWidth="1"/>
    <col min="12825" max="12826" width="4.25" style="136" customWidth="1"/>
    <col min="12827" max="12827" width="4.5" style="136" customWidth="1"/>
    <col min="12828" max="12829" width="4.25" style="136" customWidth="1"/>
    <col min="12830" max="12830" width="4.5" style="136" customWidth="1"/>
    <col min="12831" max="12832" width="4.25" style="136" customWidth="1"/>
    <col min="12833" max="13056" width="9" style="136"/>
    <col min="13057" max="13057" width="5.25" style="136" customWidth="1"/>
    <col min="13058" max="13058" width="8.75" style="136" customWidth="1"/>
    <col min="13059" max="13059" width="3.625" style="136" customWidth="1"/>
    <col min="13060" max="13067" width="3" style="136" customWidth="1"/>
    <col min="13068" max="13071" width="4.5" style="136" customWidth="1"/>
    <col min="13072" max="13073" width="4.25" style="136" customWidth="1"/>
    <col min="13074" max="13074" width="4.5" style="136" customWidth="1"/>
    <col min="13075" max="13076" width="4.25" style="136" customWidth="1"/>
    <col min="13077" max="13077" width="4.5" style="136" customWidth="1"/>
    <col min="13078" max="13079" width="4.25" style="136" customWidth="1"/>
    <col min="13080" max="13080" width="4.5" style="136" customWidth="1"/>
    <col min="13081" max="13082" width="4.25" style="136" customWidth="1"/>
    <col min="13083" max="13083" width="4.5" style="136" customWidth="1"/>
    <col min="13084" max="13085" width="4.25" style="136" customWidth="1"/>
    <col min="13086" max="13086" width="4.5" style="136" customWidth="1"/>
    <col min="13087" max="13088" width="4.25" style="136" customWidth="1"/>
    <col min="13089" max="13312" width="9" style="136"/>
    <col min="13313" max="13313" width="5.25" style="136" customWidth="1"/>
    <col min="13314" max="13314" width="8.75" style="136" customWidth="1"/>
    <col min="13315" max="13315" width="3.625" style="136" customWidth="1"/>
    <col min="13316" max="13323" width="3" style="136" customWidth="1"/>
    <col min="13324" max="13327" width="4.5" style="136" customWidth="1"/>
    <col min="13328" max="13329" width="4.25" style="136" customWidth="1"/>
    <col min="13330" max="13330" width="4.5" style="136" customWidth="1"/>
    <col min="13331" max="13332" width="4.25" style="136" customWidth="1"/>
    <col min="13333" max="13333" width="4.5" style="136" customWidth="1"/>
    <col min="13334" max="13335" width="4.25" style="136" customWidth="1"/>
    <col min="13336" max="13336" width="4.5" style="136" customWidth="1"/>
    <col min="13337" max="13338" width="4.25" style="136" customWidth="1"/>
    <col min="13339" max="13339" width="4.5" style="136" customWidth="1"/>
    <col min="13340" max="13341" width="4.25" style="136" customWidth="1"/>
    <col min="13342" max="13342" width="4.5" style="136" customWidth="1"/>
    <col min="13343" max="13344" width="4.25" style="136" customWidth="1"/>
    <col min="13345" max="13568" width="9" style="136"/>
    <col min="13569" max="13569" width="5.25" style="136" customWidth="1"/>
    <col min="13570" max="13570" width="8.75" style="136" customWidth="1"/>
    <col min="13571" max="13571" width="3.625" style="136" customWidth="1"/>
    <col min="13572" max="13579" width="3" style="136" customWidth="1"/>
    <col min="13580" max="13583" width="4.5" style="136" customWidth="1"/>
    <col min="13584" max="13585" width="4.25" style="136" customWidth="1"/>
    <col min="13586" max="13586" width="4.5" style="136" customWidth="1"/>
    <col min="13587" max="13588" width="4.25" style="136" customWidth="1"/>
    <col min="13589" max="13589" width="4.5" style="136" customWidth="1"/>
    <col min="13590" max="13591" width="4.25" style="136" customWidth="1"/>
    <col min="13592" max="13592" width="4.5" style="136" customWidth="1"/>
    <col min="13593" max="13594" width="4.25" style="136" customWidth="1"/>
    <col min="13595" max="13595" width="4.5" style="136" customWidth="1"/>
    <col min="13596" max="13597" width="4.25" style="136" customWidth="1"/>
    <col min="13598" max="13598" width="4.5" style="136" customWidth="1"/>
    <col min="13599" max="13600" width="4.25" style="136" customWidth="1"/>
    <col min="13601" max="13824" width="9" style="136"/>
    <col min="13825" max="13825" width="5.25" style="136" customWidth="1"/>
    <col min="13826" max="13826" width="8.75" style="136" customWidth="1"/>
    <col min="13827" max="13827" width="3.625" style="136" customWidth="1"/>
    <col min="13828" max="13835" width="3" style="136" customWidth="1"/>
    <col min="13836" max="13839" width="4.5" style="136" customWidth="1"/>
    <col min="13840" max="13841" width="4.25" style="136" customWidth="1"/>
    <col min="13842" max="13842" width="4.5" style="136" customWidth="1"/>
    <col min="13843" max="13844" width="4.25" style="136" customWidth="1"/>
    <col min="13845" max="13845" width="4.5" style="136" customWidth="1"/>
    <col min="13846" max="13847" width="4.25" style="136" customWidth="1"/>
    <col min="13848" max="13848" width="4.5" style="136" customWidth="1"/>
    <col min="13849" max="13850" width="4.25" style="136" customWidth="1"/>
    <col min="13851" max="13851" width="4.5" style="136" customWidth="1"/>
    <col min="13852" max="13853" width="4.25" style="136" customWidth="1"/>
    <col min="13854" max="13854" width="4.5" style="136" customWidth="1"/>
    <col min="13855" max="13856" width="4.25" style="136" customWidth="1"/>
    <col min="13857" max="14080" width="9" style="136"/>
    <col min="14081" max="14081" width="5.25" style="136" customWidth="1"/>
    <col min="14082" max="14082" width="8.75" style="136" customWidth="1"/>
    <col min="14083" max="14083" width="3.625" style="136" customWidth="1"/>
    <col min="14084" max="14091" width="3" style="136" customWidth="1"/>
    <col min="14092" max="14095" width="4.5" style="136" customWidth="1"/>
    <col min="14096" max="14097" width="4.25" style="136" customWidth="1"/>
    <col min="14098" max="14098" width="4.5" style="136" customWidth="1"/>
    <col min="14099" max="14100" width="4.25" style="136" customWidth="1"/>
    <col min="14101" max="14101" width="4.5" style="136" customWidth="1"/>
    <col min="14102" max="14103" width="4.25" style="136" customWidth="1"/>
    <col min="14104" max="14104" width="4.5" style="136" customWidth="1"/>
    <col min="14105" max="14106" width="4.25" style="136" customWidth="1"/>
    <col min="14107" max="14107" width="4.5" style="136" customWidth="1"/>
    <col min="14108" max="14109" width="4.25" style="136" customWidth="1"/>
    <col min="14110" max="14110" width="4.5" style="136" customWidth="1"/>
    <col min="14111" max="14112" width="4.25" style="136" customWidth="1"/>
    <col min="14113" max="14336" width="9" style="136"/>
    <col min="14337" max="14337" width="5.25" style="136" customWidth="1"/>
    <col min="14338" max="14338" width="8.75" style="136" customWidth="1"/>
    <col min="14339" max="14339" width="3.625" style="136" customWidth="1"/>
    <col min="14340" max="14347" width="3" style="136" customWidth="1"/>
    <col min="14348" max="14351" width="4.5" style="136" customWidth="1"/>
    <col min="14352" max="14353" width="4.25" style="136" customWidth="1"/>
    <col min="14354" max="14354" width="4.5" style="136" customWidth="1"/>
    <col min="14355" max="14356" width="4.25" style="136" customWidth="1"/>
    <col min="14357" max="14357" width="4.5" style="136" customWidth="1"/>
    <col min="14358" max="14359" width="4.25" style="136" customWidth="1"/>
    <col min="14360" max="14360" width="4.5" style="136" customWidth="1"/>
    <col min="14361" max="14362" width="4.25" style="136" customWidth="1"/>
    <col min="14363" max="14363" width="4.5" style="136" customWidth="1"/>
    <col min="14364" max="14365" width="4.25" style="136" customWidth="1"/>
    <col min="14366" max="14366" width="4.5" style="136" customWidth="1"/>
    <col min="14367" max="14368" width="4.25" style="136" customWidth="1"/>
    <col min="14369" max="14592" width="9" style="136"/>
    <col min="14593" max="14593" width="5.25" style="136" customWidth="1"/>
    <col min="14594" max="14594" width="8.75" style="136" customWidth="1"/>
    <col min="14595" max="14595" width="3.625" style="136" customWidth="1"/>
    <col min="14596" max="14603" width="3" style="136" customWidth="1"/>
    <col min="14604" max="14607" width="4.5" style="136" customWidth="1"/>
    <col min="14608" max="14609" width="4.25" style="136" customWidth="1"/>
    <col min="14610" max="14610" width="4.5" style="136" customWidth="1"/>
    <col min="14611" max="14612" width="4.25" style="136" customWidth="1"/>
    <col min="14613" max="14613" width="4.5" style="136" customWidth="1"/>
    <col min="14614" max="14615" width="4.25" style="136" customWidth="1"/>
    <col min="14616" max="14616" width="4.5" style="136" customWidth="1"/>
    <col min="14617" max="14618" width="4.25" style="136" customWidth="1"/>
    <col min="14619" max="14619" width="4.5" style="136" customWidth="1"/>
    <col min="14620" max="14621" width="4.25" style="136" customWidth="1"/>
    <col min="14622" max="14622" width="4.5" style="136" customWidth="1"/>
    <col min="14623" max="14624" width="4.25" style="136" customWidth="1"/>
    <col min="14625" max="14848" width="9" style="136"/>
    <col min="14849" max="14849" width="5.25" style="136" customWidth="1"/>
    <col min="14850" max="14850" width="8.75" style="136" customWidth="1"/>
    <col min="14851" max="14851" width="3.625" style="136" customWidth="1"/>
    <col min="14852" max="14859" width="3" style="136" customWidth="1"/>
    <col min="14860" max="14863" width="4.5" style="136" customWidth="1"/>
    <col min="14864" max="14865" width="4.25" style="136" customWidth="1"/>
    <col min="14866" max="14866" width="4.5" style="136" customWidth="1"/>
    <col min="14867" max="14868" width="4.25" style="136" customWidth="1"/>
    <col min="14869" max="14869" width="4.5" style="136" customWidth="1"/>
    <col min="14870" max="14871" width="4.25" style="136" customWidth="1"/>
    <col min="14872" max="14872" width="4.5" style="136" customWidth="1"/>
    <col min="14873" max="14874" width="4.25" style="136" customWidth="1"/>
    <col min="14875" max="14875" width="4.5" style="136" customWidth="1"/>
    <col min="14876" max="14877" width="4.25" style="136" customWidth="1"/>
    <col min="14878" max="14878" width="4.5" style="136" customWidth="1"/>
    <col min="14879" max="14880" width="4.25" style="136" customWidth="1"/>
    <col min="14881" max="15104" width="9" style="136"/>
    <col min="15105" max="15105" width="5.25" style="136" customWidth="1"/>
    <col min="15106" max="15106" width="8.75" style="136" customWidth="1"/>
    <col min="15107" max="15107" width="3.625" style="136" customWidth="1"/>
    <col min="15108" max="15115" width="3" style="136" customWidth="1"/>
    <col min="15116" max="15119" width="4.5" style="136" customWidth="1"/>
    <col min="15120" max="15121" width="4.25" style="136" customWidth="1"/>
    <col min="15122" max="15122" width="4.5" style="136" customWidth="1"/>
    <col min="15123" max="15124" width="4.25" style="136" customWidth="1"/>
    <col min="15125" max="15125" width="4.5" style="136" customWidth="1"/>
    <col min="15126" max="15127" width="4.25" style="136" customWidth="1"/>
    <col min="15128" max="15128" width="4.5" style="136" customWidth="1"/>
    <col min="15129" max="15130" width="4.25" style="136" customWidth="1"/>
    <col min="15131" max="15131" width="4.5" style="136" customWidth="1"/>
    <col min="15132" max="15133" width="4.25" style="136" customWidth="1"/>
    <col min="15134" max="15134" width="4.5" style="136" customWidth="1"/>
    <col min="15135" max="15136" width="4.25" style="136" customWidth="1"/>
    <col min="15137" max="15360" width="9" style="136"/>
    <col min="15361" max="15361" width="5.25" style="136" customWidth="1"/>
    <col min="15362" max="15362" width="8.75" style="136" customWidth="1"/>
    <col min="15363" max="15363" width="3.625" style="136" customWidth="1"/>
    <col min="15364" max="15371" width="3" style="136" customWidth="1"/>
    <col min="15372" max="15375" width="4.5" style="136" customWidth="1"/>
    <col min="15376" max="15377" width="4.25" style="136" customWidth="1"/>
    <col min="15378" max="15378" width="4.5" style="136" customWidth="1"/>
    <col min="15379" max="15380" width="4.25" style="136" customWidth="1"/>
    <col min="15381" max="15381" width="4.5" style="136" customWidth="1"/>
    <col min="15382" max="15383" width="4.25" style="136" customWidth="1"/>
    <col min="15384" max="15384" width="4.5" style="136" customWidth="1"/>
    <col min="15385" max="15386" width="4.25" style="136" customWidth="1"/>
    <col min="15387" max="15387" width="4.5" style="136" customWidth="1"/>
    <col min="15388" max="15389" width="4.25" style="136" customWidth="1"/>
    <col min="15390" max="15390" width="4.5" style="136" customWidth="1"/>
    <col min="15391" max="15392" width="4.25" style="136" customWidth="1"/>
    <col min="15393" max="15616" width="9" style="136"/>
    <col min="15617" max="15617" width="5.25" style="136" customWidth="1"/>
    <col min="15618" max="15618" width="8.75" style="136" customWidth="1"/>
    <col min="15619" max="15619" width="3.625" style="136" customWidth="1"/>
    <col min="15620" max="15627" width="3" style="136" customWidth="1"/>
    <col min="15628" max="15631" width="4.5" style="136" customWidth="1"/>
    <col min="15632" max="15633" width="4.25" style="136" customWidth="1"/>
    <col min="15634" max="15634" width="4.5" style="136" customWidth="1"/>
    <col min="15635" max="15636" width="4.25" style="136" customWidth="1"/>
    <col min="15637" max="15637" width="4.5" style="136" customWidth="1"/>
    <col min="15638" max="15639" width="4.25" style="136" customWidth="1"/>
    <col min="15640" max="15640" width="4.5" style="136" customWidth="1"/>
    <col min="15641" max="15642" width="4.25" style="136" customWidth="1"/>
    <col min="15643" max="15643" width="4.5" style="136" customWidth="1"/>
    <col min="15644" max="15645" width="4.25" style="136" customWidth="1"/>
    <col min="15646" max="15646" width="4.5" style="136" customWidth="1"/>
    <col min="15647" max="15648" width="4.25" style="136" customWidth="1"/>
    <col min="15649" max="15872" width="9" style="136"/>
    <col min="15873" max="15873" width="5.25" style="136" customWidth="1"/>
    <col min="15874" max="15874" width="8.75" style="136" customWidth="1"/>
    <col min="15875" max="15875" width="3.625" style="136" customWidth="1"/>
    <col min="15876" max="15883" width="3" style="136" customWidth="1"/>
    <col min="15884" max="15887" width="4.5" style="136" customWidth="1"/>
    <col min="15888" max="15889" width="4.25" style="136" customWidth="1"/>
    <col min="15890" max="15890" width="4.5" style="136" customWidth="1"/>
    <col min="15891" max="15892" width="4.25" style="136" customWidth="1"/>
    <col min="15893" max="15893" width="4.5" style="136" customWidth="1"/>
    <col min="15894" max="15895" width="4.25" style="136" customWidth="1"/>
    <col min="15896" max="15896" width="4.5" style="136" customWidth="1"/>
    <col min="15897" max="15898" width="4.25" style="136" customWidth="1"/>
    <col min="15899" max="15899" width="4.5" style="136" customWidth="1"/>
    <col min="15900" max="15901" width="4.25" style="136" customWidth="1"/>
    <col min="15902" max="15902" width="4.5" style="136" customWidth="1"/>
    <col min="15903" max="15904" width="4.25" style="136" customWidth="1"/>
    <col min="15905" max="16128" width="9" style="136"/>
    <col min="16129" max="16129" width="5.25" style="136" customWidth="1"/>
    <col min="16130" max="16130" width="8.75" style="136" customWidth="1"/>
    <col min="16131" max="16131" width="3.625" style="136" customWidth="1"/>
    <col min="16132" max="16139" width="3" style="136" customWidth="1"/>
    <col min="16140" max="16143" width="4.5" style="136" customWidth="1"/>
    <col min="16144" max="16145" width="4.25" style="136" customWidth="1"/>
    <col min="16146" max="16146" width="4.5" style="136" customWidth="1"/>
    <col min="16147" max="16148" width="4.25" style="136" customWidth="1"/>
    <col min="16149" max="16149" width="4.5" style="136" customWidth="1"/>
    <col min="16150" max="16151" width="4.25" style="136" customWidth="1"/>
    <col min="16152" max="16152" width="4.5" style="136" customWidth="1"/>
    <col min="16153" max="16154" width="4.25" style="136" customWidth="1"/>
    <col min="16155" max="16155" width="4.5" style="136" customWidth="1"/>
    <col min="16156" max="16157" width="4.25" style="136" customWidth="1"/>
    <col min="16158" max="16158" width="4.5" style="136" customWidth="1"/>
    <col min="16159" max="16160" width="4.25" style="136" customWidth="1"/>
    <col min="16161" max="16384" width="9" style="136"/>
  </cols>
  <sheetData>
    <row r="1" spans="1:42" s="36" customFormat="1" ht="12" customHeight="1" x14ac:dyDescent="0.4">
      <c r="A1" s="103" t="s">
        <v>346</v>
      </c>
      <c r="AH1" s="130"/>
    </row>
    <row r="2" spans="1:42" s="36" customFormat="1" ht="12" customHeight="1" x14ac:dyDescent="0.4">
      <c r="A2" s="103" t="s">
        <v>566</v>
      </c>
      <c r="AH2" s="130"/>
    </row>
    <row r="3" spans="1:42" ht="12" customHeight="1" x14ac:dyDescent="0.4">
      <c r="A3" s="131" t="s">
        <v>567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3"/>
      <c r="O3" s="133"/>
      <c r="P3" s="133"/>
      <c r="Q3" s="133"/>
      <c r="R3" s="133"/>
      <c r="Y3" s="135"/>
      <c r="Z3" s="135"/>
      <c r="AA3" s="135"/>
      <c r="AB3" s="135"/>
      <c r="AC3" s="135"/>
      <c r="AD3" s="135"/>
      <c r="AE3" s="135"/>
      <c r="AF3" s="135"/>
    </row>
    <row r="4" spans="1:42" ht="14" customHeight="1" x14ac:dyDescent="0.4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Y4" s="135"/>
      <c r="Z4" s="135"/>
      <c r="AA4" s="135"/>
      <c r="AB4" s="135"/>
      <c r="AC4" s="135"/>
      <c r="AD4" s="135"/>
      <c r="AE4" s="135"/>
      <c r="AF4" s="138" t="s">
        <v>568</v>
      </c>
    </row>
    <row r="5" spans="1:42" ht="12" customHeight="1" x14ac:dyDescent="0.4">
      <c r="A5" s="493" t="s">
        <v>569</v>
      </c>
      <c r="B5" s="494" t="s">
        <v>570</v>
      </c>
      <c r="C5" s="495" t="s">
        <v>571</v>
      </c>
      <c r="D5" s="495"/>
      <c r="E5" s="495"/>
      <c r="F5" s="495"/>
      <c r="G5" s="495"/>
      <c r="H5" s="495"/>
      <c r="I5" s="495"/>
      <c r="J5" s="495"/>
      <c r="K5" s="495"/>
      <c r="L5" s="495" t="s">
        <v>572</v>
      </c>
      <c r="M5" s="495"/>
      <c r="N5" s="495"/>
      <c r="O5" s="495"/>
      <c r="P5" s="495"/>
      <c r="Q5" s="495"/>
      <c r="R5" s="495"/>
      <c r="S5" s="495"/>
      <c r="T5" s="495"/>
      <c r="U5" s="495"/>
      <c r="V5" s="495"/>
      <c r="W5" s="495"/>
      <c r="X5" s="495"/>
      <c r="Y5" s="495"/>
      <c r="Z5" s="495"/>
      <c r="AA5" s="495"/>
      <c r="AB5" s="495"/>
      <c r="AC5" s="495"/>
      <c r="AD5" s="495"/>
      <c r="AE5" s="495"/>
      <c r="AF5" s="495"/>
    </row>
    <row r="6" spans="1:42" ht="12" customHeight="1" x14ac:dyDescent="0.4">
      <c r="A6" s="493"/>
      <c r="B6" s="494"/>
      <c r="C6" s="496" t="s">
        <v>573</v>
      </c>
      <c r="D6" s="495" t="s">
        <v>574</v>
      </c>
      <c r="E6" s="495"/>
      <c r="F6" s="495"/>
      <c r="G6" s="495"/>
      <c r="H6" s="495"/>
      <c r="I6" s="495"/>
      <c r="J6" s="493" t="s">
        <v>575</v>
      </c>
      <c r="K6" s="493" t="s">
        <v>576</v>
      </c>
      <c r="L6" s="493" t="s">
        <v>577</v>
      </c>
      <c r="M6" s="493"/>
      <c r="N6" s="493"/>
      <c r="O6" s="495" t="s">
        <v>578</v>
      </c>
      <c r="P6" s="495"/>
      <c r="Q6" s="495"/>
      <c r="R6" s="495" t="s">
        <v>579</v>
      </c>
      <c r="S6" s="495"/>
      <c r="T6" s="495"/>
      <c r="U6" s="495" t="s">
        <v>580</v>
      </c>
      <c r="V6" s="495"/>
      <c r="W6" s="495"/>
      <c r="X6" s="495" t="s">
        <v>581</v>
      </c>
      <c r="Y6" s="495"/>
      <c r="Z6" s="495"/>
      <c r="AA6" s="495" t="s">
        <v>582</v>
      </c>
      <c r="AB6" s="495"/>
      <c r="AC6" s="495"/>
      <c r="AD6" s="495" t="s">
        <v>583</v>
      </c>
      <c r="AE6" s="495"/>
      <c r="AF6" s="495"/>
    </row>
    <row r="7" spans="1:42" ht="36" customHeight="1" x14ac:dyDescent="0.4">
      <c r="A7" s="493"/>
      <c r="B7" s="494"/>
      <c r="C7" s="496"/>
      <c r="D7" s="139" t="s">
        <v>584</v>
      </c>
      <c r="E7" s="139" t="s">
        <v>585</v>
      </c>
      <c r="F7" s="139" t="s">
        <v>586</v>
      </c>
      <c r="G7" s="139" t="s">
        <v>587</v>
      </c>
      <c r="H7" s="139" t="s">
        <v>588</v>
      </c>
      <c r="I7" s="139" t="s">
        <v>589</v>
      </c>
      <c r="J7" s="493"/>
      <c r="K7" s="493"/>
      <c r="L7" s="140" t="s">
        <v>13</v>
      </c>
      <c r="M7" s="141" t="s">
        <v>116</v>
      </c>
      <c r="N7" s="141" t="s">
        <v>117</v>
      </c>
      <c r="O7" s="140" t="s">
        <v>13</v>
      </c>
      <c r="P7" s="141" t="s">
        <v>116</v>
      </c>
      <c r="Q7" s="141" t="s">
        <v>117</v>
      </c>
      <c r="R7" s="140" t="s">
        <v>13</v>
      </c>
      <c r="S7" s="141" t="s">
        <v>116</v>
      </c>
      <c r="T7" s="141" t="s">
        <v>117</v>
      </c>
      <c r="U7" s="140" t="s">
        <v>13</v>
      </c>
      <c r="V7" s="141" t="s">
        <v>116</v>
      </c>
      <c r="W7" s="141" t="s">
        <v>117</v>
      </c>
      <c r="X7" s="140" t="s">
        <v>13</v>
      </c>
      <c r="Y7" s="141" t="s">
        <v>116</v>
      </c>
      <c r="Z7" s="141" t="s">
        <v>117</v>
      </c>
      <c r="AA7" s="140" t="s">
        <v>13</v>
      </c>
      <c r="AB7" s="141" t="s">
        <v>116</v>
      </c>
      <c r="AC7" s="141" t="s">
        <v>117</v>
      </c>
      <c r="AD7" s="140" t="s">
        <v>13</v>
      </c>
      <c r="AE7" s="141" t="s">
        <v>116</v>
      </c>
      <c r="AF7" s="141" t="s">
        <v>117</v>
      </c>
      <c r="AJ7" s="136" t="s">
        <v>590</v>
      </c>
      <c r="AK7" s="136">
        <v>1</v>
      </c>
      <c r="AL7" s="136">
        <v>2</v>
      </c>
      <c r="AM7" s="136">
        <v>3</v>
      </c>
      <c r="AN7" s="136">
        <v>4</v>
      </c>
      <c r="AO7" s="136">
        <v>5</v>
      </c>
      <c r="AP7" s="136">
        <v>6</v>
      </c>
    </row>
    <row r="8" spans="1:42" ht="12" customHeight="1" x14ac:dyDescent="0.4">
      <c r="A8" s="142"/>
      <c r="B8" s="142"/>
      <c r="C8" s="143"/>
      <c r="D8" s="143"/>
      <c r="E8" s="143"/>
      <c r="F8" s="143"/>
      <c r="G8" s="143"/>
      <c r="H8" s="143"/>
      <c r="I8" s="143"/>
      <c r="J8" s="144"/>
      <c r="K8" s="145"/>
      <c r="L8" s="145">
        <f>SUM(O8,R8,U8,X8,AA8,AD8)</f>
        <v>9</v>
      </c>
      <c r="M8" s="145"/>
      <c r="N8" s="145"/>
      <c r="O8" s="145">
        <v>3</v>
      </c>
      <c r="P8" s="145"/>
      <c r="Q8" s="145"/>
      <c r="R8" s="145">
        <v>0</v>
      </c>
      <c r="S8" s="145"/>
      <c r="T8" s="145"/>
      <c r="U8" s="145">
        <v>3</v>
      </c>
      <c r="V8" s="145"/>
      <c r="W8" s="145"/>
      <c r="X8" s="145">
        <v>1</v>
      </c>
      <c r="Y8" s="145"/>
      <c r="Z8" s="145"/>
      <c r="AA8" s="145">
        <v>0</v>
      </c>
      <c r="AB8" s="145"/>
      <c r="AC8" s="145"/>
      <c r="AD8" s="145">
        <v>2</v>
      </c>
      <c r="AE8" s="145"/>
      <c r="AF8" s="145"/>
      <c r="AH8" s="137" t="str">
        <f>IF(ISBLANK(A8),"",1000+A8)</f>
        <v/>
      </c>
      <c r="AI8" s="146" t="e">
        <v>#N/A</v>
      </c>
      <c r="AJ8" s="146" t="e">
        <v>#N/A</v>
      </c>
    </row>
    <row r="9" spans="1:42" ht="12" customHeight="1" x14ac:dyDescent="0.4">
      <c r="A9" s="147">
        <v>1</v>
      </c>
      <c r="B9" s="148" t="s">
        <v>591</v>
      </c>
      <c r="C9" s="149">
        <f>SUM(D9:K9)</f>
        <v>23</v>
      </c>
      <c r="D9" s="149">
        <v>4</v>
      </c>
      <c r="E9" s="149">
        <v>4</v>
      </c>
      <c r="F9" s="149">
        <v>3</v>
      </c>
      <c r="G9" s="149">
        <v>4</v>
      </c>
      <c r="H9" s="149">
        <v>3</v>
      </c>
      <c r="I9" s="149">
        <v>3</v>
      </c>
      <c r="J9" s="150">
        <v>0</v>
      </c>
      <c r="K9" s="149">
        <v>2</v>
      </c>
      <c r="L9" s="149">
        <f>SUM(M9:N9)</f>
        <v>713</v>
      </c>
      <c r="M9" s="149">
        <v>354</v>
      </c>
      <c r="N9" s="149">
        <v>359</v>
      </c>
      <c r="O9" s="149">
        <f>SUM(P9:Q9)</f>
        <v>140</v>
      </c>
      <c r="P9" s="149">
        <v>74</v>
      </c>
      <c r="Q9" s="149">
        <v>66</v>
      </c>
      <c r="R9" s="149">
        <f>SUM(S9:T9)</f>
        <v>120</v>
      </c>
      <c r="S9" s="149">
        <v>61</v>
      </c>
      <c r="T9" s="149">
        <v>59</v>
      </c>
      <c r="U9" s="149">
        <f>SUM(V9:W9)</f>
        <v>106</v>
      </c>
      <c r="V9" s="149">
        <v>56</v>
      </c>
      <c r="W9" s="149">
        <v>50</v>
      </c>
      <c r="X9" s="149">
        <f>SUM(Y9:Z9)</f>
        <v>131</v>
      </c>
      <c r="Y9" s="149">
        <v>57</v>
      </c>
      <c r="Z9" s="149">
        <v>74</v>
      </c>
      <c r="AA9" s="149">
        <f>SUM(AB9:AC9)</f>
        <v>103</v>
      </c>
      <c r="AB9" s="149">
        <v>49</v>
      </c>
      <c r="AC9" s="149">
        <v>54</v>
      </c>
      <c r="AD9" s="149">
        <f>SUM(AE9:AF9)</f>
        <v>113</v>
      </c>
      <c r="AE9" s="149">
        <v>57</v>
      </c>
      <c r="AF9" s="149">
        <v>56</v>
      </c>
      <c r="AH9" s="137">
        <f t="shared" ref="AH9:AH72" si="0">IF(ISBLANK(A9),"",1000+A9)</f>
        <v>1001</v>
      </c>
      <c r="AI9" s="146" t="s">
        <v>1707</v>
      </c>
      <c r="AJ9" s="146" t="s">
        <v>797</v>
      </c>
      <c r="AK9" s="136">
        <f>O8</f>
        <v>3</v>
      </c>
      <c r="AL9" s="136">
        <f>R8</f>
        <v>0</v>
      </c>
      <c r="AM9" s="136">
        <f>U8</f>
        <v>3</v>
      </c>
      <c r="AN9" s="136">
        <f>X8</f>
        <v>1</v>
      </c>
      <c r="AO9" s="136">
        <f>AA8</f>
        <v>0</v>
      </c>
      <c r="AP9" s="136">
        <f>AD8</f>
        <v>2</v>
      </c>
    </row>
    <row r="10" spans="1:42" ht="12" customHeight="1" x14ac:dyDescent="0.4">
      <c r="A10" s="142"/>
      <c r="B10" s="142"/>
      <c r="C10" s="143"/>
      <c r="D10" s="143"/>
      <c r="E10" s="143"/>
      <c r="F10" s="143"/>
      <c r="G10" s="143"/>
      <c r="H10" s="143"/>
      <c r="I10" s="143"/>
      <c r="J10" s="144"/>
      <c r="K10" s="145"/>
      <c r="L10" s="145">
        <v>24</v>
      </c>
      <c r="M10" s="145"/>
      <c r="N10" s="145"/>
      <c r="O10" s="145">
        <v>4</v>
      </c>
      <c r="P10" s="145"/>
      <c r="Q10" s="145"/>
      <c r="R10" s="145">
        <v>3</v>
      </c>
      <c r="S10" s="145"/>
      <c r="T10" s="145"/>
      <c r="U10" s="145">
        <v>3</v>
      </c>
      <c r="V10" s="145"/>
      <c r="W10" s="145"/>
      <c r="X10" s="145">
        <v>3</v>
      </c>
      <c r="Y10" s="145"/>
      <c r="Z10" s="145"/>
      <c r="AA10" s="145">
        <v>4</v>
      </c>
      <c r="AB10" s="145"/>
      <c r="AC10" s="145"/>
      <c r="AD10" s="145">
        <v>7</v>
      </c>
      <c r="AE10" s="145"/>
      <c r="AF10" s="145"/>
      <c r="AH10" s="137" t="str">
        <f t="shared" si="0"/>
        <v/>
      </c>
      <c r="AI10" s="146" t="e">
        <v>#N/A</v>
      </c>
      <c r="AJ10" s="146" t="e">
        <v>#N/A</v>
      </c>
    </row>
    <row r="11" spans="1:42" ht="12" customHeight="1" x14ac:dyDescent="0.4">
      <c r="A11" s="147">
        <v>2</v>
      </c>
      <c r="B11" s="148" t="s">
        <v>592</v>
      </c>
      <c r="C11" s="149">
        <f>SUM(D11:K11)</f>
        <v>21</v>
      </c>
      <c r="D11" s="149">
        <v>3</v>
      </c>
      <c r="E11" s="149">
        <v>3</v>
      </c>
      <c r="F11" s="149">
        <v>3</v>
      </c>
      <c r="G11" s="149">
        <v>3</v>
      </c>
      <c r="H11" s="149">
        <v>3</v>
      </c>
      <c r="I11" s="149">
        <v>2</v>
      </c>
      <c r="J11" s="150">
        <v>0</v>
      </c>
      <c r="K11" s="149">
        <v>4</v>
      </c>
      <c r="L11" s="149">
        <v>515</v>
      </c>
      <c r="M11" s="149">
        <v>242</v>
      </c>
      <c r="N11" s="149">
        <v>273</v>
      </c>
      <c r="O11" s="149">
        <v>86</v>
      </c>
      <c r="P11" s="149">
        <v>35</v>
      </c>
      <c r="Q11" s="149">
        <v>51</v>
      </c>
      <c r="R11" s="149">
        <v>84</v>
      </c>
      <c r="S11" s="149">
        <v>43</v>
      </c>
      <c r="T11" s="149">
        <v>41</v>
      </c>
      <c r="U11" s="149">
        <v>83</v>
      </c>
      <c r="V11" s="149">
        <v>47</v>
      </c>
      <c r="W11" s="149">
        <v>36</v>
      </c>
      <c r="X11" s="149">
        <v>90</v>
      </c>
      <c r="Y11" s="149">
        <v>45</v>
      </c>
      <c r="Z11" s="149">
        <v>45</v>
      </c>
      <c r="AA11" s="149">
        <v>88</v>
      </c>
      <c r="AB11" s="149">
        <v>37</v>
      </c>
      <c r="AC11" s="149">
        <v>51</v>
      </c>
      <c r="AD11" s="149">
        <v>84</v>
      </c>
      <c r="AE11" s="149">
        <v>35</v>
      </c>
      <c r="AF11" s="149">
        <v>49</v>
      </c>
      <c r="AH11" s="137">
        <f t="shared" si="0"/>
        <v>1002</v>
      </c>
      <c r="AI11" s="146" t="s">
        <v>1708</v>
      </c>
      <c r="AJ11" s="146" t="s">
        <v>797</v>
      </c>
      <c r="AK11" s="136">
        <f>O10</f>
        <v>4</v>
      </c>
      <c r="AL11" s="136">
        <f>R10</f>
        <v>3</v>
      </c>
      <c r="AM11" s="136">
        <f>U10</f>
        <v>3</v>
      </c>
      <c r="AN11" s="136">
        <f>X10</f>
        <v>3</v>
      </c>
      <c r="AO11" s="136">
        <f>AA10</f>
        <v>4</v>
      </c>
      <c r="AP11" s="136">
        <f>AD10</f>
        <v>7</v>
      </c>
    </row>
    <row r="12" spans="1:42" ht="12" customHeight="1" x14ac:dyDescent="0.4">
      <c r="A12" s="142"/>
      <c r="B12" s="142"/>
      <c r="C12" s="143"/>
      <c r="D12" s="143"/>
      <c r="E12" s="143"/>
      <c r="F12" s="143"/>
      <c r="G12" s="143"/>
      <c r="H12" s="143"/>
      <c r="I12" s="143"/>
      <c r="J12" s="144"/>
      <c r="K12" s="145"/>
      <c r="L12" s="145">
        <v>17</v>
      </c>
      <c r="M12" s="145"/>
      <c r="N12" s="145"/>
      <c r="O12" s="145">
        <v>6</v>
      </c>
      <c r="P12" s="145"/>
      <c r="Q12" s="145"/>
      <c r="R12" s="145">
        <v>2</v>
      </c>
      <c r="S12" s="145"/>
      <c r="T12" s="145"/>
      <c r="U12" s="145">
        <v>5</v>
      </c>
      <c r="V12" s="145"/>
      <c r="W12" s="145"/>
      <c r="X12" s="145">
        <v>0</v>
      </c>
      <c r="Y12" s="145"/>
      <c r="Z12" s="145"/>
      <c r="AA12" s="145">
        <v>0</v>
      </c>
      <c r="AB12" s="145"/>
      <c r="AC12" s="145"/>
      <c r="AD12" s="145">
        <v>4</v>
      </c>
      <c r="AE12" s="145"/>
      <c r="AF12" s="145"/>
      <c r="AH12" s="137" t="str">
        <f t="shared" si="0"/>
        <v/>
      </c>
      <c r="AI12" s="146" t="e">
        <v>#N/A</v>
      </c>
      <c r="AJ12" s="146" t="e">
        <v>#N/A</v>
      </c>
    </row>
    <row r="13" spans="1:42" ht="12" customHeight="1" x14ac:dyDescent="0.4">
      <c r="A13" s="147">
        <v>3</v>
      </c>
      <c r="B13" s="148" t="s">
        <v>593</v>
      </c>
      <c r="C13" s="149">
        <f>SUM(D13:K13)</f>
        <v>25</v>
      </c>
      <c r="D13" s="149">
        <v>4</v>
      </c>
      <c r="E13" s="149">
        <v>3</v>
      </c>
      <c r="F13" s="149">
        <v>4</v>
      </c>
      <c r="G13" s="149">
        <v>4</v>
      </c>
      <c r="H13" s="149">
        <v>3</v>
      </c>
      <c r="I13" s="149">
        <v>4</v>
      </c>
      <c r="J13" s="150">
        <v>0</v>
      </c>
      <c r="K13" s="149">
        <v>3</v>
      </c>
      <c r="L13" s="149">
        <v>684</v>
      </c>
      <c r="M13" s="149">
        <v>331</v>
      </c>
      <c r="N13" s="149">
        <v>353</v>
      </c>
      <c r="O13" s="149">
        <v>120</v>
      </c>
      <c r="P13" s="149">
        <v>70</v>
      </c>
      <c r="Q13" s="149">
        <v>50</v>
      </c>
      <c r="R13" s="149">
        <v>99</v>
      </c>
      <c r="S13" s="149">
        <v>45</v>
      </c>
      <c r="T13" s="149">
        <v>54</v>
      </c>
      <c r="U13" s="149">
        <v>116</v>
      </c>
      <c r="V13" s="149">
        <v>56</v>
      </c>
      <c r="W13" s="149">
        <v>60</v>
      </c>
      <c r="X13" s="149">
        <v>115</v>
      </c>
      <c r="Y13" s="149">
        <v>51</v>
      </c>
      <c r="Z13" s="149">
        <v>64</v>
      </c>
      <c r="AA13" s="149">
        <v>100</v>
      </c>
      <c r="AB13" s="149">
        <v>44</v>
      </c>
      <c r="AC13" s="149">
        <v>56</v>
      </c>
      <c r="AD13" s="149">
        <v>134</v>
      </c>
      <c r="AE13" s="149">
        <v>65</v>
      </c>
      <c r="AF13" s="149">
        <v>69</v>
      </c>
      <c r="AH13" s="137">
        <f t="shared" si="0"/>
        <v>1003</v>
      </c>
      <c r="AI13" s="146" t="s">
        <v>1709</v>
      </c>
      <c r="AJ13" s="146" t="s">
        <v>224</v>
      </c>
      <c r="AK13" s="136">
        <f>O12</f>
        <v>6</v>
      </c>
      <c r="AL13" s="136">
        <f>R12</f>
        <v>2</v>
      </c>
      <c r="AM13" s="136">
        <f>U12</f>
        <v>5</v>
      </c>
      <c r="AN13" s="136">
        <f>X12</f>
        <v>0</v>
      </c>
      <c r="AO13" s="136">
        <f>AA12</f>
        <v>0</v>
      </c>
      <c r="AP13" s="136">
        <f>AD12</f>
        <v>4</v>
      </c>
    </row>
    <row r="14" spans="1:42" ht="12" customHeight="1" x14ac:dyDescent="0.4">
      <c r="A14" s="142"/>
      <c r="B14" s="142"/>
      <c r="C14" s="143"/>
      <c r="D14" s="143"/>
      <c r="E14" s="143"/>
      <c r="F14" s="143"/>
      <c r="G14" s="143"/>
      <c r="H14" s="143"/>
      <c r="I14" s="143"/>
      <c r="J14" s="144"/>
      <c r="K14" s="145"/>
      <c r="L14" s="145">
        <v>9</v>
      </c>
      <c r="M14" s="145"/>
      <c r="N14" s="145"/>
      <c r="O14" s="145">
        <v>2</v>
      </c>
      <c r="P14" s="145"/>
      <c r="Q14" s="145"/>
      <c r="R14" s="145">
        <v>0</v>
      </c>
      <c r="S14" s="145"/>
      <c r="T14" s="145"/>
      <c r="U14" s="145">
        <v>1</v>
      </c>
      <c r="V14" s="145"/>
      <c r="W14" s="145"/>
      <c r="X14" s="145">
        <v>3</v>
      </c>
      <c r="Y14" s="145"/>
      <c r="Z14" s="145"/>
      <c r="AA14" s="145">
        <v>3</v>
      </c>
      <c r="AB14" s="145"/>
      <c r="AC14" s="145"/>
      <c r="AD14" s="145">
        <v>0</v>
      </c>
      <c r="AE14" s="145"/>
      <c r="AF14" s="145"/>
      <c r="AH14" s="137" t="str">
        <f t="shared" si="0"/>
        <v/>
      </c>
      <c r="AI14" s="146" t="e">
        <v>#N/A</v>
      </c>
      <c r="AJ14" s="146" t="e">
        <v>#N/A</v>
      </c>
    </row>
    <row r="15" spans="1:42" ht="12" customHeight="1" x14ac:dyDescent="0.4">
      <c r="A15" s="147">
        <v>8</v>
      </c>
      <c r="B15" s="148" t="s">
        <v>594</v>
      </c>
      <c r="C15" s="149">
        <f>SUM(D15:K15)</f>
        <v>22</v>
      </c>
      <c r="D15" s="149">
        <v>3</v>
      </c>
      <c r="E15" s="149">
        <v>4</v>
      </c>
      <c r="F15" s="149">
        <v>4</v>
      </c>
      <c r="G15" s="149">
        <v>3</v>
      </c>
      <c r="H15" s="149">
        <v>3</v>
      </c>
      <c r="I15" s="149">
        <v>3</v>
      </c>
      <c r="J15" s="150">
        <v>0</v>
      </c>
      <c r="K15" s="149">
        <v>2</v>
      </c>
      <c r="L15" s="149">
        <v>664</v>
      </c>
      <c r="M15" s="149">
        <v>347</v>
      </c>
      <c r="N15" s="149">
        <v>317</v>
      </c>
      <c r="O15" s="149">
        <v>101</v>
      </c>
      <c r="P15" s="149">
        <v>45</v>
      </c>
      <c r="Q15" s="149">
        <v>56</v>
      </c>
      <c r="R15" s="149">
        <v>112</v>
      </c>
      <c r="S15" s="149">
        <v>51</v>
      </c>
      <c r="T15" s="149">
        <v>61</v>
      </c>
      <c r="U15" s="149">
        <v>118</v>
      </c>
      <c r="V15" s="149">
        <v>68</v>
      </c>
      <c r="W15" s="149">
        <v>50</v>
      </c>
      <c r="X15" s="149">
        <v>98</v>
      </c>
      <c r="Y15" s="149">
        <v>61</v>
      </c>
      <c r="Z15" s="149">
        <v>37</v>
      </c>
      <c r="AA15" s="149">
        <v>123</v>
      </c>
      <c r="AB15" s="149">
        <v>59</v>
      </c>
      <c r="AC15" s="149">
        <v>64</v>
      </c>
      <c r="AD15" s="149">
        <v>112</v>
      </c>
      <c r="AE15" s="149">
        <v>63</v>
      </c>
      <c r="AF15" s="149">
        <v>49</v>
      </c>
      <c r="AH15" s="137">
        <f t="shared" si="0"/>
        <v>1008</v>
      </c>
      <c r="AI15" s="146" t="s">
        <v>1710</v>
      </c>
      <c r="AJ15" s="146" t="s">
        <v>797</v>
      </c>
      <c r="AK15" s="136">
        <f>O14</f>
        <v>2</v>
      </c>
      <c r="AL15" s="136">
        <f>R14</f>
        <v>0</v>
      </c>
      <c r="AM15" s="136">
        <f>U14</f>
        <v>1</v>
      </c>
      <c r="AN15" s="136">
        <f>X14</f>
        <v>3</v>
      </c>
      <c r="AO15" s="136">
        <f>AA14</f>
        <v>3</v>
      </c>
      <c r="AP15" s="136">
        <f>AD14</f>
        <v>0</v>
      </c>
    </row>
    <row r="16" spans="1:42" ht="12" customHeight="1" x14ac:dyDescent="0.4">
      <c r="A16" s="142"/>
      <c r="B16" s="142"/>
      <c r="C16" s="143"/>
      <c r="D16" s="143"/>
      <c r="E16" s="143"/>
      <c r="F16" s="143"/>
      <c r="G16" s="143"/>
      <c r="H16" s="143"/>
      <c r="I16" s="143"/>
      <c r="J16" s="144"/>
      <c r="K16" s="145"/>
      <c r="L16" s="145">
        <v>17</v>
      </c>
      <c r="M16" s="145"/>
      <c r="N16" s="145"/>
      <c r="O16" s="145">
        <v>6</v>
      </c>
      <c r="P16" s="145"/>
      <c r="Q16" s="145"/>
      <c r="R16" s="145">
        <v>1</v>
      </c>
      <c r="S16" s="145"/>
      <c r="T16" s="145"/>
      <c r="U16" s="145">
        <v>3</v>
      </c>
      <c r="V16" s="145"/>
      <c r="W16" s="145"/>
      <c r="X16" s="145">
        <v>4</v>
      </c>
      <c r="Y16" s="145"/>
      <c r="Z16" s="145"/>
      <c r="AA16" s="145">
        <v>1</v>
      </c>
      <c r="AB16" s="145"/>
      <c r="AC16" s="145"/>
      <c r="AD16" s="145">
        <v>2</v>
      </c>
      <c r="AE16" s="145"/>
      <c r="AF16" s="145"/>
      <c r="AH16" s="137" t="str">
        <f t="shared" si="0"/>
        <v/>
      </c>
      <c r="AI16" s="146" t="e">
        <v>#N/A</v>
      </c>
      <c r="AJ16" s="146" t="e">
        <v>#N/A</v>
      </c>
    </row>
    <row r="17" spans="1:42" ht="12" customHeight="1" x14ac:dyDescent="0.4">
      <c r="A17" s="147">
        <v>9</v>
      </c>
      <c r="B17" s="148" t="s">
        <v>595</v>
      </c>
      <c r="C17" s="149">
        <f>SUM(D17:K17)</f>
        <v>35</v>
      </c>
      <c r="D17" s="149">
        <v>6</v>
      </c>
      <c r="E17" s="149">
        <v>6</v>
      </c>
      <c r="F17" s="149">
        <v>6</v>
      </c>
      <c r="G17" s="149">
        <v>5</v>
      </c>
      <c r="H17" s="149">
        <v>5</v>
      </c>
      <c r="I17" s="149">
        <v>4</v>
      </c>
      <c r="J17" s="150">
        <v>0</v>
      </c>
      <c r="K17" s="149">
        <v>3</v>
      </c>
      <c r="L17" s="149">
        <v>1074</v>
      </c>
      <c r="M17" s="149">
        <v>585</v>
      </c>
      <c r="N17" s="149">
        <v>489</v>
      </c>
      <c r="O17" s="149">
        <v>191</v>
      </c>
      <c r="P17" s="149">
        <v>107</v>
      </c>
      <c r="Q17" s="149">
        <v>84</v>
      </c>
      <c r="R17" s="149">
        <v>184</v>
      </c>
      <c r="S17" s="149">
        <v>100</v>
      </c>
      <c r="T17" s="149">
        <v>84</v>
      </c>
      <c r="U17" s="149">
        <v>186</v>
      </c>
      <c r="V17" s="149">
        <v>109</v>
      </c>
      <c r="W17" s="149">
        <v>77</v>
      </c>
      <c r="X17" s="149">
        <v>172</v>
      </c>
      <c r="Y17" s="149">
        <v>90</v>
      </c>
      <c r="Z17" s="149">
        <v>82</v>
      </c>
      <c r="AA17" s="149">
        <v>178</v>
      </c>
      <c r="AB17" s="149">
        <v>94</v>
      </c>
      <c r="AC17" s="149">
        <v>84</v>
      </c>
      <c r="AD17" s="149">
        <v>163</v>
      </c>
      <c r="AE17" s="149">
        <v>85</v>
      </c>
      <c r="AF17" s="149">
        <v>78</v>
      </c>
      <c r="AH17" s="137">
        <f t="shared" si="0"/>
        <v>1009</v>
      </c>
      <c r="AI17" s="146" t="s">
        <v>1711</v>
      </c>
      <c r="AJ17" s="146" t="s">
        <v>324</v>
      </c>
      <c r="AK17" s="136">
        <f>O16</f>
        <v>6</v>
      </c>
      <c r="AL17" s="136">
        <f>R16</f>
        <v>1</v>
      </c>
      <c r="AM17" s="136">
        <f>U16</f>
        <v>3</v>
      </c>
      <c r="AN17" s="136">
        <f>X16</f>
        <v>4</v>
      </c>
      <c r="AO17" s="136">
        <f>AA16</f>
        <v>1</v>
      </c>
      <c r="AP17" s="136">
        <f>AD16</f>
        <v>2</v>
      </c>
    </row>
    <row r="18" spans="1:42" ht="12" customHeight="1" x14ac:dyDescent="0.4">
      <c r="A18" s="142"/>
      <c r="B18" s="142"/>
      <c r="C18" s="143"/>
      <c r="D18" s="143"/>
      <c r="E18" s="143"/>
      <c r="F18" s="143"/>
      <c r="G18" s="143"/>
      <c r="H18" s="143"/>
      <c r="I18" s="143"/>
      <c r="J18" s="144"/>
      <c r="K18" s="145"/>
      <c r="L18" s="145">
        <v>3</v>
      </c>
      <c r="M18" s="145"/>
      <c r="N18" s="145"/>
      <c r="O18" s="145">
        <v>0</v>
      </c>
      <c r="P18" s="145"/>
      <c r="Q18" s="145"/>
      <c r="R18" s="145">
        <v>0</v>
      </c>
      <c r="S18" s="145"/>
      <c r="T18" s="145"/>
      <c r="U18" s="145">
        <v>1</v>
      </c>
      <c r="V18" s="145"/>
      <c r="W18" s="145"/>
      <c r="X18" s="145">
        <v>1</v>
      </c>
      <c r="Y18" s="145"/>
      <c r="Z18" s="145"/>
      <c r="AA18" s="145">
        <v>0</v>
      </c>
      <c r="AB18" s="145"/>
      <c r="AC18" s="145"/>
      <c r="AD18" s="145">
        <v>1</v>
      </c>
      <c r="AE18" s="145"/>
      <c r="AF18" s="145"/>
      <c r="AH18" s="137" t="str">
        <f t="shared" si="0"/>
        <v/>
      </c>
      <c r="AI18" s="146" t="e">
        <v>#N/A</v>
      </c>
      <c r="AJ18" s="146" t="e">
        <v>#N/A</v>
      </c>
    </row>
    <row r="19" spans="1:42" ht="12" customHeight="1" x14ac:dyDescent="0.4">
      <c r="A19" s="147">
        <v>10</v>
      </c>
      <c r="B19" s="148" t="s">
        <v>596</v>
      </c>
      <c r="C19" s="149">
        <f>SUM(D19:K19)</f>
        <v>7</v>
      </c>
      <c r="D19" s="149">
        <v>1</v>
      </c>
      <c r="E19" s="149">
        <v>1</v>
      </c>
      <c r="F19" s="149">
        <v>1</v>
      </c>
      <c r="G19" s="149">
        <v>1</v>
      </c>
      <c r="H19" s="149">
        <v>1</v>
      </c>
      <c r="I19" s="149">
        <v>1</v>
      </c>
      <c r="J19" s="150">
        <v>0</v>
      </c>
      <c r="K19" s="149">
        <v>1</v>
      </c>
      <c r="L19" s="149">
        <v>155</v>
      </c>
      <c r="M19" s="149">
        <v>80</v>
      </c>
      <c r="N19" s="149">
        <v>75</v>
      </c>
      <c r="O19" s="149">
        <v>27</v>
      </c>
      <c r="P19" s="149">
        <v>16</v>
      </c>
      <c r="Q19" s="149">
        <v>11</v>
      </c>
      <c r="R19" s="149">
        <v>25</v>
      </c>
      <c r="S19" s="149">
        <v>10</v>
      </c>
      <c r="T19" s="149">
        <v>15</v>
      </c>
      <c r="U19" s="149">
        <v>20</v>
      </c>
      <c r="V19" s="149">
        <v>13</v>
      </c>
      <c r="W19" s="149">
        <v>7</v>
      </c>
      <c r="X19" s="149">
        <v>24</v>
      </c>
      <c r="Y19" s="149">
        <v>13</v>
      </c>
      <c r="Z19" s="149">
        <v>11</v>
      </c>
      <c r="AA19" s="149">
        <v>31</v>
      </c>
      <c r="AB19" s="149">
        <v>14</v>
      </c>
      <c r="AC19" s="149">
        <v>17</v>
      </c>
      <c r="AD19" s="149">
        <v>28</v>
      </c>
      <c r="AE19" s="149">
        <v>14</v>
      </c>
      <c r="AF19" s="149">
        <v>14</v>
      </c>
      <c r="AH19" s="137">
        <f t="shared" si="0"/>
        <v>1010</v>
      </c>
      <c r="AI19" s="146" t="s">
        <v>1712</v>
      </c>
      <c r="AJ19" s="146" t="s">
        <v>797</v>
      </c>
      <c r="AK19" s="136">
        <f>O18</f>
        <v>0</v>
      </c>
      <c r="AL19" s="136">
        <f>R18</f>
        <v>0</v>
      </c>
      <c r="AM19" s="136">
        <f>U18</f>
        <v>1</v>
      </c>
      <c r="AN19" s="136">
        <f>X18</f>
        <v>1</v>
      </c>
      <c r="AO19" s="136">
        <f>AA18</f>
        <v>0</v>
      </c>
      <c r="AP19" s="136">
        <f>AD18</f>
        <v>1</v>
      </c>
    </row>
    <row r="20" spans="1:42" ht="12" customHeight="1" x14ac:dyDescent="0.4">
      <c r="A20" s="142"/>
      <c r="B20" s="142"/>
      <c r="C20" s="143"/>
      <c r="D20" s="143"/>
      <c r="E20" s="143"/>
      <c r="F20" s="143"/>
      <c r="G20" s="143"/>
      <c r="H20" s="143"/>
      <c r="I20" s="143"/>
      <c r="J20" s="144"/>
      <c r="K20" s="145"/>
      <c r="L20" s="145">
        <v>11</v>
      </c>
      <c r="M20" s="145"/>
      <c r="N20" s="145"/>
      <c r="O20" s="145">
        <v>2</v>
      </c>
      <c r="P20" s="145"/>
      <c r="Q20" s="145"/>
      <c r="R20" s="145">
        <v>0</v>
      </c>
      <c r="S20" s="145"/>
      <c r="T20" s="145"/>
      <c r="U20" s="145">
        <v>2</v>
      </c>
      <c r="V20" s="145"/>
      <c r="W20" s="145"/>
      <c r="X20" s="145">
        <v>2</v>
      </c>
      <c r="Y20" s="145"/>
      <c r="Z20" s="145"/>
      <c r="AA20" s="145">
        <v>3</v>
      </c>
      <c r="AB20" s="145"/>
      <c r="AC20" s="145"/>
      <c r="AD20" s="145">
        <v>2</v>
      </c>
      <c r="AE20" s="145"/>
      <c r="AF20" s="145"/>
      <c r="AH20" s="137" t="str">
        <f t="shared" si="0"/>
        <v/>
      </c>
      <c r="AI20" s="146" t="e">
        <v>#N/A</v>
      </c>
      <c r="AJ20" s="146" t="e">
        <v>#N/A</v>
      </c>
    </row>
    <row r="21" spans="1:42" ht="12" customHeight="1" x14ac:dyDescent="0.4">
      <c r="A21" s="147">
        <v>11</v>
      </c>
      <c r="B21" s="148" t="s">
        <v>597</v>
      </c>
      <c r="C21" s="149">
        <f>SUM(D21:K21)</f>
        <v>20</v>
      </c>
      <c r="D21" s="149">
        <v>3</v>
      </c>
      <c r="E21" s="149">
        <v>3</v>
      </c>
      <c r="F21" s="149">
        <v>3</v>
      </c>
      <c r="G21" s="149">
        <v>3</v>
      </c>
      <c r="H21" s="149">
        <v>3</v>
      </c>
      <c r="I21" s="149">
        <v>3</v>
      </c>
      <c r="J21" s="150">
        <v>0</v>
      </c>
      <c r="K21" s="149">
        <v>2</v>
      </c>
      <c r="L21" s="149">
        <v>579</v>
      </c>
      <c r="M21" s="149">
        <v>290</v>
      </c>
      <c r="N21" s="149">
        <v>289</v>
      </c>
      <c r="O21" s="149">
        <v>104</v>
      </c>
      <c r="P21" s="149">
        <v>52</v>
      </c>
      <c r="Q21" s="149">
        <v>52</v>
      </c>
      <c r="R21" s="149">
        <v>103</v>
      </c>
      <c r="S21" s="149">
        <v>43</v>
      </c>
      <c r="T21" s="149">
        <v>60</v>
      </c>
      <c r="U21" s="149">
        <v>91</v>
      </c>
      <c r="V21" s="149">
        <v>51</v>
      </c>
      <c r="W21" s="149">
        <v>40</v>
      </c>
      <c r="X21" s="149">
        <v>100</v>
      </c>
      <c r="Y21" s="149">
        <v>42</v>
      </c>
      <c r="Z21" s="149">
        <v>58</v>
      </c>
      <c r="AA21" s="149">
        <v>91</v>
      </c>
      <c r="AB21" s="149">
        <v>43</v>
      </c>
      <c r="AC21" s="149">
        <v>48</v>
      </c>
      <c r="AD21" s="149">
        <v>90</v>
      </c>
      <c r="AE21" s="149">
        <v>59</v>
      </c>
      <c r="AF21" s="149">
        <v>31</v>
      </c>
      <c r="AH21" s="137">
        <f t="shared" si="0"/>
        <v>1011</v>
      </c>
      <c r="AI21" s="146" t="s">
        <v>1713</v>
      </c>
      <c r="AJ21" s="146" t="s">
        <v>224</v>
      </c>
      <c r="AK21" s="136">
        <f>O20</f>
        <v>2</v>
      </c>
      <c r="AL21" s="136">
        <f>R20</f>
        <v>0</v>
      </c>
      <c r="AM21" s="136">
        <f>U20</f>
        <v>2</v>
      </c>
      <c r="AN21" s="136">
        <f>X20</f>
        <v>2</v>
      </c>
      <c r="AO21" s="136">
        <f>AA20</f>
        <v>3</v>
      </c>
      <c r="AP21" s="136">
        <f>AD20</f>
        <v>2</v>
      </c>
    </row>
    <row r="22" spans="1:42" ht="12" customHeight="1" x14ac:dyDescent="0.4">
      <c r="A22" s="142"/>
      <c r="B22" s="142"/>
      <c r="C22" s="143"/>
      <c r="D22" s="143"/>
      <c r="E22" s="143"/>
      <c r="F22" s="143"/>
      <c r="G22" s="143"/>
      <c r="H22" s="143"/>
      <c r="I22" s="143"/>
      <c r="J22" s="144"/>
      <c r="K22" s="145"/>
      <c r="L22" s="145">
        <v>11</v>
      </c>
      <c r="M22" s="145"/>
      <c r="N22" s="145"/>
      <c r="O22" s="145">
        <v>1</v>
      </c>
      <c r="P22" s="145"/>
      <c r="Q22" s="145"/>
      <c r="R22" s="145">
        <v>3</v>
      </c>
      <c r="S22" s="145"/>
      <c r="T22" s="145"/>
      <c r="U22" s="145">
        <v>0</v>
      </c>
      <c r="V22" s="145"/>
      <c r="W22" s="145"/>
      <c r="X22" s="145">
        <v>0</v>
      </c>
      <c r="Y22" s="145"/>
      <c r="Z22" s="145"/>
      <c r="AA22" s="145">
        <v>3</v>
      </c>
      <c r="AB22" s="145"/>
      <c r="AC22" s="145"/>
      <c r="AD22" s="145">
        <v>4</v>
      </c>
      <c r="AE22" s="145"/>
      <c r="AF22" s="145"/>
      <c r="AH22" s="137" t="str">
        <f t="shared" si="0"/>
        <v/>
      </c>
      <c r="AI22" s="146" t="e">
        <v>#N/A</v>
      </c>
      <c r="AJ22" s="146" t="e">
        <v>#N/A</v>
      </c>
    </row>
    <row r="23" spans="1:42" ht="12" customHeight="1" x14ac:dyDescent="0.4">
      <c r="A23" s="147">
        <v>12</v>
      </c>
      <c r="B23" s="148" t="s">
        <v>598</v>
      </c>
      <c r="C23" s="149">
        <f>SUM(D23:K23)</f>
        <v>29</v>
      </c>
      <c r="D23" s="149">
        <v>5</v>
      </c>
      <c r="E23" s="149">
        <v>5</v>
      </c>
      <c r="F23" s="149">
        <v>5</v>
      </c>
      <c r="G23" s="149">
        <v>5</v>
      </c>
      <c r="H23" s="149">
        <v>3</v>
      </c>
      <c r="I23" s="149">
        <v>4</v>
      </c>
      <c r="J23" s="150">
        <v>0</v>
      </c>
      <c r="K23" s="149">
        <v>2</v>
      </c>
      <c r="L23" s="149">
        <v>881</v>
      </c>
      <c r="M23" s="149">
        <v>450</v>
      </c>
      <c r="N23" s="149">
        <v>431</v>
      </c>
      <c r="O23" s="149">
        <v>145</v>
      </c>
      <c r="P23" s="149">
        <v>81</v>
      </c>
      <c r="Q23" s="149">
        <v>64</v>
      </c>
      <c r="R23" s="149">
        <v>154</v>
      </c>
      <c r="S23" s="149">
        <v>75</v>
      </c>
      <c r="T23" s="149">
        <v>79</v>
      </c>
      <c r="U23" s="149">
        <v>147</v>
      </c>
      <c r="V23" s="149">
        <v>67</v>
      </c>
      <c r="W23" s="149">
        <v>80</v>
      </c>
      <c r="X23" s="149">
        <v>156</v>
      </c>
      <c r="Y23" s="149">
        <v>77</v>
      </c>
      <c r="Z23" s="149">
        <v>79</v>
      </c>
      <c r="AA23" s="149">
        <v>119</v>
      </c>
      <c r="AB23" s="149">
        <v>63</v>
      </c>
      <c r="AC23" s="149">
        <v>56</v>
      </c>
      <c r="AD23" s="149">
        <v>160</v>
      </c>
      <c r="AE23" s="149">
        <v>87</v>
      </c>
      <c r="AF23" s="149">
        <v>73</v>
      </c>
      <c r="AH23" s="137">
        <f t="shared" si="0"/>
        <v>1012</v>
      </c>
      <c r="AI23" s="146" t="s">
        <v>1714</v>
      </c>
      <c r="AJ23" s="146" t="s">
        <v>797</v>
      </c>
      <c r="AK23" s="136">
        <f>O22</f>
        <v>1</v>
      </c>
      <c r="AL23" s="136">
        <f>R22</f>
        <v>3</v>
      </c>
      <c r="AM23" s="136">
        <f>U22</f>
        <v>0</v>
      </c>
      <c r="AN23" s="136">
        <f>X22</f>
        <v>0</v>
      </c>
      <c r="AO23" s="136">
        <f>AA22</f>
        <v>3</v>
      </c>
      <c r="AP23" s="136">
        <f>AD22</f>
        <v>4</v>
      </c>
    </row>
    <row r="24" spans="1:42" ht="12" customHeight="1" x14ac:dyDescent="0.4">
      <c r="A24" s="142"/>
      <c r="B24" s="142"/>
      <c r="C24" s="143"/>
      <c r="D24" s="143"/>
      <c r="E24" s="143"/>
      <c r="F24" s="143"/>
      <c r="G24" s="143"/>
      <c r="H24" s="143"/>
      <c r="I24" s="143"/>
      <c r="J24" s="144"/>
      <c r="K24" s="145"/>
      <c r="L24" s="145">
        <v>24</v>
      </c>
      <c r="M24" s="145"/>
      <c r="N24" s="145"/>
      <c r="O24" s="145">
        <v>1</v>
      </c>
      <c r="P24" s="145"/>
      <c r="Q24" s="145"/>
      <c r="R24" s="145">
        <v>6</v>
      </c>
      <c r="S24" s="145"/>
      <c r="T24" s="145"/>
      <c r="U24" s="145">
        <v>5</v>
      </c>
      <c r="V24" s="145"/>
      <c r="W24" s="145"/>
      <c r="X24" s="145">
        <v>7</v>
      </c>
      <c r="Y24" s="145"/>
      <c r="Z24" s="145"/>
      <c r="AA24" s="145">
        <v>2</v>
      </c>
      <c r="AB24" s="145"/>
      <c r="AC24" s="145"/>
      <c r="AD24" s="145">
        <v>3</v>
      </c>
      <c r="AE24" s="145"/>
      <c r="AF24" s="145"/>
      <c r="AH24" s="137" t="str">
        <f t="shared" si="0"/>
        <v/>
      </c>
      <c r="AI24" s="146" t="e">
        <v>#N/A</v>
      </c>
      <c r="AJ24" s="146" t="e">
        <v>#N/A</v>
      </c>
    </row>
    <row r="25" spans="1:42" ht="12" customHeight="1" x14ac:dyDescent="0.4">
      <c r="A25" s="147">
        <v>13</v>
      </c>
      <c r="B25" s="148" t="s">
        <v>599</v>
      </c>
      <c r="C25" s="149">
        <f>SUM(D25:K25)</f>
        <v>11</v>
      </c>
      <c r="D25" s="149">
        <v>2</v>
      </c>
      <c r="E25" s="149">
        <v>1</v>
      </c>
      <c r="F25" s="149">
        <v>1</v>
      </c>
      <c r="G25" s="149">
        <v>1</v>
      </c>
      <c r="H25" s="149">
        <v>1</v>
      </c>
      <c r="I25" s="149">
        <v>1</v>
      </c>
      <c r="J25" s="150">
        <v>0</v>
      </c>
      <c r="K25" s="149">
        <v>4</v>
      </c>
      <c r="L25" s="149">
        <v>192</v>
      </c>
      <c r="M25" s="149">
        <v>103</v>
      </c>
      <c r="N25" s="149">
        <v>89</v>
      </c>
      <c r="O25" s="149">
        <v>38</v>
      </c>
      <c r="P25" s="149">
        <v>16</v>
      </c>
      <c r="Q25" s="149">
        <v>22</v>
      </c>
      <c r="R25" s="149">
        <v>39</v>
      </c>
      <c r="S25" s="149">
        <v>20</v>
      </c>
      <c r="T25" s="149">
        <v>19</v>
      </c>
      <c r="U25" s="149">
        <v>25</v>
      </c>
      <c r="V25" s="149">
        <v>14</v>
      </c>
      <c r="W25" s="149">
        <v>11</v>
      </c>
      <c r="X25" s="149">
        <v>37</v>
      </c>
      <c r="Y25" s="149">
        <v>23</v>
      </c>
      <c r="Z25" s="149">
        <v>14</v>
      </c>
      <c r="AA25" s="149">
        <v>24</v>
      </c>
      <c r="AB25" s="149">
        <v>12</v>
      </c>
      <c r="AC25" s="149">
        <v>12</v>
      </c>
      <c r="AD25" s="149">
        <v>29</v>
      </c>
      <c r="AE25" s="149">
        <v>18</v>
      </c>
      <c r="AF25" s="149">
        <v>11</v>
      </c>
      <c r="AH25" s="137">
        <f t="shared" si="0"/>
        <v>1013</v>
      </c>
      <c r="AI25" s="146" t="s">
        <v>1715</v>
      </c>
      <c r="AJ25" s="146" t="s">
        <v>224</v>
      </c>
      <c r="AK25" s="136">
        <f>O24</f>
        <v>1</v>
      </c>
      <c r="AL25" s="136">
        <f>R24</f>
        <v>6</v>
      </c>
      <c r="AM25" s="136">
        <f>U24</f>
        <v>5</v>
      </c>
      <c r="AN25" s="136">
        <f>X24</f>
        <v>7</v>
      </c>
      <c r="AO25" s="136">
        <f>AA24</f>
        <v>2</v>
      </c>
      <c r="AP25" s="136">
        <f>AD24</f>
        <v>3</v>
      </c>
    </row>
    <row r="26" spans="1:42" ht="12" customHeight="1" x14ac:dyDescent="0.4">
      <c r="A26" s="142"/>
      <c r="B26" s="142"/>
      <c r="C26" s="143"/>
      <c r="D26" s="143"/>
      <c r="E26" s="143"/>
      <c r="F26" s="143"/>
      <c r="G26" s="143"/>
      <c r="H26" s="143"/>
      <c r="I26" s="143"/>
      <c r="J26" s="144"/>
      <c r="K26" s="145"/>
      <c r="L26" s="145">
        <v>6</v>
      </c>
      <c r="M26" s="145"/>
      <c r="N26" s="145"/>
      <c r="O26" s="145">
        <v>1</v>
      </c>
      <c r="P26" s="145"/>
      <c r="Q26" s="145"/>
      <c r="R26" s="145">
        <v>1</v>
      </c>
      <c r="S26" s="145"/>
      <c r="T26" s="145"/>
      <c r="U26" s="145">
        <v>1</v>
      </c>
      <c r="V26" s="145"/>
      <c r="W26" s="145"/>
      <c r="X26" s="145">
        <v>2</v>
      </c>
      <c r="Y26" s="145"/>
      <c r="Z26" s="145"/>
      <c r="AA26" s="145">
        <v>0</v>
      </c>
      <c r="AB26" s="145"/>
      <c r="AC26" s="145"/>
      <c r="AD26" s="145">
        <v>1</v>
      </c>
      <c r="AE26" s="145"/>
      <c r="AF26" s="145"/>
      <c r="AH26" s="137" t="str">
        <f t="shared" si="0"/>
        <v/>
      </c>
      <c r="AI26" s="146" t="e">
        <v>#N/A</v>
      </c>
      <c r="AJ26" s="146" t="e">
        <v>#N/A</v>
      </c>
    </row>
    <row r="27" spans="1:42" ht="12" customHeight="1" x14ac:dyDescent="0.4">
      <c r="A27" s="147">
        <v>14</v>
      </c>
      <c r="B27" s="148" t="s">
        <v>600</v>
      </c>
      <c r="C27" s="149">
        <f>SUM(D27:K27)</f>
        <v>13</v>
      </c>
      <c r="D27" s="149">
        <v>2</v>
      </c>
      <c r="E27" s="149">
        <v>2</v>
      </c>
      <c r="F27" s="149">
        <v>2</v>
      </c>
      <c r="G27" s="149">
        <v>2</v>
      </c>
      <c r="H27" s="149">
        <v>2</v>
      </c>
      <c r="I27" s="149">
        <v>2</v>
      </c>
      <c r="J27" s="150">
        <v>0</v>
      </c>
      <c r="K27" s="149">
        <v>1</v>
      </c>
      <c r="L27" s="149">
        <v>374</v>
      </c>
      <c r="M27" s="149">
        <v>213</v>
      </c>
      <c r="N27" s="149">
        <v>161</v>
      </c>
      <c r="O27" s="149">
        <v>66</v>
      </c>
      <c r="P27" s="149">
        <v>41</v>
      </c>
      <c r="Q27" s="149">
        <v>25</v>
      </c>
      <c r="R27" s="149">
        <v>60</v>
      </c>
      <c r="S27" s="149">
        <v>34</v>
      </c>
      <c r="T27" s="149">
        <v>26</v>
      </c>
      <c r="U27" s="149">
        <v>54</v>
      </c>
      <c r="V27" s="149">
        <v>31</v>
      </c>
      <c r="W27" s="149">
        <v>23</v>
      </c>
      <c r="X27" s="149">
        <v>69</v>
      </c>
      <c r="Y27" s="149">
        <v>45</v>
      </c>
      <c r="Z27" s="149">
        <v>24</v>
      </c>
      <c r="AA27" s="149">
        <v>69</v>
      </c>
      <c r="AB27" s="149">
        <v>29</v>
      </c>
      <c r="AC27" s="149">
        <v>40</v>
      </c>
      <c r="AD27" s="149">
        <v>56</v>
      </c>
      <c r="AE27" s="149">
        <v>33</v>
      </c>
      <c r="AF27" s="149">
        <v>23</v>
      </c>
      <c r="AH27" s="137">
        <f t="shared" si="0"/>
        <v>1014</v>
      </c>
      <c r="AI27" s="146" t="s">
        <v>1716</v>
      </c>
      <c r="AJ27" s="146" t="s">
        <v>795</v>
      </c>
      <c r="AK27" s="136">
        <f>O26</f>
        <v>1</v>
      </c>
      <c r="AL27" s="136">
        <f>R26</f>
        <v>1</v>
      </c>
      <c r="AM27" s="136">
        <f>U26</f>
        <v>1</v>
      </c>
      <c r="AN27" s="136">
        <f>X26</f>
        <v>2</v>
      </c>
      <c r="AO27" s="136">
        <f>AA26</f>
        <v>0</v>
      </c>
      <c r="AP27" s="136">
        <f>AD26</f>
        <v>1</v>
      </c>
    </row>
    <row r="28" spans="1:42" ht="12" customHeight="1" x14ac:dyDescent="0.4">
      <c r="A28" s="142"/>
      <c r="B28" s="142"/>
      <c r="C28" s="143"/>
      <c r="D28" s="143"/>
      <c r="E28" s="143"/>
      <c r="F28" s="143"/>
      <c r="G28" s="143"/>
      <c r="H28" s="143"/>
      <c r="I28" s="143"/>
      <c r="J28" s="144"/>
      <c r="K28" s="145"/>
      <c r="L28" s="145">
        <v>14</v>
      </c>
      <c r="M28" s="145"/>
      <c r="N28" s="145"/>
      <c r="O28" s="145">
        <v>4</v>
      </c>
      <c r="P28" s="145"/>
      <c r="Q28" s="145"/>
      <c r="R28" s="145">
        <v>1</v>
      </c>
      <c r="S28" s="145"/>
      <c r="T28" s="145"/>
      <c r="U28" s="145">
        <v>1</v>
      </c>
      <c r="V28" s="145"/>
      <c r="W28" s="145"/>
      <c r="X28" s="145">
        <v>2</v>
      </c>
      <c r="Y28" s="145"/>
      <c r="Z28" s="145"/>
      <c r="AA28" s="145">
        <v>5</v>
      </c>
      <c r="AB28" s="145"/>
      <c r="AC28" s="145"/>
      <c r="AD28" s="145">
        <v>1</v>
      </c>
      <c r="AE28" s="145"/>
      <c r="AF28" s="145"/>
      <c r="AH28" s="137" t="str">
        <f t="shared" si="0"/>
        <v/>
      </c>
      <c r="AI28" s="146" t="e">
        <v>#N/A</v>
      </c>
      <c r="AJ28" s="146" t="e">
        <v>#N/A</v>
      </c>
    </row>
    <row r="29" spans="1:42" ht="12" customHeight="1" x14ac:dyDescent="0.4">
      <c r="A29" s="147">
        <v>15</v>
      </c>
      <c r="B29" s="148" t="s">
        <v>601</v>
      </c>
      <c r="C29" s="149">
        <f>SUM(D29:K29)</f>
        <v>10</v>
      </c>
      <c r="D29" s="149">
        <v>1</v>
      </c>
      <c r="E29" s="149">
        <v>2</v>
      </c>
      <c r="F29" s="149">
        <v>1</v>
      </c>
      <c r="G29" s="149">
        <v>1</v>
      </c>
      <c r="H29" s="149">
        <v>1</v>
      </c>
      <c r="I29" s="149">
        <v>1</v>
      </c>
      <c r="J29" s="150">
        <v>0</v>
      </c>
      <c r="K29" s="149">
        <v>3</v>
      </c>
      <c r="L29" s="149">
        <v>201</v>
      </c>
      <c r="M29" s="149">
        <v>98</v>
      </c>
      <c r="N29" s="149">
        <v>103</v>
      </c>
      <c r="O29" s="149">
        <v>31</v>
      </c>
      <c r="P29" s="149">
        <v>13</v>
      </c>
      <c r="Q29" s="149">
        <v>18</v>
      </c>
      <c r="R29" s="149">
        <v>48</v>
      </c>
      <c r="S29" s="149">
        <v>22</v>
      </c>
      <c r="T29" s="149">
        <v>26</v>
      </c>
      <c r="U29" s="149">
        <v>32</v>
      </c>
      <c r="V29" s="149">
        <v>21</v>
      </c>
      <c r="W29" s="149">
        <v>11</v>
      </c>
      <c r="X29" s="149">
        <v>22</v>
      </c>
      <c r="Y29" s="149">
        <v>10</v>
      </c>
      <c r="Z29" s="149">
        <v>12</v>
      </c>
      <c r="AA29" s="149">
        <v>43</v>
      </c>
      <c r="AB29" s="149">
        <v>28</v>
      </c>
      <c r="AC29" s="149">
        <v>15</v>
      </c>
      <c r="AD29" s="149">
        <v>25</v>
      </c>
      <c r="AE29" s="149">
        <v>4</v>
      </c>
      <c r="AF29" s="149">
        <v>21</v>
      </c>
      <c r="AH29" s="137">
        <f t="shared" si="0"/>
        <v>1015</v>
      </c>
      <c r="AI29" s="146" t="s">
        <v>1717</v>
      </c>
      <c r="AJ29" s="146" t="s">
        <v>224</v>
      </c>
      <c r="AK29" s="136">
        <f>O28</f>
        <v>4</v>
      </c>
      <c r="AL29" s="136">
        <f>R28</f>
        <v>1</v>
      </c>
      <c r="AM29" s="136">
        <f>U28</f>
        <v>1</v>
      </c>
      <c r="AN29" s="136">
        <f>X28</f>
        <v>2</v>
      </c>
      <c r="AO29" s="136">
        <f>AA28</f>
        <v>5</v>
      </c>
      <c r="AP29" s="136">
        <f>AD28</f>
        <v>1</v>
      </c>
    </row>
    <row r="30" spans="1:42" ht="12" customHeight="1" x14ac:dyDescent="0.4">
      <c r="A30" s="142"/>
      <c r="B30" s="142"/>
      <c r="C30" s="143"/>
      <c r="D30" s="143"/>
      <c r="E30" s="143"/>
      <c r="F30" s="143"/>
      <c r="G30" s="143"/>
      <c r="H30" s="143"/>
      <c r="I30" s="143"/>
      <c r="J30" s="144"/>
      <c r="K30" s="145"/>
      <c r="L30" s="145">
        <v>34</v>
      </c>
      <c r="M30" s="145"/>
      <c r="N30" s="145"/>
      <c r="O30" s="145">
        <v>4</v>
      </c>
      <c r="P30" s="145"/>
      <c r="Q30" s="145"/>
      <c r="R30" s="145">
        <v>3</v>
      </c>
      <c r="S30" s="145"/>
      <c r="T30" s="145"/>
      <c r="U30" s="145">
        <v>6</v>
      </c>
      <c r="V30" s="145"/>
      <c r="W30" s="145"/>
      <c r="X30" s="145">
        <v>5</v>
      </c>
      <c r="Y30" s="145"/>
      <c r="Z30" s="145"/>
      <c r="AA30" s="145">
        <v>7</v>
      </c>
      <c r="AB30" s="145"/>
      <c r="AC30" s="145"/>
      <c r="AD30" s="145">
        <v>9</v>
      </c>
      <c r="AE30" s="145"/>
      <c r="AF30" s="145"/>
      <c r="AH30" s="137" t="str">
        <f t="shared" si="0"/>
        <v/>
      </c>
      <c r="AI30" s="146" t="e">
        <v>#N/A</v>
      </c>
      <c r="AJ30" s="146" t="e">
        <v>#N/A</v>
      </c>
    </row>
    <row r="31" spans="1:42" ht="12" customHeight="1" x14ac:dyDescent="0.4">
      <c r="A31" s="147">
        <v>16</v>
      </c>
      <c r="B31" s="148" t="s">
        <v>602</v>
      </c>
      <c r="C31" s="149">
        <f>SUM(D31:K31)</f>
        <v>27</v>
      </c>
      <c r="D31" s="149">
        <v>4</v>
      </c>
      <c r="E31" s="149">
        <v>4</v>
      </c>
      <c r="F31" s="149">
        <v>3</v>
      </c>
      <c r="G31" s="149">
        <v>4</v>
      </c>
      <c r="H31" s="149">
        <v>3</v>
      </c>
      <c r="I31" s="149">
        <v>3</v>
      </c>
      <c r="J31" s="150">
        <v>0</v>
      </c>
      <c r="K31" s="149">
        <v>6</v>
      </c>
      <c r="L31" s="149">
        <v>705</v>
      </c>
      <c r="M31" s="149">
        <v>381</v>
      </c>
      <c r="N31" s="149">
        <v>324</v>
      </c>
      <c r="O31" s="149">
        <v>123</v>
      </c>
      <c r="P31" s="149">
        <v>62</v>
      </c>
      <c r="Q31" s="149">
        <v>61</v>
      </c>
      <c r="R31" s="149">
        <v>125</v>
      </c>
      <c r="S31" s="149">
        <v>56</v>
      </c>
      <c r="T31" s="149">
        <v>69</v>
      </c>
      <c r="U31" s="149">
        <v>109</v>
      </c>
      <c r="V31" s="149">
        <v>57</v>
      </c>
      <c r="W31" s="149">
        <v>52</v>
      </c>
      <c r="X31" s="149">
        <v>113</v>
      </c>
      <c r="Y31" s="149">
        <v>65</v>
      </c>
      <c r="Z31" s="149">
        <v>48</v>
      </c>
      <c r="AA31" s="149">
        <v>123</v>
      </c>
      <c r="AB31" s="149">
        <v>67</v>
      </c>
      <c r="AC31" s="149">
        <v>56</v>
      </c>
      <c r="AD31" s="149">
        <v>112</v>
      </c>
      <c r="AE31" s="149">
        <v>74</v>
      </c>
      <c r="AF31" s="149">
        <v>38</v>
      </c>
      <c r="AH31" s="137">
        <f t="shared" si="0"/>
        <v>1016</v>
      </c>
      <c r="AI31" s="146" t="s">
        <v>1718</v>
      </c>
      <c r="AJ31" s="146" t="s">
        <v>324</v>
      </c>
      <c r="AK31" s="136">
        <f>O30</f>
        <v>4</v>
      </c>
      <c r="AL31" s="136">
        <f>R30</f>
        <v>3</v>
      </c>
      <c r="AM31" s="136">
        <f>U30</f>
        <v>6</v>
      </c>
      <c r="AN31" s="136">
        <f>X30</f>
        <v>5</v>
      </c>
      <c r="AO31" s="136">
        <f>AA30</f>
        <v>7</v>
      </c>
      <c r="AP31" s="136">
        <f>AD30</f>
        <v>9</v>
      </c>
    </row>
    <row r="32" spans="1:42" ht="12" customHeight="1" x14ac:dyDescent="0.4">
      <c r="A32" s="142"/>
      <c r="B32" s="142"/>
      <c r="C32" s="143"/>
      <c r="D32" s="143"/>
      <c r="E32" s="143"/>
      <c r="F32" s="143"/>
      <c r="G32" s="143"/>
      <c r="H32" s="143"/>
      <c r="I32" s="143"/>
      <c r="J32" s="144"/>
      <c r="K32" s="145"/>
      <c r="L32" s="145">
        <v>10</v>
      </c>
      <c r="M32" s="145"/>
      <c r="N32" s="145"/>
      <c r="O32" s="145">
        <v>4</v>
      </c>
      <c r="P32" s="145"/>
      <c r="Q32" s="145"/>
      <c r="R32" s="145">
        <v>1</v>
      </c>
      <c r="S32" s="145"/>
      <c r="T32" s="145"/>
      <c r="U32" s="145">
        <v>2</v>
      </c>
      <c r="V32" s="145"/>
      <c r="W32" s="145"/>
      <c r="X32" s="145">
        <v>1</v>
      </c>
      <c r="Y32" s="145"/>
      <c r="Z32" s="145"/>
      <c r="AA32" s="145">
        <v>1</v>
      </c>
      <c r="AB32" s="145"/>
      <c r="AC32" s="145"/>
      <c r="AD32" s="145">
        <v>1</v>
      </c>
      <c r="AE32" s="145"/>
      <c r="AF32" s="145"/>
      <c r="AH32" s="137" t="str">
        <f t="shared" si="0"/>
        <v/>
      </c>
      <c r="AI32" s="146" t="e">
        <v>#N/A</v>
      </c>
      <c r="AJ32" s="146" t="e">
        <v>#N/A</v>
      </c>
    </row>
    <row r="33" spans="1:42" ht="12" customHeight="1" x14ac:dyDescent="0.4">
      <c r="A33" s="147">
        <v>17</v>
      </c>
      <c r="B33" s="148" t="s">
        <v>603</v>
      </c>
      <c r="C33" s="149">
        <f>SUM(D33:K33)</f>
        <v>25</v>
      </c>
      <c r="D33" s="149">
        <v>4</v>
      </c>
      <c r="E33" s="149">
        <v>4</v>
      </c>
      <c r="F33" s="149">
        <v>4</v>
      </c>
      <c r="G33" s="149">
        <v>4</v>
      </c>
      <c r="H33" s="149">
        <v>3</v>
      </c>
      <c r="I33" s="149">
        <v>4</v>
      </c>
      <c r="J33" s="150">
        <v>0</v>
      </c>
      <c r="K33" s="149">
        <v>2</v>
      </c>
      <c r="L33" s="149">
        <v>719</v>
      </c>
      <c r="M33" s="149">
        <v>355</v>
      </c>
      <c r="N33" s="149">
        <v>364</v>
      </c>
      <c r="O33" s="149">
        <v>128</v>
      </c>
      <c r="P33" s="149">
        <v>63</v>
      </c>
      <c r="Q33" s="149">
        <v>65</v>
      </c>
      <c r="R33" s="149">
        <v>113</v>
      </c>
      <c r="S33" s="149">
        <v>58</v>
      </c>
      <c r="T33" s="149">
        <v>55</v>
      </c>
      <c r="U33" s="149">
        <v>121</v>
      </c>
      <c r="V33" s="149">
        <v>68</v>
      </c>
      <c r="W33" s="149">
        <v>53</v>
      </c>
      <c r="X33" s="149">
        <v>118</v>
      </c>
      <c r="Y33" s="149">
        <v>57</v>
      </c>
      <c r="Z33" s="149">
        <v>61</v>
      </c>
      <c r="AA33" s="149">
        <v>111</v>
      </c>
      <c r="AB33" s="149">
        <v>49</v>
      </c>
      <c r="AC33" s="149">
        <v>62</v>
      </c>
      <c r="AD33" s="149">
        <v>128</v>
      </c>
      <c r="AE33" s="149">
        <v>60</v>
      </c>
      <c r="AF33" s="149">
        <v>68</v>
      </c>
      <c r="AH33" s="137">
        <f t="shared" si="0"/>
        <v>1017</v>
      </c>
      <c r="AI33" s="146" t="s">
        <v>1719</v>
      </c>
      <c r="AJ33" s="146" t="s">
        <v>202</v>
      </c>
      <c r="AK33" s="136">
        <f>O32</f>
        <v>4</v>
      </c>
      <c r="AL33" s="136">
        <f>R32</f>
        <v>1</v>
      </c>
      <c r="AM33" s="136">
        <f>U32</f>
        <v>2</v>
      </c>
      <c r="AN33" s="136">
        <f>X32</f>
        <v>1</v>
      </c>
      <c r="AO33" s="136">
        <f>AA32</f>
        <v>1</v>
      </c>
      <c r="AP33" s="136">
        <f>AD32</f>
        <v>1</v>
      </c>
    </row>
    <row r="34" spans="1:42" ht="12" customHeight="1" x14ac:dyDescent="0.4">
      <c r="A34" s="142"/>
      <c r="B34" s="142"/>
      <c r="C34" s="143"/>
      <c r="D34" s="143"/>
      <c r="E34" s="143"/>
      <c r="F34" s="143"/>
      <c r="G34" s="143"/>
      <c r="H34" s="143"/>
      <c r="I34" s="143"/>
      <c r="J34" s="144"/>
      <c r="K34" s="145"/>
      <c r="L34" s="145">
        <v>21</v>
      </c>
      <c r="M34" s="145"/>
      <c r="N34" s="145"/>
      <c r="O34" s="145">
        <v>2</v>
      </c>
      <c r="P34" s="145"/>
      <c r="Q34" s="145"/>
      <c r="R34" s="145">
        <v>2</v>
      </c>
      <c r="S34" s="145"/>
      <c r="T34" s="145"/>
      <c r="U34" s="145">
        <v>4</v>
      </c>
      <c r="V34" s="145"/>
      <c r="W34" s="145"/>
      <c r="X34" s="145">
        <v>4</v>
      </c>
      <c r="Y34" s="145"/>
      <c r="Z34" s="145"/>
      <c r="AA34" s="145">
        <v>5</v>
      </c>
      <c r="AB34" s="145"/>
      <c r="AC34" s="145"/>
      <c r="AD34" s="145">
        <v>4</v>
      </c>
      <c r="AE34" s="145"/>
      <c r="AF34" s="145"/>
      <c r="AH34" s="137" t="str">
        <f t="shared" si="0"/>
        <v/>
      </c>
      <c r="AI34" s="146" t="e">
        <v>#N/A</v>
      </c>
      <c r="AJ34" s="146" t="e">
        <v>#N/A</v>
      </c>
    </row>
    <row r="35" spans="1:42" ht="12" customHeight="1" x14ac:dyDescent="0.4">
      <c r="A35" s="147">
        <v>18</v>
      </c>
      <c r="B35" s="148" t="s">
        <v>604</v>
      </c>
      <c r="C35" s="149">
        <f>SUM(D35:K35)</f>
        <v>18</v>
      </c>
      <c r="D35" s="149">
        <v>2</v>
      </c>
      <c r="E35" s="149">
        <v>3</v>
      </c>
      <c r="F35" s="149">
        <v>2</v>
      </c>
      <c r="G35" s="149">
        <v>3</v>
      </c>
      <c r="H35" s="149">
        <v>2</v>
      </c>
      <c r="I35" s="149">
        <v>3</v>
      </c>
      <c r="J35" s="150">
        <v>0</v>
      </c>
      <c r="K35" s="149">
        <v>3</v>
      </c>
      <c r="L35" s="149">
        <v>464</v>
      </c>
      <c r="M35" s="149">
        <v>238</v>
      </c>
      <c r="N35" s="149">
        <v>226</v>
      </c>
      <c r="O35" s="149">
        <v>63</v>
      </c>
      <c r="P35" s="149">
        <v>31</v>
      </c>
      <c r="Q35" s="149">
        <v>32</v>
      </c>
      <c r="R35" s="149">
        <v>78</v>
      </c>
      <c r="S35" s="149">
        <v>43</v>
      </c>
      <c r="T35" s="149">
        <v>35</v>
      </c>
      <c r="U35" s="149">
        <v>72</v>
      </c>
      <c r="V35" s="149">
        <v>33</v>
      </c>
      <c r="W35" s="149">
        <v>39</v>
      </c>
      <c r="X35" s="149">
        <v>83</v>
      </c>
      <c r="Y35" s="149">
        <v>42</v>
      </c>
      <c r="Z35" s="149">
        <v>41</v>
      </c>
      <c r="AA35" s="149">
        <v>80</v>
      </c>
      <c r="AB35" s="149">
        <v>44</v>
      </c>
      <c r="AC35" s="149">
        <v>36</v>
      </c>
      <c r="AD35" s="149">
        <v>88</v>
      </c>
      <c r="AE35" s="149">
        <v>45</v>
      </c>
      <c r="AF35" s="149">
        <v>43</v>
      </c>
      <c r="AH35" s="137">
        <f t="shared" si="0"/>
        <v>1018</v>
      </c>
      <c r="AI35" s="146" t="s">
        <v>1720</v>
      </c>
      <c r="AJ35" s="146" t="s">
        <v>224</v>
      </c>
      <c r="AK35" s="136">
        <f>O34</f>
        <v>2</v>
      </c>
      <c r="AL35" s="136">
        <f>R34</f>
        <v>2</v>
      </c>
      <c r="AM35" s="136">
        <f>U34</f>
        <v>4</v>
      </c>
      <c r="AN35" s="136">
        <f>X34</f>
        <v>4</v>
      </c>
      <c r="AO35" s="136">
        <f>AA34</f>
        <v>5</v>
      </c>
      <c r="AP35" s="136">
        <f>AD34</f>
        <v>4</v>
      </c>
    </row>
    <row r="36" spans="1:42" ht="12" customHeight="1" x14ac:dyDescent="0.4">
      <c r="A36" s="142"/>
      <c r="B36" s="142"/>
      <c r="C36" s="143"/>
      <c r="D36" s="143"/>
      <c r="E36" s="143"/>
      <c r="F36" s="143"/>
      <c r="G36" s="143"/>
      <c r="H36" s="143"/>
      <c r="I36" s="143"/>
      <c r="J36" s="144"/>
      <c r="K36" s="145"/>
      <c r="L36" s="145">
        <v>5</v>
      </c>
      <c r="M36" s="145"/>
      <c r="N36" s="145"/>
      <c r="O36" s="145">
        <v>1</v>
      </c>
      <c r="P36" s="145"/>
      <c r="Q36" s="145"/>
      <c r="R36" s="145">
        <v>1</v>
      </c>
      <c r="S36" s="145"/>
      <c r="T36" s="145"/>
      <c r="U36" s="145">
        <v>1</v>
      </c>
      <c r="V36" s="145"/>
      <c r="W36" s="145"/>
      <c r="X36" s="145">
        <v>0</v>
      </c>
      <c r="Y36" s="145"/>
      <c r="Z36" s="145"/>
      <c r="AA36" s="145">
        <v>2</v>
      </c>
      <c r="AB36" s="145"/>
      <c r="AC36" s="145"/>
      <c r="AD36" s="145">
        <v>0</v>
      </c>
      <c r="AE36" s="145"/>
      <c r="AF36" s="145"/>
      <c r="AH36" s="137" t="str">
        <f t="shared" si="0"/>
        <v/>
      </c>
      <c r="AI36" s="146" t="e">
        <v>#N/A</v>
      </c>
      <c r="AJ36" s="146" t="e">
        <v>#N/A</v>
      </c>
    </row>
    <row r="37" spans="1:42" ht="12" customHeight="1" x14ac:dyDescent="0.4">
      <c r="A37" s="147">
        <v>19</v>
      </c>
      <c r="B37" s="148" t="s">
        <v>605</v>
      </c>
      <c r="C37" s="149">
        <f>SUM(D37:K37)</f>
        <v>7</v>
      </c>
      <c r="D37" s="149">
        <v>1</v>
      </c>
      <c r="E37" s="149">
        <v>1</v>
      </c>
      <c r="F37" s="149">
        <v>1</v>
      </c>
      <c r="G37" s="149">
        <v>1</v>
      </c>
      <c r="H37" s="149">
        <v>1</v>
      </c>
      <c r="I37" s="149">
        <v>1</v>
      </c>
      <c r="J37" s="150">
        <v>0</v>
      </c>
      <c r="K37" s="149">
        <v>1</v>
      </c>
      <c r="L37" s="149">
        <v>182</v>
      </c>
      <c r="M37" s="149">
        <v>102</v>
      </c>
      <c r="N37" s="149">
        <v>80</v>
      </c>
      <c r="O37" s="149">
        <v>33</v>
      </c>
      <c r="P37" s="149">
        <v>21</v>
      </c>
      <c r="Q37" s="149">
        <v>12</v>
      </c>
      <c r="R37" s="149">
        <v>36</v>
      </c>
      <c r="S37" s="149">
        <v>20</v>
      </c>
      <c r="T37" s="149">
        <v>16</v>
      </c>
      <c r="U37" s="149">
        <v>28</v>
      </c>
      <c r="V37" s="149">
        <v>15</v>
      </c>
      <c r="W37" s="149">
        <v>13</v>
      </c>
      <c r="X37" s="149">
        <v>26</v>
      </c>
      <c r="Y37" s="149">
        <v>11</v>
      </c>
      <c r="Z37" s="149">
        <v>15</v>
      </c>
      <c r="AA37" s="149">
        <v>33</v>
      </c>
      <c r="AB37" s="149">
        <v>24</v>
      </c>
      <c r="AC37" s="149">
        <v>9</v>
      </c>
      <c r="AD37" s="149">
        <v>26</v>
      </c>
      <c r="AE37" s="149">
        <v>11</v>
      </c>
      <c r="AF37" s="149">
        <v>15</v>
      </c>
      <c r="AH37" s="137">
        <f t="shared" si="0"/>
        <v>1019</v>
      </c>
      <c r="AI37" s="146" t="s">
        <v>1721</v>
      </c>
      <c r="AJ37" s="146" t="s">
        <v>224</v>
      </c>
      <c r="AK37" s="136">
        <f>O36</f>
        <v>1</v>
      </c>
      <c r="AL37" s="136">
        <f>R36</f>
        <v>1</v>
      </c>
      <c r="AM37" s="136">
        <f>U36</f>
        <v>1</v>
      </c>
      <c r="AN37" s="136">
        <f>X36</f>
        <v>0</v>
      </c>
      <c r="AO37" s="136">
        <f>AA36</f>
        <v>2</v>
      </c>
      <c r="AP37" s="136">
        <f>AD36</f>
        <v>0</v>
      </c>
    </row>
    <row r="38" spans="1:42" ht="12" customHeight="1" x14ac:dyDescent="0.4">
      <c r="A38" s="142"/>
      <c r="B38" s="142"/>
      <c r="C38" s="143"/>
      <c r="D38" s="143"/>
      <c r="E38" s="143"/>
      <c r="F38" s="143"/>
      <c r="G38" s="143"/>
      <c r="H38" s="143"/>
      <c r="I38" s="143"/>
      <c r="J38" s="144"/>
      <c r="K38" s="145"/>
      <c r="L38" s="145">
        <v>30</v>
      </c>
      <c r="M38" s="145"/>
      <c r="N38" s="145"/>
      <c r="O38" s="145">
        <v>4</v>
      </c>
      <c r="P38" s="145"/>
      <c r="Q38" s="145"/>
      <c r="R38" s="145">
        <v>6</v>
      </c>
      <c r="S38" s="145"/>
      <c r="T38" s="145"/>
      <c r="U38" s="145">
        <v>3</v>
      </c>
      <c r="V38" s="145"/>
      <c r="W38" s="145"/>
      <c r="X38" s="145">
        <v>8</v>
      </c>
      <c r="Y38" s="145"/>
      <c r="Z38" s="145"/>
      <c r="AA38" s="145">
        <v>6</v>
      </c>
      <c r="AB38" s="145"/>
      <c r="AC38" s="145"/>
      <c r="AD38" s="145">
        <v>3</v>
      </c>
      <c r="AE38" s="145"/>
      <c r="AF38" s="145"/>
      <c r="AH38" s="137" t="str">
        <f t="shared" si="0"/>
        <v/>
      </c>
      <c r="AI38" s="146" t="e">
        <v>#N/A</v>
      </c>
      <c r="AJ38" s="146" t="e">
        <v>#N/A</v>
      </c>
    </row>
    <row r="39" spans="1:42" ht="12" customHeight="1" x14ac:dyDescent="0.4">
      <c r="A39" s="147">
        <v>20</v>
      </c>
      <c r="B39" s="148" t="s">
        <v>606</v>
      </c>
      <c r="C39" s="149">
        <f>SUM(D39:K39)</f>
        <v>27</v>
      </c>
      <c r="D39" s="149">
        <v>4</v>
      </c>
      <c r="E39" s="149">
        <v>4</v>
      </c>
      <c r="F39" s="149">
        <v>4</v>
      </c>
      <c r="G39" s="149">
        <v>4</v>
      </c>
      <c r="H39" s="149">
        <v>3</v>
      </c>
      <c r="I39" s="149">
        <v>3</v>
      </c>
      <c r="J39" s="150">
        <v>0</v>
      </c>
      <c r="K39" s="149">
        <v>5</v>
      </c>
      <c r="L39" s="149">
        <v>706</v>
      </c>
      <c r="M39" s="149">
        <v>357</v>
      </c>
      <c r="N39" s="149">
        <v>349</v>
      </c>
      <c r="O39" s="149">
        <v>136</v>
      </c>
      <c r="P39" s="149">
        <v>72</v>
      </c>
      <c r="Q39" s="149">
        <v>64</v>
      </c>
      <c r="R39" s="149">
        <v>132</v>
      </c>
      <c r="S39" s="149">
        <v>65</v>
      </c>
      <c r="T39" s="149">
        <v>67</v>
      </c>
      <c r="U39" s="149">
        <v>112</v>
      </c>
      <c r="V39" s="149">
        <v>53</v>
      </c>
      <c r="W39" s="149">
        <v>59</v>
      </c>
      <c r="X39" s="149">
        <v>115</v>
      </c>
      <c r="Y39" s="149">
        <v>58</v>
      </c>
      <c r="Z39" s="149">
        <v>57</v>
      </c>
      <c r="AA39" s="149">
        <v>106</v>
      </c>
      <c r="AB39" s="149">
        <v>47</v>
      </c>
      <c r="AC39" s="149">
        <v>59</v>
      </c>
      <c r="AD39" s="149">
        <v>105</v>
      </c>
      <c r="AE39" s="149">
        <v>62</v>
      </c>
      <c r="AF39" s="149">
        <v>43</v>
      </c>
      <c r="AH39" s="137">
        <f t="shared" si="0"/>
        <v>1020</v>
      </c>
      <c r="AI39" s="146" t="s">
        <v>1722</v>
      </c>
      <c r="AJ39" s="146" t="s">
        <v>795</v>
      </c>
      <c r="AK39" s="136">
        <f>O38</f>
        <v>4</v>
      </c>
      <c r="AL39" s="136">
        <f>R38</f>
        <v>6</v>
      </c>
      <c r="AM39" s="136">
        <f>U38</f>
        <v>3</v>
      </c>
      <c r="AN39" s="136">
        <f>X38</f>
        <v>8</v>
      </c>
      <c r="AO39" s="136">
        <f>AA38</f>
        <v>6</v>
      </c>
      <c r="AP39" s="136">
        <f>AD38</f>
        <v>3</v>
      </c>
    </row>
    <row r="40" spans="1:42" ht="12" customHeight="1" x14ac:dyDescent="0.4">
      <c r="A40" s="142"/>
      <c r="B40" s="142"/>
      <c r="C40" s="143"/>
      <c r="D40" s="143"/>
      <c r="E40" s="143"/>
      <c r="F40" s="143"/>
      <c r="G40" s="143"/>
      <c r="H40" s="143"/>
      <c r="I40" s="143"/>
      <c r="J40" s="144"/>
      <c r="K40" s="145"/>
      <c r="L40" s="145">
        <v>13</v>
      </c>
      <c r="M40" s="145"/>
      <c r="N40" s="145"/>
      <c r="O40" s="145">
        <v>3</v>
      </c>
      <c r="P40" s="145"/>
      <c r="Q40" s="145"/>
      <c r="R40" s="145">
        <v>1</v>
      </c>
      <c r="S40" s="145"/>
      <c r="T40" s="145"/>
      <c r="U40" s="145">
        <v>2</v>
      </c>
      <c r="V40" s="145"/>
      <c r="W40" s="145"/>
      <c r="X40" s="145">
        <v>2</v>
      </c>
      <c r="Y40" s="145"/>
      <c r="Z40" s="145"/>
      <c r="AA40" s="145">
        <v>3</v>
      </c>
      <c r="AB40" s="145"/>
      <c r="AC40" s="145"/>
      <c r="AD40" s="145">
        <v>2</v>
      </c>
      <c r="AE40" s="145"/>
      <c r="AF40" s="145"/>
      <c r="AH40" s="137" t="str">
        <f t="shared" si="0"/>
        <v/>
      </c>
      <c r="AI40" s="146" t="e">
        <v>#N/A</v>
      </c>
      <c r="AJ40" s="146" t="e">
        <v>#N/A</v>
      </c>
    </row>
    <row r="41" spans="1:42" ht="12" customHeight="1" x14ac:dyDescent="0.4">
      <c r="A41" s="147">
        <v>21</v>
      </c>
      <c r="B41" s="148" t="s">
        <v>607</v>
      </c>
      <c r="C41" s="149">
        <f>SUM(D41:K41)</f>
        <v>34</v>
      </c>
      <c r="D41" s="149">
        <v>5</v>
      </c>
      <c r="E41" s="149">
        <v>6</v>
      </c>
      <c r="F41" s="149">
        <v>6</v>
      </c>
      <c r="G41" s="149">
        <v>5</v>
      </c>
      <c r="H41" s="149">
        <v>5</v>
      </c>
      <c r="I41" s="149">
        <v>5</v>
      </c>
      <c r="J41" s="150">
        <v>0</v>
      </c>
      <c r="K41" s="149">
        <v>2</v>
      </c>
      <c r="L41" s="149">
        <v>1083</v>
      </c>
      <c r="M41" s="149">
        <v>544</v>
      </c>
      <c r="N41" s="149">
        <v>539</v>
      </c>
      <c r="O41" s="149">
        <v>168</v>
      </c>
      <c r="P41" s="149">
        <v>82</v>
      </c>
      <c r="Q41" s="149">
        <v>86</v>
      </c>
      <c r="R41" s="149">
        <v>182</v>
      </c>
      <c r="S41" s="149">
        <v>105</v>
      </c>
      <c r="T41" s="149">
        <v>77</v>
      </c>
      <c r="U41" s="149">
        <v>194</v>
      </c>
      <c r="V41" s="149">
        <v>98</v>
      </c>
      <c r="W41" s="149">
        <v>96</v>
      </c>
      <c r="X41" s="149">
        <v>168</v>
      </c>
      <c r="Y41" s="149">
        <v>82</v>
      </c>
      <c r="Z41" s="149">
        <v>86</v>
      </c>
      <c r="AA41" s="149">
        <v>192</v>
      </c>
      <c r="AB41" s="149">
        <v>81</v>
      </c>
      <c r="AC41" s="149">
        <v>111</v>
      </c>
      <c r="AD41" s="149">
        <v>179</v>
      </c>
      <c r="AE41" s="149">
        <v>96</v>
      </c>
      <c r="AF41" s="149">
        <v>83</v>
      </c>
      <c r="AH41" s="137">
        <f t="shared" si="0"/>
        <v>1021</v>
      </c>
      <c r="AI41" s="146" t="s">
        <v>1723</v>
      </c>
      <c r="AJ41" s="146" t="s">
        <v>797</v>
      </c>
      <c r="AK41" s="136">
        <f>O40</f>
        <v>3</v>
      </c>
      <c r="AL41" s="136">
        <f>R40</f>
        <v>1</v>
      </c>
      <c r="AM41" s="136">
        <f>U40</f>
        <v>2</v>
      </c>
      <c r="AN41" s="136">
        <f>X40</f>
        <v>2</v>
      </c>
      <c r="AO41" s="136">
        <f>AA40</f>
        <v>3</v>
      </c>
      <c r="AP41" s="136">
        <f>AD40</f>
        <v>2</v>
      </c>
    </row>
    <row r="42" spans="1:42" ht="12" customHeight="1" x14ac:dyDescent="0.4">
      <c r="A42" s="142"/>
      <c r="B42" s="142"/>
      <c r="C42" s="143"/>
      <c r="D42" s="143"/>
      <c r="E42" s="143"/>
      <c r="F42" s="143"/>
      <c r="G42" s="143"/>
      <c r="H42" s="143"/>
      <c r="I42" s="143"/>
      <c r="J42" s="144"/>
      <c r="K42" s="145"/>
      <c r="L42" s="145">
        <v>4</v>
      </c>
      <c r="M42" s="145"/>
      <c r="N42" s="145"/>
      <c r="O42" s="145">
        <v>1</v>
      </c>
      <c r="P42" s="145"/>
      <c r="Q42" s="145"/>
      <c r="R42" s="145">
        <v>0</v>
      </c>
      <c r="S42" s="145"/>
      <c r="T42" s="145"/>
      <c r="U42" s="145">
        <v>0</v>
      </c>
      <c r="V42" s="145"/>
      <c r="W42" s="145"/>
      <c r="X42" s="145">
        <v>1</v>
      </c>
      <c r="Y42" s="145"/>
      <c r="Z42" s="145"/>
      <c r="AA42" s="145">
        <v>1</v>
      </c>
      <c r="AB42" s="145"/>
      <c r="AC42" s="145"/>
      <c r="AD42" s="145">
        <v>1</v>
      </c>
      <c r="AE42" s="145"/>
      <c r="AF42" s="145"/>
      <c r="AH42" s="137" t="str">
        <f t="shared" si="0"/>
        <v/>
      </c>
      <c r="AI42" s="146" t="e">
        <v>#N/A</v>
      </c>
      <c r="AJ42" s="146" t="e">
        <v>#N/A</v>
      </c>
    </row>
    <row r="43" spans="1:42" ht="12" customHeight="1" x14ac:dyDescent="0.4">
      <c r="A43" s="147">
        <v>22</v>
      </c>
      <c r="B43" s="148" t="s">
        <v>608</v>
      </c>
      <c r="C43" s="149">
        <f>SUM(D43:K43)</f>
        <v>15</v>
      </c>
      <c r="D43" s="149">
        <v>3</v>
      </c>
      <c r="E43" s="149">
        <v>3</v>
      </c>
      <c r="F43" s="149">
        <v>2</v>
      </c>
      <c r="G43" s="149">
        <v>2</v>
      </c>
      <c r="H43" s="149">
        <v>2</v>
      </c>
      <c r="I43" s="149">
        <v>2</v>
      </c>
      <c r="J43" s="150">
        <v>0</v>
      </c>
      <c r="K43" s="149">
        <v>1</v>
      </c>
      <c r="L43" s="149">
        <v>420</v>
      </c>
      <c r="M43" s="149">
        <v>215</v>
      </c>
      <c r="N43" s="149">
        <v>205</v>
      </c>
      <c r="O43" s="149">
        <v>79</v>
      </c>
      <c r="P43" s="149">
        <v>40</v>
      </c>
      <c r="Q43" s="149">
        <v>39</v>
      </c>
      <c r="R43" s="149">
        <v>78</v>
      </c>
      <c r="S43" s="149">
        <v>37</v>
      </c>
      <c r="T43" s="149">
        <v>41</v>
      </c>
      <c r="U43" s="149">
        <v>67</v>
      </c>
      <c r="V43" s="149">
        <v>34</v>
      </c>
      <c r="W43" s="149">
        <v>33</v>
      </c>
      <c r="X43" s="149">
        <v>69</v>
      </c>
      <c r="Y43" s="149">
        <v>36</v>
      </c>
      <c r="Z43" s="149">
        <v>33</v>
      </c>
      <c r="AA43" s="149">
        <v>75</v>
      </c>
      <c r="AB43" s="149">
        <v>44</v>
      </c>
      <c r="AC43" s="149">
        <v>31</v>
      </c>
      <c r="AD43" s="149">
        <v>52</v>
      </c>
      <c r="AE43" s="149">
        <v>24</v>
      </c>
      <c r="AF43" s="149">
        <v>28</v>
      </c>
      <c r="AH43" s="137">
        <f t="shared" si="0"/>
        <v>1022</v>
      </c>
      <c r="AI43" s="146" t="s">
        <v>1724</v>
      </c>
      <c r="AJ43" s="146" t="s">
        <v>797</v>
      </c>
      <c r="AK43" s="136">
        <f>O42</f>
        <v>1</v>
      </c>
      <c r="AL43" s="136">
        <f>R42</f>
        <v>0</v>
      </c>
      <c r="AM43" s="136">
        <f>U42</f>
        <v>0</v>
      </c>
      <c r="AN43" s="136">
        <f>X42</f>
        <v>1</v>
      </c>
      <c r="AO43" s="136">
        <f>AA42</f>
        <v>1</v>
      </c>
      <c r="AP43" s="136">
        <f>AD42</f>
        <v>1</v>
      </c>
    </row>
    <row r="44" spans="1:42" ht="12" customHeight="1" x14ac:dyDescent="0.4">
      <c r="A44" s="142"/>
      <c r="B44" s="142"/>
      <c r="C44" s="143"/>
      <c r="D44" s="143"/>
      <c r="E44" s="143"/>
      <c r="F44" s="143"/>
      <c r="G44" s="143"/>
      <c r="H44" s="143"/>
      <c r="I44" s="143"/>
      <c r="J44" s="144"/>
      <c r="K44" s="145"/>
      <c r="L44" s="145">
        <v>13</v>
      </c>
      <c r="M44" s="145"/>
      <c r="N44" s="145"/>
      <c r="O44" s="145">
        <v>1</v>
      </c>
      <c r="P44" s="145"/>
      <c r="Q44" s="145"/>
      <c r="R44" s="145">
        <v>2</v>
      </c>
      <c r="S44" s="145"/>
      <c r="T44" s="145"/>
      <c r="U44" s="145">
        <v>2</v>
      </c>
      <c r="V44" s="145"/>
      <c r="W44" s="145"/>
      <c r="X44" s="145">
        <v>2</v>
      </c>
      <c r="Y44" s="145"/>
      <c r="Z44" s="145"/>
      <c r="AA44" s="145">
        <v>4</v>
      </c>
      <c r="AB44" s="145"/>
      <c r="AC44" s="145"/>
      <c r="AD44" s="145">
        <v>2</v>
      </c>
      <c r="AE44" s="145"/>
      <c r="AF44" s="145"/>
      <c r="AH44" s="137" t="str">
        <f t="shared" si="0"/>
        <v/>
      </c>
      <c r="AI44" s="146" t="e">
        <v>#N/A</v>
      </c>
      <c r="AJ44" s="146" t="e">
        <v>#N/A</v>
      </c>
    </row>
    <row r="45" spans="1:42" ht="12" customHeight="1" x14ac:dyDescent="0.4">
      <c r="A45" s="147">
        <v>23</v>
      </c>
      <c r="B45" s="148" t="s">
        <v>609</v>
      </c>
      <c r="C45" s="149">
        <f>SUM(D45:K45)</f>
        <v>31</v>
      </c>
      <c r="D45" s="149">
        <v>5</v>
      </c>
      <c r="E45" s="149">
        <v>5</v>
      </c>
      <c r="F45" s="149">
        <v>5</v>
      </c>
      <c r="G45" s="149">
        <v>5</v>
      </c>
      <c r="H45" s="149">
        <v>4</v>
      </c>
      <c r="I45" s="149">
        <v>5</v>
      </c>
      <c r="J45" s="150">
        <v>0</v>
      </c>
      <c r="K45" s="149">
        <v>2</v>
      </c>
      <c r="L45" s="149">
        <v>965</v>
      </c>
      <c r="M45" s="149">
        <v>497</v>
      </c>
      <c r="N45" s="149">
        <v>468</v>
      </c>
      <c r="O45" s="149">
        <v>169</v>
      </c>
      <c r="P45" s="149">
        <v>85</v>
      </c>
      <c r="Q45" s="149">
        <v>84</v>
      </c>
      <c r="R45" s="149">
        <v>166</v>
      </c>
      <c r="S45" s="149">
        <v>84</v>
      </c>
      <c r="T45" s="149">
        <v>82</v>
      </c>
      <c r="U45" s="149">
        <v>154</v>
      </c>
      <c r="V45" s="149">
        <v>84</v>
      </c>
      <c r="W45" s="149">
        <v>70</v>
      </c>
      <c r="X45" s="149">
        <v>154</v>
      </c>
      <c r="Y45" s="149">
        <v>80</v>
      </c>
      <c r="Z45" s="149">
        <v>74</v>
      </c>
      <c r="AA45" s="149">
        <v>157</v>
      </c>
      <c r="AB45" s="149">
        <v>81</v>
      </c>
      <c r="AC45" s="149">
        <v>76</v>
      </c>
      <c r="AD45" s="149">
        <v>165</v>
      </c>
      <c r="AE45" s="149">
        <v>83</v>
      </c>
      <c r="AF45" s="149">
        <v>82</v>
      </c>
      <c r="AH45" s="137">
        <f t="shared" si="0"/>
        <v>1023</v>
      </c>
      <c r="AI45" s="146" t="s">
        <v>1725</v>
      </c>
      <c r="AJ45" s="146" t="s">
        <v>800</v>
      </c>
      <c r="AK45" s="136">
        <f>O44</f>
        <v>1</v>
      </c>
      <c r="AL45" s="136">
        <f>R44</f>
        <v>2</v>
      </c>
      <c r="AM45" s="136">
        <f>U44</f>
        <v>2</v>
      </c>
      <c r="AN45" s="136">
        <f>X44</f>
        <v>2</v>
      </c>
      <c r="AO45" s="136">
        <f>AA44</f>
        <v>4</v>
      </c>
      <c r="AP45" s="136">
        <f>AD44</f>
        <v>2</v>
      </c>
    </row>
    <row r="46" spans="1:42" ht="12" customHeight="1" x14ac:dyDescent="0.4">
      <c r="A46" s="142"/>
      <c r="B46" s="142"/>
      <c r="C46" s="143"/>
      <c r="D46" s="143"/>
      <c r="E46" s="143"/>
      <c r="F46" s="143"/>
      <c r="G46" s="143"/>
      <c r="H46" s="143"/>
      <c r="I46" s="143"/>
      <c r="J46" s="144"/>
      <c r="K46" s="145"/>
      <c r="L46" s="145">
        <v>9</v>
      </c>
      <c r="M46" s="145"/>
      <c r="N46" s="145"/>
      <c r="O46" s="145">
        <v>3</v>
      </c>
      <c r="P46" s="145"/>
      <c r="Q46" s="145"/>
      <c r="R46" s="145">
        <v>0</v>
      </c>
      <c r="S46" s="145"/>
      <c r="T46" s="145"/>
      <c r="U46" s="145">
        <v>2</v>
      </c>
      <c r="V46" s="145"/>
      <c r="W46" s="145"/>
      <c r="X46" s="145">
        <v>3</v>
      </c>
      <c r="Y46" s="145"/>
      <c r="Z46" s="145"/>
      <c r="AA46" s="145">
        <v>0</v>
      </c>
      <c r="AB46" s="145"/>
      <c r="AC46" s="145"/>
      <c r="AD46" s="145">
        <v>1</v>
      </c>
      <c r="AE46" s="145"/>
      <c r="AF46" s="145"/>
      <c r="AH46" s="137" t="str">
        <f t="shared" si="0"/>
        <v/>
      </c>
      <c r="AI46" s="146" t="e">
        <v>#N/A</v>
      </c>
      <c r="AJ46" s="146" t="e">
        <v>#N/A</v>
      </c>
    </row>
    <row r="47" spans="1:42" ht="12" customHeight="1" x14ac:dyDescent="0.4">
      <c r="A47" s="147">
        <v>24</v>
      </c>
      <c r="B47" s="148" t="s">
        <v>610</v>
      </c>
      <c r="C47" s="149">
        <f>SUM(D47:K47)</f>
        <v>15</v>
      </c>
      <c r="D47" s="149">
        <v>2</v>
      </c>
      <c r="E47" s="149">
        <v>2</v>
      </c>
      <c r="F47" s="149">
        <v>2</v>
      </c>
      <c r="G47" s="149">
        <v>3</v>
      </c>
      <c r="H47" s="149">
        <v>2</v>
      </c>
      <c r="I47" s="149">
        <v>2</v>
      </c>
      <c r="J47" s="150">
        <v>0</v>
      </c>
      <c r="K47" s="149">
        <v>2</v>
      </c>
      <c r="L47" s="149">
        <v>378</v>
      </c>
      <c r="M47" s="149">
        <v>191</v>
      </c>
      <c r="N47" s="149">
        <v>187</v>
      </c>
      <c r="O47" s="149">
        <v>69</v>
      </c>
      <c r="P47" s="149">
        <v>28</v>
      </c>
      <c r="Q47" s="149">
        <v>41</v>
      </c>
      <c r="R47" s="149">
        <v>63</v>
      </c>
      <c r="S47" s="149">
        <v>38</v>
      </c>
      <c r="T47" s="149">
        <v>25</v>
      </c>
      <c r="U47" s="149">
        <v>63</v>
      </c>
      <c r="V47" s="149">
        <v>35</v>
      </c>
      <c r="W47" s="149">
        <v>28</v>
      </c>
      <c r="X47" s="149">
        <v>80</v>
      </c>
      <c r="Y47" s="149">
        <v>41</v>
      </c>
      <c r="Z47" s="149">
        <v>39</v>
      </c>
      <c r="AA47" s="149">
        <v>55</v>
      </c>
      <c r="AB47" s="149">
        <v>31</v>
      </c>
      <c r="AC47" s="149">
        <v>24</v>
      </c>
      <c r="AD47" s="149">
        <v>48</v>
      </c>
      <c r="AE47" s="149">
        <v>18</v>
      </c>
      <c r="AF47" s="149">
        <v>30</v>
      </c>
      <c r="AH47" s="137">
        <f t="shared" si="0"/>
        <v>1024</v>
      </c>
      <c r="AI47" s="146" t="s">
        <v>1726</v>
      </c>
      <c r="AJ47" s="146" t="s">
        <v>224</v>
      </c>
      <c r="AK47" s="136">
        <f>O46</f>
        <v>3</v>
      </c>
      <c r="AL47" s="136">
        <f>R46</f>
        <v>0</v>
      </c>
      <c r="AM47" s="136">
        <f>U46</f>
        <v>2</v>
      </c>
      <c r="AN47" s="136">
        <f>X46</f>
        <v>3</v>
      </c>
      <c r="AO47" s="136">
        <f>AA46</f>
        <v>0</v>
      </c>
      <c r="AP47" s="136">
        <f>AD46</f>
        <v>1</v>
      </c>
    </row>
    <row r="48" spans="1:42" ht="12" customHeight="1" x14ac:dyDescent="0.4">
      <c r="A48" s="142"/>
      <c r="B48" s="142"/>
      <c r="C48" s="143"/>
      <c r="D48" s="143"/>
      <c r="E48" s="143"/>
      <c r="F48" s="143"/>
      <c r="G48" s="143"/>
      <c r="H48" s="143"/>
      <c r="I48" s="143"/>
      <c r="J48" s="144"/>
      <c r="K48" s="145"/>
      <c r="L48" s="145">
        <v>11</v>
      </c>
      <c r="M48" s="145"/>
      <c r="N48" s="145"/>
      <c r="O48" s="145">
        <v>2</v>
      </c>
      <c r="P48" s="145"/>
      <c r="Q48" s="145"/>
      <c r="R48" s="145">
        <v>1</v>
      </c>
      <c r="S48" s="145"/>
      <c r="T48" s="145"/>
      <c r="U48" s="145">
        <v>2</v>
      </c>
      <c r="V48" s="145"/>
      <c r="W48" s="145"/>
      <c r="X48" s="145">
        <v>2</v>
      </c>
      <c r="Y48" s="145"/>
      <c r="Z48" s="145"/>
      <c r="AA48" s="145">
        <v>3</v>
      </c>
      <c r="AB48" s="145"/>
      <c r="AC48" s="145"/>
      <c r="AD48" s="145">
        <v>1</v>
      </c>
      <c r="AE48" s="145"/>
      <c r="AF48" s="145"/>
      <c r="AH48" s="137" t="str">
        <f t="shared" si="0"/>
        <v/>
      </c>
      <c r="AI48" s="146" t="e">
        <v>#N/A</v>
      </c>
      <c r="AJ48" s="146" t="e">
        <v>#N/A</v>
      </c>
    </row>
    <row r="49" spans="1:42" ht="12" customHeight="1" x14ac:dyDescent="0.4">
      <c r="A49" s="147">
        <v>25</v>
      </c>
      <c r="B49" s="148" t="s">
        <v>611</v>
      </c>
      <c r="C49" s="149">
        <f>SUM(D49:K49)</f>
        <v>27</v>
      </c>
      <c r="D49" s="149">
        <v>4</v>
      </c>
      <c r="E49" s="149">
        <v>5</v>
      </c>
      <c r="F49" s="149">
        <v>4</v>
      </c>
      <c r="G49" s="149">
        <v>4</v>
      </c>
      <c r="H49" s="149">
        <v>4</v>
      </c>
      <c r="I49" s="149">
        <v>4</v>
      </c>
      <c r="J49" s="150">
        <v>0</v>
      </c>
      <c r="K49" s="149">
        <v>2</v>
      </c>
      <c r="L49" s="149">
        <v>845</v>
      </c>
      <c r="M49" s="149">
        <v>427</v>
      </c>
      <c r="N49" s="149">
        <v>418</v>
      </c>
      <c r="O49" s="149">
        <v>136</v>
      </c>
      <c r="P49" s="149">
        <v>68</v>
      </c>
      <c r="Q49" s="149">
        <v>68</v>
      </c>
      <c r="R49" s="149">
        <v>164</v>
      </c>
      <c r="S49" s="149">
        <v>92</v>
      </c>
      <c r="T49" s="149">
        <v>72</v>
      </c>
      <c r="U49" s="149">
        <v>130</v>
      </c>
      <c r="V49" s="149">
        <v>73</v>
      </c>
      <c r="W49" s="149">
        <v>57</v>
      </c>
      <c r="X49" s="149">
        <v>136</v>
      </c>
      <c r="Y49" s="149">
        <v>66</v>
      </c>
      <c r="Z49" s="149">
        <v>70</v>
      </c>
      <c r="AA49" s="149">
        <v>140</v>
      </c>
      <c r="AB49" s="149">
        <v>66</v>
      </c>
      <c r="AC49" s="149">
        <v>74</v>
      </c>
      <c r="AD49" s="149">
        <v>139</v>
      </c>
      <c r="AE49" s="149">
        <v>62</v>
      </c>
      <c r="AF49" s="149">
        <v>77</v>
      </c>
      <c r="AH49" s="137">
        <f t="shared" si="0"/>
        <v>1025</v>
      </c>
      <c r="AI49" s="146" t="s">
        <v>1727</v>
      </c>
      <c r="AJ49" s="146" t="s">
        <v>798</v>
      </c>
      <c r="AK49" s="136">
        <f>O48</f>
        <v>2</v>
      </c>
      <c r="AL49" s="136">
        <f>R48</f>
        <v>1</v>
      </c>
      <c r="AM49" s="136">
        <f>U48</f>
        <v>2</v>
      </c>
      <c r="AN49" s="136">
        <f>X48</f>
        <v>2</v>
      </c>
      <c r="AO49" s="136">
        <f>AA48</f>
        <v>3</v>
      </c>
      <c r="AP49" s="136">
        <f>AD48</f>
        <v>1</v>
      </c>
    </row>
    <row r="50" spans="1:42" ht="12" customHeight="1" x14ac:dyDescent="0.4">
      <c r="A50" s="142"/>
      <c r="B50" s="142"/>
      <c r="C50" s="143"/>
      <c r="D50" s="143"/>
      <c r="E50" s="143"/>
      <c r="F50" s="143"/>
      <c r="G50" s="143"/>
      <c r="H50" s="143"/>
      <c r="I50" s="143"/>
      <c r="J50" s="144"/>
      <c r="K50" s="145"/>
      <c r="L50" s="145">
        <v>26</v>
      </c>
      <c r="M50" s="145"/>
      <c r="N50" s="145"/>
      <c r="O50" s="145">
        <v>5</v>
      </c>
      <c r="P50" s="145"/>
      <c r="Q50" s="145"/>
      <c r="R50" s="145">
        <v>4</v>
      </c>
      <c r="S50" s="145"/>
      <c r="T50" s="145"/>
      <c r="U50" s="145">
        <v>8</v>
      </c>
      <c r="V50" s="145"/>
      <c r="W50" s="145"/>
      <c r="X50" s="145">
        <v>4</v>
      </c>
      <c r="Y50" s="145"/>
      <c r="Z50" s="145"/>
      <c r="AA50" s="145">
        <v>3</v>
      </c>
      <c r="AB50" s="145"/>
      <c r="AC50" s="145"/>
      <c r="AD50" s="145">
        <v>2</v>
      </c>
      <c r="AE50" s="145"/>
      <c r="AF50" s="145"/>
      <c r="AH50" s="137" t="str">
        <f t="shared" si="0"/>
        <v/>
      </c>
      <c r="AI50" s="146" t="e">
        <v>#N/A</v>
      </c>
      <c r="AJ50" s="146" t="e">
        <v>#N/A</v>
      </c>
    </row>
    <row r="51" spans="1:42" ht="12" customHeight="1" x14ac:dyDescent="0.4">
      <c r="A51" s="147">
        <v>26</v>
      </c>
      <c r="B51" s="148" t="s">
        <v>612</v>
      </c>
      <c r="C51" s="149">
        <f>SUM(D51:K51)</f>
        <v>21</v>
      </c>
      <c r="D51" s="149">
        <v>3</v>
      </c>
      <c r="E51" s="149">
        <v>3</v>
      </c>
      <c r="F51" s="149">
        <v>3</v>
      </c>
      <c r="G51" s="149">
        <v>3</v>
      </c>
      <c r="H51" s="149">
        <v>3</v>
      </c>
      <c r="I51" s="149">
        <v>2</v>
      </c>
      <c r="J51" s="150">
        <v>0</v>
      </c>
      <c r="K51" s="149">
        <v>4</v>
      </c>
      <c r="L51" s="149">
        <v>531</v>
      </c>
      <c r="M51" s="149">
        <v>259</v>
      </c>
      <c r="N51" s="149">
        <v>272</v>
      </c>
      <c r="O51" s="149">
        <v>90</v>
      </c>
      <c r="P51" s="149">
        <v>50</v>
      </c>
      <c r="Q51" s="149">
        <v>40</v>
      </c>
      <c r="R51" s="149">
        <v>84</v>
      </c>
      <c r="S51" s="149">
        <v>41</v>
      </c>
      <c r="T51" s="149">
        <v>43</v>
      </c>
      <c r="U51" s="149">
        <v>89</v>
      </c>
      <c r="V51" s="149">
        <v>45</v>
      </c>
      <c r="W51" s="149">
        <v>44</v>
      </c>
      <c r="X51" s="149">
        <v>99</v>
      </c>
      <c r="Y51" s="149">
        <v>43</v>
      </c>
      <c r="Z51" s="149">
        <v>56</v>
      </c>
      <c r="AA51" s="149">
        <v>88</v>
      </c>
      <c r="AB51" s="149">
        <v>42</v>
      </c>
      <c r="AC51" s="149">
        <v>46</v>
      </c>
      <c r="AD51" s="149">
        <v>81</v>
      </c>
      <c r="AE51" s="149">
        <v>38</v>
      </c>
      <c r="AF51" s="149">
        <v>43</v>
      </c>
      <c r="AH51" s="137">
        <f t="shared" si="0"/>
        <v>1026</v>
      </c>
      <c r="AI51" s="146" t="s">
        <v>1728</v>
      </c>
      <c r="AJ51" s="146" t="s">
        <v>798</v>
      </c>
      <c r="AK51" s="136">
        <f>O50</f>
        <v>5</v>
      </c>
      <c r="AL51" s="136">
        <f>R50</f>
        <v>4</v>
      </c>
      <c r="AM51" s="136">
        <f>U50</f>
        <v>8</v>
      </c>
      <c r="AN51" s="136">
        <f>X50</f>
        <v>4</v>
      </c>
      <c r="AO51" s="136">
        <f>AA50</f>
        <v>3</v>
      </c>
      <c r="AP51" s="136">
        <f>AD50</f>
        <v>2</v>
      </c>
    </row>
    <row r="52" spans="1:42" ht="12" customHeight="1" x14ac:dyDescent="0.4">
      <c r="A52" s="142"/>
      <c r="B52" s="142"/>
      <c r="C52" s="143"/>
      <c r="D52" s="143"/>
      <c r="E52" s="143"/>
      <c r="F52" s="143"/>
      <c r="G52" s="143"/>
      <c r="H52" s="143"/>
      <c r="I52" s="143"/>
      <c r="J52" s="144"/>
      <c r="K52" s="145"/>
      <c r="L52" s="145">
        <v>17</v>
      </c>
      <c r="M52" s="145"/>
      <c r="N52" s="145"/>
      <c r="O52" s="145">
        <v>1</v>
      </c>
      <c r="P52" s="145"/>
      <c r="Q52" s="145"/>
      <c r="R52" s="145">
        <v>5</v>
      </c>
      <c r="S52" s="145"/>
      <c r="T52" s="145"/>
      <c r="U52" s="145">
        <v>4</v>
      </c>
      <c r="V52" s="145"/>
      <c r="W52" s="145"/>
      <c r="X52" s="145">
        <v>3</v>
      </c>
      <c r="Y52" s="145"/>
      <c r="Z52" s="145"/>
      <c r="AA52" s="145">
        <v>2</v>
      </c>
      <c r="AB52" s="145"/>
      <c r="AC52" s="145"/>
      <c r="AD52" s="145">
        <v>2</v>
      </c>
      <c r="AE52" s="145"/>
      <c r="AF52" s="145"/>
      <c r="AH52" s="137" t="str">
        <f t="shared" si="0"/>
        <v/>
      </c>
      <c r="AI52" s="146" t="e">
        <v>#N/A</v>
      </c>
      <c r="AJ52" s="146" t="e">
        <v>#N/A</v>
      </c>
    </row>
    <row r="53" spans="1:42" ht="12" customHeight="1" x14ac:dyDescent="0.4">
      <c r="A53" s="147">
        <v>27</v>
      </c>
      <c r="B53" s="148" t="s">
        <v>613</v>
      </c>
      <c r="C53" s="149">
        <f>SUM(D53:K53)</f>
        <v>19</v>
      </c>
      <c r="D53" s="149">
        <v>3</v>
      </c>
      <c r="E53" s="149">
        <v>2</v>
      </c>
      <c r="F53" s="149">
        <v>3</v>
      </c>
      <c r="G53" s="149">
        <v>3</v>
      </c>
      <c r="H53" s="149">
        <v>3</v>
      </c>
      <c r="I53" s="149">
        <v>2</v>
      </c>
      <c r="J53" s="150">
        <v>0</v>
      </c>
      <c r="K53" s="149">
        <v>3</v>
      </c>
      <c r="L53" s="149">
        <v>479</v>
      </c>
      <c r="M53" s="149">
        <v>254</v>
      </c>
      <c r="N53" s="149">
        <v>225</v>
      </c>
      <c r="O53" s="149">
        <v>82</v>
      </c>
      <c r="P53" s="149">
        <v>42</v>
      </c>
      <c r="Q53" s="149">
        <v>40</v>
      </c>
      <c r="R53" s="149">
        <v>72</v>
      </c>
      <c r="S53" s="149">
        <v>33</v>
      </c>
      <c r="T53" s="149">
        <v>39</v>
      </c>
      <c r="U53" s="149">
        <v>77</v>
      </c>
      <c r="V53" s="149">
        <v>41</v>
      </c>
      <c r="W53" s="149">
        <v>36</v>
      </c>
      <c r="X53" s="149">
        <v>81</v>
      </c>
      <c r="Y53" s="149">
        <v>46</v>
      </c>
      <c r="Z53" s="149">
        <v>35</v>
      </c>
      <c r="AA53" s="149">
        <v>88</v>
      </c>
      <c r="AB53" s="149">
        <v>44</v>
      </c>
      <c r="AC53" s="149">
        <v>44</v>
      </c>
      <c r="AD53" s="149">
        <v>79</v>
      </c>
      <c r="AE53" s="149">
        <v>48</v>
      </c>
      <c r="AF53" s="149">
        <v>31</v>
      </c>
      <c r="AH53" s="137">
        <f t="shared" si="0"/>
        <v>1027</v>
      </c>
      <c r="AI53" s="146" t="s">
        <v>1729</v>
      </c>
      <c r="AJ53" s="146" t="s">
        <v>224</v>
      </c>
      <c r="AK53" s="136">
        <f>O52</f>
        <v>1</v>
      </c>
      <c r="AL53" s="136">
        <f>R52</f>
        <v>5</v>
      </c>
      <c r="AM53" s="136">
        <f>U52</f>
        <v>4</v>
      </c>
      <c r="AN53" s="136">
        <f>X52</f>
        <v>3</v>
      </c>
      <c r="AO53" s="136">
        <f>AA52</f>
        <v>2</v>
      </c>
      <c r="AP53" s="136">
        <f>AD52</f>
        <v>2</v>
      </c>
    </row>
    <row r="54" spans="1:42" ht="12" customHeight="1" x14ac:dyDescent="0.4">
      <c r="A54" s="142"/>
      <c r="B54" s="142"/>
      <c r="C54" s="143"/>
      <c r="D54" s="143"/>
      <c r="E54" s="143"/>
      <c r="F54" s="143"/>
      <c r="G54" s="143"/>
      <c r="H54" s="143"/>
      <c r="I54" s="143"/>
      <c r="J54" s="144"/>
      <c r="K54" s="145"/>
      <c r="L54" s="145">
        <v>18</v>
      </c>
      <c r="M54" s="145"/>
      <c r="N54" s="145"/>
      <c r="O54" s="145">
        <v>4</v>
      </c>
      <c r="P54" s="145"/>
      <c r="Q54" s="145"/>
      <c r="R54" s="145">
        <v>2</v>
      </c>
      <c r="S54" s="145"/>
      <c r="T54" s="145"/>
      <c r="U54" s="145">
        <v>2</v>
      </c>
      <c r="V54" s="145"/>
      <c r="W54" s="145"/>
      <c r="X54" s="145">
        <v>4</v>
      </c>
      <c r="Y54" s="145"/>
      <c r="Z54" s="145"/>
      <c r="AA54" s="145">
        <v>4</v>
      </c>
      <c r="AB54" s="145"/>
      <c r="AC54" s="145"/>
      <c r="AD54" s="145">
        <v>2</v>
      </c>
      <c r="AE54" s="145"/>
      <c r="AF54" s="145"/>
      <c r="AH54" s="137" t="str">
        <f t="shared" si="0"/>
        <v/>
      </c>
      <c r="AI54" s="146" t="e">
        <v>#N/A</v>
      </c>
      <c r="AJ54" s="146" t="e">
        <v>#N/A</v>
      </c>
    </row>
    <row r="55" spans="1:42" ht="12" customHeight="1" x14ac:dyDescent="0.4">
      <c r="A55" s="147">
        <v>28</v>
      </c>
      <c r="B55" s="148" t="s">
        <v>614</v>
      </c>
      <c r="C55" s="149">
        <f>SUM(D55:K55)</f>
        <v>22</v>
      </c>
      <c r="D55" s="149">
        <v>3</v>
      </c>
      <c r="E55" s="149">
        <v>3</v>
      </c>
      <c r="F55" s="149">
        <v>4</v>
      </c>
      <c r="G55" s="149">
        <v>3</v>
      </c>
      <c r="H55" s="149">
        <v>3</v>
      </c>
      <c r="I55" s="149">
        <v>3</v>
      </c>
      <c r="J55" s="150">
        <v>0</v>
      </c>
      <c r="K55" s="149">
        <v>3</v>
      </c>
      <c r="L55" s="149">
        <v>589</v>
      </c>
      <c r="M55" s="149">
        <v>289</v>
      </c>
      <c r="N55" s="149">
        <v>300</v>
      </c>
      <c r="O55" s="149">
        <v>93</v>
      </c>
      <c r="P55" s="149">
        <v>47</v>
      </c>
      <c r="Q55" s="149">
        <v>46</v>
      </c>
      <c r="R55" s="149">
        <v>96</v>
      </c>
      <c r="S55" s="149">
        <v>53</v>
      </c>
      <c r="T55" s="149">
        <v>43</v>
      </c>
      <c r="U55" s="149">
        <v>115</v>
      </c>
      <c r="V55" s="149">
        <v>59</v>
      </c>
      <c r="W55" s="149">
        <v>56</v>
      </c>
      <c r="X55" s="149">
        <v>97</v>
      </c>
      <c r="Y55" s="149">
        <v>41</v>
      </c>
      <c r="Z55" s="149">
        <v>56</v>
      </c>
      <c r="AA55" s="149">
        <v>93</v>
      </c>
      <c r="AB55" s="149">
        <v>53</v>
      </c>
      <c r="AC55" s="149">
        <v>40</v>
      </c>
      <c r="AD55" s="149">
        <v>95</v>
      </c>
      <c r="AE55" s="149">
        <v>36</v>
      </c>
      <c r="AF55" s="149">
        <v>59</v>
      </c>
      <c r="AH55" s="137">
        <f t="shared" si="0"/>
        <v>1028</v>
      </c>
      <c r="AI55" s="146" t="s">
        <v>1730</v>
      </c>
      <c r="AJ55" s="146" t="s">
        <v>795</v>
      </c>
      <c r="AK55" s="136">
        <f>O54</f>
        <v>4</v>
      </c>
      <c r="AL55" s="136">
        <f>R54</f>
        <v>2</v>
      </c>
      <c r="AM55" s="136">
        <f>U54</f>
        <v>2</v>
      </c>
      <c r="AN55" s="136">
        <f>X54</f>
        <v>4</v>
      </c>
      <c r="AO55" s="136">
        <f>AA54</f>
        <v>4</v>
      </c>
      <c r="AP55" s="136">
        <f>AD54</f>
        <v>2</v>
      </c>
    </row>
    <row r="56" spans="1:42" ht="12" customHeight="1" x14ac:dyDescent="0.4">
      <c r="A56" s="142"/>
      <c r="B56" s="142"/>
      <c r="C56" s="143"/>
      <c r="D56" s="143"/>
      <c r="E56" s="143"/>
      <c r="F56" s="143"/>
      <c r="G56" s="143"/>
      <c r="H56" s="143"/>
      <c r="I56" s="143"/>
      <c r="J56" s="144"/>
      <c r="K56" s="145"/>
      <c r="L56" s="145">
        <v>21</v>
      </c>
      <c r="M56" s="145"/>
      <c r="N56" s="145"/>
      <c r="O56" s="145">
        <v>3</v>
      </c>
      <c r="P56" s="145"/>
      <c r="Q56" s="145"/>
      <c r="R56" s="145">
        <v>5</v>
      </c>
      <c r="S56" s="145"/>
      <c r="T56" s="145"/>
      <c r="U56" s="145">
        <v>2</v>
      </c>
      <c r="V56" s="145"/>
      <c r="W56" s="145"/>
      <c r="X56" s="145">
        <v>3</v>
      </c>
      <c r="Y56" s="145"/>
      <c r="Z56" s="145"/>
      <c r="AA56" s="145">
        <v>4</v>
      </c>
      <c r="AB56" s="145"/>
      <c r="AC56" s="145"/>
      <c r="AD56" s="145">
        <v>4</v>
      </c>
      <c r="AE56" s="145"/>
      <c r="AF56" s="145"/>
      <c r="AH56" s="137" t="str">
        <f t="shared" si="0"/>
        <v/>
      </c>
      <c r="AI56" s="146" t="e">
        <v>#N/A</v>
      </c>
      <c r="AJ56" s="146" t="e">
        <v>#N/A</v>
      </c>
    </row>
    <row r="57" spans="1:42" ht="12" customHeight="1" x14ac:dyDescent="0.4">
      <c r="A57" s="147">
        <v>29</v>
      </c>
      <c r="B57" s="148" t="s">
        <v>615</v>
      </c>
      <c r="C57" s="149">
        <f>SUM(D57:K57)</f>
        <v>31</v>
      </c>
      <c r="D57" s="149">
        <v>4</v>
      </c>
      <c r="E57" s="149">
        <v>4</v>
      </c>
      <c r="F57" s="149">
        <v>5</v>
      </c>
      <c r="G57" s="149">
        <v>5</v>
      </c>
      <c r="H57" s="149">
        <v>5</v>
      </c>
      <c r="I57" s="149">
        <v>5</v>
      </c>
      <c r="J57" s="150">
        <v>0</v>
      </c>
      <c r="K57" s="149">
        <v>3</v>
      </c>
      <c r="L57" s="149">
        <v>942</v>
      </c>
      <c r="M57" s="149">
        <v>495</v>
      </c>
      <c r="N57" s="149">
        <v>447</v>
      </c>
      <c r="O57" s="149">
        <v>132</v>
      </c>
      <c r="P57" s="149">
        <v>63</v>
      </c>
      <c r="Q57" s="149">
        <v>69</v>
      </c>
      <c r="R57" s="149">
        <v>142</v>
      </c>
      <c r="S57" s="149">
        <v>79</v>
      </c>
      <c r="T57" s="149">
        <v>63</v>
      </c>
      <c r="U57" s="149">
        <v>157</v>
      </c>
      <c r="V57" s="149">
        <v>85</v>
      </c>
      <c r="W57" s="149">
        <v>72</v>
      </c>
      <c r="X57" s="149">
        <v>162</v>
      </c>
      <c r="Y57" s="149">
        <v>90</v>
      </c>
      <c r="Z57" s="149">
        <v>72</v>
      </c>
      <c r="AA57" s="149">
        <v>176</v>
      </c>
      <c r="AB57" s="149">
        <v>94</v>
      </c>
      <c r="AC57" s="149">
        <v>82</v>
      </c>
      <c r="AD57" s="149">
        <v>173</v>
      </c>
      <c r="AE57" s="149">
        <v>84</v>
      </c>
      <c r="AF57" s="149">
        <v>89</v>
      </c>
      <c r="AH57" s="137">
        <f t="shared" si="0"/>
        <v>1029</v>
      </c>
      <c r="AI57" s="146" t="s">
        <v>1731</v>
      </c>
      <c r="AJ57" s="146" t="s">
        <v>800</v>
      </c>
      <c r="AK57" s="136">
        <f>O56</f>
        <v>3</v>
      </c>
      <c r="AL57" s="136">
        <f>R56</f>
        <v>5</v>
      </c>
      <c r="AM57" s="136">
        <f>U56</f>
        <v>2</v>
      </c>
      <c r="AN57" s="136">
        <f>X56</f>
        <v>3</v>
      </c>
      <c r="AO57" s="136">
        <f>AA56</f>
        <v>4</v>
      </c>
      <c r="AP57" s="136">
        <f>AD56</f>
        <v>4</v>
      </c>
    </row>
    <row r="58" spans="1:42" ht="12" customHeight="1" x14ac:dyDescent="0.4">
      <c r="A58" s="142"/>
      <c r="B58" s="142"/>
      <c r="C58" s="143"/>
      <c r="D58" s="143"/>
      <c r="E58" s="143"/>
      <c r="F58" s="143"/>
      <c r="G58" s="143"/>
      <c r="H58" s="143"/>
      <c r="I58" s="143"/>
      <c r="J58" s="144"/>
      <c r="K58" s="145"/>
      <c r="L58" s="145">
        <v>2</v>
      </c>
      <c r="M58" s="145"/>
      <c r="N58" s="145"/>
      <c r="O58" s="145">
        <v>1</v>
      </c>
      <c r="P58" s="145"/>
      <c r="Q58" s="145"/>
      <c r="R58" s="145">
        <v>0</v>
      </c>
      <c r="S58" s="145"/>
      <c r="T58" s="145"/>
      <c r="U58" s="145">
        <v>0</v>
      </c>
      <c r="V58" s="145"/>
      <c r="W58" s="145"/>
      <c r="X58" s="145">
        <v>0</v>
      </c>
      <c r="Y58" s="145"/>
      <c r="Z58" s="145"/>
      <c r="AA58" s="145">
        <v>1</v>
      </c>
      <c r="AB58" s="145"/>
      <c r="AC58" s="145"/>
      <c r="AD58" s="145">
        <v>0</v>
      </c>
      <c r="AE58" s="145"/>
      <c r="AF58" s="145"/>
      <c r="AH58" s="137" t="str">
        <f t="shared" si="0"/>
        <v/>
      </c>
      <c r="AI58" s="146" t="e">
        <v>#N/A</v>
      </c>
      <c r="AJ58" s="146" t="e">
        <v>#N/A</v>
      </c>
    </row>
    <row r="59" spans="1:42" ht="12" customHeight="1" x14ac:dyDescent="0.4">
      <c r="A59" s="147">
        <v>30</v>
      </c>
      <c r="B59" s="148" t="s">
        <v>616</v>
      </c>
      <c r="C59" s="149">
        <f>SUM(D59:K59)</f>
        <v>7</v>
      </c>
      <c r="D59" s="149">
        <v>1</v>
      </c>
      <c r="E59" s="149">
        <v>1</v>
      </c>
      <c r="F59" s="149">
        <v>1</v>
      </c>
      <c r="G59" s="149">
        <v>1</v>
      </c>
      <c r="H59" s="149">
        <v>1</v>
      </c>
      <c r="I59" s="149">
        <v>1</v>
      </c>
      <c r="J59" s="150">
        <v>0</v>
      </c>
      <c r="K59" s="149">
        <v>1</v>
      </c>
      <c r="L59" s="149">
        <v>124</v>
      </c>
      <c r="M59" s="149">
        <v>64</v>
      </c>
      <c r="N59" s="149">
        <v>60</v>
      </c>
      <c r="O59" s="149">
        <v>22</v>
      </c>
      <c r="P59" s="149">
        <v>12</v>
      </c>
      <c r="Q59" s="149">
        <v>10</v>
      </c>
      <c r="R59" s="149">
        <v>21</v>
      </c>
      <c r="S59" s="149">
        <v>11</v>
      </c>
      <c r="T59" s="149">
        <v>10</v>
      </c>
      <c r="U59" s="149">
        <v>21</v>
      </c>
      <c r="V59" s="149">
        <v>13</v>
      </c>
      <c r="W59" s="149">
        <v>8</v>
      </c>
      <c r="X59" s="149">
        <v>19</v>
      </c>
      <c r="Y59" s="149">
        <v>13</v>
      </c>
      <c r="Z59" s="149">
        <v>6</v>
      </c>
      <c r="AA59" s="149">
        <v>20</v>
      </c>
      <c r="AB59" s="149">
        <v>8</v>
      </c>
      <c r="AC59" s="149">
        <v>12</v>
      </c>
      <c r="AD59" s="149">
        <v>21</v>
      </c>
      <c r="AE59" s="149">
        <v>7</v>
      </c>
      <c r="AF59" s="149">
        <v>14</v>
      </c>
      <c r="AH59" s="137">
        <f t="shared" si="0"/>
        <v>1030</v>
      </c>
      <c r="AI59" s="146" t="s">
        <v>1732</v>
      </c>
      <c r="AJ59" s="146" t="s">
        <v>800</v>
      </c>
      <c r="AK59" s="136">
        <f>O58</f>
        <v>1</v>
      </c>
      <c r="AL59" s="136">
        <f>R58</f>
        <v>0</v>
      </c>
      <c r="AM59" s="136">
        <f>U58</f>
        <v>0</v>
      </c>
      <c r="AN59" s="136">
        <f>X58</f>
        <v>0</v>
      </c>
      <c r="AO59" s="136">
        <f>AA58</f>
        <v>1</v>
      </c>
      <c r="AP59" s="136">
        <f>AD58</f>
        <v>0</v>
      </c>
    </row>
    <row r="60" spans="1:42" ht="12" customHeight="1" x14ac:dyDescent="0.4">
      <c r="A60" s="142"/>
      <c r="B60" s="142"/>
      <c r="C60" s="143"/>
      <c r="D60" s="143"/>
      <c r="E60" s="143"/>
      <c r="F60" s="143"/>
      <c r="G60" s="143"/>
      <c r="H60" s="143"/>
      <c r="I60" s="143"/>
      <c r="J60" s="144"/>
      <c r="K60" s="145"/>
      <c r="L60" s="145">
        <v>27</v>
      </c>
      <c r="M60" s="145"/>
      <c r="N60" s="145"/>
      <c r="O60" s="145">
        <v>2</v>
      </c>
      <c r="P60" s="145"/>
      <c r="Q60" s="145"/>
      <c r="R60" s="145">
        <v>4</v>
      </c>
      <c r="S60" s="145"/>
      <c r="T60" s="145"/>
      <c r="U60" s="145">
        <v>7</v>
      </c>
      <c r="V60" s="145"/>
      <c r="W60" s="145"/>
      <c r="X60" s="145">
        <v>3</v>
      </c>
      <c r="Y60" s="145"/>
      <c r="Z60" s="145"/>
      <c r="AA60" s="145">
        <v>5</v>
      </c>
      <c r="AB60" s="145"/>
      <c r="AC60" s="145"/>
      <c r="AD60" s="145">
        <v>6</v>
      </c>
      <c r="AE60" s="145"/>
      <c r="AF60" s="145"/>
      <c r="AH60" s="137" t="str">
        <f t="shared" si="0"/>
        <v/>
      </c>
      <c r="AI60" s="146" t="e">
        <v>#N/A</v>
      </c>
      <c r="AJ60" s="146" t="e">
        <v>#N/A</v>
      </c>
    </row>
    <row r="61" spans="1:42" ht="12" customHeight="1" x14ac:dyDescent="0.4">
      <c r="A61" s="147">
        <v>31</v>
      </c>
      <c r="B61" s="148" t="s">
        <v>617</v>
      </c>
      <c r="C61" s="149">
        <f>SUM(D61:K61)</f>
        <v>33</v>
      </c>
      <c r="D61" s="149">
        <v>5</v>
      </c>
      <c r="E61" s="149">
        <v>5</v>
      </c>
      <c r="F61" s="149">
        <v>5</v>
      </c>
      <c r="G61" s="149">
        <v>6</v>
      </c>
      <c r="H61" s="149">
        <v>4</v>
      </c>
      <c r="I61" s="149">
        <v>4</v>
      </c>
      <c r="J61" s="150">
        <v>0</v>
      </c>
      <c r="K61" s="149">
        <v>4</v>
      </c>
      <c r="L61" s="149">
        <v>967</v>
      </c>
      <c r="M61" s="149">
        <v>527</v>
      </c>
      <c r="N61" s="149">
        <v>440</v>
      </c>
      <c r="O61" s="149">
        <v>156</v>
      </c>
      <c r="P61" s="149">
        <v>90</v>
      </c>
      <c r="Q61" s="149">
        <v>66</v>
      </c>
      <c r="R61" s="149">
        <v>163</v>
      </c>
      <c r="S61" s="149">
        <v>99</v>
      </c>
      <c r="T61" s="149">
        <v>64</v>
      </c>
      <c r="U61" s="149">
        <v>168</v>
      </c>
      <c r="V61" s="149">
        <v>80</v>
      </c>
      <c r="W61" s="149">
        <v>88</v>
      </c>
      <c r="X61" s="149">
        <v>186</v>
      </c>
      <c r="Y61" s="149">
        <v>107</v>
      </c>
      <c r="Z61" s="149">
        <v>79</v>
      </c>
      <c r="AA61" s="149">
        <v>148</v>
      </c>
      <c r="AB61" s="149">
        <v>75</v>
      </c>
      <c r="AC61" s="149">
        <v>73</v>
      </c>
      <c r="AD61" s="149">
        <v>146</v>
      </c>
      <c r="AE61" s="149">
        <v>76</v>
      </c>
      <c r="AF61" s="149">
        <v>70</v>
      </c>
      <c r="AH61" s="137">
        <f t="shared" si="0"/>
        <v>1031</v>
      </c>
      <c r="AI61" s="146" t="s">
        <v>1733</v>
      </c>
      <c r="AJ61" s="146" t="s">
        <v>800</v>
      </c>
      <c r="AK61" s="136">
        <f>O60</f>
        <v>2</v>
      </c>
      <c r="AL61" s="136">
        <f>R60</f>
        <v>4</v>
      </c>
      <c r="AM61" s="136">
        <f>U60</f>
        <v>7</v>
      </c>
      <c r="AN61" s="136">
        <f>X60</f>
        <v>3</v>
      </c>
      <c r="AO61" s="136">
        <f>AA60</f>
        <v>5</v>
      </c>
      <c r="AP61" s="136">
        <f>AD60</f>
        <v>6</v>
      </c>
    </row>
    <row r="62" spans="1:42" ht="12" customHeight="1" x14ac:dyDescent="0.4">
      <c r="A62" s="142"/>
      <c r="B62" s="142"/>
      <c r="C62" s="143"/>
      <c r="D62" s="143"/>
      <c r="E62" s="143"/>
      <c r="F62" s="143"/>
      <c r="G62" s="143"/>
      <c r="H62" s="143"/>
      <c r="I62" s="143"/>
      <c r="J62" s="144"/>
      <c r="K62" s="145"/>
      <c r="L62" s="145">
        <v>2</v>
      </c>
      <c r="M62" s="145"/>
      <c r="N62" s="145"/>
      <c r="O62" s="145">
        <v>0</v>
      </c>
      <c r="P62" s="145"/>
      <c r="Q62" s="145"/>
      <c r="R62" s="145">
        <v>0</v>
      </c>
      <c r="S62" s="145"/>
      <c r="T62" s="145"/>
      <c r="U62" s="145">
        <v>2</v>
      </c>
      <c r="V62" s="145"/>
      <c r="W62" s="145"/>
      <c r="X62" s="145">
        <v>0</v>
      </c>
      <c r="Y62" s="145"/>
      <c r="Z62" s="145"/>
      <c r="AA62" s="145">
        <v>0</v>
      </c>
      <c r="AB62" s="145"/>
      <c r="AC62" s="145"/>
      <c r="AD62" s="145">
        <v>0</v>
      </c>
      <c r="AE62" s="145"/>
      <c r="AF62" s="145"/>
      <c r="AH62" s="137" t="str">
        <f t="shared" si="0"/>
        <v/>
      </c>
      <c r="AI62" s="146" t="e">
        <v>#N/A</v>
      </c>
      <c r="AJ62" s="146" t="e">
        <v>#N/A</v>
      </c>
    </row>
    <row r="63" spans="1:42" ht="12" customHeight="1" x14ac:dyDescent="0.4">
      <c r="A63" s="147">
        <v>32</v>
      </c>
      <c r="B63" s="148" t="s">
        <v>618</v>
      </c>
      <c r="C63" s="149">
        <f>SUM(D63:K63)</f>
        <v>7</v>
      </c>
      <c r="D63" s="149">
        <v>1</v>
      </c>
      <c r="E63" s="149">
        <v>1</v>
      </c>
      <c r="F63" s="149">
        <v>1</v>
      </c>
      <c r="G63" s="149">
        <v>1</v>
      </c>
      <c r="H63" s="149">
        <v>1</v>
      </c>
      <c r="I63" s="149">
        <v>1</v>
      </c>
      <c r="J63" s="150">
        <v>0</v>
      </c>
      <c r="K63" s="149">
        <v>1</v>
      </c>
      <c r="L63" s="149">
        <v>135</v>
      </c>
      <c r="M63" s="149">
        <v>78</v>
      </c>
      <c r="N63" s="149">
        <v>57</v>
      </c>
      <c r="O63" s="149">
        <v>31</v>
      </c>
      <c r="P63" s="149">
        <v>17</v>
      </c>
      <c r="Q63" s="149">
        <v>14</v>
      </c>
      <c r="R63" s="149">
        <v>23</v>
      </c>
      <c r="S63" s="149">
        <v>16</v>
      </c>
      <c r="T63" s="149">
        <v>7</v>
      </c>
      <c r="U63" s="149">
        <v>30</v>
      </c>
      <c r="V63" s="149">
        <v>15</v>
      </c>
      <c r="W63" s="149">
        <v>15</v>
      </c>
      <c r="X63" s="149">
        <v>19</v>
      </c>
      <c r="Y63" s="149">
        <v>13</v>
      </c>
      <c r="Z63" s="149">
        <v>6</v>
      </c>
      <c r="AA63" s="149">
        <v>15</v>
      </c>
      <c r="AB63" s="149">
        <v>11</v>
      </c>
      <c r="AC63" s="149">
        <v>4</v>
      </c>
      <c r="AD63" s="149">
        <v>17</v>
      </c>
      <c r="AE63" s="149">
        <v>6</v>
      </c>
      <c r="AF63" s="149">
        <v>11</v>
      </c>
      <c r="AH63" s="137">
        <f t="shared" si="0"/>
        <v>1032</v>
      </c>
      <c r="AI63" s="146" t="s">
        <v>1734</v>
      </c>
      <c r="AJ63" s="146" t="s">
        <v>800</v>
      </c>
      <c r="AK63" s="136">
        <f>O62</f>
        <v>0</v>
      </c>
      <c r="AL63" s="136">
        <f>R62</f>
        <v>0</v>
      </c>
      <c r="AM63" s="136">
        <f>U62</f>
        <v>2</v>
      </c>
      <c r="AN63" s="136">
        <f>X62</f>
        <v>0</v>
      </c>
      <c r="AO63" s="136">
        <f>AA62</f>
        <v>0</v>
      </c>
      <c r="AP63" s="136">
        <f>AD62</f>
        <v>0</v>
      </c>
    </row>
    <row r="64" spans="1:42" ht="12" customHeight="1" x14ac:dyDescent="0.4">
      <c r="A64" s="142"/>
      <c r="B64" s="142"/>
      <c r="C64" s="143"/>
      <c r="D64" s="143"/>
      <c r="E64" s="143"/>
      <c r="F64" s="143"/>
      <c r="G64" s="143"/>
      <c r="H64" s="143"/>
      <c r="I64" s="143"/>
      <c r="J64" s="144"/>
      <c r="K64" s="145"/>
      <c r="L64" s="145">
        <v>13</v>
      </c>
      <c r="M64" s="145"/>
      <c r="N64" s="145"/>
      <c r="O64" s="145">
        <v>1</v>
      </c>
      <c r="P64" s="145"/>
      <c r="Q64" s="145"/>
      <c r="R64" s="145">
        <v>2</v>
      </c>
      <c r="S64" s="145"/>
      <c r="T64" s="145"/>
      <c r="U64" s="145">
        <v>2</v>
      </c>
      <c r="V64" s="145"/>
      <c r="W64" s="145"/>
      <c r="X64" s="145">
        <v>2</v>
      </c>
      <c r="Y64" s="145"/>
      <c r="Z64" s="145"/>
      <c r="AA64" s="145">
        <v>3</v>
      </c>
      <c r="AB64" s="145"/>
      <c r="AC64" s="145"/>
      <c r="AD64" s="145">
        <v>3</v>
      </c>
      <c r="AE64" s="145"/>
      <c r="AF64" s="145"/>
      <c r="AH64" s="137" t="str">
        <f t="shared" si="0"/>
        <v/>
      </c>
      <c r="AI64" s="146" t="e">
        <v>#N/A</v>
      </c>
      <c r="AJ64" s="146" t="e">
        <v>#N/A</v>
      </c>
    </row>
    <row r="65" spans="1:42" ht="12" customHeight="1" x14ac:dyDescent="0.4">
      <c r="A65" s="147">
        <v>33</v>
      </c>
      <c r="B65" s="148" t="s">
        <v>619</v>
      </c>
      <c r="C65" s="149">
        <f>SUM(D65:K65)</f>
        <v>25</v>
      </c>
      <c r="D65" s="149">
        <v>5</v>
      </c>
      <c r="E65" s="149">
        <v>4</v>
      </c>
      <c r="F65" s="149">
        <v>4</v>
      </c>
      <c r="G65" s="149">
        <v>4</v>
      </c>
      <c r="H65" s="149">
        <v>3</v>
      </c>
      <c r="I65" s="149">
        <v>3</v>
      </c>
      <c r="J65" s="150">
        <v>0</v>
      </c>
      <c r="K65" s="149">
        <v>2</v>
      </c>
      <c r="L65" s="149">
        <v>712</v>
      </c>
      <c r="M65" s="149">
        <v>367</v>
      </c>
      <c r="N65" s="149">
        <v>345</v>
      </c>
      <c r="O65" s="149">
        <v>149</v>
      </c>
      <c r="P65" s="149">
        <v>80</v>
      </c>
      <c r="Q65" s="149">
        <v>69</v>
      </c>
      <c r="R65" s="149">
        <v>116</v>
      </c>
      <c r="S65" s="149">
        <v>59</v>
      </c>
      <c r="T65" s="149">
        <v>57</v>
      </c>
      <c r="U65" s="149">
        <v>121</v>
      </c>
      <c r="V65" s="149">
        <v>67</v>
      </c>
      <c r="W65" s="149">
        <v>54</v>
      </c>
      <c r="X65" s="149">
        <v>108</v>
      </c>
      <c r="Y65" s="149">
        <v>47</v>
      </c>
      <c r="Z65" s="149">
        <v>61</v>
      </c>
      <c r="AA65" s="149">
        <v>113</v>
      </c>
      <c r="AB65" s="149">
        <v>57</v>
      </c>
      <c r="AC65" s="149">
        <v>56</v>
      </c>
      <c r="AD65" s="149">
        <v>105</v>
      </c>
      <c r="AE65" s="149">
        <v>57</v>
      </c>
      <c r="AF65" s="149">
        <v>48</v>
      </c>
      <c r="AH65" s="137">
        <f t="shared" si="0"/>
        <v>1033</v>
      </c>
      <c r="AI65" s="146" t="s">
        <v>1735</v>
      </c>
      <c r="AJ65" s="146" t="s">
        <v>798</v>
      </c>
      <c r="AK65" s="136">
        <f>O64</f>
        <v>1</v>
      </c>
      <c r="AL65" s="136">
        <f>R64</f>
        <v>2</v>
      </c>
      <c r="AM65" s="136">
        <f>U64</f>
        <v>2</v>
      </c>
      <c r="AN65" s="136">
        <f>X64</f>
        <v>2</v>
      </c>
      <c r="AO65" s="136">
        <f>AA64</f>
        <v>3</v>
      </c>
      <c r="AP65" s="136">
        <f>AD64</f>
        <v>3</v>
      </c>
    </row>
    <row r="66" spans="1:42" ht="12" customHeight="1" x14ac:dyDescent="0.4">
      <c r="A66" s="142"/>
      <c r="B66" s="142"/>
      <c r="C66" s="143"/>
      <c r="D66" s="143"/>
      <c r="E66" s="143"/>
      <c r="F66" s="143"/>
      <c r="G66" s="143"/>
      <c r="H66" s="143"/>
      <c r="I66" s="143"/>
      <c r="J66" s="144"/>
      <c r="K66" s="145"/>
      <c r="L66" s="145">
        <v>10</v>
      </c>
      <c r="M66" s="145"/>
      <c r="N66" s="145"/>
      <c r="O66" s="145">
        <v>2</v>
      </c>
      <c r="P66" s="145"/>
      <c r="Q66" s="145"/>
      <c r="R66" s="145">
        <v>1</v>
      </c>
      <c r="S66" s="145"/>
      <c r="T66" s="145"/>
      <c r="U66" s="145">
        <v>1</v>
      </c>
      <c r="V66" s="145"/>
      <c r="W66" s="145"/>
      <c r="X66" s="145">
        <v>2</v>
      </c>
      <c r="Y66" s="145"/>
      <c r="Z66" s="145"/>
      <c r="AA66" s="145">
        <v>2</v>
      </c>
      <c r="AB66" s="145"/>
      <c r="AC66" s="145"/>
      <c r="AD66" s="145">
        <v>2</v>
      </c>
      <c r="AE66" s="145"/>
      <c r="AF66" s="145"/>
      <c r="AH66" s="137" t="str">
        <f t="shared" si="0"/>
        <v/>
      </c>
      <c r="AI66" s="146" t="e">
        <v>#N/A</v>
      </c>
      <c r="AJ66" s="146" t="e">
        <v>#N/A</v>
      </c>
    </row>
    <row r="67" spans="1:42" ht="12" customHeight="1" x14ac:dyDescent="0.4">
      <c r="A67" s="147">
        <v>34</v>
      </c>
      <c r="B67" s="148" t="s">
        <v>620</v>
      </c>
      <c r="C67" s="149">
        <f>SUM(D67:K67)</f>
        <v>38</v>
      </c>
      <c r="D67" s="149">
        <v>6</v>
      </c>
      <c r="E67" s="149">
        <v>6</v>
      </c>
      <c r="F67" s="149">
        <v>7</v>
      </c>
      <c r="G67" s="149">
        <v>7</v>
      </c>
      <c r="H67" s="149">
        <v>5</v>
      </c>
      <c r="I67" s="149">
        <v>5</v>
      </c>
      <c r="J67" s="150">
        <v>0</v>
      </c>
      <c r="K67" s="149">
        <v>2</v>
      </c>
      <c r="L67" s="149">
        <v>1252</v>
      </c>
      <c r="M67" s="149">
        <v>643</v>
      </c>
      <c r="N67" s="149">
        <v>609</v>
      </c>
      <c r="O67" s="149">
        <v>202</v>
      </c>
      <c r="P67" s="149">
        <v>112</v>
      </c>
      <c r="Q67" s="149">
        <v>90</v>
      </c>
      <c r="R67" s="149">
        <v>199</v>
      </c>
      <c r="S67" s="149">
        <v>95</v>
      </c>
      <c r="T67" s="149">
        <v>104</v>
      </c>
      <c r="U67" s="149">
        <v>222</v>
      </c>
      <c r="V67" s="149">
        <v>112</v>
      </c>
      <c r="W67" s="149">
        <v>110</v>
      </c>
      <c r="X67" s="149">
        <v>235</v>
      </c>
      <c r="Y67" s="149">
        <v>123</v>
      </c>
      <c r="Z67" s="149">
        <v>112</v>
      </c>
      <c r="AA67" s="149">
        <v>194</v>
      </c>
      <c r="AB67" s="149">
        <v>98</v>
      </c>
      <c r="AC67" s="149">
        <v>96</v>
      </c>
      <c r="AD67" s="149">
        <v>200</v>
      </c>
      <c r="AE67" s="149">
        <v>103</v>
      </c>
      <c r="AF67" s="149">
        <v>97</v>
      </c>
      <c r="AH67" s="137">
        <f t="shared" si="0"/>
        <v>1034</v>
      </c>
      <c r="AI67" s="146" t="s">
        <v>1736</v>
      </c>
      <c r="AJ67" s="146" t="s">
        <v>324</v>
      </c>
      <c r="AK67" s="136">
        <f>O66</f>
        <v>2</v>
      </c>
      <c r="AL67" s="136">
        <f>R66</f>
        <v>1</v>
      </c>
      <c r="AM67" s="136">
        <f>U66</f>
        <v>1</v>
      </c>
      <c r="AN67" s="136">
        <f>X66</f>
        <v>2</v>
      </c>
      <c r="AO67" s="136">
        <f>AA66</f>
        <v>2</v>
      </c>
      <c r="AP67" s="136">
        <f>AD66</f>
        <v>2</v>
      </c>
    </row>
    <row r="68" spans="1:42" ht="12" customHeight="1" x14ac:dyDescent="0.4">
      <c r="A68" s="142"/>
      <c r="B68" s="142"/>
      <c r="C68" s="143"/>
      <c r="D68" s="143"/>
      <c r="E68" s="143"/>
      <c r="F68" s="143"/>
      <c r="G68" s="143"/>
      <c r="H68" s="143"/>
      <c r="I68" s="143"/>
      <c r="J68" s="144"/>
      <c r="K68" s="145"/>
      <c r="L68" s="145">
        <v>21</v>
      </c>
      <c r="M68" s="145"/>
      <c r="N68" s="145"/>
      <c r="O68" s="145">
        <v>3</v>
      </c>
      <c r="P68" s="145"/>
      <c r="Q68" s="145"/>
      <c r="R68" s="145">
        <v>4</v>
      </c>
      <c r="S68" s="145"/>
      <c r="T68" s="145"/>
      <c r="U68" s="145">
        <v>3</v>
      </c>
      <c r="V68" s="145"/>
      <c r="W68" s="145"/>
      <c r="X68" s="145">
        <v>8</v>
      </c>
      <c r="Y68" s="145"/>
      <c r="Z68" s="145"/>
      <c r="AA68" s="145">
        <v>1</v>
      </c>
      <c r="AB68" s="145"/>
      <c r="AC68" s="145"/>
      <c r="AD68" s="145">
        <v>2</v>
      </c>
      <c r="AE68" s="145"/>
      <c r="AF68" s="145"/>
      <c r="AH68" s="137" t="str">
        <f t="shared" si="0"/>
        <v/>
      </c>
      <c r="AI68" s="146" t="e">
        <v>#N/A</v>
      </c>
      <c r="AJ68" s="146" t="e">
        <v>#N/A</v>
      </c>
    </row>
    <row r="69" spans="1:42" ht="12" customHeight="1" x14ac:dyDescent="0.4">
      <c r="A69" s="147">
        <v>35</v>
      </c>
      <c r="B69" s="148" t="s">
        <v>621</v>
      </c>
      <c r="C69" s="149">
        <f>SUM(D69:K69)</f>
        <v>24</v>
      </c>
      <c r="D69" s="149">
        <v>4</v>
      </c>
      <c r="E69" s="149">
        <v>3</v>
      </c>
      <c r="F69" s="149">
        <v>4</v>
      </c>
      <c r="G69" s="149">
        <v>3</v>
      </c>
      <c r="H69" s="149">
        <v>4</v>
      </c>
      <c r="I69" s="149">
        <v>3</v>
      </c>
      <c r="J69" s="150">
        <v>0</v>
      </c>
      <c r="K69" s="149">
        <v>3</v>
      </c>
      <c r="L69" s="149">
        <v>708</v>
      </c>
      <c r="M69" s="149">
        <v>369</v>
      </c>
      <c r="N69" s="149">
        <v>339</v>
      </c>
      <c r="O69" s="149">
        <v>113</v>
      </c>
      <c r="P69" s="149">
        <v>66</v>
      </c>
      <c r="Q69" s="149">
        <v>47</v>
      </c>
      <c r="R69" s="149">
        <v>109</v>
      </c>
      <c r="S69" s="149">
        <v>52</v>
      </c>
      <c r="T69" s="149">
        <v>57</v>
      </c>
      <c r="U69" s="149">
        <v>121</v>
      </c>
      <c r="V69" s="149">
        <v>61</v>
      </c>
      <c r="W69" s="149">
        <v>60</v>
      </c>
      <c r="X69" s="149">
        <v>113</v>
      </c>
      <c r="Y69" s="149">
        <v>61</v>
      </c>
      <c r="Z69" s="149">
        <v>52</v>
      </c>
      <c r="AA69" s="149">
        <v>130</v>
      </c>
      <c r="AB69" s="149">
        <v>62</v>
      </c>
      <c r="AC69" s="149">
        <v>68</v>
      </c>
      <c r="AD69" s="149">
        <v>122</v>
      </c>
      <c r="AE69" s="149">
        <v>67</v>
      </c>
      <c r="AF69" s="149">
        <v>55</v>
      </c>
      <c r="AH69" s="137">
        <f t="shared" si="0"/>
        <v>1035</v>
      </c>
      <c r="AI69" s="146" t="s">
        <v>1737</v>
      </c>
      <c r="AJ69" s="146" t="s">
        <v>202</v>
      </c>
      <c r="AK69" s="136">
        <f>O68</f>
        <v>3</v>
      </c>
      <c r="AL69" s="136">
        <f>R68</f>
        <v>4</v>
      </c>
      <c r="AM69" s="136">
        <f>U68</f>
        <v>3</v>
      </c>
      <c r="AN69" s="136">
        <f>X68</f>
        <v>8</v>
      </c>
      <c r="AO69" s="136">
        <f>AA68</f>
        <v>1</v>
      </c>
      <c r="AP69" s="136">
        <f>AD68</f>
        <v>2</v>
      </c>
    </row>
    <row r="70" spans="1:42" s="131" customFormat="1" ht="14" customHeight="1" x14ac:dyDescent="0.4">
      <c r="A70" s="131" t="s">
        <v>622</v>
      </c>
      <c r="B70" s="151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H70" s="137" t="e">
        <f t="shared" si="0"/>
        <v>#VALUE!</v>
      </c>
      <c r="AI70" s="146" t="e">
        <v>#VALUE!</v>
      </c>
      <c r="AJ70" s="146" t="e">
        <v>#VALUE!</v>
      </c>
      <c r="AK70" s="136"/>
      <c r="AL70" s="136"/>
      <c r="AM70" s="136"/>
      <c r="AN70" s="136"/>
      <c r="AO70" s="136"/>
      <c r="AP70" s="136"/>
    </row>
    <row r="71" spans="1:42" ht="14" customHeight="1" x14ac:dyDescent="0.4">
      <c r="A71" s="135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Y71" s="135"/>
      <c r="Z71" s="135"/>
      <c r="AA71" s="135"/>
      <c r="AB71" s="135"/>
      <c r="AC71" s="135"/>
      <c r="AD71" s="135"/>
      <c r="AE71" s="135"/>
      <c r="AF71" s="138" t="s">
        <v>568</v>
      </c>
      <c r="AH71" s="137" t="str">
        <f t="shared" si="0"/>
        <v/>
      </c>
      <c r="AI71" s="146" t="e">
        <v>#N/A</v>
      </c>
      <c r="AJ71" s="146" t="e">
        <v>#N/A</v>
      </c>
      <c r="AK71" s="136">
        <f>O70</f>
        <v>0</v>
      </c>
      <c r="AL71" s="136">
        <f>R70</f>
        <v>0</v>
      </c>
      <c r="AM71" s="136">
        <f>U70</f>
        <v>0</v>
      </c>
      <c r="AN71" s="136">
        <f>X70</f>
        <v>0</v>
      </c>
      <c r="AO71" s="136">
        <f>AA70</f>
        <v>0</v>
      </c>
      <c r="AP71" s="136">
        <f>AD70</f>
        <v>0</v>
      </c>
    </row>
    <row r="72" spans="1:42" ht="12" customHeight="1" x14ac:dyDescent="0.4">
      <c r="A72" s="493" t="s">
        <v>569</v>
      </c>
      <c r="B72" s="494" t="s">
        <v>570</v>
      </c>
      <c r="C72" s="495" t="s">
        <v>571</v>
      </c>
      <c r="D72" s="495"/>
      <c r="E72" s="495"/>
      <c r="F72" s="495"/>
      <c r="G72" s="495"/>
      <c r="H72" s="495"/>
      <c r="I72" s="495"/>
      <c r="J72" s="495"/>
      <c r="K72" s="495"/>
      <c r="L72" s="495" t="s">
        <v>572</v>
      </c>
      <c r="M72" s="495"/>
      <c r="N72" s="495"/>
      <c r="O72" s="495"/>
      <c r="P72" s="495"/>
      <c r="Q72" s="495"/>
      <c r="R72" s="495"/>
      <c r="S72" s="495"/>
      <c r="T72" s="495"/>
      <c r="U72" s="495"/>
      <c r="V72" s="495"/>
      <c r="W72" s="495"/>
      <c r="X72" s="495"/>
      <c r="Y72" s="495"/>
      <c r="Z72" s="495"/>
      <c r="AA72" s="495"/>
      <c r="AB72" s="495"/>
      <c r="AC72" s="495"/>
      <c r="AD72" s="495"/>
      <c r="AE72" s="495"/>
      <c r="AF72" s="495"/>
      <c r="AH72" s="137" t="e">
        <f t="shared" si="0"/>
        <v>#VALUE!</v>
      </c>
      <c r="AI72" s="146" t="e">
        <v>#VALUE!</v>
      </c>
      <c r="AJ72" s="146" t="e">
        <v>#VALUE!</v>
      </c>
    </row>
    <row r="73" spans="1:42" ht="12" customHeight="1" x14ac:dyDescent="0.4">
      <c r="A73" s="493"/>
      <c r="B73" s="494"/>
      <c r="C73" s="496" t="s">
        <v>573</v>
      </c>
      <c r="D73" s="495" t="s">
        <v>574</v>
      </c>
      <c r="E73" s="495"/>
      <c r="F73" s="495"/>
      <c r="G73" s="495"/>
      <c r="H73" s="495"/>
      <c r="I73" s="495"/>
      <c r="J73" s="493" t="s">
        <v>575</v>
      </c>
      <c r="K73" s="493" t="s">
        <v>576</v>
      </c>
      <c r="L73" s="493" t="s">
        <v>577</v>
      </c>
      <c r="M73" s="493"/>
      <c r="N73" s="493"/>
      <c r="O73" s="495" t="s">
        <v>578</v>
      </c>
      <c r="P73" s="495"/>
      <c r="Q73" s="495"/>
      <c r="R73" s="495" t="s">
        <v>579</v>
      </c>
      <c r="S73" s="495"/>
      <c r="T73" s="495"/>
      <c r="U73" s="495" t="s">
        <v>580</v>
      </c>
      <c r="V73" s="495"/>
      <c r="W73" s="495"/>
      <c r="X73" s="495" t="s">
        <v>581</v>
      </c>
      <c r="Y73" s="495"/>
      <c r="Z73" s="495"/>
      <c r="AA73" s="495" t="s">
        <v>582</v>
      </c>
      <c r="AB73" s="495"/>
      <c r="AC73" s="495"/>
      <c r="AD73" s="495" t="s">
        <v>583</v>
      </c>
      <c r="AE73" s="495"/>
      <c r="AF73" s="495"/>
      <c r="AH73" s="137" t="str">
        <f t="shared" ref="AH73:AH136" si="1">IF(ISBLANK(A73),"",1000+A73)</f>
        <v/>
      </c>
      <c r="AI73" s="146" t="e">
        <v>#N/A</v>
      </c>
      <c r="AJ73" s="146" t="e">
        <v>#N/A</v>
      </c>
      <c r="AK73" s="136">
        <f>O72</f>
        <v>0</v>
      </c>
      <c r="AL73" s="136">
        <f>R72</f>
        <v>0</v>
      </c>
      <c r="AM73" s="136">
        <f>U72</f>
        <v>0</v>
      </c>
      <c r="AN73" s="136">
        <f>X72</f>
        <v>0</v>
      </c>
      <c r="AO73" s="136">
        <f>AA72</f>
        <v>0</v>
      </c>
      <c r="AP73" s="136">
        <f>AD72</f>
        <v>0</v>
      </c>
    </row>
    <row r="74" spans="1:42" ht="36" customHeight="1" x14ac:dyDescent="0.4">
      <c r="A74" s="493"/>
      <c r="B74" s="494"/>
      <c r="C74" s="496"/>
      <c r="D74" s="139" t="s">
        <v>584</v>
      </c>
      <c r="E74" s="139" t="s">
        <v>585</v>
      </c>
      <c r="F74" s="139" t="s">
        <v>586</v>
      </c>
      <c r="G74" s="139" t="s">
        <v>587</v>
      </c>
      <c r="H74" s="139" t="s">
        <v>588</v>
      </c>
      <c r="I74" s="139" t="s">
        <v>589</v>
      </c>
      <c r="J74" s="493"/>
      <c r="K74" s="493"/>
      <c r="L74" s="140" t="s">
        <v>13</v>
      </c>
      <c r="M74" s="141" t="s">
        <v>116</v>
      </c>
      <c r="N74" s="141" t="s">
        <v>117</v>
      </c>
      <c r="O74" s="140" t="s">
        <v>13</v>
      </c>
      <c r="P74" s="141" t="s">
        <v>116</v>
      </c>
      <c r="Q74" s="141" t="s">
        <v>117</v>
      </c>
      <c r="R74" s="140" t="s">
        <v>13</v>
      </c>
      <c r="S74" s="141" t="s">
        <v>116</v>
      </c>
      <c r="T74" s="141" t="s">
        <v>117</v>
      </c>
      <c r="U74" s="140" t="s">
        <v>13</v>
      </c>
      <c r="V74" s="141" t="s">
        <v>116</v>
      </c>
      <c r="W74" s="141" t="s">
        <v>117</v>
      </c>
      <c r="X74" s="140" t="s">
        <v>13</v>
      </c>
      <c r="Y74" s="141" t="s">
        <v>116</v>
      </c>
      <c r="Z74" s="141" t="s">
        <v>117</v>
      </c>
      <c r="AA74" s="140" t="s">
        <v>13</v>
      </c>
      <c r="AB74" s="141" t="s">
        <v>116</v>
      </c>
      <c r="AC74" s="141" t="s">
        <v>117</v>
      </c>
      <c r="AD74" s="140" t="s">
        <v>13</v>
      </c>
      <c r="AE74" s="141" t="s">
        <v>116</v>
      </c>
      <c r="AF74" s="141" t="s">
        <v>117</v>
      </c>
      <c r="AH74" s="137" t="str">
        <f t="shared" si="1"/>
        <v/>
      </c>
      <c r="AI74" s="146" t="e">
        <v>#N/A</v>
      </c>
      <c r="AJ74" s="146" t="e">
        <v>#N/A</v>
      </c>
    </row>
    <row r="75" spans="1:42" ht="12" customHeight="1" x14ac:dyDescent="0.4">
      <c r="A75" s="142"/>
      <c r="B75" s="142"/>
      <c r="C75" s="143"/>
      <c r="D75" s="143"/>
      <c r="E75" s="143"/>
      <c r="F75" s="143"/>
      <c r="G75" s="143"/>
      <c r="H75" s="143"/>
      <c r="I75" s="143"/>
      <c r="J75" s="144"/>
      <c r="K75" s="145"/>
      <c r="L75" s="145">
        <v>15</v>
      </c>
      <c r="M75" s="145"/>
      <c r="N75" s="145"/>
      <c r="O75" s="145">
        <v>3</v>
      </c>
      <c r="P75" s="145"/>
      <c r="Q75" s="145"/>
      <c r="R75" s="145">
        <v>4</v>
      </c>
      <c r="S75" s="145"/>
      <c r="T75" s="145"/>
      <c r="U75" s="145">
        <v>5</v>
      </c>
      <c r="V75" s="145"/>
      <c r="W75" s="145"/>
      <c r="X75" s="145">
        <v>2</v>
      </c>
      <c r="Y75" s="145"/>
      <c r="Z75" s="145"/>
      <c r="AA75" s="145">
        <v>1</v>
      </c>
      <c r="AB75" s="145"/>
      <c r="AC75" s="145"/>
      <c r="AD75" s="145">
        <v>0</v>
      </c>
      <c r="AE75" s="145"/>
      <c r="AF75" s="145"/>
      <c r="AH75" s="137" t="str">
        <f t="shared" si="1"/>
        <v/>
      </c>
      <c r="AI75" s="146" t="e">
        <v>#N/A</v>
      </c>
      <c r="AJ75" s="146" t="e">
        <v>#N/A</v>
      </c>
    </row>
    <row r="76" spans="1:42" ht="12" customHeight="1" x14ac:dyDescent="0.4">
      <c r="A76" s="147">
        <v>36</v>
      </c>
      <c r="B76" s="148" t="s">
        <v>623</v>
      </c>
      <c r="C76" s="149">
        <f>SUM(D76:K76)</f>
        <v>37</v>
      </c>
      <c r="D76" s="149">
        <v>6</v>
      </c>
      <c r="E76" s="149">
        <v>6</v>
      </c>
      <c r="F76" s="149">
        <v>7</v>
      </c>
      <c r="G76" s="149">
        <v>5</v>
      </c>
      <c r="H76" s="149">
        <v>6</v>
      </c>
      <c r="I76" s="149">
        <v>5</v>
      </c>
      <c r="J76" s="150">
        <v>0</v>
      </c>
      <c r="K76" s="149">
        <v>2</v>
      </c>
      <c r="L76" s="149">
        <v>1170</v>
      </c>
      <c r="M76" s="149">
        <v>572</v>
      </c>
      <c r="N76" s="149">
        <v>598</v>
      </c>
      <c r="O76" s="149">
        <v>186</v>
      </c>
      <c r="P76" s="149">
        <v>87</v>
      </c>
      <c r="Q76" s="149">
        <v>99</v>
      </c>
      <c r="R76" s="149">
        <v>183</v>
      </c>
      <c r="S76" s="149">
        <v>89</v>
      </c>
      <c r="T76" s="149">
        <v>94</v>
      </c>
      <c r="U76" s="149">
        <v>223</v>
      </c>
      <c r="V76" s="149">
        <v>122</v>
      </c>
      <c r="W76" s="149">
        <v>101</v>
      </c>
      <c r="X76" s="149">
        <v>175</v>
      </c>
      <c r="Y76" s="149">
        <v>86</v>
      </c>
      <c r="Z76" s="149">
        <v>89</v>
      </c>
      <c r="AA76" s="149">
        <v>222</v>
      </c>
      <c r="AB76" s="149">
        <v>105</v>
      </c>
      <c r="AC76" s="149">
        <v>117</v>
      </c>
      <c r="AD76" s="149">
        <v>181</v>
      </c>
      <c r="AE76" s="149">
        <v>83</v>
      </c>
      <c r="AF76" s="149">
        <v>98</v>
      </c>
      <c r="AH76" s="137">
        <f t="shared" si="1"/>
        <v>1036</v>
      </c>
      <c r="AI76" s="146" t="s">
        <v>1738</v>
      </c>
      <c r="AJ76" s="146" t="s">
        <v>798</v>
      </c>
      <c r="AK76" s="136">
        <f>O75</f>
        <v>3</v>
      </c>
      <c r="AL76" s="136">
        <f>R75</f>
        <v>4</v>
      </c>
      <c r="AM76" s="136">
        <f>U75</f>
        <v>5</v>
      </c>
      <c r="AN76" s="136">
        <f>X75</f>
        <v>2</v>
      </c>
      <c r="AO76" s="136">
        <f>AA75</f>
        <v>1</v>
      </c>
      <c r="AP76" s="136">
        <f>AD75</f>
        <v>0</v>
      </c>
    </row>
    <row r="77" spans="1:42" ht="12" customHeight="1" x14ac:dyDescent="0.4">
      <c r="A77" s="142"/>
      <c r="B77" s="142"/>
      <c r="C77" s="143"/>
      <c r="D77" s="143"/>
      <c r="E77" s="143"/>
      <c r="F77" s="143"/>
      <c r="G77" s="143"/>
      <c r="H77" s="143"/>
      <c r="I77" s="143"/>
      <c r="J77" s="144"/>
      <c r="K77" s="145"/>
      <c r="L77" s="145">
        <v>9</v>
      </c>
      <c r="M77" s="145"/>
      <c r="N77" s="145"/>
      <c r="O77" s="145">
        <v>2</v>
      </c>
      <c r="P77" s="145"/>
      <c r="Q77" s="145"/>
      <c r="R77" s="145">
        <v>2</v>
      </c>
      <c r="S77" s="145"/>
      <c r="T77" s="145"/>
      <c r="U77" s="145">
        <v>1</v>
      </c>
      <c r="V77" s="145"/>
      <c r="W77" s="145"/>
      <c r="X77" s="145">
        <v>2</v>
      </c>
      <c r="Y77" s="145"/>
      <c r="Z77" s="145"/>
      <c r="AA77" s="145">
        <v>2</v>
      </c>
      <c r="AB77" s="145"/>
      <c r="AC77" s="145"/>
      <c r="AD77" s="145">
        <v>0</v>
      </c>
      <c r="AE77" s="145"/>
      <c r="AF77" s="145"/>
      <c r="AH77" s="137" t="str">
        <f t="shared" si="1"/>
        <v/>
      </c>
      <c r="AI77" s="146" t="e">
        <v>#N/A</v>
      </c>
      <c r="AJ77" s="146" t="e">
        <v>#N/A</v>
      </c>
    </row>
    <row r="78" spans="1:42" ht="12" customHeight="1" x14ac:dyDescent="0.4">
      <c r="A78" s="147">
        <v>37</v>
      </c>
      <c r="B78" s="148" t="s">
        <v>624</v>
      </c>
      <c r="C78" s="149">
        <f>SUM(D78:K78)</f>
        <v>19</v>
      </c>
      <c r="D78" s="149">
        <v>3</v>
      </c>
      <c r="E78" s="149">
        <v>3</v>
      </c>
      <c r="F78" s="149">
        <v>3</v>
      </c>
      <c r="G78" s="149">
        <v>3</v>
      </c>
      <c r="H78" s="149">
        <v>2</v>
      </c>
      <c r="I78" s="149">
        <v>3</v>
      </c>
      <c r="J78" s="150">
        <v>0</v>
      </c>
      <c r="K78" s="149">
        <v>2</v>
      </c>
      <c r="L78" s="149">
        <v>487</v>
      </c>
      <c r="M78" s="149">
        <v>251</v>
      </c>
      <c r="N78" s="149">
        <v>236</v>
      </c>
      <c r="O78" s="149">
        <v>80</v>
      </c>
      <c r="P78" s="149">
        <v>40</v>
      </c>
      <c r="Q78" s="149">
        <v>40</v>
      </c>
      <c r="R78" s="149">
        <v>74</v>
      </c>
      <c r="S78" s="149">
        <v>38</v>
      </c>
      <c r="T78" s="149">
        <v>36</v>
      </c>
      <c r="U78" s="149">
        <v>81</v>
      </c>
      <c r="V78" s="149">
        <v>49</v>
      </c>
      <c r="W78" s="149">
        <v>32</v>
      </c>
      <c r="X78" s="149">
        <v>82</v>
      </c>
      <c r="Y78" s="149">
        <v>40</v>
      </c>
      <c r="Z78" s="149">
        <v>42</v>
      </c>
      <c r="AA78" s="149">
        <v>82</v>
      </c>
      <c r="AB78" s="149">
        <v>47</v>
      </c>
      <c r="AC78" s="149">
        <v>35</v>
      </c>
      <c r="AD78" s="149">
        <v>88</v>
      </c>
      <c r="AE78" s="149">
        <v>37</v>
      </c>
      <c r="AF78" s="149">
        <v>51</v>
      </c>
      <c r="AH78" s="137">
        <f t="shared" si="1"/>
        <v>1037</v>
      </c>
      <c r="AI78" s="146" t="s">
        <v>1739</v>
      </c>
      <c r="AJ78" s="146" t="s">
        <v>797</v>
      </c>
      <c r="AK78" s="136">
        <f>O77</f>
        <v>2</v>
      </c>
      <c r="AL78" s="136">
        <f>R77</f>
        <v>2</v>
      </c>
      <c r="AM78" s="136">
        <f>U77</f>
        <v>1</v>
      </c>
      <c r="AN78" s="136">
        <f>X77</f>
        <v>2</v>
      </c>
      <c r="AO78" s="136">
        <f>AA77</f>
        <v>2</v>
      </c>
      <c r="AP78" s="136">
        <f>AD77</f>
        <v>0</v>
      </c>
    </row>
    <row r="79" spans="1:42" ht="12" customHeight="1" x14ac:dyDescent="0.4">
      <c r="A79" s="142"/>
      <c r="B79" s="142"/>
      <c r="C79" s="143"/>
      <c r="D79" s="143"/>
      <c r="E79" s="143"/>
      <c r="F79" s="143"/>
      <c r="G79" s="143"/>
      <c r="H79" s="143"/>
      <c r="I79" s="143"/>
      <c r="J79" s="144"/>
      <c r="K79" s="145"/>
      <c r="L79" s="145">
        <v>9</v>
      </c>
      <c r="M79" s="145"/>
      <c r="N79" s="145"/>
      <c r="O79" s="145">
        <v>1</v>
      </c>
      <c r="P79" s="145"/>
      <c r="Q79" s="145"/>
      <c r="R79" s="145">
        <v>2</v>
      </c>
      <c r="S79" s="145"/>
      <c r="T79" s="145"/>
      <c r="U79" s="145">
        <v>2</v>
      </c>
      <c r="V79" s="145"/>
      <c r="W79" s="145"/>
      <c r="X79" s="145">
        <v>1</v>
      </c>
      <c r="Y79" s="145"/>
      <c r="Z79" s="145"/>
      <c r="AA79" s="145">
        <v>3</v>
      </c>
      <c r="AB79" s="145"/>
      <c r="AC79" s="145"/>
      <c r="AD79" s="145">
        <v>0</v>
      </c>
      <c r="AE79" s="145"/>
      <c r="AF79" s="145"/>
      <c r="AH79" s="137" t="str">
        <f t="shared" si="1"/>
        <v/>
      </c>
      <c r="AI79" s="146" t="e">
        <v>#N/A</v>
      </c>
      <c r="AJ79" s="146" t="e">
        <v>#N/A</v>
      </c>
    </row>
    <row r="80" spans="1:42" ht="12" customHeight="1" x14ac:dyDescent="0.4">
      <c r="A80" s="147">
        <v>38</v>
      </c>
      <c r="B80" s="148" t="s">
        <v>625</v>
      </c>
      <c r="C80" s="149">
        <f>SUM(D80:K80)</f>
        <v>24</v>
      </c>
      <c r="D80" s="149">
        <v>3</v>
      </c>
      <c r="E80" s="149">
        <v>4</v>
      </c>
      <c r="F80" s="149">
        <v>4</v>
      </c>
      <c r="G80" s="149">
        <v>4</v>
      </c>
      <c r="H80" s="149">
        <v>4</v>
      </c>
      <c r="I80" s="149">
        <v>3</v>
      </c>
      <c r="J80" s="150">
        <v>0</v>
      </c>
      <c r="K80" s="149">
        <v>2</v>
      </c>
      <c r="L80" s="149">
        <v>655</v>
      </c>
      <c r="M80" s="149">
        <v>345</v>
      </c>
      <c r="N80" s="149">
        <v>310</v>
      </c>
      <c r="O80" s="149">
        <v>79</v>
      </c>
      <c r="P80" s="149">
        <v>42</v>
      </c>
      <c r="Q80" s="149">
        <v>37</v>
      </c>
      <c r="R80" s="149">
        <v>113</v>
      </c>
      <c r="S80" s="149">
        <v>58</v>
      </c>
      <c r="T80" s="149">
        <v>55</v>
      </c>
      <c r="U80" s="149">
        <v>110</v>
      </c>
      <c r="V80" s="149">
        <v>55</v>
      </c>
      <c r="W80" s="149">
        <v>55</v>
      </c>
      <c r="X80" s="149">
        <v>116</v>
      </c>
      <c r="Y80" s="149">
        <v>64</v>
      </c>
      <c r="Z80" s="149">
        <v>52</v>
      </c>
      <c r="AA80" s="149">
        <v>132</v>
      </c>
      <c r="AB80" s="149">
        <v>68</v>
      </c>
      <c r="AC80" s="149">
        <v>64</v>
      </c>
      <c r="AD80" s="149">
        <v>105</v>
      </c>
      <c r="AE80" s="149">
        <v>58</v>
      </c>
      <c r="AF80" s="149">
        <v>47</v>
      </c>
      <c r="AH80" s="137">
        <f t="shared" si="1"/>
        <v>1038</v>
      </c>
      <c r="AI80" s="146" t="s">
        <v>1740</v>
      </c>
      <c r="AJ80" s="146" t="s">
        <v>324</v>
      </c>
      <c r="AK80" s="136">
        <f>O79</f>
        <v>1</v>
      </c>
      <c r="AL80" s="136">
        <f>R79</f>
        <v>2</v>
      </c>
      <c r="AM80" s="136">
        <f>U79</f>
        <v>2</v>
      </c>
      <c r="AN80" s="136">
        <f>X79</f>
        <v>1</v>
      </c>
      <c r="AO80" s="136">
        <f>AA79</f>
        <v>3</v>
      </c>
      <c r="AP80" s="136">
        <f>AD79</f>
        <v>0</v>
      </c>
    </row>
    <row r="81" spans="1:42" ht="12" customHeight="1" x14ac:dyDescent="0.4">
      <c r="A81" s="142"/>
      <c r="B81" s="142"/>
      <c r="C81" s="143"/>
      <c r="D81" s="143"/>
      <c r="E81" s="143"/>
      <c r="F81" s="143"/>
      <c r="G81" s="143"/>
      <c r="H81" s="143"/>
      <c r="I81" s="143"/>
      <c r="J81" s="144"/>
      <c r="K81" s="145"/>
      <c r="L81" s="145">
        <v>12</v>
      </c>
      <c r="M81" s="145"/>
      <c r="N81" s="145"/>
      <c r="O81" s="145">
        <v>3</v>
      </c>
      <c r="P81" s="145"/>
      <c r="Q81" s="145"/>
      <c r="R81" s="145">
        <v>4</v>
      </c>
      <c r="S81" s="145"/>
      <c r="T81" s="145"/>
      <c r="U81" s="145">
        <v>1</v>
      </c>
      <c r="V81" s="145"/>
      <c r="W81" s="145"/>
      <c r="X81" s="145">
        <v>2</v>
      </c>
      <c r="Y81" s="145"/>
      <c r="Z81" s="145"/>
      <c r="AA81" s="145">
        <v>0</v>
      </c>
      <c r="AB81" s="145"/>
      <c r="AC81" s="145"/>
      <c r="AD81" s="145">
        <v>2</v>
      </c>
      <c r="AE81" s="145"/>
      <c r="AF81" s="145"/>
      <c r="AH81" s="137" t="str">
        <f t="shared" si="1"/>
        <v/>
      </c>
      <c r="AI81" s="146" t="e">
        <v>#N/A</v>
      </c>
      <c r="AJ81" s="146" t="e">
        <v>#N/A</v>
      </c>
    </row>
    <row r="82" spans="1:42" ht="12" customHeight="1" x14ac:dyDescent="0.4">
      <c r="A82" s="147">
        <v>39</v>
      </c>
      <c r="B82" s="148" t="s">
        <v>626</v>
      </c>
      <c r="C82" s="149">
        <f>SUM(D82:K82)</f>
        <v>17</v>
      </c>
      <c r="D82" s="149">
        <v>3</v>
      </c>
      <c r="E82" s="149">
        <v>3</v>
      </c>
      <c r="F82" s="149">
        <v>2</v>
      </c>
      <c r="G82" s="149">
        <v>3</v>
      </c>
      <c r="H82" s="149">
        <v>2</v>
      </c>
      <c r="I82" s="149">
        <v>2</v>
      </c>
      <c r="J82" s="150">
        <v>0</v>
      </c>
      <c r="K82" s="149">
        <v>2</v>
      </c>
      <c r="L82" s="149">
        <v>452</v>
      </c>
      <c r="M82" s="149">
        <v>237</v>
      </c>
      <c r="N82" s="149">
        <v>215</v>
      </c>
      <c r="O82" s="149">
        <v>78</v>
      </c>
      <c r="P82" s="149">
        <v>46</v>
      </c>
      <c r="Q82" s="149">
        <v>32</v>
      </c>
      <c r="R82" s="149">
        <v>81</v>
      </c>
      <c r="S82" s="149">
        <v>41</v>
      </c>
      <c r="T82" s="149">
        <v>40</v>
      </c>
      <c r="U82" s="149">
        <v>70</v>
      </c>
      <c r="V82" s="149">
        <v>35</v>
      </c>
      <c r="W82" s="149">
        <v>35</v>
      </c>
      <c r="X82" s="149">
        <v>80</v>
      </c>
      <c r="Y82" s="149">
        <v>35</v>
      </c>
      <c r="Z82" s="149">
        <v>45</v>
      </c>
      <c r="AA82" s="149">
        <v>74</v>
      </c>
      <c r="AB82" s="149">
        <v>39</v>
      </c>
      <c r="AC82" s="149">
        <v>35</v>
      </c>
      <c r="AD82" s="149">
        <v>69</v>
      </c>
      <c r="AE82" s="149">
        <v>41</v>
      </c>
      <c r="AF82" s="149">
        <v>28</v>
      </c>
      <c r="AH82" s="137">
        <f t="shared" si="1"/>
        <v>1039</v>
      </c>
      <c r="AI82" s="146" t="s">
        <v>1741</v>
      </c>
      <c r="AJ82" s="146" t="s">
        <v>798</v>
      </c>
      <c r="AK82" s="136">
        <f>O81</f>
        <v>3</v>
      </c>
      <c r="AL82" s="136">
        <f>R81</f>
        <v>4</v>
      </c>
      <c r="AM82" s="136">
        <f>U81</f>
        <v>1</v>
      </c>
      <c r="AN82" s="136">
        <f>X81</f>
        <v>2</v>
      </c>
      <c r="AO82" s="136">
        <f>AA81</f>
        <v>0</v>
      </c>
      <c r="AP82" s="136">
        <f>AD81</f>
        <v>2</v>
      </c>
    </row>
    <row r="83" spans="1:42" ht="12" customHeight="1" x14ac:dyDescent="0.4">
      <c r="A83" s="142"/>
      <c r="B83" s="142"/>
      <c r="C83" s="143"/>
      <c r="D83" s="143"/>
      <c r="E83" s="143"/>
      <c r="F83" s="143"/>
      <c r="G83" s="143"/>
      <c r="H83" s="143"/>
      <c r="I83" s="143"/>
      <c r="J83" s="144"/>
      <c r="K83" s="145"/>
      <c r="L83" s="145">
        <v>21</v>
      </c>
      <c r="M83" s="145"/>
      <c r="N83" s="145"/>
      <c r="O83" s="145">
        <v>3</v>
      </c>
      <c r="P83" s="145"/>
      <c r="Q83" s="145"/>
      <c r="R83" s="145">
        <v>2</v>
      </c>
      <c r="S83" s="145"/>
      <c r="T83" s="145"/>
      <c r="U83" s="145">
        <v>1</v>
      </c>
      <c r="V83" s="145"/>
      <c r="W83" s="145"/>
      <c r="X83" s="145">
        <v>6</v>
      </c>
      <c r="Y83" s="145"/>
      <c r="Z83" s="145"/>
      <c r="AA83" s="145">
        <v>6</v>
      </c>
      <c r="AB83" s="145"/>
      <c r="AC83" s="145"/>
      <c r="AD83" s="145">
        <v>3</v>
      </c>
      <c r="AE83" s="145"/>
      <c r="AF83" s="145"/>
      <c r="AH83" s="137" t="str">
        <f t="shared" si="1"/>
        <v/>
      </c>
      <c r="AI83" s="146" t="e">
        <v>#N/A</v>
      </c>
      <c r="AJ83" s="146" t="e">
        <v>#N/A</v>
      </c>
    </row>
    <row r="84" spans="1:42" ht="12" customHeight="1" x14ac:dyDescent="0.4">
      <c r="A84" s="147">
        <v>40</v>
      </c>
      <c r="B84" s="148" t="s">
        <v>627</v>
      </c>
      <c r="C84" s="149">
        <f>SUM(D84:K84)</f>
        <v>28</v>
      </c>
      <c r="D84" s="149">
        <v>4</v>
      </c>
      <c r="E84" s="149">
        <v>5</v>
      </c>
      <c r="F84" s="149">
        <v>4</v>
      </c>
      <c r="G84" s="149">
        <v>4</v>
      </c>
      <c r="H84" s="149">
        <v>4</v>
      </c>
      <c r="I84" s="149">
        <v>4</v>
      </c>
      <c r="J84" s="150">
        <v>0</v>
      </c>
      <c r="K84" s="149">
        <v>3</v>
      </c>
      <c r="L84" s="149">
        <v>826</v>
      </c>
      <c r="M84" s="149">
        <v>447</v>
      </c>
      <c r="N84" s="149">
        <v>379</v>
      </c>
      <c r="O84" s="149">
        <v>128</v>
      </c>
      <c r="P84" s="149">
        <v>62</v>
      </c>
      <c r="Q84" s="149">
        <v>66</v>
      </c>
      <c r="R84" s="149">
        <v>143</v>
      </c>
      <c r="S84" s="149">
        <v>80</v>
      </c>
      <c r="T84" s="149">
        <v>63</v>
      </c>
      <c r="U84" s="149">
        <v>134</v>
      </c>
      <c r="V84" s="149">
        <v>76</v>
      </c>
      <c r="W84" s="149">
        <v>58</v>
      </c>
      <c r="X84" s="149">
        <v>130</v>
      </c>
      <c r="Y84" s="149">
        <v>72</v>
      </c>
      <c r="Z84" s="149">
        <v>58</v>
      </c>
      <c r="AA84" s="149">
        <v>151</v>
      </c>
      <c r="AB84" s="149">
        <v>77</v>
      </c>
      <c r="AC84" s="149">
        <v>74</v>
      </c>
      <c r="AD84" s="149">
        <v>140</v>
      </c>
      <c r="AE84" s="149">
        <v>80</v>
      </c>
      <c r="AF84" s="149">
        <v>60</v>
      </c>
      <c r="AH84" s="137">
        <f t="shared" si="1"/>
        <v>1040</v>
      </c>
      <c r="AI84" s="146" t="s">
        <v>1742</v>
      </c>
      <c r="AJ84" s="146" t="s">
        <v>798</v>
      </c>
      <c r="AK84" s="136">
        <f>O83</f>
        <v>3</v>
      </c>
      <c r="AL84" s="136">
        <f>R83</f>
        <v>2</v>
      </c>
      <c r="AM84" s="136">
        <f>U83</f>
        <v>1</v>
      </c>
      <c r="AN84" s="136">
        <f>X83</f>
        <v>6</v>
      </c>
      <c r="AO84" s="136">
        <f>AA83</f>
        <v>6</v>
      </c>
      <c r="AP84" s="136">
        <f>AD83</f>
        <v>3</v>
      </c>
    </row>
    <row r="85" spans="1:42" ht="12" customHeight="1" x14ac:dyDescent="0.4">
      <c r="A85" s="142"/>
      <c r="B85" s="142"/>
      <c r="C85" s="143"/>
      <c r="D85" s="143"/>
      <c r="E85" s="143"/>
      <c r="F85" s="143"/>
      <c r="G85" s="143"/>
      <c r="H85" s="143"/>
      <c r="I85" s="143"/>
      <c r="J85" s="144"/>
      <c r="K85" s="145"/>
      <c r="L85" s="145">
        <v>11</v>
      </c>
      <c r="M85" s="145"/>
      <c r="N85" s="145"/>
      <c r="O85" s="145">
        <v>7</v>
      </c>
      <c r="P85" s="145"/>
      <c r="Q85" s="145"/>
      <c r="R85" s="145">
        <v>0</v>
      </c>
      <c r="S85" s="145"/>
      <c r="T85" s="145"/>
      <c r="U85" s="145">
        <v>1</v>
      </c>
      <c r="V85" s="145"/>
      <c r="W85" s="145"/>
      <c r="X85" s="145">
        <v>0</v>
      </c>
      <c r="Y85" s="145"/>
      <c r="Z85" s="145"/>
      <c r="AA85" s="145">
        <v>2</v>
      </c>
      <c r="AB85" s="145"/>
      <c r="AC85" s="145"/>
      <c r="AD85" s="145">
        <v>1</v>
      </c>
      <c r="AE85" s="145"/>
      <c r="AF85" s="145"/>
      <c r="AH85" s="137" t="str">
        <f t="shared" si="1"/>
        <v/>
      </c>
      <c r="AI85" s="146" t="e">
        <v>#N/A</v>
      </c>
      <c r="AJ85" s="146" t="e">
        <v>#N/A</v>
      </c>
    </row>
    <row r="86" spans="1:42" ht="12" customHeight="1" x14ac:dyDescent="0.4">
      <c r="A86" s="147">
        <v>41</v>
      </c>
      <c r="B86" s="148" t="s">
        <v>628</v>
      </c>
      <c r="C86" s="149">
        <f>SUM(D86:K86)</f>
        <v>17</v>
      </c>
      <c r="D86" s="149">
        <v>3</v>
      </c>
      <c r="E86" s="149">
        <v>2</v>
      </c>
      <c r="F86" s="149">
        <v>3</v>
      </c>
      <c r="G86" s="149">
        <v>3</v>
      </c>
      <c r="H86" s="149">
        <v>2</v>
      </c>
      <c r="I86" s="149">
        <v>2</v>
      </c>
      <c r="J86" s="150">
        <v>0</v>
      </c>
      <c r="K86" s="149">
        <v>2</v>
      </c>
      <c r="L86" s="149">
        <v>453</v>
      </c>
      <c r="M86" s="149">
        <v>217</v>
      </c>
      <c r="N86" s="149">
        <v>236</v>
      </c>
      <c r="O86" s="149">
        <v>92</v>
      </c>
      <c r="P86" s="149">
        <v>45</v>
      </c>
      <c r="Q86" s="149">
        <v>47</v>
      </c>
      <c r="R86" s="149">
        <v>67</v>
      </c>
      <c r="S86" s="149">
        <v>36</v>
      </c>
      <c r="T86" s="149">
        <v>31</v>
      </c>
      <c r="U86" s="149">
        <v>72</v>
      </c>
      <c r="V86" s="149">
        <v>31</v>
      </c>
      <c r="W86" s="149">
        <v>41</v>
      </c>
      <c r="X86" s="149">
        <v>82</v>
      </c>
      <c r="Y86" s="149">
        <v>37</v>
      </c>
      <c r="Z86" s="149">
        <v>45</v>
      </c>
      <c r="AA86" s="149">
        <v>65</v>
      </c>
      <c r="AB86" s="149">
        <v>30</v>
      </c>
      <c r="AC86" s="149">
        <v>35</v>
      </c>
      <c r="AD86" s="149">
        <v>75</v>
      </c>
      <c r="AE86" s="149">
        <v>38</v>
      </c>
      <c r="AF86" s="149">
        <v>37</v>
      </c>
      <c r="AH86" s="137">
        <f t="shared" si="1"/>
        <v>1041</v>
      </c>
      <c r="AI86" s="146" t="s">
        <v>1743</v>
      </c>
      <c r="AJ86" s="146" t="s">
        <v>324</v>
      </c>
      <c r="AK86" s="136">
        <f>O85</f>
        <v>7</v>
      </c>
      <c r="AL86" s="136">
        <f>R85</f>
        <v>0</v>
      </c>
      <c r="AM86" s="136">
        <f>U85</f>
        <v>1</v>
      </c>
      <c r="AN86" s="136">
        <f>X85</f>
        <v>0</v>
      </c>
      <c r="AO86" s="136">
        <f>AA85</f>
        <v>2</v>
      </c>
      <c r="AP86" s="136">
        <f>AD85</f>
        <v>1</v>
      </c>
    </row>
    <row r="87" spans="1:42" ht="12" customHeight="1" x14ac:dyDescent="0.4">
      <c r="A87" s="142"/>
      <c r="B87" s="142"/>
      <c r="C87" s="143"/>
      <c r="D87" s="143"/>
      <c r="E87" s="143"/>
      <c r="F87" s="143"/>
      <c r="G87" s="143"/>
      <c r="H87" s="143"/>
      <c r="I87" s="143"/>
      <c r="J87" s="144"/>
      <c r="K87" s="145"/>
      <c r="L87" s="145">
        <v>50</v>
      </c>
      <c r="M87" s="145"/>
      <c r="N87" s="145"/>
      <c r="O87" s="145">
        <v>9</v>
      </c>
      <c r="P87" s="145"/>
      <c r="Q87" s="145"/>
      <c r="R87" s="145">
        <v>10</v>
      </c>
      <c r="S87" s="145"/>
      <c r="T87" s="145"/>
      <c r="U87" s="145">
        <v>8</v>
      </c>
      <c r="V87" s="145"/>
      <c r="W87" s="145"/>
      <c r="X87" s="145">
        <v>7</v>
      </c>
      <c r="Y87" s="145"/>
      <c r="Z87" s="145"/>
      <c r="AA87" s="145">
        <v>2</v>
      </c>
      <c r="AB87" s="145"/>
      <c r="AC87" s="145"/>
      <c r="AD87" s="145">
        <v>14</v>
      </c>
      <c r="AE87" s="145"/>
      <c r="AF87" s="145"/>
      <c r="AH87" s="137" t="str">
        <f t="shared" si="1"/>
        <v/>
      </c>
      <c r="AI87" s="146" t="e">
        <v>#N/A</v>
      </c>
      <c r="AJ87" s="146" t="e">
        <v>#N/A</v>
      </c>
    </row>
    <row r="88" spans="1:42" ht="12" customHeight="1" x14ac:dyDescent="0.4">
      <c r="A88" s="147">
        <v>42</v>
      </c>
      <c r="B88" s="148" t="s">
        <v>629</v>
      </c>
      <c r="C88" s="149">
        <f>SUM(D88:K88)</f>
        <v>29</v>
      </c>
      <c r="D88" s="149">
        <v>3</v>
      </c>
      <c r="E88" s="149">
        <v>3</v>
      </c>
      <c r="F88" s="149">
        <v>4</v>
      </c>
      <c r="G88" s="149">
        <v>4</v>
      </c>
      <c r="H88" s="149">
        <v>3</v>
      </c>
      <c r="I88" s="149">
        <v>3</v>
      </c>
      <c r="J88" s="150">
        <v>0</v>
      </c>
      <c r="K88" s="149">
        <v>9</v>
      </c>
      <c r="L88" s="149">
        <v>669</v>
      </c>
      <c r="M88" s="149">
        <v>347</v>
      </c>
      <c r="N88" s="149">
        <v>322</v>
      </c>
      <c r="O88" s="149">
        <v>104</v>
      </c>
      <c r="P88" s="149">
        <v>59</v>
      </c>
      <c r="Q88" s="149">
        <v>45</v>
      </c>
      <c r="R88" s="149">
        <v>112</v>
      </c>
      <c r="S88" s="149">
        <v>57</v>
      </c>
      <c r="T88" s="149">
        <v>55</v>
      </c>
      <c r="U88" s="149">
        <v>122</v>
      </c>
      <c r="V88" s="149">
        <v>66</v>
      </c>
      <c r="W88" s="149">
        <v>56</v>
      </c>
      <c r="X88" s="149">
        <v>115</v>
      </c>
      <c r="Y88" s="149">
        <v>58</v>
      </c>
      <c r="Z88" s="149">
        <v>57</v>
      </c>
      <c r="AA88" s="149">
        <v>104</v>
      </c>
      <c r="AB88" s="149">
        <v>48</v>
      </c>
      <c r="AC88" s="149">
        <v>56</v>
      </c>
      <c r="AD88" s="149">
        <v>112</v>
      </c>
      <c r="AE88" s="149">
        <v>59</v>
      </c>
      <c r="AF88" s="149">
        <v>53</v>
      </c>
      <c r="AH88" s="137">
        <f t="shared" si="1"/>
        <v>1042</v>
      </c>
      <c r="AI88" s="146" t="s">
        <v>1744</v>
      </c>
      <c r="AJ88" s="146" t="s">
        <v>795</v>
      </c>
      <c r="AK88" s="136">
        <f>O87</f>
        <v>9</v>
      </c>
      <c r="AL88" s="136">
        <f>R87</f>
        <v>10</v>
      </c>
      <c r="AM88" s="136">
        <f>U87</f>
        <v>8</v>
      </c>
      <c r="AN88" s="136">
        <f>X87</f>
        <v>7</v>
      </c>
      <c r="AO88" s="136">
        <f>AA87</f>
        <v>2</v>
      </c>
      <c r="AP88" s="136">
        <f>AD87</f>
        <v>14</v>
      </c>
    </row>
    <row r="89" spans="1:42" ht="12" customHeight="1" x14ac:dyDescent="0.4">
      <c r="A89" s="142"/>
      <c r="B89" s="142"/>
      <c r="C89" s="143"/>
      <c r="D89" s="143"/>
      <c r="E89" s="143"/>
      <c r="F89" s="143"/>
      <c r="G89" s="143"/>
      <c r="H89" s="143"/>
      <c r="I89" s="143"/>
      <c r="J89" s="144"/>
      <c r="K89" s="145"/>
      <c r="L89" s="145">
        <v>19</v>
      </c>
      <c r="M89" s="145"/>
      <c r="N89" s="145"/>
      <c r="O89" s="145">
        <v>2</v>
      </c>
      <c r="P89" s="145"/>
      <c r="Q89" s="145"/>
      <c r="R89" s="145">
        <v>6</v>
      </c>
      <c r="S89" s="145"/>
      <c r="T89" s="145"/>
      <c r="U89" s="145">
        <v>1</v>
      </c>
      <c r="V89" s="145"/>
      <c r="W89" s="145"/>
      <c r="X89" s="145">
        <v>4</v>
      </c>
      <c r="Y89" s="145"/>
      <c r="Z89" s="145"/>
      <c r="AA89" s="145">
        <v>4</v>
      </c>
      <c r="AB89" s="145"/>
      <c r="AC89" s="145"/>
      <c r="AD89" s="145">
        <v>2</v>
      </c>
      <c r="AE89" s="145"/>
      <c r="AF89" s="145"/>
      <c r="AH89" s="137" t="str">
        <f t="shared" si="1"/>
        <v/>
      </c>
      <c r="AI89" s="146" t="e">
        <v>#N/A</v>
      </c>
      <c r="AJ89" s="146" t="e">
        <v>#N/A</v>
      </c>
    </row>
    <row r="90" spans="1:42" ht="12" customHeight="1" x14ac:dyDescent="0.4">
      <c r="A90" s="147">
        <v>43</v>
      </c>
      <c r="B90" s="148" t="s">
        <v>630</v>
      </c>
      <c r="C90" s="149">
        <f>SUM(D90:K90)</f>
        <v>24</v>
      </c>
      <c r="D90" s="149">
        <v>4</v>
      </c>
      <c r="E90" s="149">
        <v>3</v>
      </c>
      <c r="F90" s="149">
        <v>4</v>
      </c>
      <c r="G90" s="149">
        <v>3</v>
      </c>
      <c r="H90" s="149">
        <v>3</v>
      </c>
      <c r="I90" s="149">
        <v>4</v>
      </c>
      <c r="J90" s="150">
        <v>0</v>
      </c>
      <c r="K90" s="149">
        <v>3</v>
      </c>
      <c r="L90" s="149">
        <v>688</v>
      </c>
      <c r="M90" s="149">
        <v>346</v>
      </c>
      <c r="N90" s="149">
        <v>342</v>
      </c>
      <c r="O90" s="149">
        <v>126</v>
      </c>
      <c r="P90" s="149">
        <v>70</v>
      </c>
      <c r="Q90" s="149">
        <v>56</v>
      </c>
      <c r="R90" s="149">
        <v>110</v>
      </c>
      <c r="S90" s="149">
        <v>47</v>
      </c>
      <c r="T90" s="149">
        <v>63</v>
      </c>
      <c r="U90" s="149">
        <v>120</v>
      </c>
      <c r="V90" s="149">
        <v>63</v>
      </c>
      <c r="W90" s="149">
        <v>57</v>
      </c>
      <c r="X90" s="149">
        <v>99</v>
      </c>
      <c r="Y90" s="149">
        <v>50</v>
      </c>
      <c r="Z90" s="149">
        <v>49</v>
      </c>
      <c r="AA90" s="149">
        <v>109</v>
      </c>
      <c r="AB90" s="149">
        <v>58</v>
      </c>
      <c r="AC90" s="149">
        <v>51</v>
      </c>
      <c r="AD90" s="149">
        <v>124</v>
      </c>
      <c r="AE90" s="149">
        <v>58</v>
      </c>
      <c r="AF90" s="149">
        <v>66</v>
      </c>
      <c r="AH90" s="137">
        <f t="shared" si="1"/>
        <v>1043</v>
      </c>
      <c r="AI90" s="146" t="s">
        <v>1745</v>
      </c>
      <c r="AJ90" s="146" t="s">
        <v>795</v>
      </c>
      <c r="AK90" s="136">
        <f>O89</f>
        <v>2</v>
      </c>
      <c r="AL90" s="136">
        <f>R89</f>
        <v>6</v>
      </c>
      <c r="AM90" s="136">
        <f>U89</f>
        <v>1</v>
      </c>
      <c r="AN90" s="136">
        <f>X89</f>
        <v>4</v>
      </c>
      <c r="AO90" s="136">
        <f>AA89</f>
        <v>4</v>
      </c>
      <c r="AP90" s="136">
        <f>AD89</f>
        <v>2</v>
      </c>
    </row>
    <row r="91" spans="1:42" ht="12" customHeight="1" x14ac:dyDescent="0.4">
      <c r="A91" s="142"/>
      <c r="B91" s="142"/>
      <c r="C91" s="143"/>
      <c r="D91" s="143"/>
      <c r="E91" s="143"/>
      <c r="F91" s="143"/>
      <c r="G91" s="143"/>
      <c r="H91" s="143"/>
      <c r="I91" s="143"/>
      <c r="J91" s="144"/>
      <c r="K91" s="145"/>
      <c r="L91" s="145">
        <v>22</v>
      </c>
      <c r="M91" s="145"/>
      <c r="N91" s="145"/>
      <c r="O91" s="145">
        <v>3</v>
      </c>
      <c r="P91" s="145"/>
      <c r="Q91" s="145"/>
      <c r="R91" s="145">
        <v>3</v>
      </c>
      <c r="S91" s="145"/>
      <c r="T91" s="145"/>
      <c r="U91" s="145">
        <v>3</v>
      </c>
      <c r="V91" s="145"/>
      <c r="W91" s="145"/>
      <c r="X91" s="145">
        <v>3</v>
      </c>
      <c r="Y91" s="145"/>
      <c r="Z91" s="145"/>
      <c r="AA91" s="145">
        <v>6</v>
      </c>
      <c r="AB91" s="145"/>
      <c r="AC91" s="145"/>
      <c r="AD91" s="145">
        <v>4</v>
      </c>
      <c r="AE91" s="145"/>
      <c r="AF91" s="145"/>
      <c r="AH91" s="137" t="str">
        <f t="shared" si="1"/>
        <v/>
      </c>
      <c r="AI91" s="146" t="e">
        <v>#N/A</v>
      </c>
      <c r="AJ91" s="146" t="e">
        <v>#N/A</v>
      </c>
    </row>
    <row r="92" spans="1:42" ht="12" customHeight="1" x14ac:dyDescent="0.4">
      <c r="A92" s="147">
        <v>44</v>
      </c>
      <c r="B92" s="148" t="s">
        <v>631</v>
      </c>
      <c r="C92" s="149">
        <f>SUM(D92:K92)</f>
        <v>37</v>
      </c>
      <c r="D92" s="149">
        <v>6</v>
      </c>
      <c r="E92" s="149">
        <v>6</v>
      </c>
      <c r="F92" s="149">
        <v>5</v>
      </c>
      <c r="G92" s="149">
        <v>6</v>
      </c>
      <c r="H92" s="149">
        <v>5</v>
      </c>
      <c r="I92" s="149">
        <v>5</v>
      </c>
      <c r="J92" s="150">
        <v>0</v>
      </c>
      <c r="K92" s="149">
        <v>4</v>
      </c>
      <c r="L92" s="149">
        <v>1101</v>
      </c>
      <c r="M92" s="149">
        <v>534</v>
      </c>
      <c r="N92" s="149">
        <v>567</v>
      </c>
      <c r="O92" s="149">
        <v>191</v>
      </c>
      <c r="P92" s="149">
        <v>95</v>
      </c>
      <c r="Q92" s="149">
        <v>96</v>
      </c>
      <c r="R92" s="149">
        <v>183</v>
      </c>
      <c r="S92" s="149">
        <v>90</v>
      </c>
      <c r="T92" s="149">
        <v>93</v>
      </c>
      <c r="U92" s="149">
        <v>169</v>
      </c>
      <c r="V92" s="149">
        <v>92</v>
      </c>
      <c r="W92" s="149">
        <v>77</v>
      </c>
      <c r="X92" s="149">
        <v>182</v>
      </c>
      <c r="Y92" s="149">
        <v>83</v>
      </c>
      <c r="Z92" s="149">
        <v>99</v>
      </c>
      <c r="AA92" s="149">
        <v>191</v>
      </c>
      <c r="AB92" s="149">
        <v>77</v>
      </c>
      <c r="AC92" s="149">
        <v>114</v>
      </c>
      <c r="AD92" s="149">
        <v>185</v>
      </c>
      <c r="AE92" s="149">
        <v>97</v>
      </c>
      <c r="AF92" s="149">
        <v>88</v>
      </c>
      <c r="AH92" s="137">
        <f t="shared" si="1"/>
        <v>1044</v>
      </c>
      <c r="AI92" s="146" t="s">
        <v>1746</v>
      </c>
      <c r="AJ92" s="146" t="s">
        <v>795</v>
      </c>
      <c r="AK92" s="136">
        <f>O91</f>
        <v>3</v>
      </c>
      <c r="AL92" s="136">
        <f>R91</f>
        <v>3</v>
      </c>
      <c r="AM92" s="136">
        <f>U91</f>
        <v>3</v>
      </c>
      <c r="AN92" s="136">
        <f>X91</f>
        <v>3</v>
      </c>
      <c r="AO92" s="136">
        <f>AA91</f>
        <v>6</v>
      </c>
      <c r="AP92" s="136">
        <f>AD91</f>
        <v>4</v>
      </c>
    </row>
    <row r="93" spans="1:42" ht="12" customHeight="1" x14ac:dyDescent="0.4">
      <c r="A93" s="142"/>
      <c r="B93" s="142"/>
      <c r="C93" s="143"/>
      <c r="D93" s="143"/>
      <c r="E93" s="143"/>
      <c r="F93" s="143"/>
      <c r="G93" s="143"/>
      <c r="H93" s="143"/>
      <c r="I93" s="143"/>
      <c r="J93" s="144"/>
      <c r="K93" s="145"/>
      <c r="L93" s="145">
        <v>3</v>
      </c>
      <c r="M93" s="145"/>
      <c r="N93" s="145"/>
      <c r="O93" s="145">
        <v>1</v>
      </c>
      <c r="P93" s="145"/>
      <c r="Q93" s="145"/>
      <c r="R93" s="145">
        <v>1</v>
      </c>
      <c r="S93" s="145"/>
      <c r="T93" s="145"/>
      <c r="U93" s="145">
        <v>0</v>
      </c>
      <c r="V93" s="145"/>
      <c r="W93" s="145"/>
      <c r="X93" s="145">
        <v>0</v>
      </c>
      <c r="Y93" s="145"/>
      <c r="Z93" s="145"/>
      <c r="AA93" s="145">
        <v>0</v>
      </c>
      <c r="AB93" s="145"/>
      <c r="AC93" s="145"/>
      <c r="AD93" s="145">
        <v>1</v>
      </c>
      <c r="AE93" s="145"/>
      <c r="AF93" s="145"/>
      <c r="AH93" s="137" t="str">
        <f t="shared" si="1"/>
        <v/>
      </c>
      <c r="AI93" s="146" t="e">
        <v>#N/A</v>
      </c>
      <c r="AJ93" s="146" t="e">
        <v>#N/A</v>
      </c>
    </row>
    <row r="94" spans="1:42" ht="12" customHeight="1" x14ac:dyDescent="0.4">
      <c r="A94" s="147">
        <v>45</v>
      </c>
      <c r="B94" s="148" t="s">
        <v>632</v>
      </c>
      <c r="C94" s="149">
        <f>SUM(D94:K94)</f>
        <v>13</v>
      </c>
      <c r="D94" s="149">
        <v>2</v>
      </c>
      <c r="E94" s="149">
        <v>2</v>
      </c>
      <c r="F94" s="149">
        <v>2</v>
      </c>
      <c r="G94" s="149">
        <v>2</v>
      </c>
      <c r="H94" s="149">
        <v>2</v>
      </c>
      <c r="I94" s="149">
        <v>2</v>
      </c>
      <c r="J94" s="150">
        <v>0</v>
      </c>
      <c r="K94" s="149">
        <v>1</v>
      </c>
      <c r="L94" s="149">
        <v>364</v>
      </c>
      <c r="M94" s="149">
        <v>177</v>
      </c>
      <c r="N94" s="149">
        <v>187</v>
      </c>
      <c r="O94" s="149">
        <v>66</v>
      </c>
      <c r="P94" s="149">
        <v>34</v>
      </c>
      <c r="Q94" s="149">
        <v>32</v>
      </c>
      <c r="R94" s="149">
        <v>57</v>
      </c>
      <c r="S94" s="149">
        <v>22</v>
      </c>
      <c r="T94" s="149">
        <v>35</v>
      </c>
      <c r="U94" s="149">
        <v>59</v>
      </c>
      <c r="V94" s="149">
        <v>31</v>
      </c>
      <c r="W94" s="149">
        <v>28</v>
      </c>
      <c r="X94" s="149">
        <v>62</v>
      </c>
      <c r="Y94" s="149">
        <v>32</v>
      </c>
      <c r="Z94" s="149">
        <v>30</v>
      </c>
      <c r="AA94" s="149">
        <v>58</v>
      </c>
      <c r="AB94" s="149">
        <v>31</v>
      </c>
      <c r="AC94" s="149">
        <v>27</v>
      </c>
      <c r="AD94" s="149">
        <v>62</v>
      </c>
      <c r="AE94" s="149">
        <v>27</v>
      </c>
      <c r="AF94" s="149">
        <v>35</v>
      </c>
      <c r="AH94" s="137">
        <f t="shared" si="1"/>
        <v>1045</v>
      </c>
      <c r="AI94" s="146" t="s">
        <v>1747</v>
      </c>
      <c r="AJ94" s="146" t="s">
        <v>798</v>
      </c>
      <c r="AK94" s="136">
        <f>O93</f>
        <v>1</v>
      </c>
      <c r="AL94" s="136">
        <f>R93</f>
        <v>1</v>
      </c>
      <c r="AM94" s="136">
        <f>U93</f>
        <v>0</v>
      </c>
      <c r="AN94" s="136">
        <f>X93</f>
        <v>0</v>
      </c>
      <c r="AO94" s="136">
        <f>AA93</f>
        <v>0</v>
      </c>
      <c r="AP94" s="136">
        <f>AD93</f>
        <v>1</v>
      </c>
    </row>
    <row r="95" spans="1:42" ht="12" customHeight="1" x14ac:dyDescent="0.4">
      <c r="A95" s="142"/>
      <c r="B95" s="142"/>
      <c r="C95" s="143"/>
      <c r="D95" s="143"/>
      <c r="E95" s="143"/>
      <c r="F95" s="143"/>
      <c r="G95" s="143"/>
      <c r="H95" s="143"/>
      <c r="I95" s="143"/>
      <c r="J95" s="144"/>
      <c r="K95" s="145"/>
      <c r="L95" s="145">
        <v>21</v>
      </c>
      <c r="M95" s="145"/>
      <c r="N95" s="145"/>
      <c r="O95" s="145">
        <v>2</v>
      </c>
      <c r="P95" s="145"/>
      <c r="Q95" s="145"/>
      <c r="R95" s="145">
        <v>2</v>
      </c>
      <c r="S95" s="145"/>
      <c r="T95" s="145"/>
      <c r="U95" s="145">
        <v>5</v>
      </c>
      <c r="V95" s="145"/>
      <c r="W95" s="145"/>
      <c r="X95" s="145">
        <v>3</v>
      </c>
      <c r="Y95" s="145"/>
      <c r="Z95" s="145"/>
      <c r="AA95" s="145">
        <v>6</v>
      </c>
      <c r="AB95" s="145"/>
      <c r="AC95" s="145"/>
      <c r="AD95" s="145">
        <v>3</v>
      </c>
      <c r="AE95" s="145"/>
      <c r="AF95" s="145"/>
      <c r="AH95" s="137" t="str">
        <f t="shared" si="1"/>
        <v/>
      </c>
      <c r="AI95" s="146" t="e">
        <v>#N/A</v>
      </c>
      <c r="AJ95" s="146" t="e">
        <v>#N/A</v>
      </c>
    </row>
    <row r="96" spans="1:42" ht="12" customHeight="1" x14ac:dyDescent="0.4">
      <c r="A96" s="147">
        <v>46</v>
      </c>
      <c r="B96" s="148" t="s">
        <v>633</v>
      </c>
      <c r="C96" s="149">
        <f>SUM(D96:K96)</f>
        <v>21</v>
      </c>
      <c r="D96" s="149">
        <v>3</v>
      </c>
      <c r="E96" s="149">
        <v>3</v>
      </c>
      <c r="F96" s="149">
        <v>4</v>
      </c>
      <c r="G96" s="149">
        <v>3</v>
      </c>
      <c r="H96" s="149">
        <v>3</v>
      </c>
      <c r="I96" s="149">
        <v>2</v>
      </c>
      <c r="J96" s="150">
        <v>0</v>
      </c>
      <c r="K96" s="149">
        <v>3</v>
      </c>
      <c r="L96" s="149">
        <v>611</v>
      </c>
      <c r="M96" s="149">
        <v>302</v>
      </c>
      <c r="N96" s="149">
        <v>309</v>
      </c>
      <c r="O96" s="149">
        <v>103</v>
      </c>
      <c r="P96" s="149">
        <v>51</v>
      </c>
      <c r="Q96" s="149">
        <v>52</v>
      </c>
      <c r="R96" s="149">
        <v>102</v>
      </c>
      <c r="S96" s="149">
        <v>50</v>
      </c>
      <c r="T96" s="149">
        <v>52</v>
      </c>
      <c r="U96" s="149">
        <v>123</v>
      </c>
      <c r="V96" s="149">
        <v>63</v>
      </c>
      <c r="W96" s="149">
        <v>60</v>
      </c>
      <c r="X96" s="149">
        <v>107</v>
      </c>
      <c r="Y96" s="149">
        <v>45</v>
      </c>
      <c r="Z96" s="149">
        <v>62</v>
      </c>
      <c r="AA96" s="149">
        <v>93</v>
      </c>
      <c r="AB96" s="149">
        <v>49</v>
      </c>
      <c r="AC96" s="149">
        <v>44</v>
      </c>
      <c r="AD96" s="149">
        <v>83</v>
      </c>
      <c r="AE96" s="149">
        <v>44</v>
      </c>
      <c r="AF96" s="149">
        <v>39</v>
      </c>
      <c r="AH96" s="137">
        <f t="shared" si="1"/>
        <v>1046</v>
      </c>
      <c r="AI96" s="146" t="s">
        <v>1748</v>
      </c>
      <c r="AJ96" s="146" t="s">
        <v>224</v>
      </c>
      <c r="AK96" s="136">
        <f>O95</f>
        <v>2</v>
      </c>
      <c r="AL96" s="136">
        <f>R95</f>
        <v>2</v>
      </c>
      <c r="AM96" s="136">
        <f>U95</f>
        <v>5</v>
      </c>
      <c r="AN96" s="136">
        <f>X95</f>
        <v>3</v>
      </c>
      <c r="AO96" s="136">
        <f>AA95</f>
        <v>6</v>
      </c>
      <c r="AP96" s="136">
        <f>AD95</f>
        <v>3</v>
      </c>
    </row>
    <row r="97" spans="1:42" ht="12" customHeight="1" x14ac:dyDescent="0.4">
      <c r="A97" s="142"/>
      <c r="B97" s="142"/>
      <c r="C97" s="143"/>
      <c r="D97" s="143"/>
      <c r="E97" s="143"/>
      <c r="F97" s="143"/>
      <c r="G97" s="143"/>
      <c r="H97" s="143"/>
      <c r="I97" s="143"/>
      <c r="J97" s="144"/>
      <c r="K97" s="145"/>
      <c r="L97" s="145">
        <v>18</v>
      </c>
      <c r="M97" s="145"/>
      <c r="N97" s="145"/>
      <c r="O97" s="145">
        <v>5</v>
      </c>
      <c r="P97" s="145"/>
      <c r="Q97" s="145"/>
      <c r="R97" s="145">
        <v>4</v>
      </c>
      <c r="S97" s="145"/>
      <c r="T97" s="145"/>
      <c r="U97" s="145">
        <v>0</v>
      </c>
      <c r="V97" s="145"/>
      <c r="W97" s="145"/>
      <c r="X97" s="145">
        <v>7</v>
      </c>
      <c r="Y97" s="145"/>
      <c r="Z97" s="145"/>
      <c r="AA97" s="145">
        <v>1</v>
      </c>
      <c r="AB97" s="145"/>
      <c r="AC97" s="145"/>
      <c r="AD97" s="145">
        <v>1</v>
      </c>
      <c r="AE97" s="145"/>
      <c r="AF97" s="145"/>
      <c r="AH97" s="137" t="str">
        <f t="shared" si="1"/>
        <v/>
      </c>
      <c r="AI97" s="146" t="e">
        <v>#N/A</v>
      </c>
      <c r="AJ97" s="146" t="e">
        <v>#N/A</v>
      </c>
    </row>
    <row r="98" spans="1:42" ht="12" customHeight="1" x14ac:dyDescent="0.4">
      <c r="A98" s="147">
        <v>47</v>
      </c>
      <c r="B98" s="148" t="s">
        <v>634</v>
      </c>
      <c r="C98" s="149">
        <f>SUM(D98:K98)</f>
        <v>30</v>
      </c>
      <c r="D98" s="149">
        <v>4</v>
      </c>
      <c r="E98" s="149">
        <v>5</v>
      </c>
      <c r="F98" s="149">
        <v>5</v>
      </c>
      <c r="G98" s="149">
        <v>5</v>
      </c>
      <c r="H98" s="149">
        <v>4</v>
      </c>
      <c r="I98" s="149">
        <v>4</v>
      </c>
      <c r="J98" s="150">
        <v>0</v>
      </c>
      <c r="K98" s="149">
        <v>3</v>
      </c>
      <c r="L98" s="149">
        <v>837</v>
      </c>
      <c r="M98" s="149">
        <v>416</v>
      </c>
      <c r="N98" s="149">
        <v>421</v>
      </c>
      <c r="O98" s="149">
        <v>125</v>
      </c>
      <c r="P98" s="149">
        <v>62</v>
      </c>
      <c r="Q98" s="149">
        <v>63</v>
      </c>
      <c r="R98" s="149">
        <v>151</v>
      </c>
      <c r="S98" s="149">
        <v>78</v>
      </c>
      <c r="T98" s="149">
        <v>73</v>
      </c>
      <c r="U98" s="149">
        <v>141</v>
      </c>
      <c r="V98" s="149">
        <v>59</v>
      </c>
      <c r="W98" s="149">
        <v>82</v>
      </c>
      <c r="X98" s="149">
        <v>148</v>
      </c>
      <c r="Y98" s="149">
        <v>75</v>
      </c>
      <c r="Z98" s="149">
        <v>73</v>
      </c>
      <c r="AA98" s="149">
        <v>135</v>
      </c>
      <c r="AB98" s="149">
        <v>71</v>
      </c>
      <c r="AC98" s="149">
        <v>64</v>
      </c>
      <c r="AD98" s="149">
        <v>137</v>
      </c>
      <c r="AE98" s="149">
        <v>71</v>
      </c>
      <c r="AF98" s="149">
        <v>66</v>
      </c>
      <c r="AH98" s="137">
        <f t="shared" si="1"/>
        <v>1047</v>
      </c>
      <c r="AI98" s="146" t="s">
        <v>1749</v>
      </c>
      <c r="AJ98" s="146" t="s">
        <v>224</v>
      </c>
      <c r="AK98" s="136">
        <f>O97</f>
        <v>5</v>
      </c>
      <c r="AL98" s="136">
        <f>R97</f>
        <v>4</v>
      </c>
      <c r="AM98" s="136">
        <f>U97</f>
        <v>0</v>
      </c>
      <c r="AN98" s="136">
        <f>X97</f>
        <v>7</v>
      </c>
      <c r="AO98" s="136">
        <f>AA97</f>
        <v>1</v>
      </c>
      <c r="AP98" s="136">
        <f>AD97</f>
        <v>1</v>
      </c>
    </row>
    <row r="99" spans="1:42" ht="12" customHeight="1" x14ac:dyDescent="0.4">
      <c r="A99" s="142"/>
      <c r="B99" s="142"/>
      <c r="C99" s="143"/>
      <c r="D99" s="143"/>
      <c r="E99" s="143"/>
      <c r="F99" s="143"/>
      <c r="G99" s="143"/>
      <c r="H99" s="143"/>
      <c r="I99" s="143"/>
      <c r="J99" s="144"/>
      <c r="K99" s="145"/>
      <c r="L99" s="145">
        <v>21</v>
      </c>
      <c r="M99" s="145"/>
      <c r="N99" s="145"/>
      <c r="O99" s="145">
        <v>3</v>
      </c>
      <c r="P99" s="145"/>
      <c r="Q99" s="145"/>
      <c r="R99" s="145">
        <v>3</v>
      </c>
      <c r="S99" s="145"/>
      <c r="T99" s="145"/>
      <c r="U99" s="145">
        <v>3</v>
      </c>
      <c r="V99" s="145"/>
      <c r="W99" s="145"/>
      <c r="X99" s="145">
        <v>4</v>
      </c>
      <c r="Y99" s="145"/>
      <c r="Z99" s="145"/>
      <c r="AA99" s="145">
        <v>2</v>
      </c>
      <c r="AB99" s="145"/>
      <c r="AC99" s="145"/>
      <c r="AD99" s="145">
        <v>6</v>
      </c>
      <c r="AE99" s="145"/>
      <c r="AF99" s="145"/>
      <c r="AH99" s="137" t="str">
        <f t="shared" si="1"/>
        <v/>
      </c>
      <c r="AI99" s="146" t="e">
        <v>#N/A</v>
      </c>
      <c r="AJ99" s="146" t="e">
        <v>#N/A</v>
      </c>
    </row>
    <row r="100" spans="1:42" ht="12" customHeight="1" x14ac:dyDescent="0.4">
      <c r="A100" s="147">
        <v>48</v>
      </c>
      <c r="B100" s="148" t="s">
        <v>635</v>
      </c>
      <c r="C100" s="149">
        <f>SUM(D100:K100)</f>
        <v>32</v>
      </c>
      <c r="D100" s="149">
        <v>5</v>
      </c>
      <c r="E100" s="149">
        <v>5</v>
      </c>
      <c r="F100" s="149">
        <v>5</v>
      </c>
      <c r="G100" s="149">
        <v>5</v>
      </c>
      <c r="H100" s="149">
        <v>5</v>
      </c>
      <c r="I100" s="149">
        <v>4</v>
      </c>
      <c r="J100" s="150">
        <v>0</v>
      </c>
      <c r="K100" s="149">
        <v>3</v>
      </c>
      <c r="L100" s="149">
        <v>955</v>
      </c>
      <c r="M100" s="149">
        <v>495</v>
      </c>
      <c r="N100" s="149">
        <v>460</v>
      </c>
      <c r="O100" s="149">
        <v>167</v>
      </c>
      <c r="P100" s="149">
        <v>87</v>
      </c>
      <c r="Q100" s="149">
        <v>80</v>
      </c>
      <c r="R100" s="149">
        <v>157</v>
      </c>
      <c r="S100" s="149">
        <v>83</v>
      </c>
      <c r="T100" s="149">
        <v>74</v>
      </c>
      <c r="U100" s="149">
        <v>147</v>
      </c>
      <c r="V100" s="149">
        <v>80</v>
      </c>
      <c r="W100" s="149">
        <v>67</v>
      </c>
      <c r="X100" s="149">
        <v>157</v>
      </c>
      <c r="Y100" s="149">
        <v>81</v>
      </c>
      <c r="Z100" s="149">
        <v>76</v>
      </c>
      <c r="AA100" s="149">
        <v>164</v>
      </c>
      <c r="AB100" s="149">
        <v>83</v>
      </c>
      <c r="AC100" s="149">
        <v>81</v>
      </c>
      <c r="AD100" s="149">
        <v>163</v>
      </c>
      <c r="AE100" s="149">
        <v>81</v>
      </c>
      <c r="AF100" s="149">
        <v>82</v>
      </c>
      <c r="AH100" s="137">
        <f t="shared" si="1"/>
        <v>1048</v>
      </c>
      <c r="AI100" s="146" t="s">
        <v>1750</v>
      </c>
      <c r="AJ100" s="146" t="s">
        <v>224</v>
      </c>
      <c r="AK100" s="136">
        <f>O99</f>
        <v>3</v>
      </c>
      <c r="AL100" s="136">
        <f>R99</f>
        <v>3</v>
      </c>
      <c r="AM100" s="136">
        <f>U99</f>
        <v>3</v>
      </c>
      <c r="AN100" s="136">
        <f>X99</f>
        <v>4</v>
      </c>
      <c r="AO100" s="136">
        <f>AA99</f>
        <v>2</v>
      </c>
      <c r="AP100" s="136">
        <f>AD99</f>
        <v>6</v>
      </c>
    </row>
    <row r="101" spans="1:42" ht="12" customHeight="1" x14ac:dyDescent="0.4">
      <c r="A101" s="142"/>
      <c r="B101" s="142"/>
      <c r="C101" s="143"/>
      <c r="D101" s="143"/>
      <c r="E101" s="143"/>
      <c r="F101" s="143"/>
      <c r="G101" s="143"/>
      <c r="H101" s="143"/>
      <c r="I101" s="143"/>
      <c r="J101" s="144"/>
      <c r="K101" s="145"/>
      <c r="L101" s="145">
        <v>14</v>
      </c>
      <c r="M101" s="145"/>
      <c r="N101" s="145"/>
      <c r="O101" s="145">
        <v>4</v>
      </c>
      <c r="P101" s="145"/>
      <c r="Q101" s="145"/>
      <c r="R101" s="145">
        <v>3</v>
      </c>
      <c r="S101" s="145"/>
      <c r="T101" s="145"/>
      <c r="U101" s="145">
        <v>4</v>
      </c>
      <c r="V101" s="145"/>
      <c r="W101" s="145"/>
      <c r="X101" s="145">
        <v>1</v>
      </c>
      <c r="Y101" s="145"/>
      <c r="Z101" s="145"/>
      <c r="AA101" s="145">
        <v>0</v>
      </c>
      <c r="AB101" s="145"/>
      <c r="AC101" s="145"/>
      <c r="AD101" s="145">
        <v>2</v>
      </c>
      <c r="AE101" s="145"/>
      <c r="AF101" s="145"/>
      <c r="AH101" s="137" t="str">
        <f t="shared" si="1"/>
        <v/>
      </c>
      <c r="AI101" s="146" t="e">
        <v>#N/A</v>
      </c>
      <c r="AJ101" s="146" t="e">
        <v>#N/A</v>
      </c>
    </row>
    <row r="102" spans="1:42" ht="12" customHeight="1" x14ac:dyDescent="0.4">
      <c r="A102" s="147">
        <v>49</v>
      </c>
      <c r="B102" s="148" t="s">
        <v>636</v>
      </c>
      <c r="C102" s="149">
        <f>SUM(D102:K102)</f>
        <v>21</v>
      </c>
      <c r="D102" s="149">
        <v>4</v>
      </c>
      <c r="E102" s="149">
        <v>3</v>
      </c>
      <c r="F102" s="149">
        <v>3</v>
      </c>
      <c r="G102" s="149">
        <v>3</v>
      </c>
      <c r="H102" s="149">
        <v>3</v>
      </c>
      <c r="I102" s="149">
        <v>3</v>
      </c>
      <c r="J102" s="150">
        <v>0</v>
      </c>
      <c r="K102" s="149">
        <v>2</v>
      </c>
      <c r="L102" s="149">
        <v>608</v>
      </c>
      <c r="M102" s="149">
        <v>304</v>
      </c>
      <c r="N102" s="149">
        <v>304</v>
      </c>
      <c r="O102" s="149">
        <v>114</v>
      </c>
      <c r="P102" s="149">
        <v>43</v>
      </c>
      <c r="Q102" s="149">
        <v>71</v>
      </c>
      <c r="R102" s="149">
        <v>104</v>
      </c>
      <c r="S102" s="149">
        <v>47</v>
      </c>
      <c r="T102" s="149">
        <v>57</v>
      </c>
      <c r="U102" s="149">
        <v>88</v>
      </c>
      <c r="V102" s="149">
        <v>52</v>
      </c>
      <c r="W102" s="149">
        <v>36</v>
      </c>
      <c r="X102" s="149">
        <v>96</v>
      </c>
      <c r="Y102" s="149">
        <v>57</v>
      </c>
      <c r="Z102" s="149">
        <v>39</v>
      </c>
      <c r="AA102" s="149">
        <v>112</v>
      </c>
      <c r="AB102" s="149">
        <v>63</v>
      </c>
      <c r="AC102" s="149">
        <v>49</v>
      </c>
      <c r="AD102" s="149">
        <v>94</v>
      </c>
      <c r="AE102" s="149">
        <v>42</v>
      </c>
      <c r="AF102" s="149">
        <v>52</v>
      </c>
      <c r="AH102" s="137">
        <f t="shared" si="1"/>
        <v>1049</v>
      </c>
      <c r="AI102" s="146" t="s">
        <v>1751</v>
      </c>
      <c r="AJ102" s="146" t="s">
        <v>224</v>
      </c>
      <c r="AK102" s="136">
        <f>O101</f>
        <v>4</v>
      </c>
      <c r="AL102" s="136">
        <f>R101</f>
        <v>3</v>
      </c>
      <c r="AM102" s="136">
        <f>U101</f>
        <v>4</v>
      </c>
      <c r="AN102" s="136">
        <f>X101</f>
        <v>1</v>
      </c>
      <c r="AO102" s="136">
        <f>AA101</f>
        <v>0</v>
      </c>
      <c r="AP102" s="136">
        <f>AD101</f>
        <v>2</v>
      </c>
    </row>
    <row r="103" spans="1:42" ht="12" customHeight="1" x14ac:dyDescent="0.4">
      <c r="A103" s="142"/>
      <c r="B103" s="142"/>
      <c r="C103" s="143"/>
      <c r="D103" s="143"/>
      <c r="E103" s="143"/>
      <c r="F103" s="143"/>
      <c r="G103" s="143"/>
      <c r="H103" s="143"/>
      <c r="I103" s="143"/>
      <c r="J103" s="144"/>
      <c r="K103" s="145"/>
      <c r="L103" s="145">
        <v>21</v>
      </c>
      <c r="M103" s="145"/>
      <c r="N103" s="145"/>
      <c r="O103" s="145">
        <v>5</v>
      </c>
      <c r="P103" s="145"/>
      <c r="Q103" s="145"/>
      <c r="R103" s="145">
        <v>2</v>
      </c>
      <c r="S103" s="145"/>
      <c r="T103" s="145"/>
      <c r="U103" s="145">
        <v>5</v>
      </c>
      <c r="V103" s="145"/>
      <c r="W103" s="145"/>
      <c r="X103" s="145">
        <v>4</v>
      </c>
      <c r="Y103" s="145"/>
      <c r="Z103" s="145"/>
      <c r="AA103" s="145">
        <v>2</v>
      </c>
      <c r="AB103" s="145"/>
      <c r="AC103" s="145"/>
      <c r="AD103" s="145">
        <v>3</v>
      </c>
      <c r="AE103" s="145"/>
      <c r="AF103" s="145"/>
      <c r="AH103" s="137" t="str">
        <f t="shared" si="1"/>
        <v/>
      </c>
      <c r="AI103" s="146" t="e">
        <v>#N/A</v>
      </c>
      <c r="AJ103" s="146" t="e">
        <v>#N/A</v>
      </c>
    </row>
    <row r="104" spans="1:42" ht="12" customHeight="1" x14ac:dyDescent="0.4">
      <c r="A104" s="147">
        <v>50</v>
      </c>
      <c r="B104" s="148" t="s">
        <v>637</v>
      </c>
      <c r="C104" s="149">
        <f>SUM(D104:K104)</f>
        <v>30</v>
      </c>
      <c r="D104" s="149">
        <v>5</v>
      </c>
      <c r="E104" s="149">
        <v>4</v>
      </c>
      <c r="F104" s="149">
        <v>5</v>
      </c>
      <c r="G104" s="149">
        <v>4</v>
      </c>
      <c r="H104" s="149">
        <v>4</v>
      </c>
      <c r="I104" s="149">
        <v>5</v>
      </c>
      <c r="J104" s="150">
        <v>0</v>
      </c>
      <c r="K104" s="149">
        <v>3</v>
      </c>
      <c r="L104" s="149">
        <v>940</v>
      </c>
      <c r="M104" s="149">
        <v>469</v>
      </c>
      <c r="N104" s="149">
        <v>471</v>
      </c>
      <c r="O104" s="149">
        <v>179</v>
      </c>
      <c r="P104" s="149">
        <v>97</v>
      </c>
      <c r="Q104" s="149">
        <v>82</v>
      </c>
      <c r="R104" s="149">
        <v>140</v>
      </c>
      <c r="S104" s="149">
        <v>70</v>
      </c>
      <c r="T104" s="149">
        <v>70</v>
      </c>
      <c r="U104" s="149">
        <v>180</v>
      </c>
      <c r="V104" s="149">
        <v>89</v>
      </c>
      <c r="W104" s="149">
        <v>91</v>
      </c>
      <c r="X104" s="149">
        <v>144</v>
      </c>
      <c r="Y104" s="149">
        <v>66</v>
      </c>
      <c r="Z104" s="149">
        <v>78</v>
      </c>
      <c r="AA104" s="149">
        <v>132</v>
      </c>
      <c r="AB104" s="149">
        <v>64</v>
      </c>
      <c r="AC104" s="149">
        <v>68</v>
      </c>
      <c r="AD104" s="149">
        <v>165</v>
      </c>
      <c r="AE104" s="149">
        <v>83</v>
      </c>
      <c r="AF104" s="149">
        <v>82</v>
      </c>
      <c r="AH104" s="137">
        <f t="shared" si="1"/>
        <v>1050</v>
      </c>
      <c r="AI104" s="146" t="s">
        <v>1752</v>
      </c>
      <c r="AJ104" s="146" t="s">
        <v>795</v>
      </c>
      <c r="AK104" s="136">
        <f>O103</f>
        <v>5</v>
      </c>
      <c r="AL104" s="136">
        <f>R103</f>
        <v>2</v>
      </c>
      <c r="AM104" s="136">
        <f>U103</f>
        <v>5</v>
      </c>
      <c r="AN104" s="136">
        <f>X103</f>
        <v>4</v>
      </c>
      <c r="AO104" s="136">
        <f>AA103</f>
        <v>2</v>
      </c>
      <c r="AP104" s="136">
        <f>AD103</f>
        <v>3</v>
      </c>
    </row>
    <row r="105" spans="1:42" ht="12" customHeight="1" x14ac:dyDescent="0.4">
      <c r="A105" s="142"/>
      <c r="B105" s="142"/>
      <c r="C105" s="143"/>
      <c r="D105" s="143"/>
      <c r="E105" s="143"/>
      <c r="F105" s="143"/>
      <c r="G105" s="143"/>
      <c r="H105" s="143"/>
      <c r="I105" s="143"/>
      <c r="J105" s="144"/>
      <c r="K105" s="145"/>
      <c r="L105" s="145">
        <v>7</v>
      </c>
      <c r="M105" s="145"/>
      <c r="N105" s="145"/>
      <c r="O105" s="145">
        <v>1</v>
      </c>
      <c r="P105" s="145"/>
      <c r="Q105" s="145"/>
      <c r="R105" s="145">
        <v>2</v>
      </c>
      <c r="S105" s="145"/>
      <c r="T105" s="145"/>
      <c r="U105" s="145">
        <v>2</v>
      </c>
      <c r="V105" s="145"/>
      <c r="W105" s="145"/>
      <c r="X105" s="145">
        <v>2</v>
      </c>
      <c r="Y105" s="145"/>
      <c r="Z105" s="145"/>
      <c r="AA105" s="145">
        <v>0</v>
      </c>
      <c r="AB105" s="145"/>
      <c r="AC105" s="145"/>
      <c r="AD105" s="145">
        <v>0</v>
      </c>
      <c r="AE105" s="145"/>
      <c r="AF105" s="145"/>
      <c r="AH105" s="137" t="str">
        <f t="shared" si="1"/>
        <v/>
      </c>
      <c r="AI105" s="146" t="e">
        <v>#N/A</v>
      </c>
      <c r="AJ105" s="146" t="e">
        <v>#N/A</v>
      </c>
    </row>
    <row r="106" spans="1:42" ht="12" customHeight="1" x14ac:dyDescent="0.4">
      <c r="A106" s="147">
        <v>51</v>
      </c>
      <c r="B106" s="148" t="s">
        <v>638</v>
      </c>
      <c r="C106" s="149">
        <f>SUM(D106:K106)</f>
        <v>10</v>
      </c>
      <c r="D106" s="149">
        <v>1</v>
      </c>
      <c r="E106" s="149">
        <v>2</v>
      </c>
      <c r="F106" s="149">
        <v>2</v>
      </c>
      <c r="G106" s="149">
        <v>2</v>
      </c>
      <c r="H106" s="149">
        <v>1</v>
      </c>
      <c r="I106" s="149">
        <v>1</v>
      </c>
      <c r="J106" s="150">
        <v>0</v>
      </c>
      <c r="K106" s="149">
        <v>1</v>
      </c>
      <c r="L106" s="149">
        <v>227</v>
      </c>
      <c r="M106" s="149">
        <v>123</v>
      </c>
      <c r="N106" s="149">
        <v>104</v>
      </c>
      <c r="O106" s="149">
        <v>30</v>
      </c>
      <c r="P106" s="149">
        <v>17</v>
      </c>
      <c r="Q106" s="149">
        <v>13</v>
      </c>
      <c r="R106" s="149">
        <v>49</v>
      </c>
      <c r="S106" s="149">
        <v>24</v>
      </c>
      <c r="T106" s="149">
        <v>25</v>
      </c>
      <c r="U106" s="149">
        <v>40</v>
      </c>
      <c r="V106" s="149">
        <v>17</v>
      </c>
      <c r="W106" s="149">
        <v>23</v>
      </c>
      <c r="X106" s="149">
        <v>44</v>
      </c>
      <c r="Y106" s="149">
        <v>31</v>
      </c>
      <c r="Z106" s="149">
        <v>13</v>
      </c>
      <c r="AA106" s="149">
        <v>36</v>
      </c>
      <c r="AB106" s="149">
        <v>21</v>
      </c>
      <c r="AC106" s="149">
        <v>15</v>
      </c>
      <c r="AD106" s="149">
        <v>28</v>
      </c>
      <c r="AE106" s="149">
        <v>13</v>
      </c>
      <c r="AF106" s="149">
        <v>15</v>
      </c>
      <c r="AH106" s="137">
        <f t="shared" si="1"/>
        <v>1051</v>
      </c>
      <c r="AI106" s="146" t="s">
        <v>1753</v>
      </c>
      <c r="AJ106" s="146" t="s">
        <v>224</v>
      </c>
      <c r="AK106" s="136">
        <f>O105</f>
        <v>1</v>
      </c>
      <c r="AL106" s="136">
        <f>R105</f>
        <v>2</v>
      </c>
      <c r="AM106" s="136">
        <f>U105</f>
        <v>2</v>
      </c>
      <c r="AN106" s="136">
        <f>X105</f>
        <v>2</v>
      </c>
      <c r="AO106" s="136">
        <f>AA105</f>
        <v>0</v>
      </c>
      <c r="AP106" s="136">
        <f>AD105</f>
        <v>0</v>
      </c>
    </row>
    <row r="107" spans="1:42" ht="12" customHeight="1" x14ac:dyDescent="0.4">
      <c r="A107" s="142"/>
      <c r="B107" s="142"/>
      <c r="C107" s="143"/>
      <c r="D107" s="143"/>
      <c r="E107" s="143"/>
      <c r="F107" s="143"/>
      <c r="G107" s="143"/>
      <c r="H107" s="143"/>
      <c r="I107" s="143"/>
      <c r="J107" s="144"/>
      <c r="K107" s="145"/>
      <c r="L107" s="145">
        <v>10</v>
      </c>
      <c r="M107" s="145"/>
      <c r="N107" s="145"/>
      <c r="O107" s="145">
        <v>3</v>
      </c>
      <c r="P107" s="145"/>
      <c r="Q107" s="145"/>
      <c r="R107" s="145">
        <v>2</v>
      </c>
      <c r="S107" s="145"/>
      <c r="T107" s="145"/>
      <c r="U107" s="145">
        <v>3</v>
      </c>
      <c r="V107" s="145"/>
      <c r="W107" s="145"/>
      <c r="X107" s="145">
        <v>1</v>
      </c>
      <c r="Y107" s="145"/>
      <c r="Z107" s="145"/>
      <c r="AA107" s="145">
        <v>1</v>
      </c>
      <c r="AB107" s="145"/>
      <c r="AC107" s="145"/>
      <c r="AD107" s="145">
        <v>0</v>
      </c>
      <c r="AE107" s="145"/>
      <c r="AF107" s="145"/>
      <c r="AH107" s="137" t="str">
        <f t="shared" si="1"/>
        <v/>
      </c>
      <c r="AI107" s="146" t="e">
        <v>#N/A</v>
      </c>
      <c r="AJ107" s="146" t="e">
        <v>#N/A</v>
      </c>
    </row>
    <row r="108" spans="1:42" ht="12" customHeight="1" x14ac:dyDescent="0.4">
      <c r="A108" s="147">
        <v>52</v>
      </c>
      <c r="B108" s="148" t="s">
        <v>639</v>
      </c>
      <c r="C108" s="149">
        <f>SUM(D108:K108)</f>
        <v>24</v>
      </c>
      <c r="D108" s="149">
        <v>4</v>
      </c>
      <c r="E108" s="149">
        <v>4</v>
      </c>
      <c r="F108" s="149">
        <v>4</v>
      </c>
      <c r="G108" s="149">
        <v>4</v>
      </c>
      <c r="H108" s="149">
        <v>3</v>
      </c>
      <c r="I108" s="149">
        <v>3</v>
      </c>
      <c r="J108" s="150">
        <v>0</v>
      </c>
      <c r="K108" s="149">
        <v>2</v>
      </c>
      <c r="L108" s="149">
        <v>724</v>
      </c>
      <c r="M108" s="149">
        <v>382</v>
      </c>
      <c r="N108" s="149">
        <v>342</v>
      </c>
      <c r="O108" s="149">
        <v>130</v>
      </c>
      <c r="P108" s="149">
        <v>72</v>
      </c>
      <c r="Q108" s="149">
        <v>58</v>
      </c>
      <c r="R108" s="149">
        <v>130</v>
      </c>
      <c r="S108" s="149">
        <v>71</v>
      </c>
      <c r="T108" s="149">
        <v>59</v>
      </c>
      <c r="U108" s="149">
        <v>123</v>
      </c>
      <c r="V108" s="149">
        <v>58</v>
      </c>
      <c r="W108" s="149">
        <v>65</v>
      </c>
      <c r="X108" s="149">
        <v>130</v>
      </c>
      <c r="Y108" s="149">
        <v>70</v>
      </c>
      <c r="Z108" s="149">
        <v>60</v>
      </c>
      <c r="AA108" s="149">
        <v>116</v>
      </c>
      <c r="AB108" s="149">
        <v>66</v>
      </c>
      <c r="AC108" s="149">
        <v>50</v>
      </c>
      <c r="AD108" s="149">
        <v>95</v>
      </c>
      <c r="AE108" s="149">
        <v>45</v>
      </c>
      <c r="AF108" s="149">
        <v>50</v>
      </c>
      <c r="AH108" s="137">
        <f t="shared" si="1"/>
        <v>1052</v>
      </c>
      <c r="AI108" s="146" t="s">
        <v>1754</v>
      </c>
      <c r="AJ108" s="146" t="s">
        <v>797</v>
      </c>
      <c r="AK108" s="136">
        <f>O107</f>
        <v>3</v>
      </c>
      <c r="AL108" s="136">
        <f>R107</f>
        <v>2</v>
      </c>
      <c r="AM108" s="136">
        <f>U107</f>
        <v>3</v>
      </c>
      <c r="AN108" s="136">
        <f>X107</f>
        <v>1</v>
      </c>
      <c r="AO108" s="136">
        <f>AA107</f>
        <v>1</v>
      </c>
      <c r="AP108" s="136">
        <f>AD107</f>
        <v>0</v>
      </c>
    </row>
    <row r="109" spans="1:42" ht="12" customHeight="1" x14ac:dyDescent="0.4">
      <c r="A109" s="142"/>
      <c r="B109" s="142"/>
      <c r="C109" s="143"/>
      <c r="D109" s="143"/>
      <c r="E109" s="143"/>
      <c r="F109" s="143"/>
      <c r="G109" s="143"/>
      <c r="H109" s="143"/>
      <c r="I109" s="143"/>
      <c r="J109" s="144"/>
      <c r="K109" s="145"/>
      <c r="L109" s="145">
        <v>9</v>
      </c>
      <c r="M109" s="145"/>
      <c r="N109" s="145"/>
      <c r="O109" s="145">
        <v>3</v>
      </c>
      <c r="P109" s="145"/>
      <c r="Q109" s="145"/>
      <c r="R109" s="145">
        <v>1</v>
      </c>
      <c r="S109" s="145"/>
      <c r="T109" s="145"/>
      <c r="U109" s="145">
        <v>3</v>
      </c>
      <c r="V109" s="145"/>
      <c r="W109" s="145"/>
      <c r="X109" s="145">
        <v>2</v>
      </c>
      <c r="Y109" s="145"/>
      <c r="Z109" s="145"/>
      <c r="AA109" s="145">
        <v>0</v>
      </c>
      <c r="AB109" s="145"/>
      <c r="AC109" s="145"/>
      <c r="AD109" s="145">
        <v>0</v>
      </c>
      <c r="AE109" s="145"/>
      <c r="AF109" s="145"/>
      <c r="AH109" s="137" t="str">
        <f t="shared" si="1"/>
        <v/>
      </c>
      <c r="AI109" s="146" t="e">
        <v>#N/A</v>
      </c>
      <c r="AJ109" s="146" t="e">
        <v>#N/A</v>
      </c>
    </row>
    <row r="110" spans="1:42" ht="12" customHeight="1" x14ac:dyDescent="0.4">
      <c r="A110" s="147">
        <v>53</v>
      </c>
      <c r="B110" s="148" t="s">
        <v>640</v>
      </c>
      <c r="C110" s="149">
        <f>SUM(D110:K110)</f>
        <v>19</v>
      </c>
      <c r="D110" s="149">
        <v>4</v>
      </c>
      <c r="E110" s="149">
        <v>3</v>
      </c>
      <c r="F110" s="149">
        <v>3</v>
      </c>
      <c r="G110" s="149">
        <v>2</v>
      </c>
      <c r="H110" s="149">
        <v>3</v>
      </c>
      <c r="I110" s="149">
        <v>2</v>
      </c>
      <c r="J110" s="150">
        <v>0</v>
      </c>
      <c r="K110" s="149">
        <v>2</v>
      </c>
      <c r="L110" s="149">
        <v>548</v>
      </c>
      <c r="M110" s="149">
        <v>282</v>
      </c>
      <c r="N110" s="149">
        <v>266</v>
      </c>
      <c r="O110" s="149">
        <v>114</v>
      </c>
      <c r="P110" s="149">
        <v>64</v>
      </c>
      <c r="Q110" s="149">
        <v>50</v>
      </c>
      <c r="R110" s="149">
        <v>96</v>
      </c>
      <c r="S110" s="149">
        <v>48</v>
      </c>
      <c r="T110" s="149">
        <v>48</v>
      </c>
      <c r="U110" s="149">
        <v>84</v>
      </c>
      <c r="V110" s="149">
        <v>44</v>
      </c>
      <c r="W110" s="149">
        <v>40</v>
      </c>
      <c r="X110" s="149">
        <v>70</v>
      </c>
      <c r="Y110" s="149">
        <v>38</v>
      </c>
      <c r="Z110" s="149">
        <v>32</v>
      </c>
      <c r="AA110" s="149">
        <v>106</v>
      </c>
      <c r="AB110" s="149">
        <v>50</v>
      </c>
      <c r="AC110" s="149">
        <v>56</v>
      </c>
      <c r="AD110" s="149">
        <v>78</v>
      </c>
      <c r="AE110" s="149">
        <v>38</v>
      </c>
      <c r="AF110" s="149">
        <v>40</v>
      </c>
      <c r="AH110" s="137">
        <f t="shared" si="1"/>
        <v>1053</v>
      </c>
      <c r="AI110" s="146" t="s">
        <v>1755</v>
      </c>
      <c r="AJ110" s="146" t="s">
        <v>224</v>
      </c>
      <c r="AK110" s="136">
        <f>O109</f>
        <v>3</v>
      </c>
      <c r="AL110" s="136">
        <f>R109</f>
        <v>1</v>
      </c>
      <c r="AM110" s="136">
        <f>U109</f>
        <v>3</v>
      </c>
      <c r="AN110" s="136">
        <f>X109</f>
        <v>2</v>
      </c>
      <c r="AO110" s="136">
        <f>AA109</f>
        <v>0</v>
      </c>
      <c r="AP110" s="136">
        <f>AD109</f>
        <v>0</v>
      </c>
    </row>
    <row r="111" spans="1:42" ht="12" customHeight="1" x14ac:dyDescent="0.4">
      <c r="A111" s="142"/>
      <c r="B111" s="142"/>
      <c r="C111" s="143"/>
      <c r="D111" s="143"/>
      <c r="E111" s="143"/>
      <c r="F111" s="143"/>
      <c r="G111" s="143"/>
      <c r="H111" s="143"/>
      <c r="I111" s="143"/>
      <c r="J111" s="144"/>
      <c r="K111" s="145"/>
      <c r="L111" s="145">
        <v>3</v>
      </c>
      <c r="M111" s="145"/>
      <c r="N111" s="145"/>
      <c r="O111" s="145">
        <v>0</v>
      </c>
      <c r="P111" s="145"/>
      <c r="Q111" s="145"/>
      <c r="R111" s="145">
        <v>0</v>
      </c>
      <c r="S111" s="145"/>
      <c r="T111" s="145"/>
      <c r="U111" s="145">
        <v>1</v>
      </c>
      <c r="V111" s="145"/>
      <c r="W111" s="145"/>
      <c r="X111" s="145">
        <v>0</v>
      </c>
      <c r="Y111" s="145"/>
      <c r="Z111" s="145"/>
      <c r="AA111" s="145">
        <v>0</v>
      </c>
      <c r="AB111" s="145"/>
      <c r="AC111" s="145"/>
      <c r="AD111" s="145">
        <v>2</v>
      </c>
      <c r="AE111" s="145"/>
      <c r="AF111" s="145"/>
      <c r="AH111" s="137" t="str">
        <f t="shared" si="1"/>
        <v/>
      </c>
      <c r="AI111" s="146" t="e">
        <v>#N/A</v>
      </c>
      <c r="AJ111" s="146" t="e">
        <v>#N/A</v>
      </c>
    </row>
    <row r="112" spans="1:42" ht="12" customHeight="1" x14ac:dyDescent="0.4">
      <c r="A112" s="147">
        <v>55</v>
      </c>
      <c r="B112" s="148" t="s">
        <v>641</v>
      </c>
      <c r="C112" s="149">
        <f>SUM(D112:K112)</f>
        <v>22</v>
      </c>
      <c r="D112" s="149">
        <v>4</v>
      </c>
      <c r="E112" s="149">
        <v>4</v>
      </c>
      <c r="F112" s="149">
        <v>4</v>
      </c>
      <c r="G112" s="149">
        <v>3</v>
      </c>
      <c r="H112" s="149">
        <v>3</v>
      </c>
      <c r="I112" s="149">
        <v>3</v>
      </c>
      <c r="J112" s="150">
        <v>0</v>
      </c>
      <c r="K112" s="149">
        <v>1</v>
      </c>
      <c r="L112" s="149">
        <v>670</v>
      </c>
      <c r="M112" s="149">
        <v>346</v>
      </c>
      <c r="N112" s="149">
        <v>324</v>
      </c>
      <c r="O112" s="149">
        <v>123</v>
      </c>
      <c r="P112" s="149">
        <v>59</v>
      </c>
      <c r="Q112" s="149">
        <v>64</v>
      </c>
      <c r="R112" s="149">
        <v>106</v>
      </c>
      <c r="S112" s="149">
        <v>49</v>
      </c>
      <c r="T112" s="149">
        <v>57</v>
      </c>
      <c r="U112" s="149">
        <v>113</v>
      </c>
      <c r="V112" s="149">
        <v>60</v>
      </c>
      <c r="W112" s="149">
        <v>53</v>
      </c>
      <c r="X112" s="149">
        <v>101</v>
      </c>
      <c r="Y112" s="149">
        <v>55</v>
      </c>
      <c r="Z112" s="149">
        <v>46</v>
      </c>
      <c r="AA112" s="149">
        <v>113</v>
      </c>
      <c r="AB112" s="149">
        <v>61</v>
      </c>
      <c r="AC112" s="149">
        <v>52</v>
      </c>
      <c r="AD112" s="149">
        <v>114</v>
      </c>
      <c r="AE112" s="149">
        <v>62</v>
      </c>
      <c r="AF112" s="149">
        <v>52</v>
      </c>
      <c r="AH112" s="137">
        <f t="shared" si="1"/>
        <v>1055</v>
      </c>
      <c r="AI112" s="146" t="s">
        <v>1756</v>
      </c>
      <c r="AJ112" s="146" t="s">
        <v>798</v>
      </c>
      <c r="AK112" s="136">
        <f>O111</f>
        <v>0</v>
      </c>
      <c r="AL112" s="136">
        <f>R111</f>
        <v>0</v>
      </c>
      <c r="AM112" s="136">
        <f>U111</f>
        <v>1</v>
      </c>
      <c r="AN112" s="136">
        <f>X111</f>
        <v>0</v>
      </c>
      <c r="AO112" s="136">
        <f>AA111</f>
        <v>0</v>
      </c>
      <c r="AP112" s="136">
        <f>AD111</f>
        <v>2</v>
      </c>
    </row>
    <row r="113" spans="1:42" ht="12" customHeight="1" x14ac:dyDescent="0.4">
      <c r="A113" s="142"/>
      <c r="B113" s="142"/>
      <c r="C113" s="143"/>
      <c r="D113" s="143"/>
      <c r="E113" s="143"/>
      <c r="F113" s="143"/>
      <c r="G113" s="143"/>
      <c r="H113" s="143"/>
      <c r="I113" s="143"/>
      <c r="J113" s="144"/>
      <c r="K113" s="145"/>
      <c r="L113" s="145">
        <v>4</v>
      </c>
      <c r="M113" s="145"/>
      <c r="N113" s="145"/>
      <c r="O113" s="145">
        <v>0</v>
      </c>
      <c r="P113" s="145"/>
      <c r="Q113" s="145"/>
      <c r="R113" s="145">
        <v>0</v>
      </c>
      <c r="S113" s="145"/>
      <c r="T113" s="145"/>
      <c r="U113" s="145">
        <v>0</v>
      </c>
      <c r="V113" s="145"/>
      <c r="W113" s="145"/>
      <c r="X113" s="145">
        <v>2</v>
      </c>
      <c r="Y113" s="145"/>
      <c r="Z113" s="145"/>
      <c r="AA113" s="145">
        <v>1</v>
      </c>
      <c r="AB113" s="145"/>
      <c r="AC113" s="145"/>
      <c r="AD113" s="145">
        <v>1</v>
      </c>
      <c r="AE113" s="145"/>
      <c r="AF113" s="145"/>
      <c r="AH113" s="137" t="str">
        <f t="shared" si="1"/>
        <v/>
      </c>
      <c r="AI113" s="146" t="e">
        <v>#N/A</v>
      </c>
      <c r="AJ113" s="146" t="e">
        <v>#N/A</v>
      </c>
    </row>
    <row r="114" spans="1:42" ht="12" customHeight="1" x14ac:dyDescent="0.4">
      <c r="A114" s="147">
        <v>56</v>
      </c>
      <c r="B114" s="148" t="s">
        <v>642</v>
      </c>
      <c r="C114" s="149">
        <f>SUM(D114:K114)</f>
        <v>22</v>
      </c>
      <c r="D114" s="149">
        <v>3</v>
      </c>
      <c r="E114" s="149">
        <v>4</v>
      </c>
      <c r="F114" s="149">
        <v>3</v>
      </c>
      <c r="G114" s="149">
        <v>4</v>
      </c>
      <c r="H114" s="149">
        <v>4</v>
      </c>
      <c r="I114" s="149">
        <v>3</v>
      </c>
      <c r="J114" s="150">
        <v>0</v>
      </c>
      <c r="K114" s="149">
        <v>1</v>
      </c>
      <c r="L114" s="149">
        <v>667</v>
      </c>
      <c r="M114" s="149">
        <v>355</v>
      </c>
      <c r="N114" s="149">
        <v>312</v>
      </c>
      <c r="O114" s="149">
        <v>96</v>
      </c>
      <c r="P114" s="149">
        <v>51</v>
      </c>
      <c r="Q114" s="149">
        <v>45</v>
      </c>
      <c r="R114" s="149">
        <v>115</v>
      </c>
      <c r="S114" s="149">
        <v>58</v>
      </c>
      <c r="T114" s="149">
        <v>57</v>
      </c>
      <c r="U114" s="149">
        <v>104</v>
      </c>
      <c r="V114" s="149">
        <v>49</v>
      </c>
      <c r="W114" s="149">
        <v>55</v>
      </c>
      <c r="X114" s="149">
        <v>111</v>
      </c>
      <c r="Y114" s="149">
        <v>60</v>
      </c>
      <c r="Z114" s="149">
        <v>51</v>
      </c>
      <c r="AA114" s="149">
        <v>131</v>
      </c>
      <c r="AB114" s="149">
        <v>71</v>
      </c>
      <c r="AC114" s="149">
        <v>60</v>
      </c>
      <c r="AD114" s="149">
        <v>110</v>
      </c>
      <c r="AE114" s="149">
        <v>66</v>
      </c>
      <c r="AF114" s="149">
        <v>44</v>
      </c>
      <c r="AH114" s="137">
        <f t="shared" si="1"/>
        <v>1056</v>
      </c>
      <c r="AI114" s="146" t="s">
        <v>1757</v>
      </c>
      <c r="AJ114" s="146" t="s">
        <v>797</v>
      </c>
      <c r="AK114" s="136">
        <f>O113</f>
        <v>0</v>
      </c>
      <c r="AL114" s="136">
        <f>R113</f>
        <v>0</v>
      </c>
      <c r="AM114" s="136">
        <f>U113</f>
        <v>0</v>
      </c>
      <c r="AN114" s="136">
        <f>X113</f>
        <v>2</v>
      </c>
      <c r="AO114" s="136">
        <f>AA113</f>
        <v>1</v>
      </c>
      <c r="AP114" s="136">
        <f>AD113</f>
        <v>1</v>
      </c>
    </row>
    <row r="115" spans="1:42" ht="12" customHeight="1" x14ac:dyDescent="0.4">
      <c r="A115" s="142"/>
      <c r="B115" s="142"/>
      <c r="C115" s="143"/>
      <c r="D115" s="143"/>
      <c r="E115" s="143"/>
      <c r="F115" s="143"/>
      <c r="G115" s="143"/>
      <c r="H115" s="143"/>
      <c r="I115" s="143"/>
      <c r="J115" s="144"/>
      <c r="K115" s="145"/>
      <c r="L115" s="145">
        <v>18</v>
      </c>
      <c r="M115" s="145"/>
      <c r="N115" s="145"/>
      <c r="O115" s="145">
        <v>8</v>
      </c>
      <c r="P115" s="145"/>
      <c r="Q115" s="145"/>
      <c r="R115" s="145">
        <v>4</v>
      </c>
      <c r="S115" s="145"/>
      <c r="T115" s="145"/>
      <c r="U115" s="145">
        <v>0</v>
      </c>
      <c r="V115" s="145"/>
      <c r="W115" s="145"/>
      <c r="X115" s="145">
        <v>2</v>
      </c>
      <c r="Y115" s="145"/>
      <c r="Z115" s="145"/>
      <c r="AA115" s="145">
        <v>3</v>
      </c>
      <c r="AB115" s="145"/>
      <c r="AC115" s="145"/>
      <c r="AD115" s="145">
        <v>1</v>
      </c>
      <c r="AE115" s="145"/>
      <c r="AF115" s="145"/>
      <c r="AH115" s="137" t="str">
        <f t="shared" si="1"/>
        <v/>
      </c>
      <c r="AI115" s="146" t="e">
        <v>#N/A</v>
      </c>
      <c r="AJ115" s="146" t="e">
        <v>#N/A</v>
      </c>
    </row>
    <row r="116" spans="1:42" ht="12" customHeight="1" x14ac:dyDescent="0.4">
      <c r="A116" s="147">
        <v>57</v>
      </c>
      <c r="B116" s="148" t="s">
        <v>643</v>
      </c>
      <c r="C116" s="149">
        <f>SUM(D116:K116)</f>
        <v>30</v>
      </c>
      <c r="D116" s="149">
        <v>4</v>
      </c>
      <c r="E116" s="149">
        <v>5</v>
      </c>
      <c r="F116" s="149">
        <v>5</v>
      </c>
      <c r="G116" s="149">
        <v>5</v>
      </c>
      <c r="H116" s="149">
        <v>4</v>
      </c>
      <c r="I116" s="149">
        <v>4</v>
      </c>
      <c r="J116" s="150">
        <v>0</v>
      </c>
      <c r="K116" s="149">
        <v>3</v>
      </c>
      <c r="L116" s="149">
        <v>878</v>
      </c>
      <c r="M116" s="149">
        <v>452</v>
      </c>
      <c r="N116" s="149">
        <v>426</v>
      </c>
      <c r="O116" s="149">
        <v>146</v>
      </c>
      <c r="P116" s="149">
        <v>76</v>
      </c>
      <c r="Q116" s="149">
        <v>70</v>
      </c>
      <c r="R116" s="149">
        <v>159</v>
      </c>
      <c r="S116" s="149">
        <v>81</v>
      </c>
      <c r="T116" s="149">
        <v>78</v>
      </c>
      <c r="U116" s="149">
        <v>148</v>
      </c>
      <c r="V116" s="149">
        <v>85</v>
      </c>
      <c r="W116" s="149">
        <v>63</v>
      </c>
      <c r="X116" s="149">
        <v>156</v>
      </c>
      <c r="Y116" s="149">
        <v>75</v>
      </c>
      <c r="Z116" s="149">
        <v>81</v>
      </c>
      <c r="AA116" s="149">
        <v>131</v>
      </c>
      <c r="AB116" s="149">
        <v>67</v>
      </c>
      <c r="AC116" s="149">
        <v>64</v>
      </c>
      <c r="AD116" s="149">
        <v>138</v>
      </c>
      <c r="AE116" s="149">
        <v>68</v>
      </c>
      <c r="AF116" s="149">
        <v>70</v>
      </c>
      <c r="AH116" s="137">
        <f t="shared" si="1"/>
        <v>1057</v>
      </c>
      <c r="AI116" s="146" t="s">
        <v>1758</v>
      </c>
      <c r="AJ116" s="146" t="s">
        <v>800</v>
      </c>
      <c r="AK116" s="136">
        <f>O115</f>
        <v>8</v>
      </c>
      <c r="AL116" s="136">
        <f>R115</f>
        <v>4</v>
      </c>
      <c r="AM116" s="136">
        <f>U115</f>
        <v>0</v>
      </c>
      <c r="AN116" s="136">
        <f>X115</f>
        <v>2</v>
      </c>
      <c r="AO116" s="136">
        <f>AA115</f>
        <v>3</v>
      </c>
      <c r="AP116" s="136">
        <f>AD115</f>
        <v>1</v>
      </c>
    </row>
    <row r="117" spans="1:42" ht="12" customHeight="1" x14ac:dyDescent="0.4">
      <c r="A117" s="142"/>
      <c r="B117" s="142"/>
      <c r="C117" s="143"/>
      <c r="D117" s="143"/>
      <c r="E117" s="143"/>
      <c r="F117" s="143"/>
      <c r="G117" s="143"/>
      <c r="H117" s="143"/>
      <c r="I117" s="143"/>
      <c r="J117" s="144"/>
      <c r="K117" s="145"/>
      <c r="L117" s="145">
        <v>9</v>
      </c>
      <c r="M117" s="145"/>
      <c r="N117" s="145"/>
      <c r="O117" s="145">
        <v>2</v>
      </c>
      <c r="P117" s="145"/>
      <c r="Q117" s="145"/>
      <c r="R117" s="145">
        <v>2</v>
      </c>
      <c r="S117" s="145"/>
      <c r="T117" s="145"/>
      <c r="U117" s="145">
        <v>1</v>
      </c>
      <c r="V117" s="145"/>
      <c r="W117" s="145"/>
      <c r="X117" s="145">
        <v>1</v>
      </c>
      <c r="Y117" s="145"/>
      <c r="Z117" s="145"/>
      <c r="AA117" s="145">
        <v>1</v>
      </c>
      <c r="AB117" s="145"/>
      <c r="AC117" s="145"/>
      <c r="AD117" s="145">
        <v>2</v>
      </c>
      <c r="AE117" s="145"/>
      <c r="AF117" s="145"/>
      <c r="AH117" s="137" t="str">
        <f t="shared" si="1"/>
        <v/>
      </c>
      <c r="AI117" s="146" t="e">
        <v>#N/A</v>
      </c>
      <c r="AJ117" s="146" t="e">
        <v>#N/A</v>
      </c>
    </row>
    <row r="118" spans="1:42" ht="12" customHeight="1" x14ac:dyDescent="0.4">
      <c r="A118" s="147">
        <v>58</v>
      </c>
      <c r="B118" s="148" t="s">
        <v>644</v>
      </c>
      <c r="C118" s="149">
        <f>SUM(D118:K118)</f>
        <v>26</v>
      </c>
      <c r="D118" s="149">
        <v>4</v>
      </c>
      <c r="E118" s="149">
        <v>4</v>
      </c>
      <c r="F118" s="149">
        <v>4</v>
      </c>
      <c r="G118" s="149">
        <v>4</v>
      </c>
      <c r="H118" s="149">
        <v>4</v>
      </c>
      <c r="I118" s="149">
        <v>4</v>
      </c>
      <c r="J118" s="150">
        <v>0</v>
      </c>
      <c r="K118" s="149">
        <v>2</v>
      </c>
      <c r="L118" s="149">
        <v>758</v>
      </c>
      <c r="M118" s="149">
        <v>398</v>
      </c>
      <c r="N118" s="149">
        <v>360</v>
      </c>
      <c r="O118" s="149">
        <v>112</v>
      </c>
      <c r="P118" s="149">
        <v>55</v>
      </c>
      <c r="Q118" s="149">
        <v>57</v>
      </c>
      <c r="R118" s="149">
        <v>123</v>
      </c>
      <c r="S118" s="149">
        <v>66</v>
      </c>
      <c r="T118" s="149">
        <v>57</v>
      </c>
      <c r="U118" s="149">
        <v>137</v>
      </c>
      <c r="V118" s="149">
        <v>68</v>
      </c>
      <c r="W118" s="149">
        <v>69</v>
      </c>
      <c r="X118" s="149">
        <v>113</v>
      </c>
      <c r="Y118" s="149">
        <v>62</v>
      </c>
      <c r="Z118" s="149">
        <v>51</v>
      </c>
      <c r="AA118" s="149">
        <v>136</v>
      </c>
      <c r="AB118" s="149">
        <v>66</v>
      </c>
      <c r="AC118" s="149">
        <v>70</v>
      </c>
      <c r="AD118" s="149">
        <v>137</v>
      </c>
      <c r="AE118" s="149">
        <v>81</v>
      </c>
      <c r="AF118" s="149">
        <v>56</v>
      </c>
      <c r="AH118" s="137">
        <f t="shared" si="1"/>
        <v>1058</v>
      </c>
      <c r="AI118" s="146" t="s">
        <v>1759</v>
      </c>
      <c r="AJ118" s="146" t="s">
        <v>324</v>
      </c>
      <c r="AK118" s="136">
        <f>O117</f>
        <v>2</v>
      </c>
      <c r="AL118" s="136">
        <f>R117</f>
        <v>2</v>
      </c>
      <c r="AM118" s="136">
        <f>U117</f>
        <v>1</v>
      </c>
      <c r="AN118" s="136">
        <f>X117</f>
        <v>1</v>
      </c>
      <c r="AO118" s="136">
        <f>AA117</f>
        <v>1</v>
      </c>
      <c r="AP118" s="136">
        <f>AD117</f>
        <v>2</v>
      </c>
    </row>
    <row r="119" spans="1:42" ht="12" customHeight="1" x14ac:dyDescent="0.4">
      <c r="A119" s="142"/>
      <c r="B119" s="142"/>
      <c r="C119" s="143"/>
      <c r="D119" s="143"/>
      <c r="E119" s="143"/>
      <c r="F119" s="143"/>
      <c r="G119" s="143"/>
      <c r="H119" s="143"/>
      <c r="I119" s="143"/>
      <c r="J119" s="144"/>
      <c r="K119" s="145"/>
      <c r="L119" s="145">
        <v>22</v>
      </c>
      <c r="M119" s="145"/>
      <c r="N119" s="145"/>
      <c r="O119" s="145">
        <v>2</v>
      </c>
      <c r="P119" s="145"/>
      <c r="Q119" s="145"/>
      <c r="R119" s="145">
        <v>4</v>
      </c>
      <c r="S119" s="145"/>
      <c r="T119" s="145"/>
      <c r="U119" s="145">
        <v>4</v>
      </c>
      <c r="V119" s="145"/>
      <c r="W119" s="145"/>
      <c r="X119" s="145">
        <v>2</v>
      </c>
      <c r="Y119" s="145"/>
      <c r="Z119" s="145"/>
      <c r="AA119" s="145">
        <v>4</v>
      </c>
      <c r="AB119" s="145"/>
      <c r="AC119" s="145"/>
      <c r="AD119" s="145">
        <v>6</v>
      </c>
      <c r="AE119" s="145"/>
      <c r="AF119" s="145"/>
      <c r="AH119" s="137" t="str">
        <f t="shared" si="1"/>
        <v/>
      </c>
      <c r="AI119" s="146" t="e">
        <v>#N/A</v>
      </c>
      <c r="AJ119" s="146" t="e">
        <v>#N/A</v>
      </c>
    </row>
    <row r="120" spans="1:42" ht="12" customHeight="1" x14ac:dyDescent="0.4">
      <c r="A120" s="147">
        <v>59</v>
      </c>
      <c r="B120" s="148" t="s">
        <v>645</v>
      </c>
      <c r="C120" s="149">
        <f>SUM(D120:K120)</f>
        <v>32</v>
      </c>
      <c r="D120" s="149">
        <v>5</v>
      </c>
      <c r="E120" s="149">
        <v>4</v>
      </c>
      <c r="F120" s="149">
        <v>6</v>
      </c>
      <c r="G120" s="149">
        <v>5</v>
      </c>
      <c r="H120" s="149">
        <v>5</v>
      </c>
      <c r="I120" s="149">
        <v>4</v>
      </c>
      <c r="J120" s="150">
        <v>0</v>
      </c>
      <c r="K120" s="149">
        <v>3</v>
      </c>
      <c r="L120" s="149">
        <v>961</v>
      </c>
      <c r="M120" s="149">
        <v>511</v>
      </c>
      <c r="N120" s="149">
        <v>450</v>
      </c>
      <c r="O120" s="149">
        <v>143</v>
      </c>
      <c r="P120" s="149">
        <v>75</v>
      </c>
      <c r="Q120" s="149">
        <v>68</v>
      </c>
      <c r="R120" s="149">
        <v>144</v>
      </c>
      <c r="S120" s="149">
        <v>76</v>
      </c>
      <c r="T120" s="149">
        <v>68</v>
      </c>
      <c r="U120" s="149">
        <v>179</v>
      </c>
      <c r="V120" s="149">
        <v>93</v>
      </c>
      <c r="W120" s="149">
        <v>86</v>
      </c>
      <c r="X120" s="149">
        <v>159</v>
      </c>
      <c r="Y120" s="149">
        <v>94</v>
      </c>
      <c r="Z120" s="149">
        <v>65</v>
      </c>
      <c r="AA120" s="149">
        <v>172</v>
      </c>
      <c r="AB120" s="149">
        <v>93</v>
      </c>
      <c r="AC120" s="149">
        <v>79</v>
      </c>
      <c r="AD120" s="149">
        <v>164</v>
      </c>
      <c r="AE120" s="149">
        <v>80</v>
      </c>
      <c r="AF120" s="149">
        <v>84</v>
      </c>
      <c r="AH120" s="137">
        <f t="shared" si="1"/>
        <v>1059</v>
      </c>
      <c r="AI120" s="146" t="s">
        <v>1760</v>
      </c>
      <c r="AJ120" s="146" t="s">
        <v>202</v>
      </c>
      <c r="AK120" s="136">
        <f>O119</f>
        <v>2</v>
      </c>
      <c r="AL120" s="136">
        <f>R119</f>
        <v>4</v>
      </c>
      <c r="AM120" s="136">
        <f>U119</f>
        <v>4</v>
      </c>
      <c r="AN120" s="136">
        <f>X119</f>
        <v>2</v>
      </c>
      <c r="AO120" s="136">
        <f>AA119</f>
        <v>4</v>
      </c>
      <c r="AP120" s="136">
        <f>AD119</f>
        <v>6</v>
      </c>
    </row>
    <row r="121" spans="1:42" ht="12" customHeight="1" x14ac:dyDescent="0.4">
      <c r="A121" s="142"/>
      <c r="B121" s="142"/>
      <c r="C121" s="143"/>
      <c r="D121" s="143"/>
      <c r="E121" s="143"/>
      <c r="F121" s="143"/>
      <c r="G121" s="143"/>
      <c r="H121" s="143"/>
      <c r="I121" s="143"/>
      <c r="J121" s="144"/>
      <c r="K121" s="145"/>
      <c r="L121" s="145">
        <v>16</v>
      </c>
      <c r="M121" s="145"/>
      <c r="N121" s="145"/>
      <c r="O121" s="145">
        <v>2</v>
      </c>
      <c r="P121" s="145"/>
      <c r="Q121" s="145"/>
      <c r="R121" s="145">
        <v>3</v>
      </c>
      <c r="S121" s="145"/>
      <c r="T121" s="145"/>
      <c r="U121" s="145">
        <v>4</v>
      </c>
      <c r="V121" s="145"/>
      <c r="W121" s="145"/>
      <c r="X121" s="145">
        <v>1</v>
      </c>
      <c r="Y121" s="145"/>
      <c r="Z121" s="145"/>
      <c r="AA121" s="145">
        <v>4</v>
      </c>
      <c r="AB121" s="145"/>
      <c r="AC121" s="145"/>
      <c r="AD121" s="145">
        <v>2</v>
      </c>
      <c r="AE121" s="145"/>
      <c r="AF121" s="145"/>
      <c r="AH121" s="137" t="str">
        <f t="shared" si="1"/>
        <v/>
      </c>
      <c r="AI121" s="146" t="e">
        <v>#N/A</v>
      </c>
      <c r="AJ121" s="146" t="e">
        <v>#N/A</v>
      </c>
    </row>
    <row r="122" spans="1:42" ht="12" customHeight="1" x14ac:dyDescent="0.4">
      <c r="A122" s="147">
        <v>60</v>
      </c>
      <c r="B122" s="148" t="s">
        <v>646</v>
      </c>
      <c r="C122" s="149">
        <f>SUM(D122:K122)</f>
        <v>25</v>
      </c>
      <c r="D122" s="149">
        <v>4</v>
      </c>
      <c r="E122" s="149">
        <v>4</v>
      </c>
      <c r="F122" s="149">
        <v>4</v>
      </c>
      <c r="G122" s="149">
        <v>3</v>
      </c>
      <c r="H122" s="149">
        <v>4</v>
      </c>
      <c r="I122" s="149">
        <v>4</v>
      </c>
      <c r="J122" s="150">
        <v>0</v>
      </c>
      <c r="K122" s="149">
        <v>2</v>
      </c>
      <c r="L122" s="149">
        <v>698</v>
      </c>
      <c r="M122" s="149">
        <v>352</v>
      </c>
      <c r="N122" s="149">
        <v>346</v>
      </c>
      <c r="O122" s="149">
        <v>109</v>
      </c>
      <c r="P122" s="149">
        <v>53</v>
      </c>
      <c r="Q122" s="149">
        <v>56</v>
      </c>
      <c r="R122" s="149">
        <v>113</v>
      </c>
      <c r="S122" s="149">
        <v>66</v>
      </c>
      <c r="T122" s="149">
        <v>47</v>
      </c>
      <c r="U122" s="149">
        <v>120</v>
      </c>
      <c r="V122" s="149">
        <v>60</v>
      </c>
      <c r="W122" s="149">
        <v>60</v>
      </c>
      <c r="X122" s="149">
        <v>106</v>
      </c>
      <c r="Y122" s="149">
        <v>60</v>
      </c>
      <c r="Z122" s="149">
        <v>46</v>
      </c>
      <c r="AA122" s="149">
        <v>126</v>
      </c>
      <c r="AB122" s="149">
        <v>52</v>
      </c>
      <c r="AC122" s="149">
        <v>74</v>
      </c>
      <c r="AD122" s="149">
        <v>124</v>
      </c>
      <c r="AE122" s="149">
        <v>61</v>
      </c>
      <c r="AF122" s="149">
        <v>63</v>
      </c>
      <c r="AH122" s="137">
        <f t="shared" si="1"/>
        <v>1060</v>
      </c>
      <c r="AI122" s="146" t="s">
        <v>1761</v>
      </c>
      <c r="AJ122" s="146" t="s">
        <v>795</v>
      </c>
      <c r="AK122" s="136">
        <f>O121</f>
        <v>2</v>
      </c>
      <c r="AL122" s="136">
        <f>R121</f>
        <v>3</v>
      </c>
      <c r="AM122" s="136">
        <f>U121</f>
        <v>4</v>
      </c>
      <c r="AN122" s="136">
        <f>X121</f>
        <v>1</v>
      </c>
      <c r="AO122" s="136">
        <f>AA121</f>
        <v>4</v>
      </c>
      <c r="AP122" s="136">
        <f>AD121</f>
        <v>2</v>
      </c>
    </row>
    <row r="123" spans="1:42" ht="12" customHeight="1" x14ac:dyDescent="0.4">
      <c r="A123" s="142"/>
      <c r="B123" s="142"/>
      <c r="C123" s="143"/>
      <c r="D123" s="143"/>
      <c r="E123" s="143"/>
      <c r="F123" s="143"/>
      <c r="G123" s="143"/>
      <c r="H123" s="143"/>
      <c r="I123" s="143"/>
      <c r="J123" s="144"/>
      <c r="K123" s="145"/>
      <c r="L123" s="145">
        <v>5</v>
      </c>
      <c r="M123" s="145"/>
      <c r="N123" s="145"/>
      <c r="O123" s="145">
        <v>3</v>
      </c>
      <c r="P123" s="145"/>
      <c r="Q123" s="145"/>
      <c r="R123" s="145">
        <v>0</v>
      </c>
      <c r="S123" s="145"/>
      <c r="T123" s="145"/>
      <c r="U123" s="145">
        <v>0</v>
      </c>
      <c r="V123" s="145"/>
      <c r="W123" s="145"/>
      <c r="X123" s="145">
        <v>1</v>
      </c>
      <c r="Y123" s="145"/>
      <c r="Z123" s="145"/>
      <c r="AA123" s="145">
        <v>1</v>
      </c>
      <c r="AB123" s="145"/>
      <c r="AC123" s="145"/>
      <c r="AD123" s="145">
        <v>0</v>
      </c>
      <c r="AE123" s="145"/>
      <c r="AF123" s="145"/>
      <c r="AH123" s="137" t="str">
        <f t="shared" si="1"/>
        <v/>
      </c>
      <c r="AI123" s="146" t="e">
        <v>#N/A</v>
      </c>
      <c r="AJ123" s="146" t="e">
        <v>#N/A</v>
      </c>
    </row>
    <row r="124" spans="1:42" ht="12" customHeight="1" x14ac:dyDescent="0.4">
      <c r="A124" s="147">
        <v>61</v>
      </c>
      <c r="B124" s="148" t="s">
        <v>647</v>
      </c>
      <c r="C124" s="149">
        <f>SUM(D124:K124)</f>
        <v>23</v>
      </c>
      <c r="D124" s="149">
        <v>4</v>
      </c>
      <c r="E124" s="149">
        <v>3</v>
      </c>
      <c r="F124" s="149">
        <v>4</v>
      </c>
      <c r="G124" s="149">
        <v>4</v>
      </c>
      <c r="H124" s="149">
        <v>3</v>
      </c>
      <c r="I124" s="149">
        <v>4</v>
      </c>
      <c r="J124" s="150">
        <v>0</v>
      </c>
      <c r="K124" s="149">
        <v>1</v>
      </c>
      <c r="L124" s="149">
        <v>694</v>
      </c>
      <c r="M124" s="149">
        <v>367</v>
      </c>
      <c r="N124" s="149">
        <v>327</v>
      </c>
      <c r="O124" s="149">
        <v>119</v>
      </c>
      <c r="P124" s="149">
        <v>66</v>
      </c>
      <c r="Q124" s="149">
        <v>53</v>
      </c>
      <c r="R124" s="149">
        <v>96</v>
      </c>
      <c r="S124" s="149">
        <v>48</v>
      </c>
      <c r="T124" s="149">
        <v>48</v>
      </c>
      <c r="U124" s="149">
        <v>131</v>
      </c>
      <c r="V124" s="149">
        <v>62</v>
      </c>
      <c r="W124" s="149">
        <v>69</v>
      </c>
      <c r="X124" s="149">
        <v>119</v>
      </c>
      <c r="Y124" s="149">
        <v>55</v>
      </c>
      <c r="Z124" s="149">
        <v>64</v>
      </c>
      <c r="AA124" s="149">
        <v>98</v>
      </c>
      <c r="AB124" s="149">
        <v>64</v>
      </c>
      <c r="AC124" s="149">
        <v>34</v>
      </c>
      <c r="AD124" s="149">
        <v>131</v>
      </c>
      <c r="AE124" s="149">
        <v>72</v>
      </c>
      <c r="AF124" s="149">
        <v>59</v>
      </c>
      <c r="AH124" s="137">
        <f t="shared" si="1"/>
        <v>1061</v>
      </c>
      <c r="AI124" s="146" t="s">
        <v>1762</v>
      </c>
      <c r="AJ124" s="146" t="s">
        <v>800</v>
      </c>
      <c r="AK124" s="136">
        <f>O123</f>
        <v>3</v>
      </c>
      <c r="AL124" s="136">
        <f>R123</f>
        <v>0</v>
      </c>
      <c r="AM124" s="136">
        <f>U123</f>
        <v>0</v>
      </c>
      <c r="AN124" s="136">
        <f>X123</f>
        <v>1</v>
      </c>
      <c r="AO124" s="136">
        <f>AA123</f>
        <v>1</v>
      </c>
      <c r="AP124" s="136">
        <f>AD123</f>
        <v>0</v>
      </c>
    </row>
    <row r="125" spans="1:42" ht="12" customHeight="1" x14ac:dyDescent="0.4">
      <c r="A125" s="142"/>
      <c r="B125" s="142"/>
      <c r="C125" s="143"/>
      <c r="D125" s="143"/>
      <c r="E125" s="143"/>
      <c r="F125" s="143"/>
      <c r="G125" s="143"/>
      <c r="H125" s="143"/>
      <c r="I125" s="143"/>
      <c r="J125" s="144"/>
      <c r="K125" s="145"/>
      <c r="L125" s="145">
        <v>14</v>
      </c>
      <c r="M125" s="145"/>
      <c r="N125" s="145"/>
      <c r="O125" s="145">
        <v>4</v>
      </c>
      <c r="P125" s="145"/>
      <c r="Q125" s="145"/>
      <c r="R125" s="145">
        <v>2</v>
      </c>
      <c r="S125" s="145"/>
      <c r="T125" s="145"/>
      <c r="U125" s="145">
        <v>1</v>
      </c>
      <c r="V125" s="145"/>
      <c r="W125" s="145"/>
      <c r="X125" s="145">
        <v>2</v>
      </c>
      <c r="Y125" s="145"/>
      <c r="Z125" s="145"/>
      <c r="AA125" s="145">
        <v>2</v>
      </c>
      <c r="AB125" s="145"/>
      <c r="AC125" s="145"/>
      <c r="AD125" s="145">
        <v>3</v>
      </c>
      <c r="AE125" s="145"/>
      <c r="AF125" s="145"/>
      <c r="AH125" s="137" t="str">
        <f t="shared" si="1"/>
        <v/>
      </c>
      <c r="AI125" s="146" t="e">
        <v>#N/A</v>
      </c>
      <c r="AJ125" s="146" t="e">
        <v>#N/A</v>
      </c>
    </row>
    <row r="126" spans="1:42" ht="12" customHeight="1" x14ac:dyDescent="0.4">
      <c r="A126" s="147">
        <v>63</v>
      </c>
      <c r="B126" s="148" t="s">
        <v>648</v>
      </c>
      <c r="C126" s="149">
        <f>SUM(D126:K126)</f>
        <v>22</v>
      </c>
      <c r="D126" s="149">
        <v>4</v>
      </c>
      <c r="E126" s="149">
        <v>3</v>
      </c>
      <c r="F126" s="149">
        <v>3</v>
      </c>
      <c r="G126" s="149">
        <v>4</v>
      </c>
      <c r="H126" s="149">
        <v>3</v>
      </c>
      <c r="I126" s="149">
        <v>3</v>
      </c>
      <c r="J126" s="150">
        <v>0</v>
      </c>
      <c r="K126" s="149">
        <v>2</v>
      </c>
      <c r="L126" s="149">
        <v>648</v>
      </c>
      <c r="M126" s="149">
        <v>320</v>
      </c>
      <c r="N126" s="149">
        <v>328</v>
      </c>
      <c r="O126" s="149">
        <v>114</v>
      </c>
      <c r="P126" s="149">
        <v>55</v>
      </c>
      <c r="Q126" s="149">
        <v>59</v>
      </c>
      <c r="R126" s="149">
        <v>89</v>
      </c>
      <c r="S126" s="149">
        <v>45</v>
      </c>
      <c r="T126" s="149">
        <v>44</v>
      </c>
      <c r="U126" s="149">
        <v>105</v>
      </c>
      <c r="V126" s="149">
        <v>44</v>
      </c>
      <c r="W126" s="149">
        <v>61</v>
      </c>
      <c r="X126" s="149">
        <v>117</v>
      </c>
      <c r="Y126" s="149">
        <v>49</v>
      </c>
      <c r="Z126" s="149">
        <v>68</v>
      </c>
      <c r="AA126" s="149">
        <v>107</v>
      </c>
      <c r="AB126" s="149">
        <v>63</v>
      </c>
      <c r="AC126" s="149">
        <v>44</v>
      </c>
      <c r="AD126" s="149">
        <v>116</v>
      </c>
      <c r="AE126" s="149">
        <v>64</v>
      </c>
      <c r="AF126" s="149">
        <v>52</v>
      </c>
      <c r="AH126" s="137">
        <f t="shared" si="1"/>
        <v>1063</v>
      </c>
      <c r="AI126" s="146" t="s">
        <v>1763</v>
      </c>
      <c r="AJ126" s="146" t="s">
        <v>800</v>
      </c>
      <c r="AK126" s="136">
        <f>O125</f>
        <v>4</v>
      </c>
      <c r="AL126" s="136">
        <f>R125</f>
        <v>2</v>
      </c>
      <c r="AM126" s="136">
        <f>U125</f>
        <v>1</v>
      </c>
      <c r="AN126" s="136">
        <f>X125</f>
        <v>2</v>
      </c>
      <c r="AO126" s="136">
        <f>AA125</f>
        <v>2</v>
      </c>
      <c r="AP126" s="136">
        <f>AD125</f>
        <v>3</v>
      </c>
    </row>
    <row r="127" spans="1:42" ht="12" customHeight="1" x14ac:dyDescent="0.4">
      <c r="A127" s="142"/>
      <c r="B127" s="142"/>
      <c r="C127" s="143"/>
      <c r="D127" s="143"/>
      <c r="E127" s="143"/>
      <c r="F127" s="143"/>
      <c r="G127" s="143"/>
      <c r="H127" s="143"/>
      <c r="I127" s="143"/>
      <c r="J127" s="144"/>
      <c r="K127" s="145"/>
      <c r="L127" s="145">
        <v>11</v>
      </c>
      <c r="M127" s="145"/>
      <c r="N127" s="145"/>
      <c r="O127" s="145">
        <v>2</v>
      </c>
      <c r="P127" s="145"/>
      <c r="Q127" s="145"/>
      <c r="R127" s="145">
        <v>2</v>
      </c>
      <c r="S127" s="145"/>
      <c r="T127" s="145"/>
      <c r="U127" s="145">
        <v>2</v>
      </c>
      <c r="V127" s="145"/>
      <c r="W127" s="145"/>
      <c r="X127" s="145">
        <v>0</v>
      </c>
      <c r="Y127" s="145"/>
      <c r="Z127" s="145"/>
      <c r="AA127" s="145">
        <v>3</v>
      </c>
      <c r="AB127" s="145"/>
      <c r="AC127" s="145"/>
      <c r="AD127" s="145">
        <v>2</v>
      </c>
      <c r="AE127" s="145"/>
      <c r="AF127" s="145"/>
      <c r="AH127" s="137" t="str">
        <f t="shared" si="1"/>
        <v/>
      </c>
      <c r="AI127" s="146" t="e">
        <v>#N/A</v>
      </c>
      <c r="AJ127" s="146" t="e">
        <v>#N/A</v>
      </c>
    </row>
    <row r="128" spans="1:42" ht="12" customHeight="1" x14ac:dyDescent="0.4">
      <c r="A128" s="147">
        <v>64</v>
      </c>
      <c r="B128" s="148" t="s">
        <v>649</v>
      </c>
      <c r="C128" s="149">
        <f>SUM(D128:K128)</f>
        <v>26</v>
      </c>
      <c r="D128" s="149">
        <v>4</v>
      </c>
      <c r="E128" s="149">
        <v>4</v>
      </c>
      <c r="F128" s="149">
        <v>4</v>
      </c>
      <c r="G128" s="149">
        <v>4</v>
      </c>
      <c r="H128" s="149">
        <v>4</v>
      </c>
      <c r="I128" s="149">
        <v>4</v>
      </c>
      <c r="J128" s="150">
        <v>0</v>
      </c>
      <c r="K128" s="149">
        <v>2</v>
      </c>
      <c r="L128" s="149">
        <v>784</v>
      </c>
      <c r="M128" s="149">
        <v>435</v>
      </c>
      <c r="N128" s="149">
        <v>349</v>
      </c>
      <c r="O128" s="149">
        <v>120</v>
      </c>
      <c r="P128" s="149">
        <v>68</v>
      </c>
      <c r="Q128" s="149">
        <v>52</v>
      </c>
      <c r="R128" s="149">
        <v>117</v>
      </c>
      <c r="S128" s="149">
        <v>66</v>
      </c>
      <c r="T128" s="149">
        <v>51</v>
      </c>
      <c r="U128" s="149">
        <v>135</v>
      </c>
      <c r="V128" s="149">
        <v>70</v>
      </c>
      <c r="W128" s="149">
        <v>65</v>
      </c>
      <c r="X128" s="149">
        <v>133</v>
      </c>
      <c r="Y128" s="149">
        <v>78</v>
      </c>
      <c r="Z128" s="149">
        <v>55</v>
      </c>
      <c r="AA128" s="149">
        <v>135</v>
      </c>
      <c r="AB128" s="149">
        <v>74</v>
      </c>
      <c r="AC128" s="149">
        <v>61</v>
      </c>
      <c r="AD128" s="149">
        <v>144</v>
      </c>
      <c r="AE128" s="149">
        <v>79</v>
      </c>
      <c r="AF128" s="149">
        <v>65</v>
      </c>
      <c r="AH128" s="137">
        <f t="shared" si="1"/>
        <v>1064</v>
      </c>
      <c r="AI128" s="146" t="s">
        <v>1764</v>
      </c>
      <c r="AJ128" s="146" t="s">
        <v>800</v>
      </c>
      <c r="AK128" s="136">
        <f>O127</f>
        <v>2</v>
      </c>
      <c r="AL128" s="136">
        <f>R127</f>
        <v>2</v>
      </c>
      <c r="AM128" s="136">
        <f>U127</f>
        <v>2</v>
      </c>
      <c r="AN128" s="136">
        <f>X127</f>
        <v>0</v>
      </c>
      <c r="AO128" s="136">
        <f>AA127</f>
        <v>3</v>
      </c>
      <c r="AP128" s="136">
        <f>AD127</f>
        <v>2</v>
      </c>
    </row>
    <row r="129" spans="1:42" ht="12" customHeight="1" x14ac:dyDescent="0.4">
      <c r="A129" s="142"/>
      <c r="B129" s="142"/>
      <c r="C129" s="143"/>
      <c r="D129" s="143"/>
      <c r="E129" s="143"/>
      <c r="F129" s="143"/>
      <c r="G129" s="143"/>
      <c r="H129" s="143"/>
      <c r="I129" s="143"/>
      <c r="J129" s="144"/>
      <c r="K129" s="145"/>
      <c r="L129" s="145">
        <v>3</v>
      </c>
      <c r="M129" s="145"/>
      <c r="N129" s="145"/>
      <c r="O129" s="145">
        <v>1</v>
      </c>
      <c r="P129" s="145"/>
      <c r="Q129" s="145"/>
      <c r="R129" s="145">
        <v>2</v>
      </c>
      <c r="S129" s="145"/>
      <c r="T129" s="145"/>
      <c r="U129" s="145">
        <v>0</v>
      </c>
      <c r="V129" s="145"/>
      <c r="W129" s="145"/>
      <c r="X129" s="145">
        <v>0</v>
      </c>
      <c r="Y129" s="145"/>
      <c r="Z129" s="145"/>
      <c r="AA129" s="145">
        <v>0</v>
      </c>
      <c r="AB129" s="145"/>
      <c r="AC129" s="145"/>
      <c r="AD129" s="145">
        <v>0</v>
      </c>
      <c r="AE129" s="145"/>
      <c r="AF129" s="145"/>
      <c r="AH129" s="137" t="str">
        <f t="shared" si="1"/>
        <v/>
      </c>
      <c r="AI129" s="146" t="e">
        <v>#N/A</v>
      </c>
      <c r="AJ129" s="146" t="e">
        <v>#N/A</v>
      </c>
    </row>
    <row r="130" spans="1:42" ht="12" customHeight="1" x14ac:dyDescent="0.4">
      <c r="A130" s="147">
        <v>65</v>
      </c>
      <c r="B130" s="148" t="s">
        <v>650</v>
      </c>
      <c r="C130" s="149">
        <f>SUM(D130:K130)</f>
        <v>7</v>
      </c>
      <c r="D130" s="149">
        <v>1</v>
      </c>
      <c r="E130" s="149">
        <v>1</v>
      </c>
      <c r="F130" s="149">
        <v>1</v>
      </c>
      <c r="G130" s="149">
        <v>1</v>
      </c>
      <c r="H130" s="149">
        <v>1</v>
      </c>
      <c r="I130" s="149">
        <v>1</v>
      </c>
      <c r="J130" s="150">
        <v>0</v>
      </c>
      <c r="K130" s="149">
        <v>1</v>
      </c>
      <c r="L130" s="149">
        <v>104</v>
      </c>
      <c r="M130" s="149">
        <v>58</v>
      </c>
      <c r="N130" s="149">
        <v>46</v>
      </c>
      <c r="O130" s="149">
        <v>17</v>
      </c>
      <c r="P130" s="149">
        <v>12</v>
      </c>
      <c r="Q130" s="149">
        <v>5</v>
      </c>
      <c r="R130" s="149">
        <v>18</v>
      </c>
      <c r="S130" s="149">
        <v>10</v>
      </c>
      <c r="T130" s="149">
        <v>8</v>
      </c>
      <c r="U130" s="149">
        <v>17</v>
      </c>
      <c r="V130" s="149">
        <v>11</v>
      </c>
      <c r="W130" s="149">
        <v>6</v>
      </c>
      <c r="X130" s="149">
        <v>16</v>
      </c>
      <c r="Y130" s="149">
        <v>8</v>
      </c>
      <c r="Z130" s="149">
        <v>8</v>
      </c>
      <c r="AA130" s="149">
        <v>17</v>
      </c>
      <c r="AB130" s="149">
        <v>8</v>
      </c>
      <c r="AC130" s="149">
        <v>9</v>
      </c>
      <c r="AD130" s="149">
        <v>19</v>
      </c>
      <c r="AE130" s="149">
        <v>9</v>
      </c>
      <c r="AF130" s="149">
        <v>10</v>
      </c>
      <c r="AH130" s="137">
        <f t="shared" si="1"/>
        <v>1065</v>
      </c>
      <c r="AI130" s="146" t="s">
        <v>1765</v>
      </c>
      <c r="AJ130" s="146" t="s">
        <v>800</v>
      </c>
      <c r="AK130" s="136">
        <f>O129</f>
        <v>1</v>
      </c>
      <c r="AL130" s="136">
        <f>R129</f>
        <v>2</v>
      </c>
      <c r="AM130" s="136">
        <f>U129</f>
        <v>0</v>
      </c>
      <c r="AN130" s="136">
        <f>X129</f>
        <v>0</v>
      </c>
      <c r="AO130" s="136">
        <f>AA129</f>
        <v>0</v>
      </c>
      <c r="AP130" s="136">
        <f>AD129</f>
        <v>0</v>
      </c>
    </row>
    <row r="131" spans="1:42" ht="12" customHeight="1" x14ac:dyDescent="0.4">
      <c r="A131" s="142"/>
      <c r="B131" s="142"/>
      <c r="C131" s="143"/>
      <c r="D131" s="143"/>
      <c r="E131" s="143"/>
      <c r="F131" s="143"/>
      <c r="G131" s="143"/>
      <c r="H131" s="143"/>
      <c r="I131" s="143"/>
      <c r="J131" s="144"/>
      <c r="K131" s="145"/>
      <c r="L131" s="145">
        <v>0</v>
      </c>
      <c r="M131" s="145"/>
      <c r="N131" s="145"/>
      <c r="O131" s="145">
        <v>0</v>
      </c>
      <c r="P131" s="145"/>
      <c r="Q131" s="145"/>
      <c r="R131" s="145">
        <v>0</v>
      </c>
      <c r="S131" s="145"/>
      <c r="T131" s="145"/>
      <c r="U131" s="145">
        <v>0</v>
      </c>
      <c r="V131" s="145"/>
      <c r="W131" s="145"/>
      <c r="X131" s="145">
        <v>0</v>
      </c>
      <c r="Y131" s="145"/>
      <c r="Z131" s="145"/>
      <c r="AA131" s="145">
        <v>0</v>
      </c>
      <c r="AB131" s="145"/>
      <c r="AC131" s="145"/>
      <c r="AD131" s="145">
        <v>0</v>
      </c>
      <c r="AE131" s="145"/>
      <c r="AF131" s="145"/>
      <c r="AH131" s="137" t="str">
        <f t="shared" si="1"/>
        <v/>
      </c>
      <c r="AI131" s="146" t="e">
        <v>#N/A</v>
      </c>
      <c r="AJ131" s="146" t="e">
        <v>#N/A</v>
      </c>
    </row>
    <row r="132" spans="1:42" ht="12" customHeight="1" x14ac:dyDescent="0.4">
      <c r="A132" s="147">
        <v>66</v>
      </c>
      <c r="B132" s="148" t="s">
        <v>651</v>
      </c>
      <c r="C132" s="149">
        <f>SUM(D132:K132)</f>
        <v>6</v>
      </c>
      <c r="D132" s="149">
        <v>1</v>
      </c>
      <c r="E132" s="149">
        <v>1</v>
      </c>
      <c r="F132" s="149">
        <v>1</v>
      </c>
      <c r="G132" s="149">
        <v>1</v>
      </c>
      <c r="H132" s="149">
        <v>1</v>
      </c>
      <c r="I132" s="149">
        <v>1</v>
      </c>
      <c r="J132" s="150">
        <v>0</v>
      </c>
      <c r="K132" s="150">
        <v>0</v>
      </c>
      <c r="L132" s="149">
        <v>17</v>
      </c>
      <c r="M132" s="149">
        <v>11</v>
      </c>
      <c r="N132" s="149">
        <v>6</v>
      </c>
      <c r="O132" s="149">
        <v>2</v>
      </c>
      <c r="P132" s="149">
        <v>1</v>
      </c>
      <c r="Q132" s="149">
        <v>1</v>
      </c>
      <c r="R132" s="149">
        <v>5</v>
      </c>
      <c r="S132" s="149">
        <v>2</v>
      </c>
      <c r="T132" s="149">
        <v>3</v>
      </c>
      <c r="U132" s="149">
        <v>4</v>
      </c>
      <c r="V132" s="149">
        <v>3</v>
      </c>
      <c r="W132" s="149">
        <v>1</v>
      </c>
      <c r="X132" s="149">
        <v>2</v>
      </c>
      <c r="Y132" s="149">
        <v>2</v>
      </c>
      <c r="Z132" s="149">
        <v>0</v>
      </c>
      <c r="AA132" s="149">
        <v>2</v>
      </c>
      <c r="AB132" s="149">
        <v>1</v>
      </c>
      <c r="AC132" s="149">
        <v>1</v>
      </c>
      <c r="AD132" s="149">
        <v>2</v>
      </c>
      <c r="AE132" s="149">
        <v>2</v>
      </c>
      <c r="AF132" s="149">
        <v>0</v>
      </c>
      <c r="AH132" s="137">
        <f t="shared" si="1"/>
        <v>1066</v>
      </c>
      <c r="AI132" s="146" t="s">
        <v>1766</v>
      </c>
      <c r="AJ132" s="146" t="s">
        <v>800</v>
      </c>
      <c r="AK132" s="136">
        <f>O131</f>
        <v>0</v>
      </c>
      <c r="AL132" s="136">
        <f>R131</f>
        <v>0</v>
      </c>
      <c r="AM132" s="136">
        <f>U131</f>
        <v>0</v>
      </c>
      <c r="AN132" s="136">
        <f>X131</f>
        <v>0</v>
      </c>
      <c r="AO132" s="136">
        <f>AA131</f>
        <v>0</v>
      </c>
      <c r="AP132" s="136">
        <f>AD131</f>
        <v>0</v>
      </c>
    </row>
    <row r="133" spans="1:42" ht="12" customHeight="1" x14ac:dyDescent="0.4">
      <c r="A133" s="142"/>
      <c r="B133" s="142"/>
      <c r="C133" s="143"/>
      <c r="D133" s="143"/>
      <c r="E133" s="143"/>
      <c r="F133" s="143"/>
      <c r="G133" s="143"/>
      <c r="H133" s="143"/>
      <c r="I133" s="143"/>
      <c r="J133" s="144"/>
      <c r="K133" s="145"/>
      <c r="L133" s="145">
        <v>0</v>
      </c>
      <c r="M133" s="145"/>
      <c r="N133" s="145"/>
      <c r="O133" s="145">
        <v>0</v>
      </c>
      <c r="P133" s="145"/>
      <c r="Q133" s="145"/>
      <c r="R133" s="145">
        <v>0</v>
      </c>
      <c r="S133" s="145"/>
      <c r="T133" s="145"/>
      <c r="U133" s="145">
        <v>0</v>
      </c>
      <c r="V133" s="145"/>
      <c r="W133" s="145"/>
      <c r="X133" s="145">
        <v>0</v>
      </c>
      <c r="Y133" s="145"/>
      <c r="Z133" s="145"/>
      <c r="AA133" s="145">
        <v>0</v>
      </c>
      <c r="AB133" s="145"/>
      <c r="AC133" s="145"/>
      <c r="AD133" s="145">
        <v>0</v>
      </c>
      <c r="AE133" s="145"/>
      <c r="AF133" s="145"/>
      <c r="AH133" s="137" t="str">
        <f t="shared" si="1"/>
        <v/>
      </c>
      <c r="AI133" s="146" t="e">
        <v>#N/A</v>
      </c>
      <c r="AJ133" s="146" t="e">
        <v>#N/A</v>
      </c>
    </row>
    <row r="134" spans="1:42" ht="12" customHeight="1" x14ac:dyDescent="0.4">
      <c r="A134" s="147">
        <v>67</v>
      </c>
      <c r="B134" s="148" t="s">
        <v>652</v>
      </c>
      <c r="C134" s="149">
        <f>SUM(D134:K134)</f>
        <v>4</v>
      </c>
      <c r="D134" s="150">
        <v>0</v>
      </c>
      <c r="E134" s="150">
        <v>0</v>
      </c>
      <c r="F134" s="149">
        <v>1</v>
      </c>
      <c r="G134" s="149">
        <v>1</v>
      </c>
      <c r="H134" s="149">
        <v>1</v>
      </c>
      <c r="I134" s="150">
        <v>0</v>
      </c>
      <c r="J134" s="150">
        <v>1</v>
      </c>
      <c r="K134" s="150">
        <v>0</v>
      </c>
      <c r="L134" s="149">
        <v>10</v>
      </c>
      <c r="M134" s="149">
        <v>4</v>
      </c>
      <c r="N134" s="149">
        <v>6</v>
      </c>
      <c r="O134" s="149">
        <v>2</v>
      </c>
      <c r="P134" s="150">
        <v>0</v>
      </c>
      <c r="Q134" s="149">
        <v>2</v>
      </c>
      <c r="R134" s="149">
        <v>2</v>
      </c>
      <c r="S134" s="150">
        <v>0</v>
      </c>
      <c r="T134" s="149">
        <v>2</v>
      </c>
      <c r="U134" s="149">
        <v>1</v>
      </c>
      <c r="V134" s="150">
        <v>0</v>
      </c>
      <c r="W134" s="149">
        <v>1</v>
      </c>
      <c r="X134" s="149">
        <v>4</v>
      </c>
      <c r="Y134" s="149">
        <v>3</v>
      </c>
      <c r="Z134" s="149">
        <v>1</v>
      </c>
      <c r="AA134" s="149">
        <v>1</v>
      </c>
      <c r="AB134" s="149">
        <v>1</v>
      </c>
      <c r="AC134" s="150">
        <v>0</v>
      </c>
      <c r="AD134" s="150">
        <v>0</v>
      </c>
      <c r="AE134" s="150">
        <v>0</v>
      </c>
      <c r="AF134" s="150">
        <v>0</v>
      </c>
      <c r="AH134" s="137">
        <f t="shared" si="1"/>
        <v>1067</v>
      </c>
      <c r="AI134" s="146" t="s">
        <v>1767</v>
      </c>
      <c r="AJ134" s="146" t="s">
        <v>800</v>
      </c>
      <c r="AK134" s="136">
        <f>O133</f>
        <v>0</v>
      </c>
      <c r="AL134" s="136">
        <f>R133</f>
        <v>0</v>
      </c>
      <c r="AM134" s="136">
        <f>U133</f>
        <v>0</v>
      </c>
      <c r="AN134" s="136">
        <f>X133</f>
        <v>0</v>
      </c>
      <c r="AO134" s="136">
        <f>AA133</f>
        <v>0</v>
      </c>
      <c r="AP134" s="136">
        <f>AD133</f>
        <v>0</v>
      </c>
    </row>
    <row r="135" spans="1:42" ht="12" customHeight="1" x14ac:dyDescent="0.4">
      <c r="A135" s="142"/>
      <c r="B135" s="142"/>
      <c r="C135" s="143"/>
      <c r="D135" s="143"/>
      <c r="E135" s="143"/>
      <c r="F135" s="143"/>
      <c r="G135" s="143"/>
      <c r="H135" s="143"/>
      <c r="I135" s="143"/>
      <c r="J135" s="144"/>
      <c r="K135" s="145"/>
      <c r="L135" s="145">
        <v>16</v>
      </c>
      <c r="M135" s="145"/>
      <c r="N135" s="145"/>
      <c r="O135" s="145">
        <v>3</v>
      </c>
      <c r="P135" s="145"/>
      <c r="Q135" s="145"/>
      <c r="R135" s="145">
        <v>3</v>
      </c>
      <c r="S135" s="145"/>
      <c r="T135" s="145"/>
      <c r="U135" s="145">
        <v>3</v>
      </c>
      <c r="V135" s="145"/>
      <c r="W135" s="145"/>
      <c r="X135" s="145">
        <v>2</v>
      </c>
      <c r="Y135" s="145"/>
      <c r="Z135" s="145"/>
      <c r="AA135" s="145">
        <v>3</v>
      </c>
      <c r="AB135" s="145"/>
      <c r="AC135" s="145"/>
      <c r="AD135" s="145">
        <v>2</v>
      </c>
      <c r="AE135" s="145"/>
      <c r="AF135" s="145"/>
      <c r="AH135" s="137" t="str">
        <f t="shared" si="1"/>
        <v/>
      </c>
      <c r="AI135" s="146" t="e">
        <v>#N/A</v>
      </c>
      <c r="AJ135" s="146" t="e">
        <v>#N/A</v>
      </c>
    </row>
    <row r="136" spans="1:42" ht="12" customHeight="1" x14ac:dyDescent="0.4">
      <c r="A136" s="147">
        <v>68</v>
      </c>
      <c r="B136" s="148" t="s">
        <v>653</v>
      </c>
      <c r="C136" s="149">
        <f>SUM(D136:K136)</f>
        <v>30</v>
      </c>
      <c r="D136" s="149">
        <v>5</v>
      </c>
      <c r="E136" s="149">
        <v>5</v>
      </c>
      <c r="F136" s="149">
        <v>5</v>
      </c>
      <c r="G136" s="149">
        <v>5</v>
      </c>
      <c r="H136" s="149">
        <v>4</v>
      </c>
      <c r="I136" s="149">
        <v>4</v>
      </c>
      <c r="J136" s="150">
        <v>0</v>
      </c>
      <c r="K136" s="149">
        <v>2</v>
      </c>
      <c r="L136" s="149">
        <v>970</v>
      </c>
      <c r="M136" s="149">
        <v>517</v>
      </c>
      <c r="N136" s="149">
        <v>453</v>
      </c>
      <c r="O136" s="149">
        <v>175</v>
      </c>
      <c r="P136" s="149">
        <v>96</v>
      </c>
      <c r="Q136" s="149">
        <v>79</v>
      </c>
      <c r="R136" s="149">
        <v>174</v>
      </c>
      <c r="S136" s="149">
        <v>91</v>
      </c>
      <c r="T136" s="149">
        <v>83</v>
      </c>
      <c r="U136" s="149">
        <v>168</v>
      </c>
      <c r="V136" s="149">
        <v>86</v>
      </c>
      <c r="W136" s="149">
        <v>82</v>
      </c>
      <c r="X136" s="149">
        <v>165</v>
      </c>
      <c r="Y136" s="149">
        <v>87</v>
      </c>
      <c r="Z136" s="149">
        <v>78</v>
      </c>
      <c r="AA136" s="149">
        <v>142</v>
      </c>
      <c r="AB136" s="149">
        <v>72</v>
      </c>
      <c r="AC136" s="149">
        <v>70</v>
      </c>
      <c r="AD136" s="149">
        <v>146</v>
      </c>
      <c r="AE136" s="149">
        <v>85</v>
      </c>
      <c r="AF136" s="149">
        <v>61</v>
      </c>
      <c r="AH136" s="137">
        <f t="shared" si="1"/>
        <v>1068</v>
      </c>
      <c r="AI136" s="146" t="s">
        <v>1768</v>
      </c>
      <c r="AJ136" s="146" t="s">
        <v>795</v>
      </c>
      <c r="AK136" s="136">
        <f>O135</f>
        <v>3</v>
      </c>
      <c r="AL136" s="136">
        <f>R135</f>
        <v>3</v>
      </c>
      <c r="AM136" s="136">
        <f>U135</f>
        <v>3</v>
      </c>
      <c r="AN136" s="136">
        <f>X135</f>
        <v>2</v>
      </c>
      <c r="AO136" s="136">
        <f>AA135</f>
        <v>3</v>
      </c>
      <c r="AP136" s="136">
        <f>AD135</f>
        <v>2</v>
      </c>
    </row>
    <row r="137" spans="1:42" ht="12" customHeight="1" x14ac:dyDescent="0.4">
      <c r="A137" s="142"/>
      <c r="B137" s="142"/>
      <c r="C137" s="143"/>
      <c r="D137" s="143"/>
      <c r="E137" s="143"/>
      <c r="F137" s="143"/>
      <c r="G137" s="143"/>
      <c r="H137" s="143"/>
      <c r="I137" s="143"/>
      <c r="J137" s="144"/>
      <c r="K137" s="145"/>
      <c r="L137" s="145">
        <v>9</v>
      </c>
      <c r="M137" s="145"/>
      <c r="N137" s="145"/>
      <c r="O137" s="145">
        <v>2</v>
      </c>
      <c r="P137" s="145"/>
      <c r="Q137" s="145"/>
      <c r="R137" s="145">
        <v>1</v>
      </c>
      <c r="S137" s="145"/>
      <c r="T137" s="145"/>
      <c r="U137" s="145">
        <v>0</v>
      </c>
      <c r="V137" s="145"/>
      <c r="W137" s="145"/>
      <c r="X137" s="145">
        <v>3</v>
      </c>
      <c r="Y137" s="145"/>
      <c r="Z137" s="145"/>
      <c r="AA137" s="145">
        <v>2</v>
      </c>
      <c r="AB137" s="145"/>
      <c r="AC137" s="145"/>
      <c r="AD137" s="145">
        <v>1</v>
      </c>
      <c r="AE137" s="145"/>
      <c r="AF137" s="145"/>
      <c r="AH137" s="137" t="str">
        <f t="shared" ref="AH137:AH200" si="2">IF(ISBLANK(A137),"",1000+A137)</f>
        <v/>
      </c>
      <c r="AI137" s="146" t="e">
        <v>#N/A</v>
      </c>
      <c r="AJ137" s="146" t="e">
        <v>#N/A</v>
      </c>
    </row>
    <row r="138" spans="1:42" ht="12" customHeight="1" x14ac:dyDescent="0.4">
      <c r="A138" s="147">
        <v>69</v>
      </c>
      <c r="B138" s="148" t="s">
        <v>654</v>
      </c>
      <c r="C138" s="149">
        <f>SUM(D138:K138)</f>
        <v>26</v>
      </c>
      <c r="D138" s="149">
        <v>4</v>
      </c>
      <c r="E138" s="149">
        <v>4</v>
      </c>
      <c r="F138" s="149">
        <v>4</v>
      </c>
      <c r="G138" s="149">
        <v>4</v>
      </c>
      <c r="H138" s="149">
        <v>4</v>
      </c>
      <c r="I138" s="149">
        <v>4</v>
      </c>
      <c r="J138" s="150">
        <v>0</v>
      </c>
      <c r="K138" s="149">
        <v>2</v>
      </c>
      <c r="L138" s="149">
        <v>816</v>
      </c>
      <c r="M138" s="149">
        <v>429</v>
      </c>
      <c r="N138" s="149">
        <v>387</v>
      </c>
      <c r="O138" s="149">
        <v>131</v>
      </c>
      <c r="P138" s="149">
        <v>62</v>
      </c>
      <c r="Q138" s="149">
        <v>69</v>
      </c>
      <c r="R138" s="149">
        <v>137</v>
      </c>
      <c r="S138" s="149">
        <v>73</v>
      </c>
      <c r="T138" s="149">
        <v>64</v>
      </c>
      <c r="U138" s="149">
        <v>132</v>
      </c>
      <c r="V138" s="149">
        <v>69</v>
      </c>
      <c r="W138" s="149">
        <v>63</v>
      </c>
      <c r="X138" s="149">
        <v>127</v>
      </c>
      <c r="Y138" s="149">
        <v>73</v>
      </c>
      <c r="Z138" s="149">
        <v>54</v>
      </c>
      <c r="AA138" s="149">
        <v>136</v>
      </c>
      <c r="AB138" s="149">
        <v>74</v>
      </c>
      <c r="AC138" s="149">
        <v>62</v>
      </c>
      <c r="AD138" s="149">
        <v>153</v>
      </c>
      <c r="AE138" s="149">
        <v>78</v>
      </c>
      <c r="AF138" s="149">
        <v>75</v>
      </c>
      <c r="AH138" s="137">
        <f t="shared" si="2"/>
        <v>1069</v>
      </c>
      <c r="AI138" s="146" t="s">
        <v>1769</v>
      </c>
      <c r="AJ138" s="146" t="s">
        <v>797</v>
      </c>
      <c r="AK138" s="136">
        <f>O137</f>
        <v>2</v>
      </c>
      <c r="AL138" s="136">
        <f>R137</f>
        <v>1</v>
      </c>
      <c r="AM138" s="136">
        <f>U137</f>
        <v>0</v>
      </c>
      <c r="AN138" s="136">
        <f>X137</f>
        <v>3</v>
      </c>
      <c r="AO138" s="136">
        <f>AA137</f>
        <v>2</v>
      </c>
      <c r="AP138" s="136">
        <f>AD137</f>
        <v>1</v>
      </c>
    </row>
    <row r="139" spans="1:42" ht="12" customHeight="1" x14ac:dyDescent="0.4">
      <c r="A139" s="142"/>
      <c r="B139" s="142"/>
      <c r="C139" s="143"/>
      <c r="D139" s="143"/>
      <c r="E139" s="143"/>
      <c r="F139" s="143"/>
      <c r="G139" s="143"/>
      <c r="H139" s="143"/>
      <c r="I139" s="143"/>
      <c r="J139" s="144"/>
      <c r="K139" s="145"/>
      <c r="L139" s="145">
        <v>8</v>
      </c>
      <c r="M139" s="145"/>
      <c r="N139" s="145"/>
      <c r="O139" s="145">
        <v>2</v>
      </c>
      <c r="P139" s="145"/>
      <c r="Q139" s="145"/>
      <c r="R139" s="145">
        <v>1</v>
      </c>
      <c r="S139" s="145"/>
      <c r="T139" s="145"/>
      <c r="U139" s="145">
        <v>1</v>
      </c>
      <c r="V139" s="145"/>
      <c r="W139" s="145"/>
      <c r="X139" s="145">
        <v>1</v>
      </c>
      <c r="Y139" s="145"/>
      <c r="Z139" s="145"/>
      <c r="AA139" s="145">
        <v>0</v>
      </c>
      <c r="AB139" s="145"/>
      <c r="AC139" s="145"/>
      <c r="AD139" s="145">
        <v>3</v>
      </c>
      <c r="AE139" s="145"/>
      <c r="AF139" s="145"/>
      <c r="AH139" s="137" t="str">
        <f t="shared" si="2"/>
        <v/>
      </c>
      <c r="AI139" s="146" t="e">
        <v>#N/A</v>
      </c>
      <c r="AJ139" s="146" t="e">
        <v>#N/A</v>
      </c>
    </row>
    <row r="140" spans="1:42" ht="12" customHeight="1" x14ac:dyDescent="0.4">
      <c r="A140" s="147">
        <v>70</v>
      </c>
      <c r="B140" s="148" t="s">
        <v>655</v>
      </c>
      <c r="C140" s="149">
        <f>SUM(D140:K140)</f>
        <v>24</v>
      </c>
      <c r="D140" s="149">
        <v>4</v>
      </c>
      <c r="E140" s="149">
        <v>4</v>
      </c>
      <c r="F140" s="149">
        <v>4</v>
      </c>
      <c r="G140" s="149">
        <v>4</v>
      </c>
      <c r="H140" s="149">
        <v>3</v>
      </c>
      <c r="I140" s="149">
        <v>4</v>
      </c>
      <c r="J140" s="150">
        <v>0</v>
      </c>
      <c r="K140" s="149">
        <v>1</v>
      </c>
      <c r="L140" s="149">
        <v>717</v>
      </c>
      <c r="M140" s="149">
        <v>356</v>
      </c>
      <c r="N140" s="149">
        <v>361</v>
      </c>
      <c r="O140" s="149">
        <v>118</v>
      </c>
      <c r="P140" s="149">
        <v>64</v>
      </c>
      <c r="Q140" s="149">
        <v>54</v>
      </c>
      <c r="R140" s="149">
        <v>110</v>
      </c>
      <c r="S140" s="149">
        <v>48</v>
      </c>
      <c r="T140" s="149">
        <v>62</v>
      </c>
      <c r="U140" s="149">
        <v>113</v>
      </c>
      <c r="V140" s="149">
        <v>55</v>
      </c>
      <c r="W140" s="149">
        <v>58</v>
      </c>
      <c r="X140" s="149">
        <v>126</v>
      </c>
      <c r="Y140" s="149">
        <v>62</v>
      </c>
      <c r="Z140" s="149">
        <v>64</v>
      </c>
      <c r="AA140" s="149">
        <v>116</v>
      </c>
      <c r="AB140" s="149">
        <v>61</v>
      </c>
      <c r="AC140" s="149">
        <v>55</v>
      </c>
      <c r="AD140" s="149">
        <v>134</v>
      </c>
      <c r="AE140" s="149">
        <v>66</v>
      </c>
      <c r="AF140" s="149">
        <v>68</v>
      </c>
      <c r="AH140" s="137">
        <f t="shared" si="2"/>
        <v>1070</v>
      </c>
      <c r="AI140" s="146" t="s">
        <v>1770</v>
      </c>
      <c r="AJ140" s="146" t="s">
        <v>202</v>
      </c>
      <c r="AK140" s="136">
        <f>O139</f>
        <v>2</v>
      </c>
      <c r="AL140" s="136">
        <f>R139</f>
        <v>1</v>
      </c>
      <c r="AM140" s="136">
        <f>U139</f>
        <v>1</v>
      </c>
      <c r="AN140" s="136">
        <f>X139</f>
        <v>1</v>
      </c>
      <c r="AO140" s="136">
        <f>AA139</f>
        <v>0</v>
      </c>
      <c r="AP140" s="136">
        <f>AD139</f>
        <v>3</v>
      </c>
    </row>
    <row r="141" spans="1:42" ht="14" customHeight="1" x14ac:dyDescent="0.4">
      <c r="A141" s="131" t="s">
        <v>622</v>
      </c>
      <c r="B141" s="151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  <c r="Y141" s="152"/>
      <c r="Z141" s="152"/>
      <c r="AA141" s="152"/>
      <c r="AB141" s="152"/>
      <c r="AC141" s="152"/>
      <c r="AD141" s="152"/>
      <c r="AE141" s="152"/>
      <c r="AF141" s="152"/>
      <c r="AH141" s="137" t="e">
        <f t="shared" si="2"/>
        <v>#VALUE!</v>
      </c>
      <c r="AI141" s="146" t="e">
        <v>#VALUE!</v>
      </c>
      <c r="AJ141" s="146" t="e">
        <v>#VALUE!</v>
      </c>
    </row>
    <row r="142" spans="1:42" ht="14" customHeight="1" x14ac:dyDescent="0.4">
      <c r="A142" s="135"/>
      <c r="B142" s="135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Y142" s="135"/>
      <c r="Z142" s="135"/>
      <c r="AA142" s="135"/>
      <c r="AB142" s="135"/>
      <c r="AC142" s="135"/>
      <c r="AD142" s="135"/>
      <c r="AE142" s="135"/>
      <c r="AF142" s="138" t="s">
        <v>568</v>
      </c>
      <c r="AH142" s="137" t="str">
        <f t="shared" si="2"/>
        <v/>
      </c>
      <c r="AI142" s="146" t="e">
        <v>#N/A</v>
      </c>
      <c r="AJ142" s="146" t="e">
        <v>#N/A</v>
      </c>
      <c r="AK142" s="136">
        <f>O141</f>
        <v>0</v>
      </c>
      <c r="AL142" s="136">
        <f>R141</f>
        <v>0</v>
      </c>
      <c r="AM142" s="136">
        <f>U141</f>
        <v>0</v>
      </c>
      <c r="AN142" s="136">
        <f>X141</f>
        <v>0</v>
      </c>
      <c r="AO142" s="136">
        <f>AA141</f>
        <v>0</v>
      </c>
      <c r="AP142" s="136">
        <f>AD141</f>
        <v>0</v>
      </c>
    </row>
    <row r="143" spans="1:42" ht="12" customHeight="1" x14ac:dyDescent="0.4">
      <c r="A143" s="493" t="s">
        <v>569</v>
      </c>
      <c r="B143" s="494" t="s">
        <v>570</v>
      </c>
      <c r="C143" s="495" t="s">
        <v>571</v>
      </c>
      <c r="D143" s="495"/>
      <c r="E143" s="495"/>
      <c r="F143" s="495"/>
      <c r="G143" s="495"/>
      <c r="H143" s="495"/>
      <c r="I143" s="495"/>
      <c r="J143" s="495"/>
      <c r="K143" s="495"/>
      <c r="L143" s="495" t="s">
        <v>572</v>
      </c>
      <c r="M143" s="495"/>
      <c r="N143" s="495"/>
      <c r="O143" s="495"/>
      <c r="P143" s="495"/>
      <c r="Q143" s="495"/>
      <c r="R143" s="495"/>
      <c r="S143" s="495"/>
      <c r="T143" s="495"/>
      <c r="U143" s="495"/>
      <c r="V143" s="495"/>
      <c r="W143" s="495"/>
      <c r="X143" s="495"/>
      <c r="Y143" s="495"/>
      <c r="Z143" s="495"/>
      <c r="AA143" s="495"/>
      <c r="AB143" s="495"/>
      <c r="AC143" s="495"/>
      <c r="AD143" s="495"/>
      <c r="AE143" s="495"/>
      <c r="AF143" s="495"/>
      <c r="AH143" s="137" t="e">
        <f t="shared" si="2"/>
        <v>#VALUE!</v>
      </c>
      <c r="AI143" s="146" t="e">
        <v>#VALUE!</v>
      </c>
      <c r="AJ143" s="146" t="e">
        <v>#VALUE!</v>
      </c>
    </row>
    <row r="144" spans="1:42" ht="12" customHeight="1" x14ac:dyDescent="0.4">
      <c r="A144" s="493"/>
      <c r="B144" s="494"/>
      <c r="C144" s="496" t="s">
        <v>573</v>
      </c>
      <c r="D144" s="495" t="s">
        <v>574</v>
      </c>
      <c r="E144" s="495"/>
      <c r="F144" s="495"/>
      <c r="G144" s="495"/>
      <c r="H144" s="495"/>
      <c r="I144" s="495"/>
      <c r="J144" s="493" t="s">
        <v>575</v>
      </c>
      <c r="K144" s="493" t="s">
        <v>576</v>
      </c>
      <c r="L144" s="493" t="s">
        <v>577</v>
      </c>
      <c r="M144" s="493"/>
      <c r="N144" s="493"/>
      <c r="O144" s="495" t="s">
        <v>578</v>
      </c>
      <c r="P144" s="495"/>
      <c r="Q144" s="495"/>
      <c r="R144" s="495" t="s">
        <v>579</v>
      </c>
      <c r="S144" s="495"/>
      <c r="T144" s="495"/>
      <c r="U144" s="495" t="s">
        <v>580</v>
      </c>
      <c r="V144" s="495"/>
      <c r="W144" s="495"/>
      <c r="X144" s="495" t="s">
        <v>581</v>
      </c>
      <c r="Y144" s="495"/>
      <c r="Z144" s="495"/>
      <c r="AA144" s="495" t="s">
        <v>582</v>
      </c>
      <c r="AB144" s="495"/>
      <c r="AC144" s="495"/>
      <c r="AD144" s="495" t="s">
        <v>583</v>
      </c>
      <c r="AE144" s="495"/>
      <c r="AF144" s="495"/>
      <c r="AH144" s="137" t="str">
        <f t="shared" si="2"/>
        <v/>
      </c>
      <c r="AI144" s="146" t="e">
        <v>#N/A</v>
      </c>
      <c r="AJ144" s="146" t="e">
        <v>#N/A</v>
      </c>
      <c r="AK144" s="136">
        <f>O143</f>
        <v>0</v>
      </c>
      <c r="AL144" s="136">
        <f>R143</f>
        <v>0</v>
      </c>
      <c r="AM144" s="136">
        <f>U143</f>
        <v>0</v>
      </c>
      <c r="AN144" s="136">
        <f>X143</f>
        <v>0</v>
      </c>
      <c r="AO144" s="136">
        <f>AA143</f>
        <v>0</v>
      </c>
      <c r="AP144" s="136">
        <f>AD143</f>
        <v>0</v>
      </c>
    </row>
    <row r="145" spans="1:42" ht="36" customHeight="1" x14ac:dyDescent="0.4">
      <c r="A145" s="493"/>
      <c r="B145" s="494"/>
      <c r="C145" s="496"/>
      <c r="D145" s="139" t="s">
        <v>584</v>
      </c>
      <c r="E145" s="139" t="s">
        <v>585</v>
      </c>
      <c r="F145" s="139" t="s">
        <v>586</v>
      </c>
      <c r="G145" s="139" t="s">
        <v>587</v>
      </c>
      <c r="H145" s="139" t="s">
        <v>588</v>
      </c>
      <c r="I145" s="139" t="s">
        <v>589</v>
      </c>
      <c r="J145" s="493"/>
      <c r="K145" s="493"/>
      <c r="L145" s="140" t="s">
        <v>13</v>
      </c>
      <c r="M145" s="141" t="s">
        <v>116</v>
      </c>
      <c r="N145" s="141" t="s">
        <v>117</v>
      </c>
      <c r="O145" s="140" t="s">
        <v>13</v>
      </c>
      <c r="P145" s="141" t="s">
        <v>116</v>
      </c>
      <c r="Q145" s="141" t="s">
        <v>117</v>
      </c>
      <c r="R145" s="140" t="s">
        <v>13</v>
      </c>
      <c r="S145" s="141" t="s">
        <v>116</v>
      </c>
      <c r="T145" s="141" t="s">
        <v>117</v>
      </c>
      <c r="U145" s="140" t="s">
        <v>13</v>
      </c>
      <c r="V145" s="141" t="s">
        <v>116</v>
      </c>
      <c r="W145" s="141" t="s">
        <v>117</v>
      </c>
      <c r="X145" s="140" t="s">
        <v>13</v>
      </c>
      <c r="Y145" s="141" t="s">
        <v>116</v>
      </c>
      <c r="Z145" s="141" t="s">
        <v>117</v>
      </c>
      <c r="AA145" s="140" t="s">
        <v>13</v>
      </c>
      <c r="AB145" s="141" t="s">
        <v>116</v>
      </c>
      <c r="AC145" s="141" t="s">
        <v>117</v>
      </c>
      <c r="AD145" s="140" t="s">
        <v>13</v>
      </c>
      <c r="AE145" s="141" t="s">
        <v>116</v>
      </c>
      <c r="AF145" s="141" t="s">
        <v>117</v>
      </c>
      <c r="AH145" s="137" t="str">
        <f t="shared" si="2"/>
        <v/>
      </c>
      <c r="AI145" s="146" t="e">
        <v>#N/A</v>
      </c>
      <c r="AJ145" s="146" t="e">
        <v>#N/A</v>
      </c>
    </row>
    <row r="146" spans="1:42" ht="12" customHeight="1" x14ac:dyDescent="0.4">
      <c r="A146" s="142"/>
      <c r="B146" s="142"/>
      <c r="C146" s="143"/>
      <c r="D146" s="143"/>
      <c r="E146" s="143"/>
      <c r="F146" s="143"/>
      <c r="G146" s="143"/>
      <c r="H146" s="143"/>
      <c r="I146" s="143"/>
      <c r="J146" s="144"/>
      <c r="K146" s="145"/>
      <c r="L146" s="145">
        <v>10</v>
      </c>
      <c r="M146" s="145"/>
      <c r="N146" s="145"/>
      <c r="O146" s="145">
        <v>1</v>
      </c>
      <c r="P146" s="145"/>
      <c r="Q146" s="145"/>
      <c r="R146" s="145">
        <v>1</v>
      </c>
      <c r="S146" s="145"/>
      <c r="T146" s="145"/>
      <c r="U146" s="145">
        <v>1</v>
      </c>
      <c r="V146" s="145"/>
      <c r="W146" s="145"/>
      <c r="X146" s="145">
        <v>2</v>
      </c>
      <c r="Y146" s="145"/>
      <c r="Z146" s="145"/>
      <c r="AA146" s="145">
        <v>3</v>
      </c>
      <c r="AB146" s="145"/>
      <c r="AC146" s="145"/>
      <c r="AD146" s="145">
        <v>2</v>
      </c>
      <c r="AE146" s="145"/>
      <c r="AF146" s="145"/>
      <c r="AH146" s="137" t="str">
        <f t="shared" si="2"/>
        <v/>
      </c>
      <c r="AI146" s="146" t="e">
        <v>#N/A</v>
      </c>
      <c r="AJ146" s="146" t="e">
        <v>#N/A</v>
      </c>
    </row>
    <row r="147" spans="1:42" ht="12" customHeight="1" x14ac:dyDescent="0.4">
      <c r="A147" s="147">
        <v>71</v>
      </c>
      <c r="B147" s="148" t="s">
        <v>656</v>
      </c>
      <c r="C147" s="149">
        <f>SUM(D147:K147)</f>
        <v>19</v>
      </c>
      <c r="D147" s="149">
        <v>3</v>
      </c>
      <c r="E147" s="149">
        <v>3</v>
      </c>
      <c r="F147" s="149">
        <v>3</v>
      </c>
      <c r="G147" s="149">
        <v>3</v>
      </c>
      <c r="H147" s="149">
        <v>3</v>
      </c>
      <c r="I147" s="149">
        <v>2</v>
      </c>
      <c r="J147" s="150">
        <v>0</v>
      </c>
      <c r="K147" s="149">
        <v>2</v>
      </c>
      <c r="L147" s="149">
        <v>490</v>
      </c>
      <c r="M147" s="149">
        <v>262</v>
      </c>
      <c r="N147" s="149">
        <v>228</v>
      </c>
      <c r="O147" s="149">
        <v>74</v>
      </c>
      <c r="P147" s="149">
        <v>39</v>
      </c>
      <c r="Q147" s="149">
        <v>35</v>
      </c>
      <c r="R147" s="149">
        <v>76</v>
      </c>
      <c r="S147" s="149">
        <v>37</v>
      </c>
      <c r="T147" s="149">
        <v>39</v>
      </c>
      <c r="U147" s="149">
        <v>82</v>
      </c>
      <c r="V147" s="149">
        <v>44</v>
      </c>
      <c r="W147" s="149">
        <v>38</v>
      </c>
      <c r="X147" s="149">
        <v>92</v>
      </c>
      <c r="Y147" s="149">
        <v>49</v>
      </c>
      <c r="Z147" s="149">
        <v>43</v>
      </c>
      <c r="AA147" s="149">
        <v>89</v>
      </c>
      <c r="AB147" s="149">
        <v>49</v>
      </c>
      <c r="AC147" s="149">
        <v>40</v>
      </c>
      <c r="AD147" s="149">
        <v>77</v>
      </c>
      <c r="AE147" s="149">
        <v>44</v>
      </c>
      <c r="AF147" s="149">
        <v>33</v>
      </c>
      <c r="AH147" s="137">
        <f t="shared" si="2"/>
        <v>1071</v>
      </c>
      <c r="AI147" s="146" t="s">
        <v>1771</v>
      </c>
      <c r="AJ147" s="146" t="s">
        <v>798</v>
      </c>
      <c r="AK147" s="136">
        <f>O146</f>
        <v>1</v>
      </c>
      <c r="AL147" s="136">
        <f>R146</f>
        <v>1</v>
      </c>
      <c r="AM147" s="136">
        <f>U146</f>
        <v>1</v>
      </c>
      <c r="AN147" s="136">
        <f>X146</f>
        <v>2</v>
      </c>
      <c r="AO147" s="136">
        <f>AA146</f>
        <v>3</v>
      </c>
      <c r="AP147" s="136">
        <f>AD146</f>
        <v>2</v>
      </c>
    </row>
    <row r="148" spans="1:42" ht="12" customHeight="1" x14ac:dyDescent="0.4">
      <c r="A148" s="142"/>
      <c r="B148" s="142"/>
      <c r="C148" s="143"/>
      <c r="D148" s="143"/>
      <c r="E148" s="143"/>
      <c r="F148" s="143"/>
      <c r="G148" s="143"/>
      <c r="H148" s="143"/>
      <c r="I148" s="143"/>
      <c r="J148" s="144"/>
      <c r="K148" s="145"/>
      <c r="L148" s="145">
        <v>19</v>
      </c>
      <c r="M148" s="145"/>
      <c r="N148" s="145"/>
      <c r="O148" s="145">
        <v>2</v>
      </c>
      <c r="P148" s="145"/>
      <c r="Q148" s="145"/>
      <c r="R148" s="145">
        <v>8</v>
      </c>
      <c r="S148" s="145"/>
      <c r="T148" s="145"/>
      <c r="U148" s="145">
        <v>2</v>
      </c>
      <c r="V148" s="145"/>
      <c r="W148" s="145"/>
      <c r="X148" s="145">
        <v>3</v>
      </c>
      <c r="Y148" s="145"/>
      <c r="Z148" s="145"/>
      <c r="AA148" s="145">
        <v>2</v>
      </c>
      <c r="AB148" s="145"/>
      <c r="AC148" s="145"/>
      <c r="AD148" s="145">
        <v>2</v>
      </c>
      <c r="AE148" s="145"/>
      <c r="AF148" s="145"/>
      <c r="AH148" s="137" t="str">
        <f t="shared" si="2"/>
        <v/>
      </c>
      <c r="AI148" s="146" t="e">
        <v>#N/A</v>
      </c>
      <c r="AJ148" s="146" t="e">
        <v>#N/A</v>
      </c>
    </row>
    <row r="149" spans="1:42" ht="12" customHeight="1" x14ac:dyDescent="0.4">
      <c r="A149" s="147">
        <v>72</v>
      </c>
      <c r="B149" s="148" t="s">
        <v>657</v>
      </c>
      <c r="C149" s="149">
        <f>SUM(D149:K149)</f>
        <v>24</v>
      </c>
      <c r="D149" s="149">
        <v>4</v>
      </c>
      <c r="E149" s="149">
        <v>4</v>
      </c>
      <c r="F149" s="149">
        <v>4</v>
      </c>
      <c r="G149" s="149">
        <v>3</v>
      </c>
      <c r="H149" s="149">
        <v>3</v>
      </c>
      <c r="I149" s="149">
        <v>3</v>
      </c>
      <c r="J149" s="150">
        <v>0</v>
      </c>
      <c r="K149" s="149">
        <v>3</v>
      </c>
      <c r="L149" s="149">
        <v>702</v>
      </c>
      <c r="M149" s="149">
        <v>389</v>
      </c>
      <c r="N149" s="149">
        <v>313</v>
      </c>
      <c r="O149" s="149">
        <v>118</v>
      </c>
      <c r="P149" s="149">
        <v>65</v>
      </c>
      <c r="Q149" s="149">
        <v>53</v>
      </c>
      <c r="R149" s="149">
        <v>129</v>
      </c>
      <c r="S149" s="149">
        <v>70</v>
      </c>
      <c r="T149" s="149">
        <v>59</v>
      </c>
      <c r="U149" s="149">
        <v>122</v>
      </c>
      <c r="V149" s="149">
        <v>70</v>
      </c>
      <c r="W149" s="149">
        <v>52</v>
      </c>
      <c r="X149" s="149">
        <v>107</v>
      </c>
      <c r="Y149" s="149">
        <v>60</v>
      </c>
      <c r="Z149" s="149">
        <v>47</v>
      </c>
      <c r="AA149" s="149">
        <v>105</v>
      </c>
      <c r="AB149" s="149">
        <v>64</v>
      </c>
      <c r="AC149" s="149">
        <v>41</v>
      </c>
      <c r="AD149" s="149">
        <v>121</v>
      </c>
      <c r="AE149" s="149">
        <v>60</v>
      </c>
      <c r="AF149" s="149">
        <v>61</v>
      </c>
      <c r="AH149" s="137">
        <f t="shared" si="2"/>
        <v>1072</v>
      </c>
      <c r="AI149" s="146" t="s">
        <v>1772</v>
      </c>
      <c r="AJ149" s="146" t="s">
        <v>324</v>
      </c>
      <c r="AK149" s="136">
        <f>O148</f>
        <v>2</v>
      </c>
      <c r="AL149" s="136">
        <f>R148</f>
        <v>8</v>
      </c>
      <c r="AM149" s="136">
        <f>U148</f>
        <v>2</v>
      </c>
      <c r="AN149" s="136">
        <f>X148</f>
        <v>3</v>
      </c>
      <c r="AO149" s="136">
        <f>AA148</f>
        <v>2</v>
      </c>
      <c r="AP149" s="136">
        <f>AD148</f>
        <v>2</v>
      </c>
    </row>
    <row r="150" spans="1:42" ht="12" customHeight="1" x14ac:dyDescent="0.4">
      <c r="A150" s="142"/>
      <c r="B150" s="142"/>
      <c r="C150" s="143"/>
      <c r="D150" s="143"/>
      <c r="E150" s="143"/>
      <c r="F150" s="143"/>
      <c r="G150" s="143"/>
      <c r="H150" s="143"/>
      <c r="I150" s="143"/>
      <c r="J150" s="144"/>
      <c r="K150" s="145"/>
      <c r="L150" s="145">
        <v>35</v>
      </c>
      <c r="M150" s="145"/>
      <c r="N150" s="145"/>
      <c r="O150" s="145">
        <v>3</v>
      </c>
      <c r="P150" s="145"/>
      <c r="Q150" s="145"/>
      <c r="R150" s="145">
        <v>6</v>
      </c>
      <c r="S150" s="145"/>
      <c r="T150" s="145"/>
      <c r="U150" s="145">
        <v>4</v>
      </c>
      <c r="V150" s="145"/>
      <c r="W150" s="145"/>
      <c r="X150" s="145">
        <v>14</v>
      </c>
      <c r="Y150" s="145"/>
      <c r="Z150" s="145"/>
      <c r="AA150" s="145">
        <v>4</v>
      </c>
      <c r="AB150" s="145"/>
      <c r="AC150" s="145"/>
      <c r="AD150" s="145">
        <v>4</v>
      </c>
      <c r="AE150" s="145"/>
      <c r="AF150" s="145"/>
      <c r="AH150" s="137" t="str">
        <f t="shared" si="2"/>
        <v/>
      </c>
      <c r="AI150" s="146" t="e">
        <v>#N/A</v>
      </c>
      <c r="AJ150" s="146" t="e">
        <v>#N/A</v>
      </c>
    </row>
    <row r="151" spans="1:42" ht="12" customHeight="1" x14ac:dyDescent="0.4">
      <c r="A151" s="147">
        <v>73</v>
      </c>
      <c r="B151" s="148" t="s">
        <v>658</v>
      </c>
      <c r="C151" s="149">
        <f>SUM(D151:K151)</f>
        <v>23</v>
      </c>
      <c r="D151" s="149">
        <v>3</v>
      </c>
      <c r="E151" s="149">
        <v>3</v>
      </c>
      <c r="F151" s="149">
        <v>3</v>
      </c>
      <c r="G151" s="149">
        <v>2</v>
      </c>
      <c r="H151" s="149">
        <v>3</v>
      </c>
      <c r="I151" s="149">
        <v>3</v>
      </c>
      <c r="J151" s="150">
        <v>0</v>
      </c>
      <c r="K151" s="149">
        <v>6</v>
      </c>
      <c r="L151" s="149">
        <v>533</v>
      </c>
      <c r="M151" s="149">
        <v>286</v>
      </c>
      <c r="N151" s="149">
        <v>247</v>
      </c>
      <c r="O151" s="149">
        <v>84</v>
      </c>
      <c r="P151" s="149">
        <v>41</v>
      </c>
      <c r="Q151" s="149">
        <v>43</v>
      </c>
      <c r="R151" s="149">
        <v>102</v>
      </c>
      <c r="S151" s="149">
        <v>58</v>
      </c>
      <c r="T151" s="149">
        <v>44</v>
      </c>
      <c r="U151" s="149">
        <v>84</v>
      </c>
      <c r="V151" s="149">
        <v>41</v>
      </c>
      <c r="W151" s="149">
        <v>43</v>
      </c>
      <c r="X151" s="149">
        <v>79</v>
      </c>
      <c r="Y151" s="149">
        <v>52</v>
      </c>
      <c r="Z151" s="149">
        <v>27</v>
      </c>
      <c r="AA151" s="149">
        <v>96</v>
      </c>
      <c r="AB151" s="149">
        <v>45</v>
      </c>
      <c r="AC151" s="149">
        <v>51</v>
      </c>
      <c r="AD151" s="149">
        <v>88</v>
      </c>
      <c r="AE151" s="149">
        <v>49</v>
      </c>
      <c r="AF151" s="149">
        <v>39</v>
      </c>
      <c r="AH151" s="137">
        <f t="shared" si="2"/>
        <v>1073</v>
      </c>
      <c r="AI151" s="146" t="s">
        <v>1773</v>
      </c>
      <c r="AJ151" s="146" t="s">
        <v>798</v>
      </c>
      <c r="AK151" s="136">
        <f>O150</f>
        <v>3</v>
      </c>
      <c r="AL151" s="136">
        <f>R150</f>
        <v>6</v>
      </c>
      <c r="AM151" s="136">
        <f>U150</f>
        <v>4</v>
      </c>
      <c r="AN151" s="136">
        <f>X150</f>
        <v>14</v>
      </c>
      <c r="AO151" s="136">
        <f>AA150</f>
        <v>4</v>
      </c>
      <c r="AP151" s="136">
        <f>AD150</f>
        <v>4</v>
      </c>
    </row>
    <row r="152" spans="1:42" ht="12" customHeight="1" x14ac:dyDescent="0.4">
      <c r="A152" s="142"/>
      <c r="B152" s="142"/>
      <c r="C152" s="143"/>
      <c r="D152" s="143"/>
      <c r="E152" s="143"/>
      <c r="F152" s="143"/>
      <c r="G152" s="143"/>
      <c r="H152" s="143"/>
      <c r="I152" s="143"/>
      <c r="J152" s="144"/>
      <c r="K152" s="145"/>
      <c r="L152" s="145">
        <v>19</v>
      </c>
      <c r="M152" s="145"/>
      <c r="N152" s="145"/>
      <c r="O152" s="145">
        <v>4</v>
      </c>
      <c r="P152" s="145"/>
      <c r="Q152" s="145"/>
      <c r="R152" s="145">
        <v>3</v>
      </c>
      <c r="S152" s="145"/>
      <c r="T152" s="145"/>
      <c r="U152" s="145">
        <v>4</v>
      </c>
      <c r="V152" s="145"/>
      <c r="W152" s="145"/>
      <c r="X152" s="145">
        <v>4</v>
      </c>
      <c r="Y152" s="145"/>
      <c r="Z152" s="145"/>
      <c r="AA152" s="145">
        <v>2</v>
      </c>
      <c r="AB152" s="145"/>
      <c r="AC152" s="145"/>
      <c r="AD152" s="145">
        <v>2</v>
      </c>
      <c r="AE152" s="145"/>
      <c r="AF152" s="145"/>
      <c r="AH152" s="137" t="str">
        <f t="shared" si="2"/>
        <v/>
      </c>
      <c r="AI152" s="146" t="e">
        <v>#N/A</v>
      </c>
      <c r="AJ152" s="146" t="e">
        <v>#N/A</v>
      </c>
    </row>
    <row r="153" spans="1:42" ht="12" customHeight="1" x14ac:dyDescent="0.4">
      <c r="A153" s="147">
        <v>74</v>
      </c>
      <c r="B153" s="148" t="s">
        <v>659</v>
      </c>
      <c r="C153" s="149">
        <f>SUM(D153:K153)</f>
        <v>23</v>
      </c>
      <c r="D153" s="149">
        <v>4</v>
      </c>
      <c r="E153" s="149">
        <v>3</v>
      </c>
      <c r="F153" s="149">
        <v>4</v>
      </c>
      <c r="G153" s="149">
        <v>3</v>
      </c>
      <c r="H153" s="149">
        <v>3</v>
      </c>
      <c r="I153" s="149">
        <v>3</v>
      </c>
      <c r="J153" s="150">
        <v>0</v>
      </c>
      <c r="K153" s="149">
        <v>3</v>
      </c>
      <c r="L153" s="149">
        <v>636</v>
      </c>
      <c r="M153" s="149">
        <v>321</v>
      </c>
      <c r="N153" s="149">
        <v>315</v>
      </c>
      <c r="O153" s="149">
        <v>111</v>
      </c>
      <c r="P153" s="149">
        <v>53</v>
      </c>
      <c r="Q153" s="149">
        <v>58</v>
      </c>
      <c r="R153" s="149">
        <v>93</v>
      </c>
      <c r="S153" s="149">
        <v>46</v>
      </c>
      <c r="T153" s="149">
        <v>47</v>
      </c>
      <c r="U153" s="149">
        <v>122</v>
      </c>
      <c r="V153" s="149">
        <v>66</v>
      </c>
      <c r="W153" s="149">
        <v>56</v>
      </c>
      <c r="X153" s="149">
        <v>95</v>
      </c>
      <c r="Y153" s="149">
        <v>53</v>
      </c>
      <c r="Z153" s="149">
        <v>42</v>
      </c>
      <c r="AA153" s="149">
        <v>112</v>
      </c>
      <c r="AB153" s="149">
        <v>51</v>
      </c>
      <c r="AC153" s="149">
        <v>61</v>
      </c>
      <c r="AD153" s="149">
        <v>103</v>
      </c>
      <c r="AE153" s="149">
        <v>52</v>
      </c>
      <c r="AF153" s="149">
        <v>51</v>
      </c>
      <c r="AH153" s="137">
        <f t="shared" si="2"/>
        <v>1074</v>
      </c>
      <c r="AI153" s="146" t="s">
        <v>1774</v>
      </c>
      <c r="AJ153" s="146" t="s">
        <v>324</v>
      </c>
      <c r="AK153" s="136">
        <f>O152</f>
        <v>4</v>
      </c>
      <c r="AL153" s="136">
        <f>R152</f>
        <v>3</v>
      </c>
      <c r="AM153" s="136">
        <f>U152</f>
        <v>4</v>
      </c>
      <c r="AN153" s="136">
        <f>X152</f>
        <v>4</v>
      </c>
      <c r="AO153" s="136">
        <f>AA152</f>
        <v>2</v>
      </c>
      <c r="AP153" s="136">
        <f>AD152</f>
        <v>2</v>
      </c>
    </row>
    <row r="154" spans="1:42" ht="12" customHeight="1" x14ac:dyDescent="0.4">
      <c r="A154" s="142"/>
      <c r="B154" s="142"/>
      <c r="C154" s="143"/>
      <c r="D154" s="143"/>
      <c r="E154" s="143"/>
      <c r="F154" s="143"/>
      <c r="G154" s="143"/>
      <c r="H154" s="143"/>
      <c r="I154" s="143"/>
      <c r="J154" s="144"/>
      <c r="K154" s="145"/>
      <c r="L154" s="145">
        <v>6</v>
      </c>
      <c r="M154" s="145"/>
      <c r="N154" s="145"/>
      <c r="O154" s="145">
        <v>1</v>
      </c>
      <c r="P154" s="145"/>
      <c r="Q154" s="145"/>
      <c r="R154" s="145">
        <v>2</v>
      </c>
      <c r="S154" s="145"/>
      <c r="T154" s="145"/>
      <c r="U154" s="145">
        <v>1</v>
      </c>
      <c r="V154" s="145"/>
      <c r="W154" s="145"/>
      <c r="X154" s="145">
        <v>0</v>
      </c>
      <c r="Y154" s="145"/>
      <c r="Z154" s="145"/>
      <c r="AA154" s="145">
        <v>1</v>
      </c>
      <c r="AB154" s="145"/>
      <c r="AC154" s="145"/>
      <c r="AD154" s="145">
        <v>1</v>
      </c>
      <c r="AE154" s="145"/>
      <c r="AF154" s="145"/>
      <c r="AH154" s="137" t="str">
        <f t="shared" si="2"/>
        <v/>
      </c>
      <c r="AI154" s="146" t="e">
        <v>#N/A</v>
      </c>
      <c r="AJ154" s="146" t="e">
        <v>#N/A</v>
      </c>
    </row>
    <row r="155" spans="1:42" ht="12" customHeight="1" x14ac:dyDescent="0.4">
      <c r="A155" s="147">
        <v>75</v>
      </c>
      <c r="B155" s="148" t="s">
        <v>660</v>
      </c>
      <c r="C155" s="149">
        <f>SUM(D155:K155)</f>
        <v>18</v>
      </c>
      <c r="D155" s="149">
        <v>3</v>
      </c>
      <c r="E155" s="149">
        <v>3</v>
      </c>
      <c r="F155" s="149">
        <v>3</v>
      </c>
      <c r="G155" s="149">
        <v>3</v>
      </c>
      <c r="H155" s="149">
        <v>3</v>
      </c>
      <c r="I155" s="149">
        <v>2</v>
      </c>
      <c r="J155" s="150">
        <v>0</v>
      </c>
      <c r="K155" s="149">
        <v>1</v>
      </c>
      <c r="L155" s="149">
        <v>541</v>
      </c>
      <c r="M155" s="149">
        <v>266</v>
      </c>
      <c r="N155" s="149">
        <v>275</v>
      </c>
      <c r="O155" s="149">
        <v>99</v>
      </c>
      <c r="P155" s="149">
        <v>37</v>
      </c>
      <c r="Q155" s="149">
        <v>62</v>
      </c>
      <c r="R155" s="149">
        <v>91</v>
      </c>
      <c r="S155" s="149">
        <v>50</v>
      </c>
      <c r="T155" s="149">
        <v>41</v>
      </c>
      <c r="U155" s="149">
        <v>103</v>
      </c>
      <c r="V155" s="149">
        <v>49</v>
      </c>
      <c r="W155" s="149">
        <v>54</v>
      </c>
      <c r="X155" s="149">
        <v>85</v>
      </c>
      <c r="Y155" s="149">
        <v>41</v>
      </c>
      <c r="Z155" s="149">
        <v>44</v>
      </c>
      <c r="AA155" s="149">
        <v>82</v>
      </c>
      <c r="AB155" s="149">
        <v>47</v>
      </c>
      <c r="AC155" s="149">
        <v>35</v>
      </c>
      <c r="AD155" s="149">
        <v>81</v>
      </c>
      <c r="AE155" s="149">
        <v>42</v>
      </c>
      <c r="AF155" s="149">
        <v>39</v>
      </c>
      <c r="AH155" s="137">
        <f t="shared" si="2"/>
        <v>1075</v>
      </c>
      <c r="AI155" s="146" t="s">
        <v>1775</v>
      </c>
      <c r="AJ155" s="146" t="s">
        <v>798</v>
      </c>
      <c r="AK155" s="136">
        <f>O154</f>
        <v>1</v>
      </c>
      <c r="AL155" s="136">
        <f>R154</f>
        <v>2</v>
      </c>
      <c r="AM155" s="136">
        <f>U154</f>
        <v>1</v>
      </c>
      <c r="AN155" s="136">
        <f>X154</f>
        <v>0</v>
      </c>
      <c r="AO155" s="136">
        <f>AA154</f>
        <v>1</v>
      </c>
      <c r="AP155" s="136">
        <f>AD154</f>
        <v>1</v>
      </c>
    </row>
    <row r="156" spans="1:42" ht="12" customHeight="1" x14ac:dyDescent="0.4">
      <c r="A156" s="142"/>
      <c r="B156" s="142"/>
      <c r="C156" s="143"/>
      <c r="D156" s="143"/>
      <c r="E156" s="143"/>
      <c r="F156" s="143"/>
      <c r="G156" s="143"/>
      <c r="H156" s="143"/>
      <c r="I156" s="143"/>
      <c r="J156" s="144"/>
      <c r="K156" s="145"/>
      <c r="L156" s="145">
        <v>15</v>
      </c>
      <c r="M156" s="145"/>
      <c r="N156" s="145"/>
      <c r="O156" s="145">
        <v>3</v>
      </c>
      <c r="P156" s="145"/>
      <c r="Q156" s="145"/>
      <c r="R156" s="145">
        <v>3</v>
      </c>
      <c r="S156" s="145"/>
      <c r="T156" s="145"/>
      <c r="U156" s="145">
        <v>2</v>
      </c>
      <c r="V156" s="145"/>
      <c r="W156" s="145"/>
      <c r="X156" s="145">
        <v>3</v>
      </c>
      <c r="Y156" s="145"/>
      <c r="Z156" s="145"/>
      <c r="AA156" s="145">
        <v>3</v>
      </c>
      <c r="AB156" s="145"/>
      <c r="AC156" s="145"/>
      <c r="AD156" s="145">
        <v>1</v>
      </c>
      <c r="AE156" s="145"/>
      <c r="AF156" s="145"/>
      <c r="AH156" s="137" t="str">
        <f t="shared" si="2"/>
        <v/>
      </c>
      <c r="AI156" s="146" t="e">
        <v>#N/A</v>
      </c>
      <c r="AJ156" s="146" t="e">
        <v>#N/A</v>
      </c>
    </row>
    <row r="157" spans="1:42" ht="12" customHeight="1" x14ac:dyDescent="0.4">
      <c r="A157" s="147">
        <v>76</v>
      </c>
      <c r="B157" s="148" t="s">
        <v>661</v>
      </c>
      <c r="C157" s="149">
        <f>SUM(D157:K157)</f>
        <v>27</v>
      </c>
      <c r="D157" s="149">
        <v>5</v>
      </c>
      <c r="E157" s="149">
        <v>5</v>
      </c>
      <c r="F157" s="149">
        <v>5</v>
      </c>
      <c r="G157" s="149">
        <v>4</v>
      </c>
      <c r="H157" s="149">
        <v>3</v>
      </c>
      <c r="I157" s="149">
        <v>3</v>
      </c>
      <c r="J157" s="150">
        <v>0</v>
      </c>
      <c r="K157" s="149">
        <v>2</v>
      </c>
      <c r="L157" s="149">
        <v>816</v>
      </c>
      <c r="M157" s="149">
        <v>426</v>
      </c>
      <c r="N157" s="149">
        <v>390</v>
      </c>
      <c r="O157" s="149">
        <v>151</v>
      </c>
      <c r="P157" s="149">
        <v>85</v>
      </c>
      <c r="Q157" s="149">
        <v>66</v>
      </c>
      <c r="R157" s="149">
        <v>151</v>
      </c>
      <c r="S157" s="149">
        <v>83</v>
      </c>
      <c r="T157" s="149">
        <v>68</v>
      </c>
      <c r="U157" s="149">
        <v>142</v>
      </c>
      <c r="V157" s="149">
        <v>72</v>
      </c>
      <c r="W157" s="149">
        <v>70</v>
      </c>
      <c r="X157" s="149">
        <v>136</v>
      </c>
      <c r="Y157" s="149">
        <v>65</v>
      </c>
      <c r="Z157" s="149">
        <v>71</v>
      </c>
      <c r="AA157" s="149">
        <v>120</v>
      </c>
      <c r="AB157" s="149">
        <v>61</v>
      </c>
      <c r="AC157" s="149">
        <v>59</v>
      </c>
      <c r="AD157" s="149">
        <v>116</v>
      </c>
      <c r="AE157" s="149">
        <v>60</v>
      </c>
      <c r="AF157" s="149">
        <v>56</v>
      </c>
      <c r="AH157" s="137">
        <f t="shared" si="2"/>
        <v>1076</v>
      </c>
      <c r="AI157" s="146" t="s">
        <v>1776</v>
      </c>
      <c r="AJ157" s="146" t="s">
        <v>798</v>
      </c>
      <c r="AK157" s="136">
        <f>O156</f>
        <v>3</v>
      </c>
      <c r="AL157" s="136">
        <f>R156</f>
        <v>3</v>
      </c>
      <c r="AM157" s="136">
        <f>U156</f>
        <v>2</v>
      </c>
      <c r="AN157" s="136">
        <f>X156</f>
        <v>3</v>
      </c>
      <c r="AO157" s="136">
        <f>AA156</f>
        <v>3</v>
      </c>
      <c r="AP157" s="136">
        <f>AD156</f>
        <v>1</v>
      </c>
    </row>
    <row r="158" spans="1:42" ht="12" customHeight="1" x14ac:dyDescent="0.4">
      <c r="A158" s="142"/>
      <c r="B158" s="142"/>
      <c r="C158" s="143"/>
      <c r="D158" s="143"/>
      <c r="E158" s="143"/>
      <c r="F158" s="143"/>
      <c r="G158" s="143"/>
      <c r="H158" s="143"/>
      <c r="I158" s="143"/>
      <c r="J158" s="144"/>
      <c r="K158" s="145"/>
      <c r="L158" s="145">
        <v>5</v>
      </c>
      <c r="M158" s="145"/>
      <c r="N158" s="145"/>
      <c r="O158" s="145">
        <v>1</v>
      </c>
      <c r="P158" s="145"/>
      <c r="Q158" s="145"/>
      <c r="R158" s="145">
        <v>0</v>
      </c>
      <c r="S158" s="145"/>
      <c r="T158" s="145"/>
      <c r="U158" s="145">
        <v>0</v>
      </c>
      <c r="V158" s="145"/>
      <c r="W158" s="145"/>
      <c r="X158" s="145">
        <v>1</v>
      </c>
      <c r="Y158" s="145"/>
      <c r="Z158" s="145"/>
      <c r="AA158" s="145">
        <v>2</v>
      </c>
      <c r="AB158" s="145"/>
      <c r="AC158" s="145"/>
      <c r="AD158" s="145">
        <v>1</v>
      </c>
      <c r="AE158" s="145"/>
      <c r="AF158" s="145"/>
      <c r="AH158" s="137" t="str">
        <f t="shared" si="2"/>
        <v/>
      </c>
      <c r="AI158" s="146" t="e">
        <v>#N/A</v>
      </c>
      <c r="AJ158" s="146" t="e">
        <v>#N/A</v>
      </c>
    </row>
    <row r="159" spans="1:42" ht="12" customHeight="1" x14ac:dyDescent="0.4">
      <c r="A159" s="147">
        <v>77</v>
      </c>
      <c r="B159" s="148" t="s">
        <v>662</v>
      </c>
      <c r="C159" s="149">
        <f>SUM(D159:K159)</f>
        <v>12</v>
      </c>
      <c r="D159" s="149">
        <v>2</v>
      </c>
      <c r="E159" s="149">
        <v>2</v>
      </c>
      <c r="F159" s="149">
        <v>2</v>
      </c>
      <c r="G159" s="149">
        <v>2</v>
      </c>
      <c r="H159" s="149">
        <v>1</v>
      </c>
      <c r="I159" s="149">
        <v>2</v>
      </c>
      <c r="J159" s="150">
        <v>0</v>
      </c>
      <c r="K159" s="149">
        <v>1</v>
      </c>
      <c r="L159" s="149">
        <v>300</v>
      </c>
      <c r="M159" s="149">
        <v>141</v>
      </c>
      <c r="N159" s="149">
        <v>159</v>
      </c>
      <c r="O159" s="149">
        <v>41</v>
      </c>
      <c r="P159" s="149">
        <v>14</v>
      </c>
      <c r="Q159" s="149">
        <v>27</v>
      </c>
      <c r="R159" s="149">
        <v>50</v>
      </c>
      <c r="S159" s="149">
        <v>24</v>
      </c>
      <c r="T159" s="149">
        <v>26</v>
      </c>
      <c r="U159" s="149">
        <v>50</v>
      </c>
      <c r="V159" s="149">
        <v>28</v>
      </c>
      <c r="W159" s="149">
        <v>22</v>
      </c>
      <c r="X159" s="149">
        <v>57</v>
      </c>
      <c r="Y159" s="149">
        <v>25</v>
      </c>
      <c r="Z159" s="149">
        <v>32</v>
      </c>
      <c r="AA159" s="149">
        <v>40</v>
      </c>
      <c r="AB159" s="149">
        <v>25</v>
      </c>
      <c r="AC159" s="149">
        <v>15</v>
      </c>
      <c r="AD159" s="149">
        <v>62</v>
      </c>
      <c r="AE159" s="149">
        <v>25</v>
      </c>
      <c r="AF159" s="149">
        <v>37</v>
      </c>
      <c r="AH159" s="137">
        <f t="shared" si="2"/>
        <v>1077</v>
      </c>
      <c r="AI159" s="146" t="s">
        <v>1777</v>
      </c>
      <c r="AJ159" s="146" t="s">
        <v>798</v>
      </c>
      <c r="AK159" s="136">
        <f>O158</f>
        <v>1</v>
      </c>
      <c r="AL159" s="136">
        <f>R158</f>
        <v>0</v>
      </c>
      <c r="AM159" s="136">
        <f>U158</f>
        <v>0</v>
      </c>
      <c r="AN159" s="136">
        <f>X158</f>
        <v>1</v>
      </c>
      <c r="AO159" s="136">
        <f>AA158</f>
        <v>2</v>
      </c>
      <c r="AP159" s="136">
        <f>AD158</f>
        <v>1</v>
      </c>
    </row>
    <row r="160" spans="1:42" ht="12" customHeight="1" x14ac:dyDescent="0.4">
      <c r="A160" s="142"/>
      <c r="B160" s="142"/>
      <c r="C160" s="143"/>
      <c r="D160" s="143"/>
      <c r="E160" s="143"/>
      <c r="F160" s="143"/>
      <c r="G160" s="143"/>
      <c r="H160" s="143"/>
      <c r="I160" s="143"/>
      <c r="J160" s="144"/>
      <c r="K160" s="145"/>
      <c r="L160" s="145">
        <v>10</v>
      </c>
      <c r="M160" s="145"/>
      <c r="N160" s="145"/>
      <c r="O160" s="145">
        <v>0</v>
      </c>
      <c r="P160" s="145"/>
      <c r="Q160" s="145"/>
      <c r="R160" s="145">
        <v>3</v>
      </c>
      <c r="S160" s="145"/>
      <c r="T160" s="145"/>
      <c r="U160" s="145">
        <v>3</v>
      </c>
      <c r="V160" s="145"/>
      <c r="W160" s="145"/>
      <c r="X160" s="145">
        <v>1</v>
      </c>
      <c r="Y160" s="145"/>
      <c r="Z160" s="145"/>
      <c r="AA160" s="145">
        <v>2</v>
      </c>
      <c r="AB160" s="145"/>
      <c r="AC160" s="145"/>
      <c r="AD160" s="145">
        <v>1</v>
      </c>
      <c r="AE160" s="145"/>
      <c r="AF160" s="145"/>
      <c r="AH160" s="137" t="str">
        <f t="shared" si="2"/>
        <v/>
      </c>
      <c r="AI160" s="146" t="e">
        <v>#N/A</v>
      </c>
      <c r="AJ160" s="146" t="e">
        <v>#N/A</v>
      </c>
    </row>
    <row r="161" spans="1:42" ht="12" customHeight="1" x14ac:dyDescent="0.4">
      <c r="A161" s="147">
        <v>78</v>
      </c>
      <c r="B161" s="148" t="s">
        <v>663</v>
      </c>
      <c r="C161" s="149">
        <f>SUM(D161:K161)</f>
        <v>19</v>
      </c>
      <c r="D161" s="149">
        <v>3</v>
      </c>
      <c r="E161" s="149">
        <v>2</v>
      </c>
      <c r="F161" s="149">
        <v>3</v>
      </c>
      <c r="G161" s="149">
        <v>3</v>
      </c>
      <c r="H161" s="149">
        <v>3</v>
      </c>
      <c r="I161" s="149">
        <v>3</v>
      </c>
      <c r="J161" s="150">
        <v>0</v>
      </c>
      <c r="K161" s="149">
        <v>2</v>
      </c>
      <c r="L161" s="149">
        <v>509</v>
      </c>
      <c r="M161" s="149">
        <v>259</v>
      </c>
      <c r="N161" s="149">
        <v>250</v>
      </c>
      <c r="O161" s="149">
        <v>84</v>
      </c>
      <c r="P161" s="149">
        <v>35</v>
      </c>
      <c r="Q161" s="149">
        <v>49</v>
      </c>
      <c r="R161" s="149">
        <v>69</v>
      </c>
      <c r="S161" s="149">
        <v>36</v>
      </c>
      <c r="T161" s="149">
        <v>33</v>
      </c>
      <c r="U161" s="149">
        <v>96</v>
      </c>
      <c r="V161" s="149">
        <v>48</v>
      </c>
      <c r="W161" s="149">
        <v>48</v>
      </c>
      <c r="X161" s="149">
        <v>83</v>
      </c>
      <c r="Y161" s="149">
        <v>42</v>
      </c>
      <c r="Z161" s="149">
        <v>41</v>
      </c>
      <c r="AA161" s="149">
        <v>91</v>
      </c>
      <c r="AB161" s="149">
        <v>48</v>
      </c>
      <c r="AC161" s="149">
        <v>43</v>
      </c>
      <c r="AD161" s="149">
        <v>86</v>
      </c>
      <c r="AE161" s="149">
        <v>50</v>
      </c>
      <c r="AF161" s="149">
        <v>36</v>
      </c>
      <c r="AH161" s="137">
        <f t="shared" si="2"/>
        <v>1078</v>
      </c>
      <c r="AI161" s="146" t="s">
        <v>1778</v>
      </c>
      <c r="AJ161" s="146" t="s">
        <v>202</v>
      </c>
      <c r="AK161" s="136">
        <f>O160</f>
        <v>0</v>
      </c>
      <c r="AL161" s="136">
        <f>R160</f>
        <v>3</v>
      </c>
      <c r="AM161" s="136">
        <f>U160</f>
        <v>3</v>
      </c>
      <c r="AN161" s="136">
        <f>X160</f>
        <v>1</v>
      </c>
      <c r="AO161" s="136">
        <f>AA160</f>
        <v>2</v>
      </c>
      <c r="AP161" s="136">
        <f>AD160</f>
        <v>1</v>
      </c>
    </row>
    <row r="162" spans="1:42" ht="12" customHeight="1" x14ac:dyDescent="0.4">
      <c r="A162" s="142"/>
      <c r="B162" s="142"/>
      <c r="C162" s="143"/>
      <c r="D162" s="143"/>
      <c r="E162" s="143"/>
      <c r="F162" s="143"/>
      <c r="G162" s="143"/>
      <c r="H162" s="143"/>
      <c r="I162" s="143"/>
      <c r="J162" s="144"/>
      <c r="K162" s="145"/>
      <c r="L162" s="145">
        <v>7</v>
      </c>
      <c r="M162" s="145"/>
      <c r="N162" s="145"/>
      <c r="O162" s="145">
        <v>1</v>
      </c>
      <c r="P162" s="145"/>
      <c r="Q162" s="145"/>
      <c r="R162" s="145">
        <v>2</v>
      </c>
      <c r="S162" s="145"/>
      <c r="T162" s="145"/>
      <c r="U162" s="145">
        <v>0</v>
      </c>
      <c r="V162" s="145"/>
      <c r="W162" s="145"/>
      <c r="X162" s="145">
        <v>2</v>
      </c>
      <c r="Y162" s="145"/>
      <c r="Z162" s="145"/>
      <c r="AA162" s="145">
        <v>1</v>
      </c>
      <c r="AB162" s="145"/>
      <c r="AC162" s="145"/>
      <c r="AD162" s="145">
        <v>1</v>
      </c>
      <c r="AE162" s="145"/>
      <c r="AF162" s="145"/>
      <c r="AH162" s="137" t="str">
        <f t="shared" si="2"/>
        <v/>
      </c>
      <c r="AI162" s="146" t="e">
        <v>#N/A</v>
      </c>
      <c r="AJ162" s="146" t="e">
        <v>#N/A</v>
      </c>
    </row>
    <row r="163" spans="1:42" ht="12" customHeight="1" x14ac:dyDescent="0.4">
      <c r="A163" s="147">
        <v>79</v>
      </c>
      <c r="B163" s="148" t="s">
        <v>664</v>
      </c>
      <c r="C163" s="149">
        <f>SUM(D163:K163)</f>
        <v>19</v>
      </c>
      <c r="D163" s="149">
        <v>3</v>
      </c>
      <c r="E163" s="149">
        <v>3</v>
      </c>
      <c r="F163" s="149">
        <v>3</v>
      </c>
      <c r="G163" s="149">
        <v>3</v>
      </c>
      <c r="H163" s="149">
        <v>3</v>
      </c>
      <c r="I163" s="149">
        <v>3</v>
      </c>
      <c r="J163" s="150">
        <v>0</v>
      </c>
      <c r="K163" s="149">
        <v>1</v>
      </c>
      <c r="L163" s="149">
        <v>557</v>
      </c>
      <c r="M163" s="149">
        <v>285</v>
      </c>
      <c r="N163" s="149">
        <v>272</v>
      </c>
      <c r="O163" s="149">
        <v>97</v>
      </c>
      <c r="P163" s="149">
        <v>50</v>
      </c>
      <c r="Q163" s="149">
        <v>47</v>
      </c>
      <c r="R163" s="149">
        <v>84</v>
      </c>
      <c r="S163" s="149">
        <v>40</v>
      </c>
      <c r="T163" s="149">
        <v>44</v>
      </c>
      <c r="U163" s="149">
        <v>100</v>
      </c>
      <c r="V163" s="149">
        <v>47</v>
      </c>
      <c r="W163" s="149">
        <v>53</v>
      </c>
      <c r="X163" s="149">
        <v>82</v>
      </c>
      <c r="Y163" s="149">
        <v>42</v>
      </c>
      <c r="Z163" s="149">
        <v>40</v>
      </c>
      <c r="AA163" s="149">
        <v>91</v>
      </c>
      <c r="AB163" s="149">
        <v>47</v>
      </c>
      <c r="AC163" s="149">
        <v>44</v>
      </c>
      <c r="AD163" s="149">
        <v>103</v>
      </c>
      <c r="AE163" s="149">
        <v>59</v>
      </c>
      <c r="AF163" s="149">
        <v>44</v>
      </c>
      <c r="AH163" s="137">
        <f t="shared" si="2"/>
        <v>1079</v>
      </c>
      <c r="AI163" s="146" t="s">
        <v>1779</v>
      </c>
      <c r="AJ163" s="146" t="s">
        <v>324</v>
      </c>
      <c r="AK163" s="136">
        <f>O162</f>
        <v>1</v>
      </c>
      <c r="AL163" s="136">
        <f>R162</f>
        <v>2</v>
      </c>
      <c r="AM163" s="136">
        <f>U162</f>
        <v>0</v>
      </c>
      <c r="AN163" s="136">
        <f>X162</f>
        <v>2</v>
      </c>
      <c r="AO163" s="136">
        <f>AA162</f>
        <v>1</v>
      </c>
      <c r="AP163" s="136">
        <f>AD162</f>
        <v>1</v>
      </c>
    </row>
    <row r="164" spans="1:42" ht="12" customHeight="1" x14ac:dyDescent="0.4">
      <c r="A164" s="142"/>
      <c r="B164" s="142"/>
      <c r="C164" s="143"/>
      <c r="D164" s="143"/>
      <c r="E164" s="143"/>
      <c r="F164" s="143"/>
      <c r="G164" s="143"/>
      <c r="H164" s="143"/>
      <c r="I164" s="143"/>
      <c r="J164" s="144"/>
      <c r="K164" s="145"/>
      <c r="L164" s="145">
        <v>7</v>
      </c>
      <c r="M164" s="145"/>
      <c r="N164" s="145"/>
      <c r="O164" s="145">
        <v>1</v>
      </c>
      <c r="P164" s="145"/>
      <c r="Q164" s="145"/>
      <c r="R164" s="145">
        <v>0</v>
      </c>
      <c r="S164" s="145"/>
      <c r="T164" s="145"/>
      <c r="U164" s="145">
        <v>2</v>
      </c>
      <c r="V164" s="145"/>
      <c r="W164" s="145"/>
      <c r="X164" s="145">
        <v>0</v>
      </c>
      <c r="Y164" s="145"/>
      <c r="Z164" s="145"/>
      <c r="AA164" s="145">
        <v>2</v>
      </c>
      <c r="AB164" s="145"/>
      <c r="AC164" s="145"/>
      <c r="AD164" s="145">
        <v>2</v>
      </c>
      <c r="AE164" s="145"/>
      <c r="AF164" s="145"/>
      <c r="AH164" s="137" t="str">
        <f t="shared" si="2"/>
        <v/>
      </c>
      <c r="AI164" s="146" t="e">
        <v>#N/A</v>
      </c>
      <c r="AJ164" s="146" t="e">
        <v>#N/A</v>
      </c>
    </row>
    <row r="165" spans="1:42" ht="12" customHeight="1" x14ac:dyDescent="0.4">
      <c r="A165" s="147">
        <v>80</v>
      </c>
      <c r="B165" s="148" t="s">
        <v>665</v>
      </c>
      <c r="C165" s="149">
        <f>SUM(D165:K165)</f>
        <v>8</v>
      </c>
      <c r="D165" s="149">
        <v>1</v>
      </c>
      <c r="E165" s="149">
        <v>1</v>
      </c>
      <c r="F165" s="149">
        <v>1</v>
      </c>
      <c r="G165" s="149">
        <v>1</v>
      </c>
      <c r="H165" s="149">
        <v>1</v>
      </c>
      <c r="I165" s="149">
        <v>1</v>
      </c>
      <c r="J165" s="150">
        <v>0</v>
      </c>
      <c r="K165" s="149">
        <v>2</v>
      </c>
      <c r="L165" s="149">
        <v>81</v>
      </c>
      <c r="M165" s="149">
        <v>44</v>
      </c>
      <c r="N165" s="149">
        <v>37</v>
      </c>
      <c r="O165" s="149">
        <v>12</v>
      </c>
      <c r="P165" s="149">
        <v>4</v>
      </c>
      <c r="Q165" s="149">
        <v>8</v>
      </c>
      <c r="R165" s="149">
        <v>13</v>
      </c>
      <c r="S165" s="149">
        <v>8</v>
      </c>
      <c r="T165" s="149">
        <v>5</v>
      </c>
      <c r="U165" s="149">
        <v>15</v>
      </c>
      <c r="V165" s="149">
        <v>10</v>
      </c>
      <c r="W165" s="149">
        <v>5</v>
      </c>
      <c r="X165" s="149">
        <v>13</v>
      </c>
      <c r="Y165" s="149">
        <v>5</v>
      </c>
      <c r="Z165" s="149">
        <v>8</v>
      </c>
      <c r="AA165" s="149">
        <v>17</v>
      </c>
      <c r="AB165" s="149">
        <v>11</v>
      </c>
      <c r="AC165" s="149">
        <v>6</v>
      </c>
      <c r="AD165" s="149">
        <v>11</v>
      </c>
      <c r="AE165" s="149">
        <v>6</v>
      </c>
      <c r="AF165" s="149">
        <v>5</v>
      </c>
      <c r="AH165" s="137">
        <f t="shared" si="2"/>
        <v>1080</v>
      </c>
      <c r="AI165" s="146" t="s">
        <v>1780</v>
      </c>
      <c r="AJ165" s="146" t="s">
        <v>795</v>
      </c>
      <c r="AK165" s="136">
        <f>O164</f>
        <v>1</v>
      </c>
      <c r="AL165" s="136">
        <f>R164</f>
        <v>0</v>
      </c>
      <c r="AM165" s="136">
        <f>U164</f>
        <v>2</v>
      </c>
      <c r="AN165" s="136">
        <f>X164</f>
        <v>0</v>
      </c>
      <c r="AO165" s="136">
        <f>AA164</f>
        <v>2</v>
      </c>
      <c r="AP165" s="136">
        <f>AD164</f>
        <v>2</v>
      </c>
    </row>
    <row r="166" spans="1:42" ht="12" customHeight="1" x14ac:dyDescent="0.4">
      <c r="A166" s="142"/>
      <c r="B166" s="142"/>
      <c r="C166" s="143"/>
      <c r="D166" s="143"/>
      <c r="E166" s="143"/>
      <c r="F166" s="143"/>
      <c r="G166" s="143"/>
      <c r="H166" s="143"/>
      <c r="I166" s="143"/>
      <c r="J166" s="144"/>
      <c r="K166" s="145"/>
      <c r="L166" s="145">
        <v>10</v>
      </c>
      <c r="M166" s="145"/>
      <c r="N166" s="145"/>
      <c r="O166" s="145">
        <v>0</v>
      </c>
      <c r="P166" s="145"/>
      <c r="Q166" s="145"/>
      <c r="R166" s="145">
        <v>2</v>
      </c>
      <c r="S166" s="145"/>
      <c r="T166" s="145"/>
      <c r="U166" s="145">
        <v>1</v>
      </c>
      <c r="V166" s="145"/>
      <c r="W166" s="145"/>
      <c r="X166" s="145">
        <v>1</v>
      </c>
      <c r="Y166" s="145"/>
      <c r="Z166" s="145"/>
      <c r="AA166" s="145">
        <v>3</v>
      </c>
      <c r="AB166" s="145"/>
      <c r="AC166" s="145"/>
      <c r="AD166" s="145">
        <v>3</v>
      </c>
      <c r="AE166" s="145"/>
      <c r="AF166" s="145"/>
      <c r="AH166" s="137" t="str">
        <f t="shared" si="2"/>
        <v/>
      </c>
      <c r="AI166" s="146" t="e">
        <v>#N/A</v>
      </c>
      <c r="AJ166" s="146" t="e">
        <v>#N/A</v>
      </c>
    </row>
    <row r="167" spans="1:42" ht="12" customHeight="1" x14ac:dyDescent="0.4">
      <c r="A167" s="147">
        <v>81</v>
      </c>
      <c r="B167" s="148" t="s">
        <v>666</v>
      </c>
      <c r="C167" s="149">
        <f>SUM(D167:K167)</f>
        <v>19</v>
      </c>
      <c r="D167" s="149">
        <v>3</v>
      </c>
      <c r="E167" s="149">
        <v>3</v>
      </c>
      <c r="F167" s="149">
        <v>3</v>
      </c>
      <c r="G167" s="149">
        <v>3</v>
      </c>
      <c r="H167" s="149">
        <v>2</v>
      </c>
      <c r="I167" s="149">
        <v>3</v>
      </c>
      <c r="J167" s="150">
        <v>0</v>
      </c>
      <c r="K167" s="149">
        <v>2</v>
      </c>
      <c r="L167" s="149">
        <v>523</v>
      </c>
      <c r="M167" s="149">
        <v>266</v>
      </c>
      <c r="N167" s="149">
        <v>257</v>
      </c>
      <c r="O167" s="149">
        <v>84</v>
      </c>
      <c r="P167" s="149">
        <v>45</v>
      </c>
      <c r="Q167" s="149">
        <v>39</v>
      </c>
      <c r="R167" s="149">
        <v>91</v>
      </c>
      <c r="S167" s="149">
        <v>41</v>
      </c>
      <c r="T167" s="149">
        <v>50</v>
      </c>
      <c r="U167" s="149">
        <v>80</v>
      </c>
      <c r="V167" s="149">
        <v>43</v>
      </c>
      <c r="W167" s="149">
        <v>37</v>
      </c>
      <c r="X167" s="149">
        <v>80</v>
      </c>
      <c r="Y167" s="149">
        <v>39</v>
      </c>
      <c r="Z167" s="149">
        <v>41</v>
      </c>
      <c r="AA167" s="149">
        <v>81</v>
      </c>
      <c r="AB167" s="149">
        <v>45</v>
      </c>
      <c r="AC167" s="149">
        <v>36</v>
      </c>
      <c r="AD167" s="149">
        <v>107</v>
      </c>
      <c r="AE167" s="149">
        <v>53</v>
      </c>
      <c r="AF167" s="149">
        <v>54</v>
      </c>
      <c r="AH167" s="137">
        <f t="shared" si="2"/>
        <v>1081</v>
      </c>
      <c r="AI167" s="146" t="s">
        <v>1781</v>
      </c>
      <c r="AJ167" s="146" t="s">
        <v>795</v>
      </c>
      <c r="AK167" s="136">
        <f>O166</f>
        <v>0</v>
      </c>
      <c r="AL167" s="136">
        <f>R166</f>
        <v>2</v>
      </c>
      <c r="AM167" s="136">
        <f>U166</f>
        <v>1</v>
      </c>
      <c r="AN167" s="136">
        <f>X166</f>
        <v>1</v>
      </c>
      <c r="AO167" s="136">
        <f>AA166</f>
        <v>3</v>
      </c>
      <c r="AP167" s="136">
        <f>AD166</f>
        <v>3</v>
      </c>
    </row>
    <row r="168" spans="1:42" ht="12" customHeight="1" x14ac:dyDescent="0.4">
      <c r="A168" s="142"/>
      <c r="B168" s="142"/>
      <c r="C168" s="143"/>
      <c r="D168" s="143"/>
      <c r="E168" s="143"/>
      <c r="F168" s="143"/>
      <c r="G168" s="143"/>
      <c r="H168" s="143"/>
      <c r="I168" s="143"/>
      <c r="J168" s="144"/>
      <c r="K168" s="145"/>
      <c r="L168" s="145">
        <v>11</v>
      </c>
      <c r="M168" s="145"/>
      <c r="N168" s="145"/>
      <c r="O168" s="145">
        <v>3</v>
      </c>
      <c r="P168" s="145"/>
      <c r="Q168" s="145"/>
      <c r="R168" s="145">
        <v>3</v>
      </c>
      <c r="S168" s="145"/>
      <c r="T168" s="145"/>
      <c r="U168" s="145">
        <v>1</v>
      </c>
      <c r="V168" s="145"/>
      <c r="W168" s="145"/>
      <c r="X168" s="145">
        <v>0</v>
      </c>
      <c r="Y168" s="145"/>
      <c r="Z168" s="145"/>
      <c r="AA168" s="145">
        <v>3</v>
      </c>
      <c r="AB168" s="145"/>
      <c r="AC168" s="145"/>
      <c r="AD168" s="145">
        <v>1</v>
      </c>
      <c r="AE168" s="145"/>
      <c r="AF168" s="145"/>
      <c r="AH168" s="137" t="str">
        <f t="shared" si="2"/>
        <v/>
      </c>
      <c r="AI168" s="146" t="e">
        <v>#N/A</v>
      </c>
      <c r="AJ168" s="146" t="e">
        <v>#N/A</v>
      </c>
    </row>
    <row r="169" spans="1:42" ht="12" customHeight="1" x14ac:dyDescent="0.4">
      <c r="A169" s="147">
        <v>82</v>
      </c>
      <c r="B169" s="148" t="s">
        <v>667</v>
      </c>
      <c r="C169" s="149">
        <f>SUM(D169:K169)</f>
        <v>28</v>
      </c>
      <c r="D169" s="149">
        <v>4</v>
      </c>
      <c r="E169" s="149">
        <v>4</v>
      </c>
      <c r="F169" s="149">
        <v>5</v>
      </c>
      <c r="G169" s="149">
        <v>5</v>
      </c>
      <c r="H169" s="149">
        <v>4</v>
      </c>
      <c r="I169" s="149">
        <v>4</v>
      </c>
      <c r="J169" s="150">
        <v>0</v>
      </c>
      <c r="K169" s="149">
        <v>2</v>
      </c>
      <c r="L169" s="149">
        <v>881</v>
      </c>
      <c r="M169" s="149">
        <v>423</v>
      </c>
      <c r="N169" s="149">
        <v>458</v>
      </c>
      <c r="O169" s="149">
        <v>124</v>
      </c>
      <c r="P169" s="149">
        <v>61</v>
      </c>
      <c r="Q169" s="149">
        <v>63</v>
      </c>
      <c r="R169" s="149">
        <v>133</v>
      </c>
      <c r="S169" s="149">
        <v>68</v>
      </c>
      <c r="T169" s="149">
        <v>65</v>
      </c>
      <c r="U169" s="149">
        <v>156</v>
      </c>
      <c r="V169" s="149">
        <v>71</v>
      </c>
      <c r="W169" s="149">
        <v>85</v>
      </c>
      <c r="X169" s="149">
        <v>161</v>
      </c>
      <c r="Y169" s="149">
        <v>75</v>
      </c>
      <c r="Z169" s="149">
        <v>86</v>
      </c>
      <c r="AA169" s="149">
        <v>157</v>
      </c>
      <c r="AB169" s="149">
        <v>76</v>
      </c>
      <c r="AC169" s="149">
        <v>81</v>
      </c>
      <c r="AD169" s="149">
        <v>150</v>
      </c>
      <c r="AE169" s="149">
        <v>72</v>
      </c>
      <c r="AF169" s="149">
        <v>78</v>
      </c>
      <c r="AH169" s="137">
        <f t="shared" si="2"/>
        <v>1082</v>
      </c>
      <c r="AI169" s="146" t="s">
        <v>1782</v>
      </c>
      <c r="AJ169" s="146" t="s">
        <v>202</v>
      </c>
      <c r="AK169" s="136">
        <f>O168</f>
        <v>3</v>
      </c>
      <c r="AL169" s="136">
        <f>R168</f>
        <v>3</v>
      </c>
      <c r="AM169" s="136">
        <f>U168</f>
        <v>1</v>
      </c>
      <c r="AN169" s="136">
        <f>X168</f>
        <v>0</v>
      </c>
      <c r="AO169" s="136">
        <f>AA168</f>
        <v>3</v>
      </c>
      <c r="AP169" s="136">
        <f>AD168</f>
        <v>1</v>
      </c>
    </row>
    <row r="170" spans="1:42" ht="12" customHeight="1" x14ac:dyDescent="0.4">
      <c r="A170" s="142"/>
      <c r="B170" s="142"/>
      <c r="C170" s="143"/>
      <c r="D170" s="143"/>
      <c r="E170" s="143"/>
      <c r="F170" s="143"/>
      <c r="G170" s="143"/>
      <c r="H170" s="143"/>
      <c r="I170" s="143"/>
      <c r="J170" s="144"/>
      <c r="K170" s="145"/>
      <c r="L170" s="145">
        <v>0</v>
      </c>
      <c r="M170" s="145"/>
      <c r="N170" s="145"/>
      <c r="O170" s="145">
        <v>0</v>
      </c>
      <c r="P170" s="145"/>
      <c r="Q170" s="145"/>
      <c r="R170" s="145">
        <v>0</v>
      </c>
      <c r="S170" s="145"/>
      <c r="T170" s="145"/>
      <c r="U170" s="145">
        <v>0</v>
      </c>
      <c r="V170" s="145"/>
      <c r="W170" s="145"/>
      <c r="X170" s="145">
        <v>0</v>
      </c>
      <c r="Y170" s="145"/>
      <c r="Z170" s="145"/>
      <c r="AA170" s="145">
        <v>0</v>
      </c>
      <c r="AB170" s="145"/>
      <c r="AC170" s="145"/>
      <c r="AD170" s="145">
        <v>0</v>
      </c>
      <c r="AE170" s="145"/>
      <c r="AF170" s="145"/>
      <c r="AH170" s="137" t="str">
        <f t="shared" si="2"/>
        <v/>
      </c>
      <c r="AI170" s="146" t="e">
        <v>#N/A</v>
      </c>
      <c r="AJ170" s="146" t="e">
        <v>#N/A</v>
      </c>
    </row>
    <row r="171" spans="1:42" ht="12" customHeight="1" x14ac:dyDescent="0.4">
      <c r="A171" s="147">
        <v>83</v>
      </c>
      <c r="B171" s="148" t="s">
        <v>668</v>
      </c>
      <c r="C171" s="149">
        <f>SUM(D171:K171)</f>
        <v>4</v>
      </c>
      <c r="D171" s="149">
        <v>1</v>
      </c>
      <c r="E171" s="149">
        <v>1</v>
      </c>
      <c r="F171" s="150">
        <v>0</v>
      </c>
      <c r="G171" s="150">
        <v>0</v>
      </c>
      <c r="H171" s="150">
        <v>0</v>
      </c>
      <c r="I171" s="150">
        <v>0</v>
      </c>
      <c r="J171" s="150">
        <v>2</v>
      </c>
      <c r="K171" s="150">
        <v>0</v>
      </c>
      <c r="L171" s="149">
        <v>36</v>
      </c>
      <c r="M171" s="149">
        <v>20</v>
      </c>
      <c r="N171" s="149">
        <v>16</v>
      </c>
      <c r="O171" s="149">
        <v>8</v>
      </c>
      <c r="P171" s="149">
        <v>6</v>
      </c>
      <c r="Q171" s="149">
        <v>2</v>
      </c>
      <c r="R171" s="149">
        <v>4</v>
      </c>
      <c r="S171" s="149">
        <v>1</v>
      </c>
      <c r="T171" s="149">
        <v>3</v>
      </c>
      <c r="U171" s="149">
        <v>9</v>
      </c>
      <c r="V171" s="149">
        <v>5</v>
      </c>
      <c r="W171" s="149">
        <v>4</v>
      </c>
      <c r="X171" s="149">
        <v>6</v>
      </c>
      <c r="Y171" s="149">
        <v>3</v>
      </c>
      <c r="Z171" s="149">
        <v>3</v>
      </c>
      <c r="AA171" s="149">
        <v>4</v>
      </c>
      <c r="AB171" s="149">
        <v>1</v>
      </c>
      <c r="AC171" s="149">
        <v>3</v>
      </c>
      <c r="AD171" s="149">
        <v>5</v>
      </c>
      <c r="AE171" s="149">
        <v>4</v>
      </c>
      <c r="AF171" s="149">
        <v>1</v>
      </c>
      <c r="AH171" s="137">
        <f t="shared" si="2"/>
        <v>1083</v>
      </c>
      <c r="AI171" s="146" t="s">
        <v>1783</v>
      </c>
      <c r="AJ171" s="146" t="s">
        <v>795</v>
      </c>
      <c r="AK171" s="136">
        <f>O170</f>
        <v>0</v>
      </c>
      <c r="AL171" s="136">
        <f>R170</f>
        <v>0</v>
      </c>
      <c r="AM171" s="136">
        <f>U170</f>
        <v>0</v>
      </c>
      <c r="AN171" s="136">
        <f>X170</f>
        <v>0</v>
      </c>
      <c r="AO171" s="136">
        <f>AA170</f>
        <v>0</v>
      </c>
      <c r="AP171" s="136">
        <f>AD170</f>
        <v>0</v>
      </c>
    </row>
    <row r="172" spans="1:42" ht="12" customHeight="1" x14ac:dyDescent="0.4">
      <c r="A172" s="142"/>
      <c r="B172" s="142"/>
      <c r="C172" s="143"/>
      <c r="D172" s="143"/>
      <c r="E172" s="143"/>
      <c r="F172" s="143"/>
      <c r="G172" s="143"/>
      <c r="H172" s="143"/>
      <c r="I172" s="143"/>
      <c r="J172" s="144"/>
      <c r="K172" s="145"/>
      <c r="L172" s="145">
        <v>0</v>
      </c>
      <c r="M172" s="145"/>
      <c r="N172" s="145"/>
      <c r="O172" s="145">
        <v>0</v>
      </c>
      <c r="P172" s="145"/>
      <c r="Q172" s="145"/>
      <c r="R172" s="145">
        <v>0</v>
      </c>
      <c r="S172" s="145"/>
      <c r="T172" s="145"/>
      <c r="U172" s="145">
        <v>0</v>
      </c>
      <c r="V172" s="145"/>
      <c r="W172" s="145"/>
      <c r="X172" s="145">
        <v>0</v>
      </c>
      <c r="Y172" s="145"/>
      <c r="Z172" s="145"/>
      <c r="AA172" s="145">
        <v>0</v>
      </c>
      <c r="AB172" s="145"/>
      <c r="AC172" s="145"/>
      <c r="AD172" s="145">
        <v>0</v>
      </c>
      <c r="AE172" s="145"/>
      <c r="AF172" s="145"/>
      <c r="AH172" s="137" t="str">
        <f t="shared" si="2"/>
        <v/>
      </c>
      <c r="AI172" s="146" t="e">
        <v>#N/A</v>
      </c>
      <c r="AJ172" s="146" t="e">
        <v>#N/A</v>
      </c>
    </row>
    <row r="173" spans="1:42" ht="12" customHeight="1" x14ac:dyDescent="0.4">
      <c r="A173" s="147">
        <v>84</v>
      </c>
      <c r="B173" s="148" t="s">
        <v>669</v>
      </c>
      <c r="C173" s="149">
        <f>SUM(D173:K173)</f>
        <v>4</v>
      </c>
      <c r="D173" s="149">
        <v>1</v>
      </c>
      <c r="E173" s="149">
        <v>1</v>
      </c>
      <c r="F173" s="149">
        <v>1</v>
      </c>
      <c r="G173" s="149">
        <v>1</v>
      </c>
      <c r="H173" s="150">
        <v>0</v>
      </c>
      <c r="I173" s="150">
        <v>0</v>
      </c>
      <c r="J173" s="150">
        <v>0</v>
      </c>
      <c r="K173" s="150">
        <v>0</v>
      </c>
      <c r="L173" s="149">
        <v>8</v>
      </c>
      <c r="M173" s="149">
        <v>1</v>
      </c>
      <c r="N173" s="149">
        <v>7</v>
      </c>
      <c r="O173" s="149">
        <v>3</v>
      </c>
      <c r="P173" s="149">
        <v>1</v>
      </c>
      <c r="Q173" s="149">
        <v>2</v>
      </c>
      <c r="R173" s="149">
        <v>2</v>
      </c>
      <c r="S173" s="150">
        <v>0</v>
      </c>
      <c r="T173" s="149">
        <v>2</v>
      </c>
      <c r="U173" s="149">
        <v>1</v>
      </c>
      <c r="V173" s="150">
        <v>0</v>
      </c>
      <c r="W173" s="149">
        <v>1</v>
      </c>
      <c r="X173" s="149">
        <v>2</v>
      </c>
      <c r="Y173" s="150">
        <v>0</v>
      </c>
      <c r="Z173" s="149">
        <v>2</v>
      </c>
      <c r="AA173" s="150">
        <v>0</v>
      </c>
      <c r="AB173" s="150">
        <v>0</v>
      </c>
      <c r="AC173" s="150">
        <v>0</v>
      </c>
      <c r="AD173" s="150">
        <v>0</v>
      </c>
      <c r="AE173" s="150">
        <v>0</v>
      </c>
      <c r="AF173" s="150">
        <v>0</v>
      </c>
      <c r="AH173" s="137">
        <f t="shared" si="2"/>
        <v>1084</v>
      </c>
      <c r="AI173" s="146" t="s">
        <v>1784</v>
      </c>
      <c r="AJ173" s="146" t="s">
        <v>795</v>
      </c>
      <c r="AK173" s="136">
        <f>O172</f>
        <v>0</v>
      </c>
      <c r="AL173" s="136">
        <f>R172</f>
        <v>0</v>
      </c>
      <c r="AM173" s="136">
        <f>U172</f>
        <v>0</v>
      </c>
      <c r="AN173" s="136">
        <f>X172</f>
        <v>0</v>
      </c>
      <c r="AO173" s="136">
        <f>AA172</f>
        <v>0</v>
      </c>
      <c r="AP173" s="136">
        <f>AD172</f>
        <v>0</v>
      </c>
    </row>
    <row r="174" spans="1:42" ht="12" customHeight="1" x14ac:dyDescent="0.4">
      <c r="A174" s="142"/>
      <c r="B174" s="142"/>
      <c r="C174" s="143"/>
      <c r="D174" s="143"/>
      <c r="E174" s="143"/>
      <c r="F174" s="143"/>
      <c r="G174" s="143"/>
      <c r="H174" s="143"/>
      <c r="I174" s="143"/>
      <c r="J174" s="144"/>
      <c r="K174" s="145"/>
      <c r="L174" s="145">
        <v>10</v>
      </c>
      <c r="M174" s="145"/>
      <c r="N174" s="145"/>
      <c r="O174" s="145">
        <v>1</v>
      </c>
      <c r="P174" s="145"/>
      <c r="Q174" s="145"/>
      <c r="R174" s="145">
        <v>5</v>
      </c>
      <c r="S174" s="145"/>
      <c r="T174" s="145"/>
      <c r="U174" s="145">
        <v>1</v>
      </c>
      <c r="V174" s="145"/>
      <c r="W174" s="145"/>
      <c r="X174" s="145">
        <v>1</v>
      </c>
      <c r="Y174" s="145"/>
      <c r="Z174" s="145"/>
      <c r="AA174" s="145">
        <v>1</v>
      </c>
      <c r="AB174" s="145"/>
      <c r="AC174" s="145"/>
      <c r="AD174" s="145">
        <v>1</v>
      </c>
      <c r="AE174" s="145"/>
      <c r="AF174" s="145"/>
      <c r="AH174" s="137" t="str">
        <f t="shared" si="2"/>
        <v/>
      </c>
      <c r="AI174" s="146" t="e">
        <v>#N/A</v>
      </c>
      <c r="AJ174" s="146" t="e">
        <v>#N/A</v>
      </c>
    </row>
    <row r="175" spans="1:42" ht="12" customHeight="1" x14ac:dyDescent="0.4">
      <c r="A175" s="147">
        <v>85</v>
      </c>
      <c r="B175" s="148" t="s">
        <v>670</v>
      </c>
      <c r="C175" s="149">
        <f>SUM(D175:K175)</f>
        <v>16</v>
      </c>
      <c r="D175" s="149">
        <v>2</v>
      </c>
      <c r="E175" s="149">
        <v>2</v>
      </c>
      <c r="F175" s="149">
        <v>2</v>
      </c>
      <c r="G175" s="149">
        <v>3</v>
      </c>
      <c r="H175" s="149">
        <v>2</v>
      </c>
      <c r="I175" s="149">
        <v>3</v>
      </c>
      <c r="J175" s="150">
        <v>0</v>
      </c>
      <c r="K175" s="149">
        <v>2</v>
      </c>
      <c r="L175" s="149">
        <v>405</v>
      </c>
      <c r="M175" s="149">
        <v>214</v>
      </c>
      <c r="N175" s="149">
        <v>191</v>
      </c>
      <c r="O175" s="149">
        <v>53</v>
      </c>
      <c r="P175" s="149">
        <v>25</v>
      </c>
      <c r="Q175" s="149">
        <v>28</v>
      </c>
      <c r="R175" s="149">
        <v>64</v>
      </c>
      <c r="S175" s="149">
        <v>32</v>
      </c>
      <c r="T175" s="149">
        <v>32</v>
      </c>
      <c r="U175" s="149">
        <v>67</v>
      </c>
      <c r="V175" s="149">
        <v>34</v>
      </c>
      <c r="W175" s="149">
        <v>33</v>
      </c>
      <c r="X175" s="149">
        <v>73</v>
      </c>
      <c r="Y175" s="149">
        <v>43</v>
      </c>
      <c r="Z175" s="149">
        <v>30</v>
      </c>
      <c r="AA175" s="149">
        <v>66</v>
      </c>
      <c r="AB175" s="149">
        <v>37</v>
      </c>
      <c r="AC175" s="149">
        <v>29</v>
      </c>
      <c r="AD175" s="149">
        <v>82</v>
      </c>
      <c r="AE175" s="149">
        <v>43</v>
      </c>
      <c r="AF175" s="149">
        <v>39</v>
      </c>
      <c r="AH175" s="137">
        <f t="shared" si="2"/>
        <v>1085</v>
      </c>
      <c r="AI175" s="146" t="s">
        <v>1785</v>
      </c>
      <c r="AJ175" s="146" t="s">
        <v>795</v>
      </c>
      <c r="AK175" s="136">
        <f>O174</f>
        <v>1</v>
      </c>
      <c r="AL175" s="136">
        <f>R174</f>
        <v>5</v>
      </c>
      <c r="AM175" s="136">
        <f>U174</f>
        <v>1</v>
      </c>
      <c r="AN175" s="136">
        <f>X174</f>
        <v>1</v>
      </c>
      <c r="AO175" s="136">
        <f>AA174</f>
        <v>1</v>
      </c>
      <c r="AP175" s="136">
        <f>AD174</f>
        <v>1</v>
      </c>
    </row>
    <row r="176" spans="1:42" ht="12" customHeight="1" x14ac:dyDescent="0.4">
      <c r="A176" s="142"/>
      <c r="B176" s="142"/>
      <c r="C176" s="143"/>
      <c r="D176" s="143"/>
      <c r="E176" s="143"/>
      <c r="F176" s="143"/>
      <c r="G176" s="143"/>
      <c r="H176" s="143"/>
      <c r="I176" s="143"/>
      <c r="J176" s="144"/>
      <c r="K176" s="145"/>
      <c r="L176" s="145">
        <v>6</v>
      </c>
      <c r="M176" s="145"/>
      <c r="N176" s="145"/>
      <c r="O176" s="145">
        <v>2</v>
      </c>
      <c r="P176" s="145"/>
      <c r="Q176" s="145"/>
      <c r="R176" s="145">
        <v>0</v>
      </c>
      <c r="S176" s="145"/>
      <c r="T176" s="145"/>
      <c r="U176" s="145">
        <v>1</v>
      </c>
      <c r="V176" s="145"/>
      <c r="W176" s="145"/>
      <c r="X176" s="145">
        <v>2</v>
      </c>
      <c r="Y176" s="145"/>
      <c r="Z176" s="145"/>
      <c r="AA176" s="145">
        <v>1</v>
      </c>
      <c r="AB176" s="145"/>
      <c r="AC176" s="145"/>
      <c r="AD176" s="145">
        <v>0</v>
      </c>
      <c r="AE176" s="145"/>
      <c r="AF176" s="145"/>
      <c r="AH176" s="137" t="str">
        <f t="shared" si="2"/>
        <v/>
      </c>
      <c r="AI176" s="146" t="e">
        <v>#N/A</v>
      </c>
      <c r="AJ176" s="146" t="e">
        <v>#N/A</v>
      </c>
    </row>
    <row r="177" spans="1:42" ht="12" customHeight="1" x14ac:dyDescent="0.4">
      <c r="A177" s="147">
        <v>86</v>
      </c>
      <c r="B177" s="148" t="s">
        <v>671</v>
      </c>
      <c r="C177" s="149">
        <f>SUM(D177:K177)</f>
        <v>20</v>
      </c>
      <c r="D177" s="149">
        <v>3</v>
      </c>
      <c r="E177" s="149">
        <v>4</v>
      </c>
      <c r="F177" s="149">
        <v>3</v>
      </c>
      <c r="G177" s="149">
        <v>3</v>
      </c>
      <c r="H177" s="149">
        <v>3</v>
      </c>
      <c r="I177" s="149">
        <v>3</v>
      </c>
      <c r="J177" s="150">
        <v>0</v>
      </c>
      <c r="K177" s="149">
        <v>1</v>
      </c>
      <c r="L177" s="149">
        <v>555</v>
      </c>
      <c r="M177" s="149">
        <v>301</v>
      </c>
      <c r="N177" s="149">
        <v>254</v>
      </c>
      <c r="O177" s="149">
        <v>83</v>
      </c>
      <c r="P177" s="149">
        <v>42</v>
      </c>
      <c r="Q177" s="149">
        <v>41</v>
      </c>
      <c r="R177" s="149">
        <v>108</v>
      </c>
      <c r="S177" s="149">
        <v>65</v>
      </c>
      <c r="T177" s="149">
        <v>43</v>
      </c>
      <c r="U177" s="149">
        <v>86</v>
      </c>
      <c r="V177" s="149">
        <v>48</v>
      </c>
      <c r="W177" s="149">
        <v>38</v>
      </c>
      <c r="X177" s="149">
        <v>94</v>
      </c>
      <c r="Y177" s="149">
        <v>47</v>
      </c>
      <c r="Z177" s="149">
        <v>47</v>
      </c>
      <c r="AA177" s="149">
        <v>94</v>
      </c>
      <c r="AB177" s="149">
        <v>51</v>
      </c>
      <c r="AC177" s="149">
        <v>43</v>
      </c>
      <c r="AD177" s="149">
        <v>90</v>
      </c>
      <c r="AE177" s="149">
        <v>48</v>
      </c>
      <c r="AF177" s="149">
        <v>42</v>
      </c>
      <c r="AH177" s="137">
        <f t="shared" si="2"/>
        <v>1086</v>
      </c>
      <c r="AI177" s="146" t="s">
        <v>1786</v>
      </c>
      <c r="AJ177" s="146" t="s">
        <v>798</v>
      </c>
      <c r="AK177" s="136">
        <f>O176</f>
        <v>2</v>
      </c>
      <c r="AL177" s="136">
        <f>R176</f>
        <v>0</v>
      </c>
      <c r="AM177" s="136">
        <f>U176</f>
        <v>1</v>
      </c>
      <c r="AN177" s="136">
        <f>X176</f>
        <v>2</v>
      </c>
      <c r="AO177" s="136">
        <f>AA176</f>
        <v>1</v>
      </c>
      <c r="AP177" s="136">
        <f>AD176</f>
        <v>0</v>
      </c>
    </row>
    <row r="178" spans="1:42" ht="12" customHeight="1" x14ac:dyDescent="0.4">
      <c r="A178" s="142"/>
      <c r="B178" s="142"/>
      <c r="C178" s="143"/>
      <c r="D178" s="143"/>
      <c r="E178" s="143"/>
      <c r="F178" s="143"/>
      <c r="G178" s="143"/>
      <c r="H178" s="143"/>
      <c r="I178" s="143"/>
      <c r="J178" s="144"/>
      <c r="K178" s="145"/>
      <c r="L178" s="145">
        <v>5</v>
      </c>
      <c r="M178" s="145"/>
      <c r="N178" s="145"/>
      <c r="O178" s="145">
        <v>1</v>
      </c>
      <c r="P178" s="145"/>
      <c r="Q178" s="145"/>
      <c r="R178" s="145">
        <v>0</v>
      </c>
      <c r="S178" s="145"/>
      <c r="T178" s="145"/>
      <c r="U178" s="145">
        <v>4</v>
      </c>
      <c r="V178" s="145"/>
      <c r="W178" s="145"/>
      <c r="X178" s="145">
        <v>0</v>
      </c>
      <c r="Y178" s="145"/>
      <c r="Z178" s="145"/>
      <c r="AA178" s="145">
        <v>0</v>
      </c>
      <c r="AB178" s="145"/>
      <c r="AC178" s="145"/>
      <c r="AD178" s="145">
        <v>0</v>
      </c>
      <c r="AE178" s="145"/>
      <c r="AF178" s="145"/>
      <c r="AH178" s="137" t="str">
        <f t="shared" si="2"/>
        <v/>
      </c>
      <c r="AI178" s="146" t="e">
        <v>#N/A</v>
      </c>
      <c r="AJ178" s="146" t="e">
        <v>#N/A</v>
      </c>
    </row>
    <row r="179" spans="1:42" ht="12" customHeight="1" x14ac:dyDescent="0.4">
      <c r="A179" s="147">
        <v>87</v>
      </c>
      <c r="B179" s="148" t="s">
        <v>672</v>
      </c>
      <c r="C179" s="149">
        <f>SUM(D179:K179)</f>
        <v>13</v>
      </c>
      <c r="D179" s="149">
        <v>2</v>
      </c>
      <c r="E179" s="149">
        <v>2</v>
      </c>
      <c r="F179" s="149">
        <v>2</v>
      </c>
      <c r="G179" s="149">
        <v>2</v>
      </c>
      <c r="H179" s="149">
        <v>2</v>
      </c>
      <c r="I179" s="149">
        <v>2</v>
      </c>
      <c r="J179" s="150">
        <v>0</v>
      </c>
      <c r="K179" s="149">
        <v>1</v>
      </c>
      <c r="L179" s="149">
        <v>317</v>
      </c>
      <c r="M179" s="149">
        <v>165</v>
      </c>
      <c r="N179" s="149">
        <v>152</v>
      </c>
      <c r="O179" s="149">
        <v>61</v>
      </c>
      <c r="P179" s="149">
        <v>32</v>
      </c>
      <c r="Q179" s="149">
        <v>29</v>
      </c>
      <c r="R179" s="149">
        <v>52</v>
      </c>
      <c r="S179" s="149">
        <v>28</v>
      </c>
      <c r="T179" s="149">
        <v>24</v>
      </c>
      <c r="U179" s="149">
        <v>57</v>
      </c>
      <c r="V179" s="149">
        <v>26</v>
      </c>
      <c r="W179" s="149">
        <v>31</v>
      </c>
      <c r="X179" s="149">
        <v>53</v>
      </c>
      <c r="Y179" s="149">
        <v>31</v>
      </c>
      <c r="Z179" s="149">
        <v>22</v>
      </c>
      <c r="AA179" s="149">
        <v>49</v>
      </c>
      <c r="AB179" s="149">
        <v>17</v>
      </c>
      <c r="AC179" s="149">
        <v>32</v>
      </c>
      <c r="AD179" s="149">
        <v>45</v>
      </c>
      <c r="AE179" s="149">
        <v>31</v>
      </c>
      <c r="AF179" s="149">
        <v>14</v>
      </c>
      <c r="AH179" s="137">
        <f t="shared" si="2"/>
        <v>1087</v>
      </c>
      <c r="AI179" s="146" t="s">
        <v>1787</v>
      </c>
      <c r="AJ179" s="146" t="s">
        <v>202</v>
      </c>
      <c r="AK179" s="136">
        <f>O178</f>
        <v>1</v>
      </c>
      <c r="AL179" s="136">
        <f>R178</f>
        <v>0</v>
      </c>
      <c r="AM179" s="136">
        <f>U178</f>
        <v>4</v>
      </c>
      <c r="AN179" s="136">
        <f>X178</f>
        <v>0</v>
      </c>
      <c r="AO179" s="136">
        <f>AA178</f>
        <v>0</v>
      </c>
      <c r="AP179" s="136">
        <f>AD178</f>
        <v>0</v>
      </c>
    </row>
    <row r="180" spans="1:42" ht="12" customHeight="1" x14ac:dyDescent="0.4">
      <c r="A180" s="142"/>
      <c r="B180" s="142"/>
      <c r="C180" s="143"/>
      <c r="D180" s="143"/>
      <c r="E180" s="143"/>
      <c r="F180" s="143"/>
      <c r="G180" s="143"/>
      <c r="H180" s="143"/>
      <c r="I180" s="143"/>
      <c r="J180" s="144"/>
      <c r="K180" s="145"/>
      <c r="L180" s="145">
        <v>27</v>
      </c>
      <c r="M180" s="145"/>
      <c r="N180" s="145"/>
      <c r="O180" s="145">
        <v>1</v>
      </c>
      <c r="P180" s="145"/>
      <c r="Q180" s="145"/>
      <c r="R180" s="145">
        <v>4</v>
      </c>
      <c r="S180" s="145"/>
      <c r="T180" s="145"/>
      <c r="U180" s="145">
        <v>6</v>
      </c>
      <c r="V180" s="145"/>
      <c r="W180" s="145"/>
      <c r="X180" s="145">
        <v>5</v>
      </c>
      <c r="Y180" s="145"/>
      <c r="Z180" s="145"/>
      <c r="AA180" s="145">
        <v>7</v>
      </c>
      <c r="AB180" s="145"/>
      <c r="AC180" s="145"/>
      <c r="AD180" s="145">
        <v>4</v>
      </c>
      <c r="AE180" s="145"/>
      <c r="AF180" s="145"/>
      <c r="AH180" s="137" t="str">
        <f t="shared" si="2"/>
        <v/>
      </c>
      <c r="AI180" s="146" t="e">
        <v>#N/A</v>
      </c>
      <c r="AJ180" s="146" t="e">
        <v>#N/A</v>
      </c>
    </row>
    <row r="181" spans="1:42" ht="12" customHeight="1" x14ac:dyDescent="0.4">
      <c r="A181" s="147">
        <v>88</v>
      </c>
      <c r="B181" s="148" t="s">
        <v>673</v>
      </c>
      <c r="C181" s="149">
        <f>SUM(D181:K181)</f>
        <v>23</v>
      </c>
      <c r="D181" s="149">
        <v>3</v>
      </c>
      <c r="E181" s="149">
        <v>3</v>
      </c>
      <c r="F181" s="149">
        <v>3</v>
      </c>
      <c r="G181" s="149">
        <v>3</v>
      </c>
      <c r="H181" s="149">
        <v>3</v>
      </c>
      <c r="I181" s="149">
        <v>3</v>
      </c>
      <c r="J181" s="150">
        <v>0</v>
      </c>
      <c r="K181" s="149">
        <v>5</v>
      </c>
      <c r="L181" s="149">
        <v>599</v>
      </c>
      <c r="M181" s="149">
        <v>300</v>
      </c>
      <c r="N181" s="149">
        <v>299</v>
      </c>
      <c r="O181" s="149">
        <v>97</v>
      </c>
      <c r="P181" s="149">
        <v>54</v>
      </c>
      <c r="Q181" s="149">
        <v>43</v>
      </c>
      <c r="R181" s="149">
        <v>93</v>
      </c>
      <c r="S181" s="149">
        <v>45</v>
      </c>
      <c r="T181" s="149">
        <v>48</v>
      </c>
      <c r="U181" s="149">
        <v>101</v>
      </c>
      <c r="V181" s="149">
        <v>48</v>
      </c>
      <c r="W181" s="149">
        <v>53</v>
      </c>
      <c r="X181" s="149">
        <v>109</v>
      </c>
      <c r="Y181" s="149">
        <v>48</v>
      </c>
      <c r="Z181" s="149">
        <v>61</v>
      </c>
      <c r="AA181" s="149">
        <v>97</v>
      </c>
      <c r="AB181" s="149">
        <v>53</v>
      </c>
      <c r="AC181" s="149">
        <v>44</v>
      </c>
      <c r="AD181" s="149">
        <v>102</v>
      </c>
      <c r="AE181" s="149">
        <v>52</v>
      </c>
      <c r="AF181" s="149">
        <v>50</v>
      </c>
      <c r="AH181" s="137">
        <f t="shared" si="2"/>
        <v>1088</v>
      </c>
      <c r="AI181" s="146" t="s">
        <v>1788</v>
      </c>
      <c r="AJ181" s="146" t="s">
        <v>800</v>
      </c>
      <c r="AK181" s="136">
        <f>O180</f>
        <v>1</v>
      </c>
      <c r="AL181" s="136">
        <f>R180</f>
        <v>4</v>
      </c>
      <c r="AM181" s="136">
        <f>U180</f>
        <v>6</v>
      </c>
      <c r="AN181" s="136">
        <f>X180</f>
        <v>5</v>
      </c>
      <c r="AO181" s="136">
        <f>AA180</f>
        <v>7</v>
      </c>
      <c r="AP181" s="136">
        <f>AD180</f>
        <v>4</v>
      </c>
    </row>
    <row r="182" spans="1:42" ht="12" customHeight="1" x14ac:dyDescent="0.4">
      <c r="A182" s="142"/>
      <c r="B182" s="142"/>
      <c r="C182" s="143"/>
      <c r="D182" s="143"/>
      <c r="E182" s="143"/>
      <c r="F182" s="143"/>
      <c r="G182" s="143"/>
      <c r="H182" s="143"/>
      <c r="I182" s="143"/>
      <c r="J182" s="144"/>
      <c r="K182" s="145"/>
      <c r="L182" s="145">
        <v>10</v>
      </c>
      <c r="M182" s="145"/>
      <c r="N182" s="145"/>
      <c r="O182" s="145">
        <v>1</v>
      </c>
      <c r="P182" s="145"/>
      <c r="Q182" s="145"/>
      <c r="R182" s="145">
        <v>3</v>
      </c>
      <c r="S182" s="145"/>
      <c r="T182" s="145"/>
      <c r="U182" s="145">
        <v>0</v>
      </c>
      <c r="V182" s="145"/>
      <c r="W182" s="145"/>
      <c r="X182" s="145">
        <v>2</v>
      </c>
      <c r="Y182" s="145"/>
      <c r="Z182" s="145"/>
      <c r="AA182" s="145">
        <v>3</v>
      </c>
      <c r="AB182" s="145"/>
      <c r="AC182" s="145"/>
      <c r="AD182" s="145">
        <v>1</v>
      </c>
      <c r="AE182" s="145"/>
      <c r="AF182" s="145"/>
      <c r="AH182" s="137" t="str">
        <f t="shared" si="2"/>
        <v/>
      </c>
      <c r="AI182" s="146" t="e">
        <v>#N/A</v>
      </c>
      <c r="AJ182" s="146" t="e">
        <v>#N/A</v>
      </c>
    </row>
    <row r="183" spans="1:42" ht="12" customHeight="1" x14ac:dyDescent="0.4">
      <c r="A183" s="147">
        <v>89</v>
      </c>
      <c r="B183" s="148" t="s">
        <v>674</v>
      </c>
      <c r="C183" s="149">
        <f>SUM(D183:K183)</f>
        <v>25</v>
      </c>
      <c r="D183" s="149">
        <v>4</v>
      </c>
      <c r="E183" s="149">
        <v>4</v>
      </c>
      <c r="F183" s="149">
        <v>4</v>
      </c>
      <c r="G183" s="149">
        <v>4</v>
      </c>
      <c r="H183" s="149">
        <v>3</v>
      </c>
      <c r="I183" s="149">
        <v>4</v>
      </c>
      <c r="J183" s="150">
        <v>0</v>
      </c>
      <c r="K183" s="149">
        <v>2</v>
      </c>
      <c r="L183" s="149">
        <v>765</v>
      </c>
      <c r="M183" s="149">
        <v>380</v>
      </c>
      <c r="N183" s="149">
        <v>385</v>
      </c>
      <c r="O183" s="149">
        <v>131</v>
      </c>
      <c r="P183" s="149">
        <v>59</v>
      </c>
      <c r="Q183" s="149">
        <v>72</v>
      </c>
      <c r="R183" s="149">
        <v>124</v>
      </c>
      <c r="S183" s="149">
        <v>68</v>
      </c>
      <c r="T183" s="149">
        <v>56</v>
      </c>
      <c r="U183" s="149">
        <v>122</v>
      </c>
      <c r="V183" s="149">
        <v>60</v>
      </c>
      <c r="W183" s="149">
        <v>62</v>
      </c>
      <c r="X183" s="149">
        <v>134</v>
      </c>
      <c r="Y183" s="149">
        <v>65</v>
      </c>
      <c r="Z183" s="149">
        <v>69</v>
      </c>
      <c r="AA183" s="149">
        <v>123</v>
      </c>
      <c r="AB183" s="149">
        <v>62</v>
      </c>
      <c r="AC183" s="149">
        <v>61</v>
      </c>
      <c r="AD183" s="149">
        <v>131</v>
      </c>
      <c r="AE183" s="149">
        <v>66</v>
      </c>
      <c r="AF183" s="149">
        <v>65</v>
      </c>
      <c r="AH183" s="137">
        <f t="shared" si="2"/>
        <v>1089</v>
      </c>
      <c r="AI183" s="146" t="s">
        <v>1789</v>
      </c>
      <c r="AJ183" s="146" t="s">
        <v>798</v>
      </c>
      <c r="AK183" s="136">
        <f>O182</f>
        <v>1</v>
      </c>
      <c r="AL183" s="136">
        <f>R182</f>
        <v>3</v>
      </c>
      <c r="AM183" s="136">
        <f>U182</f>
        <v>0</v>
      </c>
      <c r="AN183" s="136">
        <f>X182</f>
        <v>2</v>
      </c>
      <c r="AO183" s="136">
        <f>AA182</f>
        <v>3</v>
      </c>
      <c r="AP183" s="136">
        <f>AD182</f>
        <v>1</v>
      </c>
    </row>
    <row r="184" spans="1:42" ht="12" customHeight="1" x14ac:dyDescent="0.4">
      <c r="A184" s="142"/>
      <c r="B184" s="142"/>
      <c r="C184" s="143"/>
      <c r="D184" s="143"/>
      <c r="E184" s="143"/>
      <c r="F184" s="143"/>
      <c r="G184" s="143"/>
      <c r="H184" s="143"/>
      <c r="I184" s="143"/>
      <c r="J184" s="144"/>
      <c r="K184" s="145"/>
      <c r="L184" s="145">
        <v>12</v>
      </c>
      <c r="M184" s="145"/>
      <c r="N184" s="145"/>
      <c r="O184" s="145">
        <v>1</v>
      </c>
      <c r="P184" s="145"/>
      <c r="Q184" s="145"/>
      <c r="R184" s="145">
        <v>2</v>
      </c>
      <c r="S184" s="145"/>
      <c r="T184" s="145"/>
      <c r="U184" s="145">
        <v>2</v>
      </c>
      <c r="V184" s="145"/>
      <c r="W184" s="145"/>
      <c r="X184" s="145">
        <v>1</v>
      </c>
      <c r="Y184" s="145"/>
      <c r="Z184" s="145"/>
      <c r="AA184" s="145">
        <v>3</v>
      </c>
      <c r="AB184" s="145"/>
      <c r="AC184" s="145"/>
      <c r="AD184" s="145">
        <v>3</v>
      </c>
      <c r="AE184" s="145"/>
      <c r="AF184" s="145"/>
      <c r="AH184" s="137" t="str">
        <f t="shared" si="2"/>
        <v/>
      </c>
      <c r="AI184" s="146" t="e">
        <v>#N/A</v>
      </c>
      <c r="AJ184" s="146" t="e">
        <v>#N/A</v>
      </c>
    </row>
    <row r="185" spans="1:42" ht="12" customHeight="1" x14ac:dyDescent="0.4">
      <c r="A185" s="147">
        <v>90</v>
      </c>
      <c r="B185" s="148" t="s">
        <v>675</v>
      </c>
      <c r="C185" s="149">
        <f>SUM(D185:K185)</f>
        <v>29</v>
      </c>
      <c r="D185" s="149">
        <v>5</v>
      </c>
      <c r="E185" s="149">
        <v>4</v>
      </c>
      <c r="F185" s="149">
        <v>5</v>
      </c>
      <c r="G185" s="149">
        <v>5</v>
      </c>
      <c r="H185" s="149">
        <v>4</v>
      </c>
      <c r="I185" s="149">
        <v>4</v>
      </c>
      <c r="J185" s="150">
        <v>0</v>
      </c>
      <c r="K185" s="149">
        <v>2</v>
      </c>
      <c r="L185" s="149">
        <v>873</v>
      </c>
      <c r="M185" s="149">
        <v>441</v>
      </c>
      <c r="N185" s="149">
        <v>432</v>
      </c>
      <c r="O185" s="149">
        <v>158</v>
      </c>
      <c r="P185" s="149">
        <v>72</v>
      </c>
      <c r="Q185" s="149">
        <v>86</v>
      </c>
      <c r="R185" s="149">
        <v>137</v>
      </c>
      <c r="S185" s="149">
        <v>69</v>
      </c>
      <c r="T185" s="149">
        <v>68</v>
      </c>
      <c r="U185" s="149">
        <v>146</v>
      </c>
      <c r="V185" s="149">
        <v>78</v>
      </c>
      <c r="W185" s="149">
        <v>68</v>
      </c>
      <c r="X185" s="149">
        <v>142</v>
      </c>
      <c r="Y185" s="149">
        <v>78</v>
      </c>
      <c r="Z185" s="149">
        <v>64</v>
      </c>
      <c r="AA185" s="149">
        <v>147</v>
      </c>
      <c r="AB185" s="149">
        <v>72</v>
      </c>
      <c r="AC185" s="149">
        <v>75</v>
      </c>
      <c r="AD185" s="149">
        <v>143</v>
      </c>
      <c r="AE185" s="149">
        <v>72</v>
      </c>
      <c r="AF185" s="149">
        <v>71</v>
      </c>
      <c r="AH185" s="137">
        <f t="shared" si="2"/>
        <v>1090</v>
      </c>
      <c r="AI185" s="146" t="s">
        <v>1790</v>
      </c>
      <c r="AJ185" s="146" t="s">
        <v>795</v>
      </c>
      <c r="AK185" s="136">
        <f>O184</f>
        <v>1</v>
      </c>
      <c r="AL185" s="136">
        <f>R184</f>
        <v>2</v>
      </c>
      <c r="AM185" s="136">
        <f>U184</f>
        <v>2</v>
      </c>
      <c r="AN185" s="136">
        <f>X184</f>
        <v>1</v>
      </c>
      <c r="AO185" s="136">
        <f>AA184</f>
        <v>3</v>
      </c>
      <c r="AP185" s="136">
        <f>AD184</f>
        <v>3</v>
      </c>
    </row>
    <row r="186" spans="1:42" ht="12" customHeight="1" x14ac:dyDescent="0.4">
      <c r="A186" s="142"/>
      <c r="B186" s="142"/>
      <c r="C186" s="143"/>
      <c r="D186" s="143"/>
      <c r="E186" s="143"/>
      <c r="F186" s="143"/>
      <c r="G186" s="143"/>
      <c r="H186" s="143"/>
      <c r="I186" s="143"/>
      <c r="J186" s="144"/>
      <c r="K186" s="145"/>
      <c r="L186" s="145">
        <v>13</v>
      </c>
      <c r="M186" s="145"/>
      <c r="N186" s="145"/>
      <c r="O186" s="145">
        <v>3</v>
      </c>
      <c r="P186" s="145"/>
      <c r="Q186" s="145"/>
      <c r="R186" s="145">
        <v>2</v>
      </c>
      <c r="S186" s="145"/>
      <c r="T186" s="145"/>
      <c r="U186" s="145">
        <v>2</v>
      </c>
      <c r="V186" s="145"/>
      <c r="W186" s="145"/>
      <c r="X186" s="145">
        <v>1</v>
      </c>
      <c r="Y186" s="145"/>
      <c r="Z186" s="145"/>
      <c r="AA186" s="145">
        <v>2</v>
      </c>
      <c r="AB186" s="145"/>
      <c r="AC186" s="145"/>
      <c r="AD186" s="145">
        <v>3</v>
      </c>
      <c r="AE186" s="145"/>
      <c r="AF186" s="145"/>
      <c r="AH186" s="137" t="str">
        <f t="shared" si="2"/>
        <v/>
      </c>
      <c r="AI186" s="146" t="e">
        <v>#N/A</v>
      </c>
      <c r="AJ186" s="146" t="e">
        <v>#N/A</v>
      </c>
    </row>
    <row r="187" spans="1:42" ht="12" customHeight="1" x14ac:dyDescent="0.4">
      <c r="A187" s="147">
        <v>91</v>
      </c>
      <c r="B187" s="148" t="s">
        <v>676</v>
      </c>
      <c r="C187" s="149">
        <f>SUM(D187:K187)</f>
        <v>20</v>
      </c>
      <c r="D187" s="149">
        <v>3</v>
      </c>
      <c r="E187" s="149">
        <v>3</v>
      </c>
      <c r="F187" s="149">
        <v>3</v>
      </c>
      <c r="G187" s="149">
        <v>3</v>
      </c>
      <c r="H187" s="149">
        <v>3</v>
      </c>
      <c r="I187" s="149">
        <v>3</v>
      </c>
      <c r="J187" s="150">
        <v>0</v>
      </c>
      <c r="K187" s="149">
        <v>2</v>
      </c>
      <c r="L187" s="149">
        <v>531</v>
      </c>
      <c r="M187" s="149">
        <v>256</v>
      </c>
      <c r="N187" s="149">
        <v>275</v>
      </c>
      <c r="O187" s="149">
        <v>101</v>
      </c>
      <c r="P187" s="149">
        <v>48</v>
      </c>
      <c r="Q187" s="149">
        <v>53</v>
      </c>
      <c r="R187" s="149">
        <v>78</v>
      </c>
      <c r="S187" s="149">
        <v>33</v>
      </c>
      <c r="T187" s="149">
        <v>45</v>
      </c>
      <c r="U187" s="149">
        <v>83</v>
      </c>
      <c r="V187" s="149">
        <v>38</v>
      </c>
      <c r="W187" s="149">
        <v>45</v>
      </c>
      <c r="X187" s="149">
        <v>91</v>
      </c>
      <c r="Y187" s="149">
        <v>47</v>
      </c>
      <c r="Z187" s="149">
        <v>44</v>
      </c>
      <c r="AA187" s="149">
        <v>86</v>
      </c>
      <c r="AB187" s="149">
        <v>38</v>
      </c>
      <c r="AC187" s="149">
        <v>48</v>
      </c>
      <c r="AD187" s="149">
        <v>92</v>
      </c>
      <c r="AE187" s="149">
        <v>52</v>
      </c>
      <c r="AF187" s="149">
        <v>40</v>
      </c>
      <c r="AH187" s="137">
        <f t="shared" si="2"/>
        <v>1091</v>
      </c>
      <c r="AI187" s="146" t="s">
        <v>1791</v>
      </c>
      <c r="AJ187" s="146" t="s">
        <v>795</v>
      </c>
      <c r="AK187" s="136">
        <f>O186</f>
        <v>3</v>
      </c>
      <c r="AL187" s="136">
        <f>R186</f>
        <v>2</v>
      </c>
      <c r="AM187" s="136">
        <f>U186</f>
        <v>2</v>
      </c>
      <c r="AN187" s="136">
        <f>X186</f>
        <v>1</v>
      </c>
      <c r="AO187" s="136">
        <f>AA186</f>
        <v>2</v>
      </c>
      <c r="AP187" s="136">
        <f>AD186</f>
        <v>3</v>
      </c>
    </row>
    <row r="188" spans="1:42" ht="12" customHeight="1" x14ac:dyDescent="0.4">
      <c r="A188" s="142"/>
      <c r="B188" s="142"/>
      <c r="C188" s="143"/>
      <c r="D188" s="143"/>
      <c r="E188" s="143"/>
      <c r="F188" s="143"/>
      <c r="G188" s="143"/>
      <c r="H188" s="143"/>
      <c r="I188" s="143"/>
      <c r="J188" s="144"/>
      <c r="K188" s="145"/>
      <c r="L188" s="145">
        <v>10</v>
      </c>
      <c r="M188" s="145"/>
      <c r="N188" s="145"/>
      <c r="O188" s="145">
        <v>1</v>
      </c>
      <c r="P188" s="145"/>
      <c r="Q188" s="145"/>
      <c r="R188" s="145">
        <v>3</v>
      </c>
      <c r="S188" s="145"/>
      <c r="T188" s="145"/>
      <c r="U188" s="145">
        <v>1</v>
      </c>
      <c r="V188" s="145"/>
      <c r="W188" s="145"/>
      <c r="X188" s="145">
        <v>1</v>
      </c>
      <c r="Y188" s="145"/>
      <c r="Z188" s="145"/>
      <c r="AA188" s="145">
        <v>1</v>
      </c>
      <c r="AB188" s="145"/>
      <c r="AC188" s="145"/>
      <c r="AD188" s="145">
        <v>3</v>
      </c>
      <c r="AE188" s="145"/>
      <c r="AF188" s="145"/>
      <c r="AH188" s="137" t="str">
        <f t="shared" si="2"/>
        <v/>
      </c>
      <c r="AI188" s="146" t="e">
        <v>#N/A</v>
      </c>
      <c r="AJ188" s="146" t="e">
        <v>#N/A</v>
      </c>
    </row>
    <row r="189" spans="1:42" ht="12" customHeight="1" x14ac:dyDescent="0.4">
      <c r="A189" s="147">
        <v>92</v>
      </c>
      <c r="B189" s="148" t="s">
        <v>677</v>
      </c>
      <c r="C189" s="149">
        <f>SUM(D189:K189)</f>
        <v>15</v>
      </c>
      <c r="D189" s="149">
        <v>2</v>
      </c>
      <c r="E189" s="149">
        <v>2</v>
      </c>
      <c r="F189" s="149">
        <v>2</v>
      </c>
      <c r="G189" s="149">
        <v>2</v>
      </c>
      <c r="H189" s="149">
        <v>2</v>
      </c>
      <c r="I189" s="149">
        <v>2</v>
      </c>
      <c r="J189" s="150">
        <v>0</v>
      </c>
      <c r="K189" s="149">
        <v>3</v>
      </c>
      <c r="L189" s="149">
        <v>348</v>
      </c>
      <c r="M189" s="149">
        <v>171</v>
      </c>
      <c r="N189" s="149">
        <v>177</v>
      </c>
      <c r="O189" s="149">
        <v>58</v>
      </c>
      <c r="P189" s="149">
        <v>32</v>
      </c>
      <c r="Q189" s="149">
        <v>26</v>
      </c>
      <c r="R189" s="149">
        <v>41</v>
      </c>
      <c r="S189" s="149">
        <v>23</v>
      </c>
      <c r="T189" s="149">
        <v>18</v>
      </c>
      <c r="U189" s="149">
        <v>71</v>
      </c>
      <c r="V189" s="149">
        <v>31</v>
      </c>
      <c r="W189" s="149">
        <v>40</v>
      </c>
      <c r="X189" s="149">
        <v>61</v>
      </c>
      <c r="Y189" s="149">
        <v>24</v>
      </c>
      <c r="Z189" s="149">
        <v>37</v>
      </c>
      <c r="AA189" s="149">
        <v>63</v>
      </c>
      <c r="AB189" s="149">
        <v>28</v>
      </c>
      <c r="AC189" s="149">
        <v>35</v>
      </c>
      <c r="AD189" s="149">
        <v>54</v>
      </c>
      <c r="AE189" s="149">
        <v>33</v>
      </c>
      <c r="AF189" s="149">
        <v>21</v>
      </c>
      <c r="AH189" s="137">
        <f t="shared" si="2"/>
        <v>1092</v>
      </c>
      <c r="AI189" s="146" t="s">
        <v>1792</v>
      </c>
      <c r="AJ189" s="146" t="s">
        <v>224</v>
      </c>
      <c r="AK189" s="136">
        <f>O188</f>
        <v>1</v>
      </c>
      <c r="AL189" s="136">
        <f>R188</f>
        <v>3</v>
      </c>
      <c r="AM189" s="136">
        <f>U188</f>
        <v>1</v>
      </c>
      <c r="AN189" s="136">
        <f>X188</f>
        <v>1</v>
      </c>
      <c r="AO189" s="136">
        <f>AA188</f>
        <v>1</v>
      </c>
      <c r="AP189" s="136">
        <f>AD188</f>
        <v>3</v>
      </c>
    </row>
    <row r="190" spans="1:42" ht="12" customHeight="1" x14ac:dyDescent="0.4">
      <c r="A190" s="142"/>
      <c r="B190" s="142"/>
      <c r="C190" s="143"/>
      <c r="D190" s="143"/>
      <c r="E190" s="143"/>
      <c r="F190" s="143"/>
      <c r="G190" s="143"/>
      <c r="H190" s="143"/>
      <c r="I190" s="143"/>
      <c r="J190" s="144"/>
      <c r="K190" s="145"/>
      <c r="L190" s="145">
        <v>7</v>
      </c>
      <c r="M190" s="145"/>
      <c r="N190" s="145"/>
      <c r="O190" s="145">
        <v>0</v>
      </c>
      <c r="P190" s="145"/>
      <c r="Q190" s="145"/>
      <c r="R190" s="145">
        <v>1</v>
      </c>
      <c r="S190" s="145"/>
      <c r="T190" s="145"/>
      <c r="U190" s="145">
        <v>5</v>
      </c>
      <c r="V190" s="145"/>
      <c r="W190" s="145"/>
      <c r="X190" s="145">
        <v>0</v>
      </c>
      <c r="Y190" s="145"/>
      <c r="Z190" s="145"/>
      <c r="AA190" s="145">
        <v>1</v>
      </c>
      <c r="AB190" s="145"/>
      <c r="AC190" s="145"/>
      <c r="AD190" s="145">
        <v>0</v>
      </c>
      <c r="AE190" s="145"/>
      <c r="AF190" s="145"/>
      <c r="AH190" s="137" t="str">
        <f t="shared" si="2"/>
        <v/>
      </c>
      <c r="AI190" s="146" t="e">
        <v>#N/A</v>
      </c>
      <c r="AJ190" s="146" t="e">
        <v>#N/A</v>
      </c>
    </row>
    <row r="191" spans="1:42" ht="12" customHeight="1" x14ac:dyDescent="0.4">
      <c r="A191" s="147">
        <v>93</v>
      </c>
      <c r="B191" s="148" t="s">
        <v>678</v>
      </c>
      <c r="C191" s="149">
        <f>SUM(D191:K191)</f>
        <v>13</v>
      </c>
      <c r="D191" s="149">
        <v>2</v>
      </c>
      <c r="E191" s="149">
        <v>1</v>
      </c>
      <c r="F191" s="149">
        <v>2</v>
      </c>
      <c r="G191" s="149">
        <v>2</v>
      </c>
      <c r="H191" s="149">
        <v>2</v>
      </c>
      <c r="I191" s="149">
        <v>2</v>
      </c>
      <c r="J191" s="150">
        <v>0</v>
      </c>
      <c r="K191" s="149">
        <v>2</v>
      </c>
      <c r="L191" s="149">
        <v>268</v>
      </c>
      <c r="M191" s="149">
        <v>148</v>
      </c>
      <c r="N191" s="149">
        <v>120</v>
      </c>
      <c r="O191" s="149">
        <v>50</v>
      </c>
      <c r="P191" s="149">
        <v>30</v>
      </c>
      <c r="Q191" s="149">
        <v>20</v>
      </c>
      <c r="R191" s="149">
        <v>34</v>
      </c>
      <c r="S191" s="149">
        <v>14</v>
      </c>
      <c r="T191" s="149">
        <v>20</v>
      </c>
      <c r="U191" s="149">
        <v>42</v>
      </c>
      <c r="V191" s="149">
        <v>27</v>
      </c>
      <c r="W191" s="149">
        <v>15</v>
      </c>
      <c r="X191" s="149">
        <v>42</v>
      </c>
      <c r="Y191" s="149">
        <v>21</v>
      </c>
      <c r="Z191" s="149">
        <v>21</v>
      </c>
      <c r="AA191" s="149">
        <v>58</v>
      </c>
      <c r="AB191" s="149">
        <v>33</v>
      </c>
      <c r="AC191" s="149">
        <v>25</v>
      </c>
      <c r="AD191" s="149">
        <v>42</v>
      </c>
      <c r="AE191" s="149">
        <v>23</v>
      </c>
      <c r="AF191" s="149">
        <v>19</v>
      </c>
      <c r="AH191" s="137">
        <f t="shared" si="2"/>
        <v>1093</v>
      </c>
      <c r="AI191" s="146" t="s">
        <v>1793</v>
      </c>
      <c r="AJ191" s="146" t="s">
        <v>798</v>
      </c>
      <c r="AK191" s="136">
        <f>O190</f>
        <v>0</v>
      </c>
      <c r="AL191" s="136">
        <f>R190</f>
        <v>1</v>
      </c>
      <c r="AM191" s="136">
        <f>U190</f>
        <v>5</v>
      </c>
      <c r="AN191" s="136">
        <f>X190</f>
        <v>0</v>
      </c>
      <c r="AO191" s="136">
        <f>AA190</f>
        <v>1</v>
      </c>
      <c r="AP191" s="136">
        <f>AD190</f>
        <v>0</v>
      </c>
    </row>
    <row r="192" spans="1:42" ht="12" customHeight="1" x14ac:dyDescent="0.4">
      <c r="A192" s="142"/>
      <c r="B192" s="142"/>
      <c r="C192" s="143"/>
      <c r="D192" s="143"/>
      <c r="E192" s="143"/>
      <c r="F192" s="143"/>
      <c r="G192" s="143"/>
      <c r="H192" s="143"/>
      <c r="I192" s="143"/>
      <c r="J192" s="144"/>
      <c r="K192" s="145"/>
      <c r="L192" s="145">
        <v>23</v>
      </c>
      <c r="M192" s="145"/>
      <c r="N192" s="145"/>
      <c r="O192" s="145">
        <v>2</v>
      </c>
      <c r="P192" s="145"/>
      <c r="Q192" s="145"/>
      <c r="R192" s="145">
        <v>2</v>
      </c>
      <c r="S192" s="145"/>
      <c r="T192" s="145"/>
      <c r="U192" s="145">
        <v>3</v>
      </c>
      <c r="V192" s="145"/>
      <c r="W192" s="145"/>
      <c r="X192" s="145">
        <v>5</v>
      </c>
      <c r="Y192" s="145"/>
      <c r="Z192" s="145"/>
      <c r="AA192" s="145">
        <v>6</v>
      </c>
      <c r="AB192" s="145"/>
      <c r="AC192" s="145"/>
      <c r="AD192" s="145">
        <v>5</v>
      </c>
      <c r="AE192" s="145"/>
      <c r="AF192" s="145"/>
      <c r="AH192" s="137" t="str">
        <f t="shared" si="2"/>
        <v/>
      </c>
      <c r="AI192" s="146" t="e">
        <v>#N/A</v>
      </c>
      <c r="AJ192" s="146" t="e">
        <v>#N/A</v>
      </c>
    </row>
    <row r="193" spans="1:42" ht="12" customHeight="1" x14ac:dyDescent="0.4">
      <c r="A193" s="147">
        <v>94</v>
      </c>
      <c r="B193" s="148" t="s">
        <v>679</v>
      </c>
      <c r="C193" s="149">
        <f>SUM(D193:K193)</f>
        <v>24</v>
      </c>
      <c r="D193" s="149">
        <v>4</v>
      </c>
      <c r="E193" s="149">
        <v>3</v>
      </c>
      <c r="F193" s="149">
        <v>3</v>
      </c>
      <c r="G193" s="149">
        <v>4</v>
      </c>
      <c r="H193" s="149">
        <v>3</v>
      </c>
      <c r="I193" s="149">
        <v>3</v>
      </c>
      <c r="J193" s="150">
        <v>0</v>
      </c>
      <c r="K193" s="149">
        <v>4</v>
      </c>
      <c r="L193" s="149">
        <v>645</v>
      </c>
      <c r="M193" s="149">
        <v>323</v>
      </c>
      <c r="N193" s="149">
        <v>322</v>
      </c>
      <c r="O193" s="149">
        <v>113</v>
      </c>
      <c r="P193" s="149">
        <v>60</v>
      </c>
      <c r="Q193" s="149">
        <v>53</v>
      </c>
      <c r="R193" s="149">
        <v>102</v>
      </c>
      <c r="S193" s="149">
        <v>53</v>
      </c>
      <c r="T193" s="149">
        <v>49</v>
      </c>
      <c r="U193" s="149">
        <v>98</v>
      </c>
      <c r="V193" s="149">
        <v>51</v>
      </c>
      <c r="W193" s="149">
        <v>47</v>
      </c>
      <c r="X193" s="149">
        <v>115</v>
      </c>
      <c r="Y193" s="149">
        <v>56</v>
      </c>
      <c r="Z193" s="149">
        <v>59</v>
      </c>
      <c r="AA193" s="149">
        <v>108</v>
      </c>
      <c r="AB193" s="149">
        <v>55</v>
      </c>
      <c r="AC193" s="149">
        <v>53</v>
      </c>
      <c r="AD193" s="149">
        <v>109</v>
      </c>
      <c r="AE193" s="149">
        <v>48</v>
      </c>
      <c r="AF193" s="149">
        <v>61</v>
      </c>
      <c r="AH193" s="137">
        <f t="shared" si="2"/>
        <v>1094</v>
      </c>
      <c r="AI193" s="146" t="s">
        <v>1794</v>
      </c>
      <c r="AJ193" s="146" t="s">
        <v>324</v>
      </c>
      <c r="AK193" s="136">
        <f>O192</f>
        <v>2</v>
      </c>
      <c r="AL193" s="136">
        <f>R192</f>
        <v>2</v>
      </c>
      <c r="AM193" s="136">
        <f>U192</f>
        <v>3</v>
      </c>
      <c r="AN193" s="136">
        <f>X192</f>
        <v>5</v>
      </c>
      <c r="AO193" s="136">
        <f>AA192</f>
        <v>6</v>
      </c>
      <c r="AP193" s="136">
        <f>AD192</f>
        <v>5</v>
      </c>
    </row>
    <row r="194" spans="1:42" ht="12" customHeight="1" x14ac:dyDescent="0.4">
      <c r="A194" s="142"/>
      <c r="B194" s="142"/>
      <c r="C194" s="143"/>
      <c r="D194" s="143"/>
      <c r="E194" s="143"/>
      <c r="F194" s="143"/>
      <c r="G194" s="143"/>
      <c r="H194" s="143"/>
      <c r="I194" s="143"/>
      <c r="J194" s="144"/>
      <c r="K194" s="145"/>
      <c r="L194" s="145">
        <v>6</v>
      </c>
      <c r="M194" s="145"/>
      <c r="N194" s="145"/>
      <c r="O194" s="145">
        <v>1</v>
      </c>
      <c r="P194" s="145"/>
      <c r="Q194" s="145"/>
      <c r="R194" s="145">
        <v>1</v>
      </c>
      <c r="S194" s="145"/>
      <c r="T194" s="145"/>
      <c r="U194" s="145">
        <v>1</v>
      </c>
      <c r="V194" s="145"/>
      <c r="W194" s="145"/>
      <c r="X194" s="145">
        <v>0</v>
      </c>
      <c r="Y194" s="145"/>
      <c r="Z194" s="145"/>
      <c r="AA194" s="145">
        <v>2</v>
      </c>
      <c r="AB194" s="145"/>
      <c r="AC194" s="145"/>
      <c r="AD194" s="145">
        <v>1</v>
      </c>
      <c r="AE194" s="145"/>
      <c r="AF194" s="145"/>
      <c r="AH194" s="137" t="str">
        <f t="shared" si="2"/>
        <v/>
      </c>
      <c r="AI194" s="146" t="e">
        <v>#N/A</v>
      </c>
      <c r="AJ194" s="146" t="e">
        <v>#N/A</v>
      </c>
    </row>
    <row r="195" spans="1:42" ht="12" customHeight="1" x14ac:dyDescent="0.4">
      <c r="A195" s="147">
        <v>95</v>
      </c>
      <c r="B195" s="148" t="s">
        <v>680</v>
      </c>
      <c r="C195" s="149">
        <f>SUM(D195:K195)</f>
        <v>7</v>
      </c>
      <c r="D195" s="149">
        <v>1</v>
      </c>
      <c r="E195" s="149">
        <v>1</v>
      </c>
      <c r="F195" s="149">
        <v>1</v>
      </c>
      <c r="G195" s="149">
        <v>1</v>
      </c>
      <c r="H195" s="149">
        <v>1</v>
      </c>
      <c r="I195" s="149">
        <v>1</v>
      </c>
      <c r="J195" s="150">
        <v>0</v>
      </c>
      <c r="K195" s="149">
        <v>1</v>
      </c>
      <c r="L195" s="149">
        <v>108</v>
      </c>
      <c r="M195" s="149">
        <v>49</v>
      </c>
      <c r="N195" s="149">
        <v>59</v>
      </c>
      <c r="O195" s="149">
        <v>16</v>
      </c>
      <c r="P195" s="149">
        <v>5</v>
      </c>
      <c r="Q195" s="149">
        <v>11</v>
      </c>
      <c r="R195" s="149">
        <v>26</v>
      </c>
      <c r="S195" s="149">
        <v>9</v>
      </c>
      <c r="T195" s="149">
        <v>17</v>
      </c>
      <c r="U195" s="149">
        <v>10</v>
      </c>
      <c r="V195" s="149">
        <v>4</v>
      </c>
      <c r="W195" s="149">
        <v>6</v>
      </c>
      <c r="X195" s="149">
        <v>21</v>
      </c>
      <c r="Y195" s="149">
        <v>9</v>
      </c>
      <c r="Z195" s="149">
        <v>12</v>
      </c>
      <c r="AA195" s="149">
        <v>18</v>
      </c>
      <c r="AB195" s="149">
        <v>11</v>
      </c>
      <c r="AC195" s="149">
        <v>7</v>
      </c>
      <c r="AD195" s="149">
        <v>17</v>
      </c>
      <c r="AE195" s="149">
        <v>11</v>
      </c>
      <c r="AF195" s="149">
        <v>6</v>
      </c>
      <c r="AH195" s="137">
        <f t="shared" si="2"/>
        <v>1095</v>
      </c>
      <c r="AI195" s="146" t="s">
        <v>1795</v>
      </c>
      <c r="AJ195" s="146" t="s">
        <v>324</v>
      </c>
      <c r="AK195" s="136">
        <f>O194</f>
        <v>1</v>
      </c>
      <c r="AL195" s="136">
        <f>R194</f>
        <v>1</v>
      </c>
      <c r="AM195" s="136">
        <f>U194</f>
        <v>1</v>
      </c>
      <c r="AN195" s="136">
        <f>X194</f>
        <v>0</v>
      </c>
      <c r="AO195" s="136">
        <f>AA194</f>
        <v>2</v>
      </c>
      <c r="AP195" s="136">
        <f>AD194</f>
        <v>1</v>
      </c>
    </row>
    <row r="196" spans="1:42" ht="12" customHeight="1" x14ac:dyDescent="0.4">
      <c r="A196" s="142"/>
      <c r="B196" s="142"/>
      <c r="C196" s="143"/>
      <c r="D196" s="143"/>
      <c r="E196" s="143"/>
      <c r="F196" s="143"/>
      <c r="G196" s="143"/>
      <c r="H196" s="143"/>
      <c r="I196" s="143"/>
      <c r="J196" s="144"/>
      <c r="K196" s="145"/>
      <c r="L196" s="145">
        <v>11</v>
      </c>
      <c r="M196" s="145"/>
      <c r="N196" s="145"/>
      <c r="O196" s="145">
        <v>2</v>
      </c>
      <c r="P196" s="145"/>
      <c r="Q196" s="145"/>
      <c r="R196" s="145">
        <v>1</v>
      </c>
      <c r="S196" s="145"/>
      <c r="T196" s="145"/>
      <c r="U196" s="145">
        <v>3</v>
      </c>
      <c r="V196" s="145"/>
      <c r="W196" s="145"/>
      <c r="X196" s="145">
        <v>3</v>
      </c>
      <c r="Y196" s="145"/>
      <c r="Z196" s="145"/>
      <c r="AA196" s="145">
        <v>1</v>
      </c>
      <c r="AB196" s="145"/>
      <c r="AC196" s="145"/>
      <c r="AD196" s="145">
        <v>1</v>
      </c>
      <c r="AE196" s="145"/>
      <c r="AF196" s="145"/>
      <c r="AH196" s="137" t="str">
        <f t="shared" si="2"/>
        <v/>
      </c>
      <c r="AI196" s="146" t="e">
        <v>#N/A</v>
      </c>
      <c r="AJ196" s="146" t="e">
        <v>#N/A</v>
      </c>
    </row>
    <row r="197" spans="1:42" ht="12" customHeight="1" x14ac:dyDescent="0.4">
      <c r="A197" s="147">
        <v>96</v>
      </c>
      <c r="B197" s="148" t="s">
        <v>681</v>
      </c>
      <c r="C197" s="149">
        <f>SUM(D197:K197)</f>
        <v>14</v>
      </c>
      <c r="D197" s="149">
        <v>2</v>
      </c>
      <c r="E197" s="149">
        <v>2</v>
      </c>
      <c r="F197" s="149">
        <v>2</v>
      </c>
      <c r="G197" s="149">
        <v>2</v>
      </c>
      <c r="H197" s="149">
        <v>2</v>
      </c>
      <c r="I197" s="149">
        <v>2</v>
      </c>
      <c r="J197" s="150">
        <v>0</v>
      </c>
      <c r="K197" s="149">
        <v>2</v>
      </c>
      <c r="L197" s="149">
        <v>349</v>
      </c>
      <c r="M197" s="149">
        <v>187</v>
      </c>
      <c r="N197" s="149">
        <v>162</v>
      </c>
      <c r="O197" s="149">
        <v>61</v>
      </c>
      <c r="P197" s="149">
        <v>42</v>
      </c>
      <c r="Q197" s="149">
        <v>19</v>
      </c>
      <c r="R197" s="149">
        <v>61</v>
      </c>
      <c r="S197" s="149">
        <v>28</v>
      </c>
      <c r="T197" s="149">
        <v>33</v>
      </c>
      <c r="U197" s="149">
        <v>56</v>
      </c>
      <c r="V197" s="149">
        <v>28</v>
      </c>
      <c r="W197" s="149">
        <v>28</v>
      </c>
      <c r="X197" s="149">
        <v>60</v>
      </c>
      <c r="Y197" s="149">
        <v>33</v>
      </c>
      <c r="Z197" s="149">
        <v>27</v>
      </c>
      <c r="AA197" s="149">
        <v>55</v>
      </c>
      <c r="AB197" s="149">
        <v>28</v>
      </c>
      <c r="AC197" s="149">
        <v>27</v>
      </c>
      <c r="AD197" s="149">
        <v>56</v>
      </c>
      <c r="AE197" s="149">
        <v>28</v>
      </c>
      <c r="AF197" s="149">
        <v>28</v>
      </c>
      <c r="AH197" s="137">
        <f t="shared" si="2"/>
        <v>1096</v>
      </c>
      <c r="AI197" s="146" t="s">
        <v>1796</v>
      </c>
      <c r="AJ197" s="146" t="s">
        <v>324</v>
      </c>
      <c r="AK197" s="136">
        <f>O196</f>
        <v>2</v>
      </c>
      <c r="AL197" s="136">
        <f>R196</f>
        <v>1</v>
      </c>
      <c r="AM197" s="136">
        <f>U196</f>
        <v>3</v>
      </c>
      <c r="AN197" s="136">
        <f>X196</f>
        <v>3</v>
      </c>
      <c r="AO197" s="136">
        <f>AA196</f>
        <v>1</v>
      </c>
      <c r="AP197" s="136">
        <f>AD196</f>
        <v>1</v>
      </c>
    </row>
    <row r="198" spans="1:42" ht="12" customHeight="1" x14ac:dyDescent="0.4">
      <c r="A198" s="142"/>
      <c r="B198" s="142"/>
      <c r="C198" s="143"/>
      <c r="D198" s="143"/>
      <c r="E198" s="143"/>
      <c r="F198" s="143"/>
      <c r="G198" s="143"/>
      <c r="H198" s="143"/>
      <c r="I198" s="143"/>
      <c r="J198" s="144"/>
      <c r="K198" s="145"/>
      <c r="L198" s="145">
        <v>0</v>
      </c>
      <c r="M198" s="145"/>
      <c r="N198" s="145"/>
      <c r="O198" s="145">
        <v>0</v>
      </c>
      <c r="P198" s="145"/>
      <c r="Q198" s="145"/>
      <c r="R198" s="145">
        <v>0</v>
      </c>
      <c r="S198" s="145"/>
      <c r="T198" s="145"/>
      <c r="U198" s="145">
        <v>0</v>
      </c>
      <c r="V198" s="145"/>
      <c r="W198" s="145"/>
      <c r="X198" s="145">
        <v>0</v>
      </c>
      <c r="Y198" s="145"/>
      <c r="Z198" s="145"/>
      <c r="AA198" s="145">
        <v>0</v>
      </c>
      <c r="AB198" s="145"/>
      <c r="AC198" s="145"/>
      <c r="AD198" s="145">
        <v>0</v>
      </c>
      <c r="AE198" s="145"/>
      <c r="AF198" s="145"/>
      <c r="AH198" s="137" t="str">
        <f t="shared" si="2"/>
        <v/>
      </c>
      <c r="AI198" s="146" t="e">
        <v>#N/A</v>
      </c>
      <c r="AJ198" s="146" t="e">
        <v>#N/A</v>
      </c>
    </row>
    <row r="199" spans="1:42" ht="12" customHeight="1" x14ac:dyDescent="0.4">
      <c r="A199" s="147">
        <v>97</v>
      </c>
      <c r="B199" s="148" t="s">
        <v>682</v>
      </c>
      <c r="C199" s="150">
        <v>0</v>
      </c>
      <c r="D199" s="150">
        <v>0</v>
      </c>
      <c r="E199" s="150">
        <v>0</v>
      </c>
      <c r="F199" s="150">
        <v>0</v>
      </c>
      <c r="G199" s="150">
        <v>0</v>
      </c>
      <c r="H199" s="150">
        <v>0</v>
      </c>
      <c r="I199" s="150">
        <v>0</v>
      </c>
      <c r="J199" s="150">
        <v>0</v>
      </c>
      <c r="K199" s="150">
        <v>0</v>
      </c>
      <c r="L199" s="150">
        <v>0</v>
      </c>
      <c r="M199" s="150">
        <v>0</v>
      </c>
      <c r="N199" s="150">
        <v>0</v>
      </c>
      <c r="O199" s="150">
        <v>0</v>
      </c>
      <c r="P199" s="150">
        <v>0</v>
      </c>
      <c r="Q199" s="150">
        <v>0</v>
      </c>
      <c r="R199" s="150">
        <v>0</v>
      </c>
      <c r="S199" s="150">
        <v>0</v>
      </c>
      <c r="T199" s="150">
        <v>0</v>
      </c>
      <c r="U199" s="150">
        <v>0</v>
      </c>
      <c r="V199" s="150">
        <v>0</v>
      </c>
      <c r="W199" s="150">
        <v>0</v>
      </c>
      <c r="X199" s="150">
        <v>0</v>
      </c>
      <c r="Y199" s="150">
        <v>0</v>
      </c>
      <c r="Z199" s="150">
        <v>0</v>
      </c>
      <c r="AA199" s="150">
        <v>0</v>
      </c>
      <c r="AB199" s="150">
        <v>0</v>
      </c>
      <c r="AC199" s="150">
        <v>0</v>
      </c>
      <c r="AD199" s="150">
        <v>0</v>
      </c>
      <c r="AE199" s="150">
        <v>0</v>
      </c>
      <c r="AF199" s="150">
        <v>0</v>
      </c>
      <c r="AH199" s="137">
        <f t="shared" si="2"/>
        <v>1097</v>
      </c>
      <c r="AI199" s="146" t="s">
        <v>1797</v>
      </c>
      <c r="AJ199" s="146" t="s">
        <v>324</v>
      </c>
      <c r="AK199" s="136">
        <f>O198</f>
        <v>0</v>
      </c>
      <c r="AL199" s="136">
        <f>R198</f>
        <v>0</v>
      </c>
      <c r="AM199" s="136">
        <f>U198</f>
        <v>0</v>
      </c>
      <c r="AN199" s="136">
        <f>X198</f>
        <v>0</v>
      </c>
      <c r="AO199" s="136">
        <f>AA198</f>
        <v>0</v>
      </c>
      <c r="AP199" s="136">
        <f>AD198</f>
        <v>0</v>
      </c>
    </row>
    <row r="200" spans="1:42" ht="12" customHeight="1" x14ac:dyDescent="0.4">
      <c r="A200" s="142"/>
      <c r="B200" s="142"/>
      <c r="C200" s="143"/>
      <c r="D200" s="143"/>
      <c r="E200" s="143"/>
      <c r="F200" s="143"/>
      <c r="G200" s="143"/>
      <c r="H200" s="143"/>
      <c r="I200" s="143"/>
      <c r="J200" s="144"/>
      <c r="K200" s="145"/>
      <c r="L200" s="145">
        <v>10</v>
      </c>
      <c r="M200" s="145"/>
      <c r="N200" s="145"/>
      <c r="O200" s="145">
        <v>3</v>
      </c>
      <c r="P200" s="145"/>
      <c r="Q200" s="145"/>
      <c r="R200" s="145">
        <v>3</v>
      </c>
      <c r="S200" s="145"/>
      <c r="T200" s="145"/>
      <c r="U200" s="145">
        <v>2</v>
      </c>
      <c r="V200" s="145"/>
      <c r="W200" s="145"/>
      <c r="X200" s="145">
        <v>0</v>
      </c>
      <c r="Y200" s="145"/>
      <c r="Z200" s="145"/>
      <c r="AA200" s="145">
        <v>1</v>
      </c>
      <c r="AB200" s="145"/>
      <c r="AC200" s="145"/>
      <c r="AD200" s="145">
        <v>1</v>
      </c>
      <c r="AE200" s="145"/>
      <c r="AF200" s="145"/>
      <c r="AH200" s="137" t="str">
        <f t="shared" si="2"/>
        <v/>
      </c>
      <c r="AI200" s="146" t="e">
        <v>#N/A</v>
      </c>
      <c r="AJ200" s="146" t="e">
        <v>#N/A</v>
      </c>
    </row>
    <row r="201" spans="1:42" ht="12" customHeight="1" x14ac:dyDescent="0.4">
      <c r="A201" s="147">
        <v>98</v>
      </c>
      <c r="B201" s="148" t="s">
        <v>683</v>
      </c>
      <c r="C201" s="149">
        <f>SUM(D201:K201)</f>
        <v>19</v>
      </c>
      <c r="D201" s="149">
        <v>3</v>
      </c>
      <c r="E201" s="149">
        <v>3</v>
      </c>
      <c r="F201" s="149">
        <v>3</v>
      </c>
      <c r="G201" s="149">
        <v>3</v>
      </c>
      <c r="H201" s="149">
        <v>2</v>
      </c>
      <c r="I201" s="149">
        <v>3</v>
      </c>
      <c r="J201" s="150">
        <v>0</v>
      </c>
      <c r="K201" s="149">
        <v>2</v>
      </c>
      <c r="L201" s="149">
        <v>506</v>
      </c>
      <c r="M201" s="149">
        <v>261</v>
      </c>
      <c r="N201" s="149">
        <v>245</v>
      </c>
      <c r="O201" s="149">
        <v>81</v>
      </c>
      <c r="P201" s="149">
        <v>42</v>
      </c>
      <c r="Q201" s="149">
        <v>39</v>
      </c>
      <c r="R201" s="149">
        <v>89</v>
      </c>
      <c r="S201" s="149">
        <v>45</v>
      </c>
      <c r="T201" s="149">
        <v>44</v>
      </c>
      <c r="U201" s="149">
        <v>93</v>
      </c>
      <c r="V201" s="149">
        <v>51</v>
      </c>
      <c r="W201" s="149">
        <v>42</v>
      </c>
      <c r="X201" s="149">
        <v>77</v>
      </c>
      <c r="Y201" s="149">
        <v>42</v>
      </c>
      <c r="Z201" s="149">
        <v>35</v>
      </c>
      <c r="AA201" s="149">
        <v>79</v>
      </c>
      <c r="AB201" s="149">
        <v>40</v>
      </c>
      <c r="AC201" s="149">
        <v>39</v>
      </c>
      <c r="AD201" s="149">
        <v>87</v>
      </c>
      <c r="AE201" s="149">
        <v>41</v>
      </c>
      <c r="AF201" s="149">
        <v>46</v>
      </c>
      <c r="AH201" s="137">
        <f t="shared" ref="AH201:AH264" si="3">IF(ISBLANK(A201),"",1000+A201)</f>
        <v>1098</v>
      </c>
      <c r="AI201" s="146" t="s">
        <v>1798</v>
      </c>
      <c r="AJ201" s="146" t="s">
        <v>324</v>
      </c>
      <c r="AK201" s="136">
        <f>O200</f>
        <v>3</v>
      </c>
      <c r="AL201" s="136">
        <f>R200</f>
        <v>3</v>
      </c>
      <c r="AM201" s="136">
        <f>U200</f>
        <v>2</v>
      </c>
      <c r="AN201" s="136">
        <f>X200</f>
        <v>0</v>
      </c>
      <c r="AO201" s="136">
        <f>AA200</f>
        <v>1</v>
      </c>
      <c r="AP201" s="136">
        <f>AD200</f>
        <v>1</v>
      </c>
    </row>
    <row r="202" spans="1:42" ht="12" customHeight="1" x14ac:dyDescent="0.4">
      <c r="A202" s="142"/>
      <c r="B202" s="142"/>
      <c r="C202" s="143"/>
      <c r="D202" s="143"/>
      <c r="E202" s="143"/>
      <c r="F202" s="143"/>
      <c r="G202" s="143"/>
      <c r="H202" s="143"/>
      <c r="I202" s="143"/>
      <c r="J202" s="144"/>
      <c r="K202" s="145"/>
      <c r="L202" s="145">
        <v>15</v>
      </c>
      <c r="M202" s="145"/>
      <c r="N202" s="145"/>
      <c r="O202" s="145">
        <v>2</v>
      </c>
      <c r="P202" s="145"/>
      <c r="Q202" s="145"/>
      <c r="R202" s="145">
        <v>2</v>
      </c>
      <c r="S202" s="145"/>
      <c r="T202" s="145"/>
      <c r="U202" s="145">
        <v>4</v>
      </c>
      <c r="V202" s="145"/>
      <c r="W202" s="145"/>
      <c r="X202" s="145">
        <v>2</v>
      </c>
      <c r="Y202" s="145"/>
      <c r="Z202" s="145"/>
      <c r="AA202" s="145">
        <v>3</v>
      </c>
      <c r="AB202" s="145"/>
      <c r="AC202" s="145"/>
      <c r="AD202" s="145">
        <v>2</v>
      </c>
      <c r="AE202" s="145"/>
      <c r="AF202" s="145"/>
      <c r="AH202" s="137" t="str">
        <f t="shared" si="3"/>
        <v/>
      </c>
      <c r="AI202" s="146" t="e">
        <v>#N/A</v>
      </c>
      <c r="AJ202" s="146" t="e">
        <v>#N/A</v>
      </c>
    </row>
    <row r="203" spans="1:42" ht="12" customHeight="1" x14ac:dyDescent="0.4">
      <c r="A203" s="147">
        <v>99</v>
      </c>
      <c r="B203" s="148" t="s">
        <v>684</v>
      </c>
      <c r="C203" s="149">
        <f>SUM(D203:K203)</f>
        <v>18</v>
      </c>
      <c r="D203" s="149">
        <v>3</v>
      </c>
      <c r="E203" s="149">
        <v>3</v>
      </c>
      <c r="F203" s="149">
        <v>3</v>
      </c>
      <c r="G203" s="149">
        <v>2</v>
      </c>
      <c r="H203" s="149">
        <v>2</v>
      </c>
      <c r="I203" s="149">
        <v>3</v>
      </c>
      <c r="J203" s="150">
        <v>0</v>
      </c>
      <c r="K203" s="149">
        <v>2</v>
      </c>
      <c r="L203" s="149">
        <v>523</v>
      </c>
      <c r="M203" s="149">
        <v>273</v>
      </c>
      <c r="N203" s="149">
        <v>250</v>
      </c>
      <c r="O203" s="149">
        <v>92</v>
      </c>
      <c r="P203" s="149">
        <v>48</v>
      </c>
      <c r="Q203" s="149">
        <v>44</v>
      </c>
      <c r="R203" s="149">
        <v>75</v>
      </c>
      <c r="S203" s="149">
        <v>41</v>
      </c>
      <c r="T203" s="149">
        <v>34</v>
      </c>
      <c r="U203" s="149">
        <v>105</v>
      </c>
      <c r="V203" s="149">
        <v>48</v>
      </c>
      <c r="W203" s="149">
        <v>57</v>
      </c>
      <c r="X203" s="149">
        <v>69</v>
      </c>
      <c r="Y203" s="149">
        <v>39</v>
      </c>
      <c r="Z203" s="149">
        <v>30</v>
      </c>
      <c r="AA203" s="149">
        <v>81</v>
      </c>
      <c r="AB203" s="149">
        <v>44</v>
      </c>
      <c r="AC203" s="149">
        <v>37</v>
      </c>
      <c r="AD203" s="149">
        <v>101</v>
      </c>
      <c r="AE203" s="149">
        <v>53</v>
      </c>
      <c r="AF203" s="149">
        <v>48</v>
      </c>
      <c r="AH203" s="137">
        <f t="shared" si="3"/>
        <v>1099</v>
      </c>
      <c r="AI203" s="146" t="s">
        <v>1799</v>
      </c>
      <c r="AJ203" s="146" t="s">
        <v>224</v>
      </c>
      <c r="AK203" s="136">
        <f>O202</f>
        <v>2</v>
      </c>
      <c r="AL203" s="136">
        <f>R202</f>
        <v>2</v>
      </c>
      <c r="AM203" s="136">
        <f>U202</f>
        <v>4</v>
      </c>
      <c r="AN203" s="136">
        <f>X202</f>
        <v>2</v>
      </c>
      <c r="AO203" s="136">
        <f>AA202</f>
        <v>3</v>
      </c>
      <c r="AP203" s="136">
        <f>AD202</f>
        <v>2</v>
      </c>
    </row>
    <row r="204" spans="1:42" ht="12" customHeight="1" x14ac:dyDescent="0.4">
      <c r="A204" s="142"/>
      <c r="B204" s="142"/>
      <c r="C204" s="143"/>
      <c r="D204" s="143"/>
      <c r="E204" s="143"/>
      <c r="F204" s="143"/>
      <c r="G204" s="143"/>
      <c r="H204" s="143"/>
      <c r="I204" s="143"/>
      <c r="J204" s="144"/>
      <c r="K204" s="145"/>
      <c r="L204" s="145">
        <v>6</v>
      </c>
      <c r="M204" s="145"/>
      <c r="N204" s="145"/>
      <c r="O204" s="145">
        <v>2</v>
      </c>
      <c r="P204" s="145"/>
      <c r="Q204" s="145"/>
      <c r="R204" s="145">
        <v>0</v>
      </c>
      <c r="S204" s="145"/>
      <c r="T204" s="145"/>
      <c r="U204" s="145">
        <v>1</v>
      </c>
      <c r="V204" s="145"/>
      <c r="W204" s="145"/>
      <c r="X204" s="145">
        <v>0</v>
      </c>
      <c r="Y204" s="145"/>
      <c r="Z204" s="145"/>
      <c r="AA204" s="145">
        <v>2</v>
      </c>
      <c r="AB204" s="145"/>
      <c r="AC204" s="145"/>
      <c r="AD204" s="145">
        <v>1</v>
      </c>
      <c r="AE204" s="145"/>
      <c r="AF204" s="145"/>
      <c r="AH204" s="137" t="str">
        <f t="shared" si="3"/>
        <v/>
      </c>
      <c r="AI204" s="146" t="e">
        <v>#N/A</v>
      </c>
      <c r="AJ204" s="146" t="e">
        <v>#N/A</v>
      </c>
    </row>
    <row r="205" spans="1:42" ht="12" customHeight="1" x14ac:dyDescent="0.4">
      <c r="A205" s="147">
        <v>100</v>
      </c>
      <c r="B205" s="148" t="s">
        <v>685</v>
      </c>
      <c r="C205" s="149">
        <f>SUM(D205:K205)</f>
        <v>21</v>
      </c>
      <c r="D205" s="149">
        <v>3</v>
      </c>
      <c r="E205" s="149">
        <v>4</v>
      </c>
      <c r="F205" s="149">
        <v>3</v>
      </c>
      <c r="G205" s="149">
        <v>4</v>
      </c>
      <c r="H205" s="149">
        <v>3</v>
      </c>
      <c r="I205" s="149">
        <v>3</v>
      </c>
      <c r="J205" s="150">
        <v>0</v>
      </c>
      <c r="K205" s="149">
        <v>1</v>
      </c>
      <c r="L205" s="149">
        <v>669</v>
      </c>
      <c r="M205" s="149">
        <v>337</v>
      </c>
      <c r="N205" s="149">
        <v>332</v>
      </c>
      <c r="O205" s="149">
        <v>100</v>
      </c>
      <c r="P205" s="149">
        <v>56</v>
      </c>
      <c r="Q205" s="149">
        <v>44</v>
      </c>
      <c r="R205" s="149">
        <v>134</v>
      </c>
      <c r="S205" s="149">
        <v>59</v>
      </c>
      <c r="T205" s="149">
        <v>75</v>
      </c>
      <c r="U205" s="149">
        <v>99</v>
      </c>
      <c r="V205" s="149">
        <v>43</v>
      </c>
      <c r="W205" s="149">
        <v>56</v>
      </c>
      <c r="X205" s="149">
        <v>116</v>
      </c>
      <c r="Y205" s="149">
        <v>60</v>
      </c>
      <c r="Z205" s="149">
        <v>56</v>
      </c>
      <c r="AA205" s="149">
        <v>103</v>
      </c>
      <c r="AB205" s="149">
        <v>53</v>
      </c>
      <c r="AC205" s="149">
        <v>50</v>
      </c>
      <c r="AD205" s="149">
        <v>117</v>
      </c>
      <c r="AE205" s="149">
        <v>66</v>
      </c>
      <c r="AF205" s="149">
        <v>51</v>
      </c>
      <c r="AH205" s="137">
        <f t="shared" si="3"/>
        <v>1100</v>
      </c>
      <c r="AI205" s="146" t="s">
        <v>1800</v>
      </c>
      <c r="AJ205" s="146" t="s">
        <v>324</v>
      </c>
      <c r="AK205" s="136">
        <f>O204</f>
        <v>2</v>
      </c>
      <c r="AL205" s="136">
        <f>R204</f>
        <v>0</v>
      </c>
      <c r="AM205" s="136">
        <f>U204</f>
        <v>1</v>
      </c>
      <c r="AN205" s="136">
        <f>X204</f>
        <v>0</v>
      </c>
      <c r="AO205" s="136">
        <f>AA204</f>
        <v>2</v>
      </c>
      <c r="AP205" s="136">
        <f>AD204</f>
        <v>1</v>
      </c>
    </row>
    <row r="206" spans="1:42" ht="12" customHeight="1" x14ac:dyDescent="0.4">
      <c r="A206" s="142"/>
      <c r="B206" s="142"/>
      <c r="C206" s="143"/>
      <c r="D206" s="143"/>
      <c r="E206" s="143"/>
      <c r="F206" s="143"/>
      <c r="G206" s="143"/>
      <c r="H206" s="143"/>
      <c r="I206" s="143"/>
      <c r="J206" s="144"/>
      <c r="K206" s="145"/>
      <c r="L206" s="145">
        <v>13</v>
      </c>
      <c r="M206" s="145"/>
      <c r="N206" s="145"/>
      <c r="O206" s="145">
        <v>2</v>
      </c>
      <c r="P206" s="145"/>
      <c r="Q206" s="145"/>
      <c r="R206" s="145">
        <v>0</v>
      </c>
      <c r="S206" s="145"/>
      <c r="T206" s="145"/>
      <c r="U206" s="145">
        <v>3</v>
      </c>
      <c r="V206" s="145"/>
      <c r="W206" s="145"/>
      <c r="X206" s="145">
        <v>4</v>
      </c>
      <c r="Y206" s="145"/>
      <c r="Z206" s="145"/>
      <c r="AA206" s="145">
        <v>0</v>
      </c>
      <c r="AB206" s="145"/>
      <c r="AC206" s="145"/>
      <c r="AD206" s="145">
        <v>4</v>
      </c>
      <c r="AE206" s="145"/>
      <c r="AF206" s="145"/>
      <c r="AH206" s="137" t="str">
        <f t="shared" si="3"/>
        <v/>
      </c>
      <c r="AI206" s="146" t="e">
        <v>#N/A</v>
      </c>
      <c r="AJ206" s="146" t="e">
        <v>#N/A</v>
      </c>
    </row>
    <row r="207" spans="1:42" ht="12" customHeight="1" x14ac:dyDescent="0.4">
      <c r="A207" s="147">
        <v>101</v>
      </c>
      <c r="B207" s="148" t="s">
        <v>686</v>
      </c>
      <c r="C207" s="149">
        <f>SUM(D207:K207)</f>
        <v>20</v>
      </c>
      <c r="D207" s="149">
        <v>3</v>
      </c>
      <c r="E207" s="149">
        <v>3</v>
      </c>
      <c r="F207" s="149">
        <v>3</v>
      </c>
      <c r="G207" s="149">
        <v>3</v>
      </c>
      <c r="H207" s="149">
        <v>3</v>
      </c>
      <c r="I207" s="149">
        <v>3</v>
      </c>
      <c r="J207" s="150">
        <v>0</v>
      </c>
      <c r="K207" s="149">
        <v>2</v>
      </c>
      <c r="L207" s="149">
        <v>607</v>
      </c>
      <c r="M207" s="149">
        <v>317</v>
      </c>
      <c r="N207" s="149">
        <v>290</v>
      </c>
      <c r="O207" s="149">
        <v>84</v>
      </c>
      <c r="P207" s="149">
        <v>41</v>
      </c>
      <c r="Q207" s="149">
        <v>43</v>
      </c>
      <c r="R207" s="149">
        <v>103</v>
      </c>
      <c r="S207" s="149">
        <v>50</v>
      </c>
      <c r="T207" s="149">
        <v>53</v>
      </c>
      <c r="U207" s="149">
        <v>103</v>
      </c>
      <c r="V207" s="149">
        <v>54</v>
      </c>
      <c r="W207" s="149">
        <v>49</v>
      </c>
      <c r="X207" s="149">
        <v>101</v>
      </c>
      <c r="Y207" s="149">
        <v>47</v>
      </c>
      <c r="Z207" s="149">
        <v>54</v>
      </c>
      <c r="AA207" s="149">
        <v>96</v>
      </c>
      <c r="AB207" s="149">
        <v>59</v>
      </c>
      <c r="AC207" s="149">
        <v>37</v>
      </c>
      <c r="AD207" s="149">
        <v>120</v>
      </c>
      <c r="AE207" s="149">
        <v>66</v>
      </c>
      <c r="AF207" s="149">
        <v>54</v>
      </c>
      <c r="AH207" s="137">
        <f t="shared" si="3"/>
        <v>1101</v>
      </c>
      <c r="AI207" s="146" t="s">
        <v>1801</v>
      </c>
      <c r="AJ207" s="146" t="s">
        <v>800</v>
      </c>
      <c r="AK207" s="136">
        <f>O206</f>
        <v>2</v>
      </c>
      <c r="AL207" s="136">
        <f>R206</f>
        <v>0</v>
      </c>
      <c r="AM207" s="136">
        <f>U206</f>
        <v>3</v>
      </c>
      <c r="AN207" s="136">
        <f>X206</f>
        <v>4</v>
      </c>
      <c r="AO207" s="136">
        <f>AA206</f>
        <v>0</v>
      </c>
      <c r="AP207" s="136">
        <f>AD206</f>
        <v>4</v>
      </c>
    </row>
    <row r="208" spans="1:42" ht="12" customHeight="1" x14ac:dyDescent="0.4">
      <c r="A208" s="142"/>
      <c r="B208" s="142"/>
      <c r="C208" s="143"/>
      <c r="D208" s="143"/>
      <c r="E208" s="143"/>
      <c r="F208" s="143"/>
      <c r="G208" s="143"/>
      <c r="H208" s="143"/>
      <c r="I208" s="143"/>
      <c r="J208" s="144"/>
      <c r="K208" s="145"/>
      <c r="L208" s="145">
        <v>20</v>
      </c>
      <c r="M208" s="145"/>
      <c r="N208" s="145"/>
      <c r="O208" s="145">
        <v>5</v>
      </c>
      <c r="P208" s="145"/>
      <c r="Q208" s="145"/>
      <c r="R208" s="145">
        <v>3</v>
      </c>
      <c r="S208" s="145"/>
      <c r="T208" s="145"/>
      <c r="U208" s="145">
        <v>5</v>
      </c>
      <c r="V208" s="145"/>
      <c r="W208" s="145"/>
      <c r="X208" s="145">
        <v>2</v>
      </c>
      <c r="Y208" s="145"/>
      <c r="Z208" s="145"/>
      <c r="AA208" s="145">
        <v>2</v>
      </c>
      <c r="AB208" s="145"/>
      <c r="AC208" s="145"/>
      <c r="AD208" s="145">
        <v>3</v>
      </c>
      <c r="AE208" s="145"/>
      <c r="AF208" s="145"/>
      <c r="AH208" s="137" t="str">
        <f t="shared" si="3"/>
        <v/>
      </c>
      <c r="AI208" s="146" t="e">
        <v>#N/A</v>
      </c>
      <c r="AJ208" s="146" t="e">
        <v>#N/A</v>
      </c>
    </row>
    <row r="209" spans="1:42" ht="12" customHeight="1" x14ac:dyDescent="0.4">
      <c r="A209" s="147">
        <v>102</v>
      </c>
      <c r="B209" s="148" t="s">
        <v>687</v>
      </c>
      <c r="C209" s="149">
        <f>SUM(D209:K209)</f>
        <v>24</v>
      </c>
      <c r="D209" s="149">
        <v>4</v>
      </c>
      <c r="E209" s="149">
        <v>4</v>
      </c>
      <c r="F209" s="149">
        <v>3</v>
      </c>
      <c r="G209" s="149">
        <v>4</v>
      </c>
      <c r="H209" s="149">
        <v>3</v>
      </c>
      <c r="I209" s="149">
        <v>3</v>
      </c>
      <c r="J209" s="150">
        <v>0</v>
      </c>
      <c r="K209" s="149">
        <v>3</v>
      </c>
      <c r="L209" s="149">
        <v>693</v>
      </c>
      <c r="M209" s="149">
        <v>360</v>
      </c>
      <c r="N209" s="149">
        <v>333</v>
      </c>
      <c r="O209" s="149">
        <v>120</v>
      </c>
      <c r="P209" s="149">
        <v>72</v>
      </c>
      <c r="Q209" s="149">
        <v>48</v>
      </c>
      <c r="R209" s="149">
        <v>109</v>
      </c>
      <c r="S209" s="149">
        <v>55</v>
      </c>
      <c r="T209" s="149">
        <v>54</v>
      </c>
      <c r="U209" s="149">
        <v>110</v>
      </c>
      <c r="V209" s="149">
        <v>67</v>
      </c>
      <c r="W209" s="149">
        <v>43</v>
      </c>
      <c r="X209" s="149">
        <v>118</v>
      </c>
      <c r="Y209" s="149">
        <v>53</v>
      </c>
      <c r="Z209" s="149">
        <v>65</v>
      </c>
      <c r="AA209" s="149">
        <v>116</v>
      </c>
      <c r="AB209" s="149">
        <v>56</v>
      </c>
      <c r="AC209" s="149">
        <v>60</v>
      </c>
      <c r="AD209" s="149">
        <v>120</v>
      </c>
      <c r="AE209" s="149">
        <v>57</v>
      </c>
      <c r="AF209" s="149">
        <v>63</v>
      </c>
      <c r="AH209" s="137">
        <f t="shared" si="3"/>
        <v>1102</v>
      </c>
      <c r="AI209" s="146" t="s">
        <v>1802</v>
      </c>
      <c r="AJ209" s="146" t="s">
        <v>795</v>
      </c>
      <c r="AK209" s="136">
        <f>O208</f>
        <v>5</v>
      </c>
      <c r="AL209" s="136">
        <f>R208</f>
        <v>3</v>
      </c>
      <c r="AM209" s="136">
        <f>U208</f>
        <v>5</v>
      </c>
      <c r="AN209" s="136">
        <f>X208</f>
        <v>2</v>
      </c>
      <c r="AO209" s="136">
        <f>AA208</f>
        <v>2</v>
      </c>
      <c r="AP209" s="136">
        <f>AD208</f>
        <v>3</v>
      </c>
    </row>
    <row r="210" spans="1:42" ht="12" customHeight="1" x14ac:dyDescent="0.4">
      <c r="A210" s="142"/>
      <c r="B210" s="142"/>
      <c r="C210" s="143"/>
      <c r="D210" s="143"/>
      <c r="E210" s="143"/>
      <c r="F210" s="143"/>
      <c r="G210" s="143"/>
      <c r="H210" s="143"/>
      <c r="I210" s="143"/>
      <c r="J210" s="144"/>
      <c r="K210" s="145"/>
      <c r="L210" s="145">
        <v>17</v>
      </c>
      <c r="M210" s="145"/>
      <c r="N210" s="145"/>
      <c r="O210" s="145">
        <v>1</v>
      </c>
      <c r="P210" s="145"/>
      <c r="Q210" s="145"/>
      <c r="R210" s="145">
        <v>2</v>
      </c>
      <c r="S210" s="145"/>
      <c r="T210" s="145"/>
      <c r="U210" s="145">
        <v>4</v>
      </c>
      <c r="V210" s="145"/>
      <c r="W210" s="145"/>
      <c r="X210" s="145">
        <v>3</v>
      </c>
      <c r="Y210" s="145"/>
      <c r="Z210" s="145"/>
      <c r="AA210" s="145">
        <v>1</v>
      </c>
      <c r="AB210" s="145"/>
      <c r="AC210" s="145"/>
      <c r="AD210" s="145">
        <v>6</v>
      </c>
      <c r="AE210" s="145"/>
      <c r="AF210" s="145"/>
      <c r="AH210" s="137" t="str">
        <f t="shared" si="3"/>
        <v/>
      </c>
      <c r="AI210" s="146" t="e">
        <v>#N/A</v>
      </c>
      <c r="AJ210" s="146" t="e">
        <v>#N/A</v>
      </c>
    </row>
    <row r="211" spans="1:42" ht="12" customHeight="1" x14ac:dyDescent="0.4">
      <c r="A211" s="147">
        <v>103</v>
      </c>
      <c r="B211" s="148" t="s">
        <v>688</v>
      </c>
      <c r="C211" s="149">
        <f>SUM(D211:K211)</f>
        <v>22</v>
      </c>
      <c r="D211" s="149">
        <v>3</v>
      </c>
      <c r="E211" s="149">
        <v>4</v>
      </c>
      <c r="F211" s="149">
        <v>3</v>
      </c>
      <c r="G211" s="149">
        <v>3</v>
      </c>
      <c r="H211" s="149">
        <v>3</v>
      </c>
      <c r="I211" s="149">
        <v>3</v>
      </c>
      <c r="J211" s="150">
        <v>0</v>
      </c>
      <c r="K211" s="149">
        <v>3</v>
      </c>
      <c r="L211" s="149">
        <v>584</v>
      </c>
      <c r="M211" s="149">
        <v>302</v>
      </c>
      <c r="N211" s="149">
        <v>282</v>
      </c>
      <c r="O211" s="149">
        <v>85</v>
      </c>
      <c r="P211" s="149">
        <v>47</v>
      </c>
      <c r="Q211" s="149">
        <v>38</v>
      </c>
      <c r="R211" s="149">
        <v>109</v>
      </c>
      <c r="S211" s="149">
        <v>49</v>
      </c>
      <c r="T211" s="149">
        <v>60</v>
      </c>
      <c r="U211" s="149">
        <v>93</v>
      </c>
      <c r="V211" s="149">
        <v>48</v>
      </c>
      <c r="W211" s="149">
        <v>45</v>
      </c>
      <c r="X211" s="149">
        <v>93</v>
      </c>
      <c r="Y211" s="149">
        <v>52</v>
      </c>
      <c r="Z211" s="149">
        <v>41</v>
      </c>
      <c r="AA211" s="149">
        <v>93</v>
      </c>
      <c r="AB211" s="149">
        <v>45</v>
      </c>
      <c r="AC211" s="149">
        <v>48</v>
      </c>
      <c r="AD211" s="149">
        <v>111</v>
      </c>
      <c r="AE211" s="149">
        <v>61</v>
      </c>
      <c r="AF211" s="149">
        <v>50</v>
      </c>
      <c r="AH211" s="137">
        <f t="shared" si="3"/>
        <v>1103</v>
      </c>
      <c r="AI211" s="146" t="s">
        <v>1803</v>
      </c>
      <c r="AJ211" s="146" t="s">
        <v>202</v>
      </c>
      <c r="AK211" s="136">
        <f>O210</f>
        <v>1</v>
      </c>
      <c r="AL211" s="136">
        <f>R210</f>
        <v>2</v>
      </c>
      <c r="AM211" s="136">
        <f>U210</f>
        <v>4</v>
      </c>
      <c r="AN211" s="136">
        <f>X210</f>
        <v>3</v>
      </c>
      <c r="AO211" s="136">
        <f>AA210</f>
        <v>1</v>
      </c>
      <c r="AP211" s="136">
        <f>AD210</f>
        <v>6</v>
      </c>
    </row>
    <row r="212" spans="1:42" ht="14" customHeight="1" x14ac:dyDescent="0.4">
      <c r="A212" s="131" t="s">
        <v>622</v>
      </c>
      <c r="B212" s="151"/>
      <c r="C212" s="152"/>
      <c r="D212" s="152"/>
      <c r="E212" s="152"/>
      <c r="F212" s="152"/>
      <c r="G212" s="152"/>
      <c r="H212" s="152"/>
      <c r="I212" s="152"/>
      <c r="J212" s="152"/>
      <c r="K212" s="152"/>
      <c r="L212" s="152"/>
      <c r="M212" s="152"/>
      <c r="N212" s="152"/>
      <c r="O212" s="152"/>
      <c r="P212" s="152"/>
      <c r="Q212" s="152"/>
      <c r="R212" s="152"/>
      <c r="S212" s="152"/>
      <c r="T212" s="152"/>
      <c r="U212" s="152"/>
      <c r="V212" s="152"/>
      <c r="W212" s="152"/>
      <c r="X212" s="152"/>
      <c r="Y212" s="152"/>
      <c r="Z212" s="152"/>
      <c r="AA212" s="152"/>
      <c r="AB212" s="152"/>
      <c r="AC212" s="152"/>
      <c r="AD212" s="152"/>
      <c r="AE212" s="152"/>
      <c r="AF212" s="152"/>
      <c r="AH212" s="137" t="e">
        <f t="shared" si="3"/>
        <v>#VALUE!</v>
      </c>
      <c r="AI212" s="146" t="e">
        <v>#VALUE!</v>
      </c>
      <c r="AJ212" s="146" t="e">
        <v>#VALUE!</v>
      </c>
    </row>
    <row r="213" spans="1:42" ht="14" customHeight="1" x14ac:dyDescent="0.4">
      <c r="A213" s="135"/>
      <c r="B213" s="135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Y213" s="135"/>
      <c r="Z213" s="135"/>
      <c r="AA213" s="135"/>
      <c r="AB213" s="135"/>
      <c r="AC213" s="135"/>
      <c r="AD213" s="135"/>
      <c r="AE213" s="135"/>
      <c r="AF213" s="138" t="s">
        <v>568</v>
      </c>
      <c r="AH213" s="137" t="str">
        <f t="shared" si="3"/>
        <v/>
      </c>
      <c r="AI213" s="146" t="e">
        <v>#N/A</v>
      </c>
      <c r="AJ213" s="146" t="e">
        <v>#N/A</v>
      </c>
      <c r="AK213" s="136">
        <f>O212</f>
        <v>0</v>
      </c>
      <c r="AL213" s="136">
        <f>R212</f>
        <v>0</v>
      </c>
      <c r="AM213" s="136">
        <f>U212</f>
        <v>0</v>
      </c>
      <c r="AN213" s="136">
        <f>X212</f>
        <v>0</v>
      </c>
      <c r="AO213" s="136">
        <f>AA212</f>
        <v>0</v>
      </c>
      <c r="AP213" s="136">
        <f>AD212</f>
        <v>0</v>
      </c>
    </row>
    <row r="214" spans="1:42" ht="12" customHeight="1" x14ac:dyDescent="0.4">
      <c r="A214" s="493" t="s">
        <v>569</v>
      </c>
      <c r="B214" s="494" t="s">
        <v>570</v>
      </c>
      <c r="C214" s="495" t="s">
        <v>571</v>
      </c>
      <c r="D214" s="495"/>
      <c r="E214" s="495"/>
      <c r="F214" s="495"/>
      <c r="G214" s="495"/>
      <c r="H214" s="495"/>
      <c r="I214" s="495"/>
      <c r="J214" s="495"/>
      <c r="K214" s="495"/>
      <c r="L214" s="495" t="s">
        <v>572</v>
      </c>
      <c r="M214" s="495"/>
      <c r="N214" s="495"/>
      <c r="O214" s="495"/>
      <c r="P214" s="495"/>
      <c r="Q214" s="495"/>
      <c r="R214" s="495"/>
      <c r="S214" s="495"/>
      <c r="T214" s="495"/>
      <c r="U214" s="495"/>
      <c r="V214" s="495"/>
      <c r="W214" s="495"/>
      <c r="X214" s="495"/>
      <c r="Y214" s="495"/>
      <c r="Z214" s="495"/>
      <c r="AA214" s="495"/>
      <c r="AB214" s="495"/>
      <c r="AC214" s="495"/>
      <c r="AD214" s="495"/>
      <c r="AE214" s="495"/>
      <c r="AF214" s="495"/>
      <c r="AH214" s="137" t="e">
        <f t="shared" si="3"/>
        <v>#VALUE!</v>
      </c>
      <c r="AI214" s="146" t="e">
        <v>#VALUE!</v>
      </c>
      <c r="AJ214" s="146" t="e">
        <v>#VALUE!</v>
      </c>
    </row>
    <row r="215" spans="1:42" ht="12" customHeight="1" x14ac:dyDescent="0.4">
      <c r="A215" s="493"/>
      <c r="B215" s="494"/>
      <c r="C215" s="496" t="s">
        <v>573</v>
      </c>
      <c r="D215" s="495" t="s">
        <v>574</v>
      </c>
      <c r="E215" s="495"/>
      <c r="F215" s="495"/>
      <c r="G215" s="495"/>
      <c r="H215" s="495"/>
      <c r="I215" s="495"/>
      <c r="J215" s="493" t="s">
        <v>575</v>
      </c>
      <c r="K215" s="493" t="s">
        <v>576</v>
      </c>
      <c r="L215" s="493" t="s">
        <v>577</v>
      </c>
      <c r="M215" s="493"/>
      <c r="N215" s="493"/>
      <c r="O215" s="495" t="s">
        <v>578</v>
      </c>
      <c r="P215" s="495"/>
      <c r="Q215" s="495"/>
      <c r="R215" s="495" t="s">
        <v>579</v>
      </c>
      <c r="S215" s="495"/>
      <c r="T215" s="495"/>
      <c r="U215" s="495" t="s">
        <v>580</v>
      </c>
      <c r="V215" s="495"/>
      <c r="W215" s="495"/>
      <c r="X215" s="495" t="s">
        <v>581</v>
      </c>
      <c r="Y215" s="495"/>
      <c r="Z215" s="495"/>
      <c r="AA215" s="495" t="s">
        <v>582</v>
      </c>
      <c r="AB215" s="495"/>
      <c r="AC215" s="495"/>
      <c r="AD215" s="495" t="s">
        <v>583</v>
      </c>
      <c r="AE215" s="495"/>
      <c r="AF215" s="495"/>
      <c r="AH215" s="137" t="str">
        <f t="shared" si="3"/>
        <v/>
      </c>
      <c r="AI215" s="146" t="e">
        <v>#N/A</v>
      </c>
      <c r="AJ215" s="146" t="e">
        <v>#N/A</v>
      </c>
      <c r="AK215" s="136">
        <f>O214</f>
        <v>0</v>
      </c>
      <c r="AL215" s="136">
        <f>R214</f>
        <v>0</v>
      </c>
      <c r="AM215" s="136">
        <f>U214</f>
        <v>0</v>
      </c>
      <c r="AN215" s="136">
        <f>X214</f>
        <v>0</v>
      </c>
      <c r="AO215" s="136">
        <f>AA214</f>
        <v>0</v>
      </c>
      <c r="AP215" s="136">
        <f>AD214</f>
        <v>0</v>
      </c>
    </row>
    <row r="216" spans="1:42" ht="36" customHeight="1" x14ac:dyDescent="0.4">
      <c r="A216" s="493"/>
      <c r="B216" s="494"/>
      <c r="C216" s="496"/>
      <c r="D216" s="139" t="s">
        <v>584</v>
      </c>
      <c r="E216" s="139" t="s">
        <v>585</v>
      </c>
      <c r="F216" s="139" t="s">
        <v>586</v>
      </c>
      <c r="G216" s="139" t="s">
        <v>587</v>
      </c>
      <c r="H216" s="139" t="s">
        <v>588</v>
      </c>
      <c r="I216" s="139" t="s">
        <v>589</v>
      </c>
      <c r="J216" s="493"/>
      <c r="K216" s="493"/>
      <c r="L216" s="140" t="s">
        <v>13</v>
      </c>
      <c r="M216" s="141" t="s">
        <v>116</v>
      </c>
      <c r="N216" s="141" t="s">
        <v>117</v>
      </c>
      <c r="O216" s="140" t="s">
        <v>13</v>
      </c>
      <c r="P216" s="141" t="s">
        <v>116</v>
      </c>
      <c r="Q216" s="141" t="s">
        <v>117</v>
      </c>
      <c r="R216" s="140" t="s">
        <v>13</v>
      </c>
      <c r="S216" s="141" t="s">
        <v>116</v>
      </c>
      <c r="T216" s="141" t="s">
        <v>117</v>
      </c>
      <c r="U216" s="140" t="s">
        <v>13</v>
      </c>
      <c r="V216" s="141" t="s">
        <v>116</v>
      </c>
      <c r="W216" s="141" t="s">
        <v>117</v>
      </c>
      <c r="X216" s="140" t="s">
        <v>13</v>
      </c>
      <c r="Y216" s="141" t="s">
        <v>116</v>
      </c>
      <c r="Z216" s="141" t="s">
        <v>117</v>
      </c>
      <c r="AA216" s="140" t="s">
        <v>13</v>
      </c>
      <c r="AB216" s="141" t="s">
        <v>116</v>
      </c>
      <c r="AC216" s="141" t="s">
        <v>117</v>
      </c>
      <c r="AD216" s="140" t="s">
        <v>13</v>
      </c>
      <c r="AE216" s="141" t="s">
        <v>116</v>
      </c>
      <c r="AF216" s="141" t="s">
        <v>117</v>
      </c>
      <c r="AH216" s="137" t="str">
        <f t="shared" si="3"/>
        <v/>
      </c>
      <c r="AI216" s="146" t="e">
        <v>#N/A</v>
      </c>
      <c r="AJ216" s="146" t="e">
        <v>#N/A</v>
      </c>
    </row>
    <row r="217" spans="1:42" ht="12" customHeight="1" x14ac:dyDescent="0.4">
      <c r="A217" s="142"/>
      <c r="B217" s="142"/>
      <c r="C217" s="143"/>
      <c r="D217" s="143"/>
      <c r="E217" s="143"/>
      <c r="F217" s="143"/>
      <c r="G217" s="143"/>
      <c r="H217" s="143"/>
      <c r="I217" s="143"/>
      <c r="J217" s="144"/>
      <c r="K217" s="145"/>
      <c r="L217" s="145">
        <v>14</v>
      </c>
      <c r="M217" s="145"/>
      <c r="N217" s="145"/>
      <c r="O217" s="145">
        <v>4</v>
      </c>
      <c r="P217" s="145"/>
      <c r="Q217" s="145"/>
      <c r="R217" s="145">
        <v>0</v>
      </c>
      <c r="S217" s="145"/>
      <c r="T217" s="145"/>
      <c r="U217" s="145">
        <v>3</v>
      </c>
      <c r="V217" s="145"/>
      <c r="W217" s="145"/>
      <c r="X217" s="145">
        <v>0</v>
      </c>
      <c r="Y217" s="145"/>
      <c r="Z217" s="145"/>
      <c r="AA217" s="145">
        <v>3</v>
      </c>
      <c r="AB217" s="145"/>
      <c r="AC217" s="145"/>
      <c r="AD217" s="145">
        <v>4</v>
      </c>
      <c r="AE217" s="145"/>
      <c r="AF217" s="145"/>
      <c r="AH217" s="137" t="str">
        <f t="shared" si="3"/>
        <v/>
      </c>
      <c r="AI217" s="146" t="e">
        <v>#N/A</v>
      </c>
      <c r="AJ217" s="146" t="e">
        <v>#N/A</v>
      </c>
    </row>
    <row r="218" spans="1:42" ht="12" customHeight="1" x14ac:dyDescent="0.4">
      <c r="A218" s="147">
        <v>104</v>
      </c>
      <c r="B218" s="148" t="s">
        <v>689</v>
      </c>
      <c r="C218" s="149">
        <v>23</v>
      </c>
      <c r="D218" s="149">
        <v>4</v>
      </c>
      <c r="E218" s="149">
        <v>3</v>
      </c>
      <c r="F218" s="149">
        <v>4</v>
      </c>
      <c r="G218" s="149">
        <v>4</v>
      </c>
      <c r="H218" s="149">
        <v>3</v>
      </c>
      <c r="I218" s="149">
        <v>3</v>
      </c>
      <c r="J218" s="150">
        <v>0</v>
      </c>
      <c r="K218" s="149">
        <v>2</v>
      </c>
      <c r="L218" s="149">
        <v>679</v>
      </c>
      <c r="M218" s="149">
        <v>362</v>
      </c>
      <c r="N218" s="149">
        <v>317</v>
      </c>
      <c r="O218" s="149">
        <v>121</v>
      </c>
      <c r="P218" s="149">
        <v>72</v>
      </c>
      <c r="Q218" s="149">
        <v>49</v>
      </c>
      <c r="R218" s="149">
        <v>100</v>
      </c>
      <c r="S218" s="149">
        <v>51</v>
      </c>
      <c r="T218" s="149">
        <v>49</v>
      </c>
      <c r="U218" s="149">
        <v>118</v>
      </c>
      <c r="V218" s="149">
        <v>65</v>
      </c>
      <c r="W218" s="149">
        <v>53</v>
      </c>
      <c r="X218" s="149">
        <v>117</v>
      </c>
      <c r="Y218" s="149">
        <v>57</v>
      </c>
      <c r="Z218" s="149">
        <v>60</v>
      </c>
      <c r="AA218" s="149">
        <v>103</v>
      </c>
      <c r="AB218" s="149">
        <v>48</v>
      </c>
      <c r="AC218" s="149">
        <v>55</v>
      </c>
      <c r="AD218" s="149">
        <v>120</v>
      </c>
      <c r="AE218" s="149">
        <v>69</v>
      </c>
      <c r="AF218" s="149">
        <v>51</v>
      </c>
      <c r="AH218" s="137">
        <f t="shared" si="3"/>
        <v>1104</v>
      </c>
      <c r="AI218" s="146" t="s">
        <v>1804</v>
      </c>
      <c r="AJ218" s="146" t="s">
        <v>324</v>
      </c>
      <c r="AK218" s="136">
        <f>O217</f>
        <v>4</v>
      </c>
      <c r="AL218" s="136">
        <f>R217</f>
        <v>0</v>
      </c>
      <c r="AM218" s="136">
        <f>U217</f>
        <v>3</v>
      </c>
      <c r="AN218" s="136">
        <f>X217</f>
        <v>0</v>
      </c>
      <c r="AO218" s="136">
        <f>AA217</f>
        <v>3</v>
      </c>
      <c r="AP218" s="136">
        <f>AD217</f>
        <v>4</v>
      </c>
    </row>
    <row r="219" spans="1:42" ht="12" customHeight="1" x14ac:dyDescent="0.4">
      <c r="A219" s="142"/>
      <c r="B219" s="142"/>
      <c r="C219" s="143"/>
      <c r="D219" s="143"/>
      <c r="E219" s="143"/>
      <c r="F219" s="143"/>
      <c r="G219" s="143"/>
      <c r="H219" s="143"/>
      <c r="I219" s="143"/>
      <c r="J219" s="144"/>
      <c r="K219" s="145"/>
      <c r="L219" s="145">
        <v>14</v>
      </c>
      <c r="M219" s="145"/>
      <c r="N219" s="145"/>
      <c r="O219" s="145">
        <v>1</v>
      </c>
      <c r="P219" s="145"/>
      <c r="Q219" s="145"/>
      <c r="R219" s="145">
        <v>2</v>
      </c>
      <c r="S219" s="145"/>
      <c r="T219" s="145"/>
      <c r="U219" s="145">
        <v>2</v>
      </c>
      <c r="V219" s="145"/>
      <c r="W219" s="145"/>
      <c r="X219" s="145">
        <v>3</v>
      </c>
      <c r="Y219" s="145"/>
      <c r="Z219" s="145"/>
      <c r="AA219" s="145">
        <v>1</v>
      </c>
      <c r="AB219" s="145"/>
      <c r="AC219" s="145"/>
      <c r="AD219" s="145">
        <v>5</v>
      </c>
      <c r="AE219" s="145"/>
      <c r="AF219" s="145"/>
      <c r="AH219" s="137" t="str">
        <f t="shared" si="3"/>
        <v/>
      </c>
      <c r="AI219" s="146" t="e">
        <v>#N/A</v>
      </c>
      <c r="AJ219" s="146" t="e">
        <v>#N/A</v>
      </c>
    </row>
    <row r="220" spans="1:42" ht="12" customHeight="1" x14ac:dyDescent="0.4">
      <c r="A220" s="147">
        <v>105</v>
      </c>
      <c r="B220" s="148" t="s">
        <v>690</v>
      </c>
      <c r="C220" s="149">
        <v>9</v>
      </c>
      <c r="D220" s="149">
        <v>1</v>
      </c>
      <c r="E220" s="149">
        <v>2</v>
      </c>
      <c r="F220" s="149">
        <v>1</v>
      </c>
      <c r="G220" s="149">
        <v>1</v>
      </c>
      <c r="H220" s="149">
        <v>1</v>
      </c>
      <c r="I220" s="149">
        <v>1</v>
      </c>
      <c r="J220" s="150">
        <v>0</v>
      </c>
      <c r="K220" s="149">
        <v>2</v>
      </c>
      <c r="L220" s="149">
        <v>211</v>
      </c>
      <c r="M220" s="149">
        <v>94</v>
      </c>
      <c r="N220" s="149">
        <v>117</v>
      </c>
      <c r="O220" s="149">
        <v>35</v>
      </c>
      <c r="P220" s="149">
        <v>14</v>
      </c>
      <c r="Q220" s="149">
        <v>21</v>
      </c>
      <c r="R220" s="149">
        <v>38</v>
      </c>
      <c r="S220" s="149">
        <v>17</v>
      </c>
      <c r="T220" s="149">
        <v>21</v>
      </c>
      <c r="U220" s="149">
        <v>29</v>
      </c>
      <c r="V220" s="149">
        <v>18</v>
      </c>
      <c r="W220" s="149">
        <v>11</v>
      </c>
      <c r="X220" s="149">
        <v>34</v>
      </c>
      <c r="Y220" s="149">
        <v>16</v>
      </c>
      <c r="Z220" s="149">
        <v>18</v>
      </c>
      <c r="AA220" s="149">
        <v>35</v>
      </c>
      <c r="AB220" s="149">
        <v>13</v>
      </c>
      <c r="AC220" s="149">
        <v>22</v>
      </c>
      <c r="AD220" s="149">
        <v>40</v>
      </c>
      <c r="AE220" s="149">
        <v>16</v>
      </c>
      <c r="AF220" s="149">
        <v>24</v>
      </c>
      <c r="AH220" s="137">
        <f t="shared" si="3"/>
        <v>1105</v>
      </c>
      <c r="AI220" s="146" t="s">
        <v>1805</v>
      </c>
      <c r="AJ220" s="146" t="s">
        <v>800</v>
      </c>
      <c r="AK220" s="136">
        <f>O219</f>
        <v>1</v>
      </c>
      <c r="AL220" s="136">
        <f>R219</f>
        <v>2</v>
      </c>
      <c r="AM220" s="136">
        <f>U219</f>
        <v>2</v>
      </c>
      <c r="AN220" s="136">
        <f>X219</f>
        <v>3</v>
      </c>
      <c r="AO220" s="136">
        <f>AA219</f>
        <v>1</v>
      </c>
      <c r="AP220" s="136">
        <f>AD219</f>
        <v>5</v>
      </c>
    </row>
    <row r="221" spans="1:42" ht="12" customHeight="1" x14ac:dyDescent="0.4">
      <c r="A221" s="142"/>
      <c r="B221" s="142"/>
      <c r="C221" s="143"/>
      <c r="D221" s="143"/>
      <c r="E221" s="143"/>
      <c r="F221" s="143"/>
      <c r="G221" s="143"/>
      <c r="H221" s="143"/>
      <c r="I221" s="143"/>
      <c r="J221" s="144"/>
      <c r="K221" s="145"/>
      <c r="L221" s="145">
        <v>16</v>
      </c>
      <c r="M221" s="145"/>
      <c r="N221" s="145"/>
      <c r="O221" s="145">
        <v>1</v>
      </c>
      <c r="P221" s="145"/>
      <c r="Q221" s="145"/>
      <c r="R221" s="145">
        <v>2</v>
      </c>
      <c r="S221" s="145"/>
      <c r="T221" s="145"/>
      <c r="U221" s="145">
        <v>3</v>
      </c>
      <c r="V221" s="145"/>
      <c r="W221" s="145"/>
      <c r="X221" s="145">
        <v>7</v>
      </c>
      <c r="Y221" s="145"/>
      <c r="Z221" s="145"/>
      <c r="AA221" s="145">
        <v>1</v>
      </c>
      <c r="AB221" s="145"/>
      <c r="AC221" s="145"/>
      <c r="AD221" s="145">
        <v>2</v>
      </c>
      <c r="AE221" s="145"/>
      <c r="AF221" s="145"/>
      <c r="AH221" s="137" t="str">
        <f t="shared" si="3"/>
        <v/>
      </c>
      <c r="AI221" s="146" t="e">
        <v>#N/A</v>
      </c>
      <c r="AJ221" s="146" t="e">
        <v>#N/A</v>
      </c>
    </row>
    <row r="222" spans="1:42" ht="12" customHeight="1" x14ac:dyDescent="0.4">
      <c r="A222" s="147">
        <v>106</v>
      </c>
      <c r="B222" s="148" t="s">
        <v>691</v>
      </c>
      <c r="C222" s="149">
        <v>23</v>
      </c>
      <c r="D222" s="149">
        <v>3</v>
      </c>
      <c r="E222" s="149">
        <v>4</v>
      </c>
      <c r="F222" s="149">
        <v>4</v>
      </c>
      <c r="G222" s="149">
        <v>3</v>
      </c>
      <c r="H222" s="149">
        <v>3</v>
      </c>
      <c r="I222" s="149">
        <v>3</v>
      </c>
      <c r="J222" s="150">
        <v>0</v>
      </c>
      <c r="K222" s="149">
        <v>3</v>
      </c>
      <c r="L222" s="149">
        <v>617</v>
      </c>
      <c r="M222" s="149">
        <v>308</v>
      </c>
      <c r="N222" s="149">
        <v>309</v>
      </c>
      <c r="O222" s="149">
        <v>85</v>
      </c>
      <c r="P222" s="149">
        <v>42</v>
      </c>
      <c r="Q222" s="149">
        <v>43</v>
      </c>
      <c r="R222" s="149">
        <v>113</v>
      </c>
      <c r="S222" s="149">
        <v>57</v>
      </c>
      <c r="T222" s="149">
        <v>56</v>
      </c>
      <c r="U222" s="149">
        <v>120</v>
      </c>
      <c r="V222" s="149">
        <v>59</v>
      </c>
      <c r="W222" s="149">
        <v>61</v>
      </c>
      <c r="X222" s="149">
        <v>101</v>
      </c>
      <c r="Y222" s="149">
        <v>54</v>
      </c>
      <c r="Z222" s="149">
        <v>47</v>
      </c>
      <c r="AA222" s="149">
        <v>108</v>
      </c>
      <c r="AB222" s="149">
        <v>54</v>
      </c>
      <c r="AC222" s="149">
        <v>54</v>
      </c>
      <c r="AD222" s="149">
        <v>90</v>
      </c>
      <c r="AE222" s="149">
        <v>42</v>
      </c>
      <c r="AF222" s="149">
        <v>48</v>
      </c>
      <c r="AH222" s="137">
        <f t="shared" si="3"/>
        <v>1106</v>
      </c>
      <c r="AI222" s="146" t="s">
        <v>1806</v>
      </c>
      <c r="AJ222" s="146" t="s">
        <v>795</v>
      </c>
      <c r="AK222" s="136">
        <f>O221</f>
        <v>1</v>
      </c>
      <c r="AL222" s="136">
        <f>R221</f>
        <v>2</v>
      </c>
      <c r="AM222" s="136">
        <f>U221</f>
        <v>3</v>
      </c>
      <c r="AN222" s="136">
        <f>X221</f>
        <v>7</v>
      </c>
      <c r="AO222" s="136">
        <f>AA221</f>
        <v>1</v>
      </c>
      <c r="AP222" s="136">
        <f>AD221</f>
        <v>2</v>
      </c>
    </row>
    <row r="223" spans="1:42" ht="12" customHeight="1" x14ac:dyDescent="0.4">
      <c r="A223" s="142"/>
      <c r="B223" s="142"/>
      <c r="C223" s="143"/>
      <c r="D223" s="143"/>
      <c r="E223" s="143"/>
      <c r="F223" s="143"/>
      <c r="G223" s="143"/>
      <c r="H223" s="143"/>
      <c r="I223" s="143"/>
      <c r="J223" s="144"/>
      <c r="K223" s="145"/>
      <c r="L223" s="145">
        <v>6</v>
      </c>
      <c r="M223" s="145"/>
      <c r="N223" s="145"/>
      <c r="O223" s="145">
        <v>2</v>
      </c>
      <c r="P223" s="145"/>
      <c r="Q223" s="145"/>
      <c r="R223" s="145">
        <v>1</v>
      </c>
      <c r="S223" s="145"/>
      <c r="T223" s="145"/>
      <c r="U223" s="145">
        <v>0</v>
      </c>
      <c r="V223" s="145"/>
      <c r="W223" s="145"/>
      <c r="X223" s="145">
        <v>1</v>
      </c>
      <c r="Y223" s="145"/>
      <c r="Z223" s="145"/>
      <c r="AA223" s="145">
        <v>1</v>
      </c>
      <c r="AB223" s="145"/>
      <c r="AC223" s="145"/>
      <c r="AD223" s="145">
        <v>1</v>
      </c>
      <c r="AE223" s="145"/>
      <c r="AF223" s="145"/>
      <c r="AH223" s="137" t="str">
        <f t="shared" si="3"/>
        <v/>
      </c>
      <c r="AI223" s="146" t="e">
        <v>#N/A</v>
      </c>
      <c r="AJ223" s="146" t="e">
        <v>#N/A</v>
      </c>
    </row>
    <row r="224" spans="1:42" ht="12" customHeight="1" x14ac:dyDescent="0.4">
      <c r="A224" s="147">
        <v>107</v>
      </c>
      <c r="B224" s="148" t="s">
        <v>692</v>
      </c>
      <c r="C224" s="149">
        <v>8</v>
      </c>
      <c r="D224" s="149">
        <v>1</v>
      </c>
      <c r="E224" s="149">
        <v>1</v>
      </c>
      <c r="F224" s="149">
        <v>1</v>
      </c>
      <c r="G224" s="149">
        <v>2</v>
      </c>
      <c r="H224" s="149">
        <v>1</v>
      </c>
      <c r="I224" s="149">
        <v>1</v>
      </c>
      <c r="J224" s="150">
        <v>0</v>
      </c>
      <c r="K224" s="149">
        <v>1</v>
      </c>
      <c r="L224" s="149">
        <v>182</v>
      </c>
      <c r="M224" s="149">
        <v>85</v>
      </c>
      <c r="N224" s="149">
        <v>97</v>
      </c>
      <c r="O224" s="149">
        <v>30</v>
      </c>
      <c r="P224" s="149">
        <v>14</v>
      </c>
      <c r="Q224" s="149">
        <v>16</v>
      </c>
      <c r="R224" s="149">
        <v>27</v>
      </c>
      <c r="S224" s="149">
        <v>12</v>
      </c>
      <c r="T224" s="149">
        <v>15</v>
      </c>
      <c r="U224" s="149">
        <v>31</v>
      </c>
      <c r="V224" s="149">
        <v>13</v>
      </c>
      <c r="W224" s="149">
        <v>18</v>
      </c>
      <c r="X224" s="149">
        <v>39</v>
      </c>
      <c r="Y224" s="149">
        <v>19</v>
      </c>
      <c r="Z224" s="149">
        <v>20</v>
      </c>
      <c r="AA224" s="149">
        <v>27</v>
      </c>
      <c r="AB224" s="149">
        <v>12</v>
      </c>
      <c r="AC224" s="149">
        <v>15</v>
      </c>
      <c r="AD224" s="149">
        <v>28</v>
      </c>
      <c r="AE224" s="149">
        <v>15</v>
      </c>
      <c r="AF224" s="149">
        <v>13</v>
      </c>
      <c r="AH224" s="137">
        <f t="shared" si="3"/>
        <v>1107</v>
      </c>
      <c r="AI224" s="146" t="s">
        <v>1807</v>
      </c>
      <c r="AJ224" s="146" t="s">
        <v>797</v>
      </c>
      <c r="AK224" s="136">
        <f>O223</f>
        <v>2</v>
      </c>
      <c r="AL224" s="136">
        <f>R223</f>
        <v>1</v>
      </c>
      <c r="AM224" s="136">
        <f>U223</f>
        <v>0</v>
      </c>
      <c r="AN224" s="136">
        <f>X223</f>
        <v>1</v>
      </c>
      <c r="AO224" s="136">
        <f>AA223</f>
        <v>1</v>
      </c>
      <c r="AP224" s="136">
        <f>AD223</f>
        <v>1</v>
      </c>
    </row>
    <row r="225" spans="1:42" ht="12" customHeight="1" x14ac:dyDescent="0.4">
      <c r="A225" s="142"/>
      <c r="B225" s="142"/>
      <c r="C225" s="143"/>
      <c r="D225" s="143"/>
      <c r="E225" s="143"/>
      <c r="F225" s="143"/>
      <c r="G225" s="143"/>
      <c r="H225" s="143"/>
      <c r="I225" s="143"/>
      <c r="J225" s="144"/>
      <c r="K225" s="145"/>
      <c r="L225" s="145">
        <v>21</v>
      </c>
      <c r="M225" s="145"/>
      <c r="N225" s="145"/>
      <c r="O225" s="145">
        <v>3</v>
      </c>
      <c r="P225" s="145"/>
      <c r="Q225" s="145"/>
      <c r="R225" s="145">
        <v>4</v>
      </c>
      <c r="S225" s="145"/>
      <c r="T225" s="145"/>
      <c r="U225" s="145">
        <v>4</v>
      </c>
      <c r="V225" s="145"/>
      <c r="W225" s="145"/>
      <c r="X225" s="145">
        <v>3</v>
      </c>
      <c r="Y225" s="145"/>
      <c r="Z225" s="145"/>
      <c r="AA225" s="145">
        <v>4</v>
      </c>
      <c r="AB225" s="145"/>
      <c r="AC225" s="145"/>
      <c r="AD225" s="145">
        <v>3</v>
      </c>
      <c r="AE225" s="145"/>
      <c r="AF225" s="145"/>
      <c r="AH225" s="137" t="str">
        <f t="shared" si="3"/>
        <v/>
      </c>
      <c r="AI225" s="146" t="e">
        <v>#N/A</v>
      </c>
      <c r="AJ225" s="146" t="e">
        <v>#N/A</v>
      </c>
    </row>
    <row r="226" spans="1:42" ht="12" customHeight="1" x14ac:dyDescent="0.4">
      <c r="A226" s="147">
        <v>108</v>
      </c>
      <c r="B226" s="148" t="s">
        <v>693</v>
      </c>
      <c r="C226" s="149">
        <v>25</v>
      </c>
      <c r="D226" s="149">
        <v>3</v>
      </c>
      <c r="E226" s="149">
        <v>4</v>
      </c>
      <c r="F226" s="149">
        <v>4</v>
      </c>
      <c r="G226" s="149">
        <v>4</v>
      </c>
      <c r="H226" s="149">
        <v>3</v>
      </c>
      <c r="I226" s="149">
        <v>3</v>
      </c>
      <c r="J226" s="150">
        <v>0</v>
      </c>
      <c r="K226" s="149">
        <v>4</v>
      </c>
      <c r="L226" s="149">
        <v>663</v>
      </c>
      <c r="M226" s="149">
        <v>356</v>
      </c>
      <c r="N226" s="149">
        <v>307</v>
      </c>
      <c r="O226" s="149">
        <v>105</v>
      </c>
      <c r="P226" s="149">
        <v>53</v>
      </c>
      <c r="Q226" s="149">
        <v>52</v>
      </c>
      <c r="R226" s="149">
        <v>129</v>
      </c>
      <c r="S226" s="149">
        <v>69</v>
      </c>
      <c r="T226" s="149">
        <v>60</v>
      </c>
      <c r="U226" s="149">
        <v>119</v>
      </c>
      <c r="V226" s="149">
        <v>64</v>
      </c>
      <c r="W226" s="149">
        <v>55</v>
      </c>
      <c r="X226" s="149">
        <v>112</v>
      </c>
      <c r="Y226" s="149">
        <v>65</v>
      </c>
      <c r="Z226" s="149">
        <v>47</v>
      </c>
      <c r="AA226" s="149">
        <v>102</v>
      </c>
      <c r="AB226" s="149">
        <v>60</v>
      </c>
      <c r="AC226" s="149">
        <v>42</v>
      </c>
      <c r="AD226" s="149">
        <v>96</v>
      </c>
      <c r="AE226" s="149">
        <v>45</v>
      </c>
      <c r="AF226" s="149">
        <v>51</v>
      </c>
      <c r="AH226" s="137">
        <f t="shared" si="3"/>
        <v>1108</v>
      </c>
      <c r="AI226" s="146" t="s">
        <v>1808</v>
      </c>
      <c r="AJ226" s="146" t="s">
        <v>202</v>
      </c>
      <c r="AK226" s="136">
        <f>O225</f>
        <v>3</v>
      </c>
      <c r="AL226" s="136">
        <f>R225</f>
        <v>4</v>
      </c>
      <c r="AM226" s="136">
        <f>U225</f>
        <v>4</v>
      </c>
      <c r="AN226" s="136">
        <f>X225</f>
        <v>3</v>
      </c>
      <c r="AO226" s="136">
        <f>AA225</f>
        <v>4</v>
      </c>
      <c r="AP226" s="136">
        <f>AD225</f>
        <v>3</v>
      </c>
    </row>
    <row r="227" spans="1:42" ht="12" customHeight="1" x14ac:dyDescent="0.4">
      <c r="A227" s="142"/>
      <c r="B227" s="142"/>
      <c r="C227" s="143"/>
      <c r="D227" s="143"/>
      <c r="E227" s="143"/>
      <c r="F227" s="143"/>
      <c r="G227" s="143"/>
      <c r="H227" s="143"/>
      <c r="I227" s="143"/>
      <c r="J227" s="144"/>
      <c r="K227" s="145"/>
      <c r="L227" s="145">
        <v>13</v>
      </c>
      <c r="M227" s="145"/>
      <c r="N227" s="145"/>
      <c r="O227" s="145">
        <v>0</v>
      </c>
      <c r="P227" s="145"/>
      <c r="Q227" s="145"/>
      <c r="R227" s="145">
        <v>4</v>
      </c>
      <c r="S227" s="145"/>
      <c r="T227" s="145"/>
      <c r="U227" s="145">
        <v>0</v>
      </c>
      <c r="V227" s="145"/>
      <c r="W227" s="145"/>
      <c r="X227" s="145">
        <v>6</v>
      </c>
      <c r="Y227" s="145"/>
      <c r="Z227" s="145"/>
      <c r="AA227" s="145">
        <v>1</v>
      </c>
      <c r="AB227" s="145"/>
      <c r="AC227" s="145"/>
      <c r="AD227" s="145">
        <v>2</v>
      </c>
      <c r="AE227" s="145"/>
      <c r="AF227" s="145"/>
      <c r="AH227" s="137" t="str">
        <f t="shared" si="3"/>
        <v/>
      </c>
      <c r="AI227" s="146" t="e">
        <v>#N/A</v>
      </c>
      <c r="AJ227" s="146" t="e">
        <v>#N/A</v>
      </c>
    </row>
    <row r="228" spans="1:42" ht="12" customHeight="1" x14ac:dyDescent="0.4">
      <c r="A228" s="147">
        <v>109</v>
      </c>
      <c r="B228" s="148" t="s">
        <v>694</v>
      </c>
      <c r="C228" s="149">
        <v>15</v>
      </c>
      <c r="D228" s="149">
        <v>2</v>
      </c>
      <c r="E228" s="149">
        <v>3</v>
      </c>
      <c r="F228" s="149">
        <v>2</v>
      </c>
      <c r="G228" s="149">
        <v>2</v>
      </c>
      <c r="H228" s="149">
        <v>2</v>
      </c>
      <c r="I228" s="149">
        <v>2</v>
      </c>
      <c r="J228" s="150">
        <v>0</v>
      </c>
      <c r="K228" s="149">
        <v>2</v>
      </c>
      <c r="L228" s="149">
        <v>407</v>
      </c>
      <c r="M228" s="149">
        <v>203</v>
      </c>
      <c r="N228" s="149">
        <v>204</v>
      </c>
      <c r="O228" s="149">
        <v>54</v>
      </c>
      <c r="P228" s="149">
        <v>26</v>
      </c>
      <c r="Q228" s="149">
        <v>28</v>
      </c>
      <c r="R228" s="149">
        <v>77</v>
      </c>
      <c r="S228" s="149">
        <v>36</v>
      </c>
      <c r="T228" s="149">
        <v>41</v>
      </c>
      <c r="U228" s="149">
        <v>55</v>
      </c>
      <c r="V228" s="149">
        <v>26</v>
      </c>
      <c r="W228" s="149">
        <v>29</v>
      </c>
      <c r="X228" s="149">
        <v>76</v>
      </c>
      <c r="Y228" s="149">
        <v>36</v>
      </c>
      <c r="Z228" s="149">
        <v>40</v>
      </c>
      <c r="AA228" s="149">
        <v>71</v>
      </c>
      <c r="AB228" s="149">
        <v>37</v>
      </c>
      <c r="AC228" s="149">
        <v>34</v>
      </c>
      <c r="AD228" s="149">
        <v>74</v>
      </c>
      <c r="AE228" s="149">
        <v>42</v>
      </c>
      <c r="AF228" s="149">
        <v>32</v>
      </c>
      <c r="AH228" s="137">
        <f t="shared" si="3"/>
        <v>1109</v>
      </c>
      <c r="AI228" s="146" t="s">
        <v>1809</v>
      </c>
      <c r="AJ228" s="146" t="s">
        <v>324</v>
      </c>
      <c r="AK228" s="136">
        <f>O227</f>
        <v>0</v>
      </c>
      <c r="AL228" s="136">
        <f>R227</f>
        <v>4</v>
      </c>
      <c r="AM228" s="136">
        <f>U227</f>
        <v>0</v>
      </c>
      <c r="AN228" s="136">
        <f>X227</f>
        <v>6</v>
      </c>
      <c r="AO228" s="136">
        <f>AA227</f>
        <v>1</v>
      </c>
      <c r="AP228" s="136">
        <f>AD227</f>
        <v>2</v>
      </c>
    </row>
    <row r="229" spans="1:42" ht="12" customHeight="1" x14ac:dyDescent="0.4">
      <c r="A229" s="142"/>
      <c r="B229" s="142"/>
      <c r="C229" s="143"/>
      <c r="D229" s="143"/>
      <c r="E229" s="143"/>
      <c r="F229" s="143"/>
      <c r="G229" s="143"/>
      <c r="H229" s="143"/>
      <c r="I229" s="143"/>
      <c r="J229" s="144"/>
      <c r="K229" s="145"/>
      <c r="L229" s="145">
        <v>13</v>
      </c>
      <c r="M229" s="145"/>
      <c r="N229" s="145"/>
      <c r="O229" s="145">
        <v>2</v>
      </c>
      <c r="P229" s="145"/>
      <c r="Q229" s="145"/>
      <c r="R229" s="145">
        <v>2</v>
      </c>
      <c r="S229" s="145"/>
      <c r="T229" s="145"/>
      <c r="U229" s="145">
        <v>3</v>
      </c>
      <c r="V229" s="145"/>
      <c r="W229" s="145"/>
      <c r="X229" s="145">
        <v>3</v>
      </c>
      <c r="Y229" s="145"/>
      <c r="Z229" s="145"/>
      <c r="AA229" s="145">
        <v>3</v>
      </c>
      <c r="AB229" s="145"/>
      <c r="AC229" s="145"/>
      <c r="AD229" s="145">
        <v>0</v>
      </c>
      <c r="AE229" s="145"/>
      <c r="AF229" s="145"/>
      <c r="AH229" s="137" t="str">
        <f t="shared" si="3"/>
        <v/>
      </c>
      <c r="AI229" s="146" t="e">
        <v>#N/A</v>
      </c>
      <c r="AJ229" s="146" t="e">
        <v>#N/A</v>
      </c>
    </row>
    <row r="230" spans="1:42" ht="12" customHeight="1" x14ac:dyDescent="0.4">
      <c r="A230" s="147">
        <v>110</v>
      </c>
      <c r="B230" s="148" t="s">
        <v>695</v>
      </c>
      <c r="C230" s="149">
        <v>26</v>
      </c>
      <c r="D230" s="149">
        <v>4</v>
      </c>
      <c r="E230" s="149">
        <v>4</v>
      </c>
      <c r="F230" s="149">
        <v>4</v>
      </c>
      <c r="G230" s="149">
        <v>4</v>
      </c>
      <c r="H230" s="149">
        <v>4</v>
      </c>
      <c r="I230" s="149">
        <v>4</v>
      </c>
      <c r="J230" s="150">
        <v>0</v>
      </c>
      <c r="K230" s="149">
        <v>2</v>
      </c>
      <c r="L230" s="149">
        <v>806</v>
      </c>
      <c r="M230" s="149">
        <v>421</v>
      </c>
      <c r="N230" s="149">
        <v>385</v>
      </c>
      <c r="O230" s="149">
        <v>122</v>
      </c>
      <c r="P230" s="149">
        <v>60</v>
      </c>
      <c r="Q230" s="149">
        <v>62</v>
      </c>
      <c r="R230" s="149">
        <v>127</v>
      </c>
      <c r="S230" s="149">
        <v>67</v>
      </c>
      <c r="T230" s="149">
        <v>60</v>
      </c>
      <c r="U230" s="149">
        <v>137</v>
      </c>
      <c r="V230" s="149">
        <v>75</v>
      </c>
      <c r="W230" s="149">
        <v>62</v>
      </c>
      <c r="X230" s="149">
        <v>142</v>
      </c>
      <c r="Y230" s="149">
        <v>74</v>
      </c>
      <c r="Z230" s="149">
        <v>68</v>
      </c>
      <c r="AA230" s="149">
        <v>134</v>
      </c>
      <c r="AB230" s="149">
        <v>75</v>
      </c>
      <c r="AC230" s="149">
        <v>59</v>
      </c>
      <c r="AD230" s="149">
        <v>144</v>
      </c>
      <c r="AE230" s="149">
        <v>70</v>
      </c>
      <c r="AF230" s="149">
        <v>74</v>
      </c>
      <c r="AH230" s="137">
        <f t="shared" si="3"/>
        <v>1110</v>
      </c>
      <c r="AI230" s="146" t="s">
        <v>1810</v>
      </c>
      <c r="AJ230" s="146" t="s">
        <v>795</v>
      </c>
      <c r="AK230" s="136">
        <f>O229</f>
        <v>2</v>
      </c>
      <c r="AL230" s="136">
        <f>R229</f>
        <v>2</v>
      </c>
      <c r="AM230" s="136">
        <f>U229</f>
        <v>3</v>
      </c>
      <c r="AN230" s="136">
        <f>X229</f>
        <v>3</v>
      </c>
      <c r="AO230" s="136">
        <f>AA229</f>
        <v>3</v>
      </c>
      <c r="AP230" s="136">
        <f>AD229</f>
        <v>0</v>
      </c>
    </row>
    <row r="231" spans="1:42" ht="12" customHeight="1" x14ac:dyDescent="0.4">
      <c r="A231" s="142"/>
      <c r="B231" s="142"/>
      <c r="C231" s="143"/>
      <c r="D231" s="143"/>
      <c r="E231" s="143"/>
      <c r="F231" s="143"/>
      <c r="G231" s="143"/>
      <c r="H231" s="143"/>
      <c r="I231" s="143"/>
      <c r="J231" s="144"/>
      <c r="K231" s="145"/>
      <c r="L231" s="145">
        <v>10</v>
      </c>
      <c r="M231" s="145"/>
      <c r="N231" s="145"/>
      <c r="O231" s="145">
        <v>2</v>
      </c>
      <c r="P231" s="145"/>
      <c r="Q231" s="145"/>
      <c r="R231" s="145">
        <v>1</v>
      </c>
      <c r="S231" s="145"/>
      <c r="T231" s="145"/>
      <c r="U231" s="145">
        <v>2</v>
      </c>
      <c r="V231" s="145"/>
      <c r="W231" s="145"/>
      <c r="X231" s="145">
        <v>2</v>
      </c>
      <c r="Y231" s="145"/>
      <c r="Z231" s="145"/>
      <c r="AA231" s="145">
        <v>2</v>
      </c>
      <c r="AB231" s="145"/>
      <c r="AC231" s="145"/>
      <c r="AD231" s="145">
        <v>1</v>
      </c>
      <c r="AE231" s="145"/>
      <c r="AF231" s="145"/>
      <c r="AH231" s="137" t="str">
        <f t="shared" si="3"/>
        <v/>
      </c>
      <c r="AI231" s="146" t="e">
        <v>#N/A</v>
      </c>
      <c r="AJ231" s="146" t="e">
        <v>#N/A</v>
      </c>
    </row>
    <row r="232" spans="1:42" ht="12" customHeight="1" x14ac:dyDescent="0.4">
      <c r="A232" s="147">
        <v>111</v>
      </c>
      <c r="B232" s="148" t="s">
        <v>696</v>
      </c>
      <c r="C232" s="149">
        <v>18</v>
      </c>
      <c r="D232" s="149">
        <v>3</v>
      </c>
      <c r="E232" s="149">
        <v>3</v>
      </c>
      <c r="F232" s="149">
        <v>3</v>
      </c>
      <c r="G232" s="149">
        <v>3</v>
      </c>
      <c r="H232" s="149">
        <v>2</v>
      </c>
      <c r="I232" s="149">
        <v>2</v>
      </c>
      <c r="J232" s="150">
        <v>0</v>
      </c>
      <c r="K232" s="149">
        <v>2</v>
      </c>
      <c r="L232" s="149">
        <v>457</v>
      </c>
      <c r="M232" s="149">
        <v>226</v>
      </c>
      <c r="N232" s="149">
        <v>231</v>
      </c>
      <c r="O232" s="149">
        <v>88</v>
      </c>
      <c r="P232" s="149">
        <v>56</v>
      </c>
      <c r="Q232" s="149">
        <v>32</v>
      </c>
      <c r="R232" s="149">
        <v>74</v>
      </c>
      <c r="S232" s="149">
        <v>30</v>
      </c>
      <c r="T232" s="149">
        <v>44</v>
      </c>
      <c r="U232" s="149">
        <v>73</v>
      </c>
      <c r="V232" s="149">
        <v>34</v>
      </c>
      <c r="W232" s="149">
        <v>39</v>
      </c>
      <c r="X232" s="149">
        <v>79</v>
      </c>
      <c r="Y232" s="149">
        <v>43</v>
      </c>
      <c r="Z232" s="149">
        <v>36</v>
      </c>
      <c r="AA232" s="149">
        <v>67</v>
      </c>
      <c r="AB232" s="149">
        <v>26</v>
      </c>
      <c r="AC232" s="149">
        <v>41</v>
      </c>
      <c r="AD232" s="149">
        <v>76</v>
      </c>
      <c r="AE232" s="149">
        <v>37</v>
      </c>
      <c r="AF232" s="149">
        <v>39</v>
      </c>
      <c r="AH232" s="137">
        <f t="shared" si="3"/>
        <v>1111</v>
      </c>
      <c r="AI232" s="146" t="s">
        <v>1811</v>
      </c>
      <c r="AJ232" s="146" t="s">
        <v>798</v>
      </c>
      <c r="AK232" s="136">
        <f>O231</f>
        <v>2</v>
      </c>
      <c r="AL232" s="136">
        <f>R231</f>
        <v>1</v>
      </c>
      <c r="AM232" s="136">
        <f>U231</f>
        <v>2</v>
      </c>
      <c r="AN232" s="136">
        <f>X231</f>
        <v>2</v>
      </c>
      <c r="AO232" s="136">
        <f>AA231</f>
        <v>2</v>
      </c>
      <c r="AP232" s="136">
        <f>AD231</f>
        <v>1</v>
      </c>
    </row>
    <row r="233" spans="1:42" ht="12" customHeight="1" x14ac:dyDescent="0.4">
      <c r="A233" s="142"/>
      <c r="B233" s="142"/>
      <c r="C233" s="143"/>
      <c r="D233" s="143"/>
      <c r="E233" s="143"/>
      <c r="F233" s="143"/>
      <c r="G233" s="143"/>
      <c r="H233" s="143"/>
      <c r="I233" s="143"/>
      <c r="J233" s="144"/>
      <c r="K233" s="145"/>
      <c r="L233" s="145">
        <v>11</v>
      </c>
      <c r="M233" s="145"/>
      <c r="N233" s="145"/>
      <c r="O233" s="145">
        <v>3</v>
      </c>
      <c r="P233" s="145"/>
      <c r="Q233" s="145"/>
      <c r="R233" s="145">
        <v>4</v>
      </c>
      <c r="S233" s="145"/>
      <c r="T233" s="145"/>
      <c r="U233" s="145">
        <v>0</v>
      </c>
      <c r="V233" s="145"/>
      <c r="W233" s="145"/>
      <c r="X233" s="145">
        <v>2</v>
      </c>
      <c r="Y233" s="145"/>
      <c r="Z233" s="145"/>
      <c r="AA233" s="145">
        <v>0</v>
      </c>
      <c r="AB233" s="145"/>
      <c r="AC233" s="145"/>
      <c r="AD233" s="145">
        <v>2</v>
      </c>
      <c r="AE233" s="145"/>
      <c r="AF233" s="145"/>
      <c r="AH233" s="137" t="str">
        <f t="shared" si="3"/>
        <v/>
      </c>
      <c r="AI233" s="146" t="e">
        <v>#N/A</v>
      </c>
      <c r="AJ233" s="146" t="e">
        <v>#N/A</v>
      </c>
    </row>
    <row r="234" spans="1:42" ht="12" customHeight="1" x14ac:dyDescent="0.4">
      <c r="A234" s="147">
        <v>112</v>
      </c>
      <c r="B234" s="148" t="s">
        <v>697</v>
      </c>
      <c r="C234" s="149">
        <v>19</v>
      </c>
      <c r="D234" s="149">
        <v>3</v>
      </c>
      <c r="E234" s="149">
        <v>3</v>
      </c>
      <c r="F234" s="149">
        <v>3</v>
      </c>
      <c r="G234" s="149">
        <v>3</v>
      </c>
      <c r="H234" s="149">
        <v>2</v>
      </c>
      <c r="I234" s="149">
        <v>3</v>
      </c>
      <c r="J234" s="150">
        <v>0</v>
      </c>
      <c r="K234" s="149">
        <v>2</v>
      </c>
      <c r="L234" s="149">
        <v>538</v>
      </c>
      <c r="M234" s="149">
        <v>299</v>
      </c>
      <c r="N234" s="149">
        <v>239</v>
      </c>
      <c r="O234" s="149">
        <v>101</v>
      </c>
      <c r="P234" s="149">
        <v>49</v>
      </c>
      <c r="Q234" s="149">
        <v>52</v>
      </c>
      <c r="R234" s="149">
        <v>83</v>
      </c>
      <c r="S234" s="149">
        <v>47</v>
      </c>
      <c r="T234" s="149">
        <v>36</v>
      </c>
      <c r="U234" s="149">
        <v>100</v>
      </c>
      <c r="V234" s="149">
        <v>58</v>
      </c>
      <c r="W234" s="149">
        <v>42</v>
      </c>
      <c r="X234" s="149">
        <v>84</v>
      </c>
      <c r="Y234" s="149">
        <v>54</v>
      </c>
      <c r="Z234" s="149">
        <v>30</v>
      </c>
      <c r="AA234" s="149">
        <v>72</v>
      </c>
      <c r="AB234" s="149">
        <v>41</v>
      </c>
      <c r="AC234" s="149">
        <v>31</v>
      </c>
      <c r="AD234" s="149">
        <v>98</v>
      </c>
      <c r="AE234" s="149">
        <v>50</v>
      </c>
      <c r="AF234" s="149">
        <v>48</v>
      </c>
      <c r="AH234" s="137">
        <f t="shared" si="3"/>
        <v>1112</v>
      </c>
      <c r="AI234" s="146" t="s">
        <v>1812</v>
      </c>
      <c r="AJ234" s="146" t="s">
        <v>798</v>
      </c>
      <c r="AK234" s="136">
        <f>O233</f>
        <v>3</v>
      </c>
      <c r="AL234" s="136">
        <f>R233</f>
        <v>4</v>
      </c>
      <c r="AM234" s="136">
        <f>U233</f>
        <v>0</v>
      </c>
      <c r="AN234" s="136">
        <f>X233</f>
        <v>2</v>
      </c>
      <c r="AO234" s="136">
        <f>AA233</f>
        <v>0</v>
      </c>
      <c r="AP234" s="136">
        <f>AD233</f>
        <v>2</v>
      </c>
    </row>
    <row r="235" spans="1:42" ht="12" customHeight="1" x14ac:dyDescent="0.4">
      <c r="A235" s="142"/>
      <c r="B235" s="142"/>
      <c r="C235" s="143"/>
      <c r="D235" s="143"/>
      <c r="E235" s="143"/>
      <c r="F235" s="143"/>
      <c r="G235" s="143"/>
      <c r="H235" s="143"/>
      <c r="I235" s="143"/>
      <c r="J235" s="144"/>
      <c r="K235" s="145"/>
      <c r="L235" s="145">
        <v>10</v>
      </c>
      <c r="M235" s="145"/>
      <c r="N235" s="145"/>
      <c r="O235" s="145">
        <v>0</v>
      </c>
      <c r="P235" s="145"/>
      <c r="Q235" s="145"/>
      <c r="R235" s="145">
        <v>0</v>
      </c>
      <c r="S235" s="145"/>
      <c r="T235" s="145"/>
      <c r="U235" s="145">
        <v>1</v>
      </c>
      <c r="V235" s="145"/>
      <c r="W235" s="145"/>
      <c r="X235" s="145">
        <v>4</v>
      </c>
      <c r="Y235" s="145"/>
      <c r="Z235" s="145"/>
      <c r="AA235" s="145">
        <v>1</v>
      </c>
      <c r="AB235" s="145"/>
      <c r="AC235" s="145"/>
      <c r="AD235" s="145">
        <v>4</v>
      </c>
      <c r="AE235" s="145"/>
      <c r="AF235" s="145"/>
      <c r="AH235" s="137" t="str">
        <f t="shared" si="3"/>
        <v/>
      </c>
      <c r="AI235" s="146" t="e">
        <v>#N/A</v>
      </c>
      <c r="AJ235" s="146" t="e">
        <v>#N/A</v>
      </c>
    </row>
    <row r="236" spans="1:42" ht="12" customHeight="1" x14ac:dyDescent="0.4">
      <c r="A236" s="147">
        <v>113</v>
      </c>
      <c r="B236" s="148" t="s">
        <v>698</v>
      </c>
      <c r="C236" s="149">
        <v>15</v>
      </c>
      <c r="D236" s="149">
        <v>2</v>
      </c>
      <c r="E236" s="149">
        <v>3</v>
      </c>
      <c r="F236" s="149">
        <v>2</v>
      </c>
      <c r="G236" s="149">
        <v>2</v>
      </c>
      <c r="H236" s="149">
        <v>2</v>
      </c>
      <c r="I236" s="149">
        <v>2</v>
      </c>
      <c r="J236" s="150">
        <v>0</v>
      </c>
      <c r="K236" s="149">
        <v>2</v>
      </c>
      <c r="L236" s="149">
        <v>422</v>
      </c>
      <c r="M236" s="149">
        <v>204</v>
      </c>
      <c r="N236" s="149">
        <v>218</v>
      </c>
      <c r="O236" s="149">
        <v>60</v>
      </c>
      <c r="P236" s="149">
        <v>25</v>
      </c>
      <c r="Q236" s="149">
        <v>35</v>
      </c>
      <c r="R236" s="149">
        <v>72</v>
      </c>
      <c r="S236" s="149">
        <v>38</v>
      </c>
      <c r="T236" s="149">
        <v>34</v>
      </c>
      <c r="U236" s="149">
        <v>71</v>
      </c>
      <c r="V236" s="149">
        <v>31</v>
      </c>
      <c r="W236" s="149">
        <v>40</v>
      </c>
      <c r="X236" s="149">
        <v>67</v>
      </c>
      <c r="Y236" s="149">
        <v>35</v>
      </c>
      <c r="Z236" s="149">
        <v>32</v>
      </c>
      <c r="AA236" s="149">
        <v>69</v>
      </c>
      <c r="AB236" s="149">
        <v>32</v>
      </c>
      <c r="AC236" s="149">
        <v>37</v>
      </c>
      <c r="AD236" s="149">
        <v>83</v>
      </c>
      <c r="AE236" s="149">
        <v>43</v>
      </c>
      <c r="AF236" s="149">
        <v>40</v>
      </c>
      <c r="AH236" s="137">
        <f t="shared" si="3"/>
        <v>1113</v>
      </c>
      <c r="AI236" s="146" t="s">
        <v>1813</v>
      </c>
      <c r="AJ236" s="146" t="s">
        <v>324</v>
      </c>
      <c r="AK236" s="136">
        <f>O235</f>
        <v>0</v>
      </c>
      <c r="AL236" s="136">
        <f>R235</f>
        <v>0</v>
      </c>
      <c r="AM236" s="136">
        <f>U235</f>
        <v>1</v>
      </c>
      <c r="AN236" s="136">
        <f>X235</f>
        <v>4</v>
      </c>
      <c r="AO236" s="136">
        <f>AA235</f>
        <v>1</v>
      </c>
      <c r="AP236" s="136">
        <f>AD235</f>
        <v>4</v>
      </c>
    </row>
    <row r="237" spans="1:42" ht="12" customHeight="1" x14ac:dyDescent="0.4">
      <c r="A237" s="142"/>
      <c r="B237" s="142"/>
      <c r="C237" s="143"/>
      <c r="D237" s="143"/>
      <c r="E237" s="143"/>
      <c r="F237" s="143"/>
      <c r="G237" s="143"/>
      <c r="H237" s="143"/>
      <c r="I237" s="143"/>
      <c r="J237" s="144"/>
      <c r="K237" s="145"/>
      <c r="L237" s="145">
        <v>4</v>
      </c>
      <c r="M237" s="145"/>
      <c r="N237" s="145"/>
      <c r="O237" s="145">
        <v>0</v>
      </c>
      <c r="P237" s="145"/>
      <c r="Q237" s="145"/>
      <c r="R237" s="145">
        <v>2</v>
      </c>
      <c r="S237" s="145"/>
      <c r="T237" s="145"/>
      <c r="U237" s="145">
        <v>0</v>
      </c>
      <c r="V237" s="145"/>
      <c r="W237" s="145"/>
      <c r="X237" s="145">
        <v>0</v>
      </c>
      <c r="Y237" s="145"/>
      <c r="Z237" s="145"/>
      <c r="AA237" s="145">
        <v>1</v>
      </c>
      <c r="AB237" s="145"/>
      <c r="AC237" s="145"/>
      <c r="AD237" s="145">
        <v>1</v>
      </c>
      <c r="AE237" s="145"/>
      <c r="AF237" s="145"/>
      <c r="AH237" s="137" t="str">
        <f t="shared" si="3"/>
        <v/>
      </c>
      <c r="AI237" s="146" t="e">
        <v>#N/A</v>
      </c>
      <c r="AJ237" s="146" t="e">
        <v>#N/A</v>
      </c>
    </row>
    <row r="238" spans="1:42" ht="12" customHeight="1" x14ac:dyDescent="0.4">
      <c r="A238" s="147">
        <v>114</v>
      </c>
      <c r="B238" s="148" t="s">
        <v>699</v>
      </c>
      <c r="C238" s="149">
        <v>7</v>
      </c>
      <c r="D238" s="149">
        <v>1</v>
      </c>
      <c r="E238" s="149">
        <v>1</v>
      </c>
      <c r="F238" s="149">
        <v>1</v>
      </c>
      <c r="G238" s="149">
        <v>1</v>
      </c>
      <c r="H238" s="149">
        <v>1</v>
      </c>
      <c r="I238" s="149">
        <v>1</v>
      </c>
      <c r="J238" s="150">
        <v>0</v>
      </c>
      <c r="K238" s="149">
        <v>1</v>
      </c>
      <c r="L238" s="149">
        <v>148</v>
      </c>
      <c r="M238" s="149">
        <v>77</v>
      </c>
      <c r="N238" s="149">
        <v>71</v>
      </c>
      <c r="O238" s="149">
        <v>20</v>
      </c>
      <c r="P238" s="149">
        <v>14</v>
      </c>
      <c r="Q238" s="149">
        <v>6</v>
      </c>
      <c r="R238" s="149">
        <v>32</v>
      </c>
      <c r="S238" s="149">
        <v>13</v>
      </c>
      <c r="T238" s="149">
        <v>19</v>
      </c>
      <c r="U238" s="149">
        <v>16</v>
      </c>
      <c r="V238" s="149">
        <v>6</v>
      </c>
      <c r="W238" s="149">
        <v>10</v>
      </c>
      <c r="X238" s="149">
        <v>26</v>
      </c>
      <c r="Y238" s="149">
        <v>16</v>
      </c>
      <c r="Z238" s="149">
        <v>10</v>
      </c>
      <c r="AA238" s="149">
        <v>30</v>
      </c>
      <c r="AB238" s="149">
        <v>15</v>
      </c>
      <c r="AC238" s="149">
        <v>15</v>
      </c>
      <c r="AD238" s="149">
        <v>24</v>
      </c>
      <c r="AE238" s="149">
        <v>13</v>
      </c>
      <c r="AF238" s="149">
        <v>11</v>
      </c>
      <c r="AH238" s="137">
        <f t="shared" si="3"/>
        <v>1114</v>
      </c>
      <c r="AI238" s="146" t="s">
        <v>1814</v>
      </c>
      <c r="AJ238" s="146" t="s">
        <v>800</v>
      </c>
      <c r="AK238" s="136">
        <f>O237</f>
        <v>0</v>
      </c>
      <c r="AL238" s="136">
        <f>R237</f>
        <v>2</v>
      </c>
      <c r="AM238" s="136">
        <f>U237</f>
        <v>0</v>
      </c>
      <c r="AN238" s="136">
        <f>X237</f>
        <v>0</v>
      </c>
      <c r="AO238" s="136">
        <f>AA237</f>
        <v>1</v>
      </c>
      <c r="AP238" s="136">
        <f>AD237</f>
        <v>1</v>
      </c>
    </row>
    <row r="239" spans="1:42" ht="12" customHeight="1" x14ac:dyDescent="0.4">
      <c r="A239" s="142"/>
      <c r="B239" s="142"/>
      <c r="C239" s="143"/>
      <c r="D239" s="143"/>
      <c r="E239" s="143"/>
      <c r="F239" s="143"/>
      <c r="G239" s="143"/>
      <c r="H239" s="143"/>
      <c r="I239" s="143"/>
      <c r="J239" s="144"/>
      <c r="K239" s="145"/>
      <c r="L239" s="145">
        <v>7</v>
      </c>
      <c r="M239" s="145"/>
      <c r="N239" s="145"/>
      <c r="O239" s="145">
        <v>1</v>
      </c>
      <c r="P239" s="145"/>
      <c r="Q239" s="145"/>
      <c r="R239" s="145">
        <v>1</v>
      </c>
      <c r="S239" s="145"/>
      <c r="T239" s="145"/>
      <c r="U239" s="145">
        <v>2</v>
      </c>
      <c r="V239" s="145"/>
      <c r="W239" s="145"/>
      <c r="X239" s="145">
        <v>0</v>
      </c>
      <c r="Y239" s="145"/>
      <c r="Z239" s="145"/>
      <c r="AA239" s="145">
        <v>2</v>
      </c>
      <c r="AB239" s="145"/>
      <c r="AC239" s="145"/>
      <c r="AD239" s="145">
        <v>1</v>
      </c>
      <c r="AE239" s="145"/>
      <c r="AF239" s="145"/>
      <c r="AH239" s="137" t="str">
        <f t="shared" si="3"/>
        <v/>
      </c>
      <c r="AI239" s="146" t="e">
        <v>#N/A</v>
      </c>
      <c r="AJ239" s="146" t="e">
        <v>#N/A</v>
      </c>
    </row>
    <row r="240" spans="1:42" ht="12" customHeight="1" x14ac:dyDescent="0.4">
      <c r="A240" s="147">
        <v>115</v>
      </c>
      <c r="B240" s="148" t="s">
        <v>700</v>
      </c>
      <c r="C240" s="149">
        <v>19</v>
      </c>
      <c r="D240" s="149">
        <v>3</v>
      </c>
      <c r="E240" s="149">
        <v>3</v>
      </c>
      <c r="F240" s="149">
        <v>3</v>
      </c>
      <c r="G240" s="149">
        <v>3</v>
      </c>
      <c r="H240" s="149">
        <v>3</v>
      </c>
      <c r="I240" s="149">
        <v>3</v>
      </c>
      <c r="J240" s="150">
        <v>0</v>
      </c>
      <c r="K240" s="149">
        <v>1</v>
      </c>
      <c r="L240" s="149">
        <v>569</v>
      </c>
      <c r="M240" s="149">
        <v>285</v>
      </c>
      <c r="N240" s="149">
        <v>284</v>
      </c>
      <c r="O240" s="149">
        <v>89</v>
      </c>
      <c r="P240" s="149">
        <v>41</v>
      </c>
      <c r="Q240" s="149">
        <v>48</v>
      </c>
      <c r="R240" s="149">
        <v>106</v>
      </c>
      <c r="S240" s="149">
        <v>42</v>
      </c>
      <c r="T240" s="149">
        <v>64</v>
      </c>
      <c r="U240" s="149">
        <v>91</v>
      </c>
      <c r="V240" s="149">
        <v>52</v>
      </c>
      <c r="W240" s="149">
        <v>39</v>
      </c>
      <c r="X240" s="149">
        <v>95</v>
      </c>
      <c r="Y240" s="149">
        <v>53</v>
      </c>
      <c r="Z240" s="149">
        <v>42</v>
      </c>
      <c r="AA240" s="149">
        <v>99</v>
      </c>
      <c r="AB240" s="149">
        <v>45</v>
      </c>
      <c r="AC240" s="149">
        <v>54</v>
      </c>
      <c r="AD240" s="149">
        <v>89</v>
      </c>
      <c r="AE240" s="149">
        <v>52</v>
      </c>
      <c r="AF240" s="149">
        <v>37</v>
      </c>
      <c r="AH240" s="137">
        <f t="shared" si="3"/>
        <v>1115</v>
      </c>
      <c r="AI240" s="146" t="s">
        <v>1815</v>
      </c>
      <c r="AJ240" s="146" t="s">
        <v>800</v>
      </c>
      <c r="AK240" s="136">
        <f>O239</f>
        <v>1</v>
      </c>
      <c r="AL240" s="136">
        <f>R239</f>
        <v>1</v>
      </c>
      <c r="AM240" s="136">
        <f>U239</f>
        <v>2</v>
      </c>
      <c r="AN240" s="136">
        <f>X239</f>
        <v>0</v>
      </c>
      <c r="AO240" s="136">
        <f>AA239</f>
        <v>2</v>
      </c>
      <c r="AP240" s="136">
        <f>AD239</f>
        <v>1</v>
      </c>
    </row>
    <row r="241" spans="1:42" ht="12" customHeight="1" x14ac:dyDescent="0.4">
      <c r="A241" s="142"/>
      <c r="B241" s="142"/>
      <c r="C241" s="143"/>
      <c r="D241" s="143"/>
      <c r="E241" s="143"/>
      <c r="F241" s="143"/>
      <c r="G241" s="143"/>
      <c r="H241" s="143"/>
      <c r="I241" s="143"/>
      <c r="J241" s="144"/>
      <c r="K241" s="145"/>
      <c r="L241" s="145">
        <v>4</v>
      </c>
      <c r="M241" s="145"/>
      <c r="N241" s="145"/>
      <c r="O241" s="145">
        <v>0</v>
      </c>
      <c r="P241" s="145"/>
      <c r="Q241" s="145"/>
      <c r="R241" s="145">
        <v>3</v>
      </c>
      <c r="S241" s="145"/>
      <c r="T241" s="145"/>
      <c r="U241" s="145">
        <v>0</v>
      </c>
      <c r="V241" s="145"/>
      <c r="W241" s="145"/>
      <c r="X241" s="145">
        <v>0</v>
      </c>
      <c r="Y241" s="145"/>
      <c r="Z241" s="145"/>
      <c r="AA241" s="145">
        <v>0</v>
      </c>
      <c r="AB241" s="145"/>
      <c r="AC241" s="145"/>
      <c r="AD241" s="145">
        <v>1</v>
      </c>
      <c r="AE241" s="145"/>
      <c r="AF241" s="145"/>
      <c r="AH241" s="137" t="str">
        <f t="shared" si="3"/>
        <v/>
      </c>
      <c r="AI241" s="146" t="e">
        <v>#N/A</v>
      </c>
      <c r="AJ241" s="146" t="e">
        <v>#N/A</v>
      </c>
    </row>
    <row r="242" spans="1:42" ht="12" customHeight="1" x14ac:dyDescent="0.4">
      <c r="A242" s="147">
        <v>116</v>
      </c>
      <c r="B242" s="148" t="s">
        <v>701</v>
      </c>
      <c r="C242" s="149">
        <v>15</v>
      </c>
      <c r="D242" s="149">
        <v>2</v>
      </c>
      <c r="E242" s="149">
        <v>2</v>
      </c>
      <c r="F242" s="149">
        <v>3</v>
      </c>
      <c r="G242" s="149">
        <v>2</v>
      </c>
      <c r="H242" s="149">
        <v>3</v>
      </c>
      <c r="I242" s="149">
        <v>2</v>
      </c>
      <c r="J242" s="150">
        <v>0</v>
      </c>
      <c r="K242" s="149">
        <v>1</v>
      </c>
      <c r="L242" s="149">
        <v>454</v>
      </c>
      <c r="M242" s="149">
        <v>222</v>
      </c>
      <c r="N242" s="149">
        <v>232</v>
      </c>
      <c r="O242" s="149">
        <v>65</v>
      </c>
      <c r="P242" s="149">
        <v>33</v>
      </c>
      <c r="Q242" s="149">
        <v>32</v>
      </c>
      <c r="R242" s="149">
        <v>72</v>
      </c>
      <c r="S242" s="149">
        <v>35</v>
      </c>
      <c r="T242" s="149">
        <v>37</v>
      </c>
      <c r="U242" s="149">
        <v>86</v>
      </c>
      <c r="V242" s="149">
        <v>40</v>
      </c>
      <c r="W242" s="149">
        <v>46</v>
      </c>
      <c r="X242" s="149">
        <v>70</v>
      </c>
      <c r="Y242" s="149">
        <v>34</v>
      </c>
      <c r="Z242" s="149">
        <v>36</v>
      </c>
      <c r="AA242" s="149">
        <v>84</v>
      </c>
      <c r="AB242" s="149">
        <v>41</v>
      </c>
      <c r="AC242" s="149">
        <v>43</v>
      </c>
      <c r="AD242" s="149">
        <v>77</v>
      </c>
      <c r="AE242" s="149">
        <v>39</v>
      </c>
      <c r="AF242" s="149">
        <v>38</v>
      </c>
      <c r="AH242" s="137">
        <f t="shared" si="3"/>
        <v>1116</v>
      </c>
      <c r="AI242" s="146" t="s">
        <v>1816</v>
      </c>
      <c r="AJ242" s="146" t="s">
        <v>798</v>
      </c>
      <c r="AK242" s="136">
        <f>O241</f>
        <v>0</v>
      </c>
      <c r="AL242" s="136">
        <f>R241</f>
        <v>3</v>
      </c>
      <c r="AM242" s="136">
        <f>U241</f>
        <v>0</v>
      </c>
      <c r="AN242" s="136">
        <f>X241</f>
        <v>0</v>
      </c>
      <c r="AO242" s="136">
        <f>AA241</f>
        <v>0</v>
      </c>
      <c r="AP242" s="136">
        <f>AD241</f>
        <v>1</v>
      </c>
    </row>
    <row r="243" spans="1:42" ht="12" customHeight="1" x14ac:dyDescent="0.4">
      <c r="A243" s="142"/>
      <c r="B243" s="142"/>
      <c r="C243" s="143"/>
      <c r="D243" s="143"/>
      <c r="E243" s="143"/>
      <c r="F243" s="143"/>
      <c r="G243" s="143"/>
      <c r="H243" s="143"/>
      <c r="I243" s="143"/>
      <c r="J243" s="144"/>
      <c r="K243" s="145"/>
      <c r="L243" s="145">
        <v>11</v>
      </c>
      <c r="M243" s="145"/>
      <c r="N243" s="145"/>
      <c r="O243" s="145">
        <v>1</v>
      </c>
      <c r="P243" s="145"/>
      <c r="Q243" s="145"/>
      <c r="R243" s="145">
        <v>0</v>
      </c>
      <c r="S243" s="145"/>
      <c r="T243" s="145"/>
      <c r="U243" s="145">
        <v>2</v>
      </c>
      <c r="V243" s="145"/>
      <c r="W243" s="145"/>
      <c r="X243" s="145">
        <v>4</v>
      </c>
      <c r="Y243" s="145"/>
      <c r="Z243" s="145"/>
      <c r="AA243" s="145">
        <v>1</v>
      </c>
      <c r="AB243" s="145"/>
      <c r="AC243" s="145"/>
      <c r="AD243" s="145">
        <v>3</v>
      </c>
      <c r="AE243" s="145"/>
      <c r="AF243" s="145"/>
      <c r="AH243" s="137" t="str">
        <f t="shared" si="3"/>
        <v/>
      </c>
      <c r="AI243" s="146" t="e">
        <v>#N/A</v>
      </c>
      <c r="AJ243" s="146" t="e">
        <v>#N/A</v>
      </c>
    </row>
    <row r="244" spans="1:42" ht="12" customHeight="1" x14ac:dyDescent="0.4">
      <c r="A244" s="147">
        <v>117</v>
      </c>
      <c r="B244" s="148" t="s">
        <v>702</v>
      </c>
      <c r="C244" s="149">
        <v>21</v>
      </c>
      <c r="D244" s="149">
        <v>3</v>
      </c>
      <c r="E244" s="149">
        <v>3</v>
      </c>
      <c r="F244" s="149">
        <v>4</v>
      </c>
      <c r="G244" s="149">
        <v>3</v>
      </c>
      <c r="H244" s="149">
        <v>3</v>
      </c>
      <c r="I244" s="149">
        <v>3</v>
      </c>
      <c r="J244" s="150">
        <v>0</v>
      </c>
      <c r="K244" s="149">
        <v>2</v>
      </c>
      <c r="L244" s="149">
        <v>596</v>
      </c>
      <c r="M244" s="149">
        <v>311</v>
      </c>
      <c r="N244" s="149">
        <v>285</v>
      </c>
      <c r="O244" s="149">
        <v>92</v>
      </c>
      <c r="P244" s="149">
        <v>47</v>
      </c>
      <c r="Q244" s="149">
        <v>45</v>
      </c>
      <c r="R244" s="149">
        <v>88</v>
      </c>
      <c r="S244" s="149">
        <v>47</v>
      </c>
      <c r="T244" s="149">
        <v>41</v>
      </c>
      <c r="U244" s="149">
        <v>125</v>
      </c>
      <c r="V244" s="149">
        <v>59</v>
      </c>
      <c r="W244" s="149">
        <v>66</v>
      </c>
      <c r="X244" s="149">
        <v>95</v>
      </c>
      <c r="Y244" s="149">
        <v>54</v>
      </c>
      <c r="Z244" s="149">
        <v>41</v>
      </c>
      <c r="AA244" s="149">
        <v>99</v>
      </c>
      <c r="AB244" s="149">
        <v>55</v>
      </c>
      <c r="AC244" s="149">
        <v>44</v>
      </c>
      <c r="AD244" s="149">
        <v>97</v>
      </c>
      <c r="AE244" s="149">
        <v>49</v>
      </c>
      <c r="AF244" s="149">
        <v>48</v>
      </c>
      <c r="AH244" s="137">
        <f t="shared" si="3"/>
        <v>1117</v>
      </c>
      <c r="AI244" s="146" t="s">
        <v>1817</v>
      </c>
      <c r="AJ244" s="146" t="s">
        <v>202</v>
      </c>
      <c r="AK244" s="136">
        <f>O243</f>
        <v>1</v>
      </c>
      <c r="AL244" s="136">
        <f>R243</f>
        <v>0</v>
      </c>
      <c r="AM244" s="136">
        <f>U243</f>
        <v>2</v>
      </c>
      <c r="AN244" s="136">
        <f>X243</f>
        <v>4</v>
      </c>
      <c r="AO244" s="136">
        <f>AA243</f>
        <v>1</v>
      </c>
      <c r="AP244" s="136">
        <f>AD243</f>
        <v>3</v>
      </c>
    </row>
    <row r="245" spans="1:42" ht="12" customHeight="1" x14ac:dyDescent="0.4">
      <c r="A245" s="142"/>
      <c r="B245" s="142"/>
      <c r="C245" s="143"/>
      <c r="D245" s="143"/>
      <c r="E245" s="143"/>
      <c r="F245" s="143"/>
      <c r="G245" s="143"/>
      <c r="H245" s="143"/>
      <c r="I245" s="143"/>
      <c r="J245" s="144"/>
      <c r="K245" s="145"/>
      <c r="L245" s="145">
        <v>11</v>
      </c>
      <c r="M245" s="145"/>
      <c r="N245" s="145"/>
      <c r="O245" s="145">
        <v>3</v>
      </c>
      <c r="P245" s="145"/>
      <c r="Q245" s="145"/>
      <c r="R245" s="145">
        <v>2</v>
      </c>
      <c r="S245" s="145"/>
      <c r="T245" s="145"/>
      <c r="U245" s="145">
        <v>1</v>
      </c>
      <c r="V245" s="145"/>
      <c r="W245" s="145"/>
      <c r="X245" s="145">
        <v>1</v>
      </c>
      <c r="Y245" s="145"/>
      <c r="Z245" s="145"/>
      <c r="AA245" s="145">
        <v>4</v>
      </c>
      <c r="AB245" s="145"/>
      <c r="AC245" s="145"/>
      <c r="AD245" s="145">
        <v>0</v>
      </c>
      <c r="AE245" s="145"/>
      <c r="AF245" s="145"/>
      <c r="AH245" s="137" t="str">
        <f t="shared" si="3"/>
        <v/>
      </c>
      <c r="AI245" s="146" t="e">
        <v>#N/A</v>
      </c>
      <c r="AJ245" s="146" t="e">
        <v>#N/A</v>
      </c>
    </row>
    <row r="246" spans="1:42" ht="12" customHeight="1" x14ac:dyDescent="0.4">
      <c r="A246" s="147">
        <v>118</v>
      </c>
      <c r="B246" s="148" t="s">
        <v>703</v>
      </c>
      <c r="C246" s="149">
        <v>23</v>
      </c>
      <c r="D246" s="149">
        <v>3</v>
      </c>
      <c r="E246" s="149">
        <v>3</v>
      </c>
      <c r="F246" s="149">
        <v>4</v>
      </c>
      <c r="G246" s="149">
        <v>4</v>
      </c>
      <c r="H246" s="149">
        <v>4</v>
      </c>
      <c r="I246" s="149">
        <v>3</v>
      </c>
      <c r="J246" s="150">
        <v>0</v>
      </c>
      <c r="K246" s="149">
        <v>2</v>
      </c>
      <c r="L246" s="149">
        <v>681</v>
      </c>
      <c r="M246" s="149">
        <v>339</v>
      </c>
      <c r="N246" s="149">
        <v>342</v>
      </c>
      <c r="O246" s="149">
        <v>104</v>
      </c>
      <c r="P246" s="149">
        <v>53</v>
      </c>
      <c r="Q246" s="149">
        <v>51</v>
      </c>
      <c r="R246" s="149">
        <v>98</v>
      </c>
      <c r="S246" s="149">
        <v>47</v>
      </c>
      <c r="T246" s="149">
        <v>51</v>
      </c>
      <c r="U246" s="149">
        <v>111</v>
      </c>
      <c r="V246" s="149">
        <v>49</v>
      </c>
      <c r="W246" s="149">
        <v>62</v>
      </c>
      <c r="X246" s="149">
        <v>122</v>
      </c>
      <c r="Y246" s="149">
        <v>65</v>
      </c>
      <c r="Z246" s="149">
        <v>57</v>
      </c>
      <c r="AA246" s="149">
        <v>129</v>
      </c>
      <c r="AB246" s="149">
        <v>70</v>
      </c>
      <c r="AC246" s="149">
        <v>59</v>
      </c>
      <c r="AD246" s="149">
        <v>117</v>
      </c>
      <c r="AE246" s="149">
        <v>55</v>
      </c>
      <c r="AF246" s="149">
        <v>62</v>
      </c>
      <c r="AH246" s="137">
        <f t="shared" si="3"/>
        <v>1118</v>
      </c>
      <c r="AI246" s="146" t="s">
        <v>1818</v>
      </c>
      <c r="AJ246" s="146" t="s">
        <v>800</v>
      </c>
      <c r="AK246" s="136">
        <f>O245</f>
        <v>3</v>
      </c>
      <c r="AL246" s="136">
        <f>R245</f>
        <v>2</v>
      </c>
      <c r="AM246" s="136">
        <f>U245</f>
        <v>1</v>
      </c>
      <c r="AN246" s="136">
        <f>X245</f>
        <v>1</v>
      </c>
      <c r="AO246" s="136">
        <f>AA245</f>
        <v>4</v>
      </c>
      <c r="AP246" s="136">
        <f>AD245</f>
        <v>0</v>
      </c>
    </row>
    <row r="247" spans="1:42" ht="12" customHeight="1" x14ac:dyDescent="0.4">
      <c r="A247" s="142"/>
      <c r="B247" s="142"/>
      <c r="C247" s="143"/>
      <c r="D247" s="143"/>
      <c r="E247" s="143"/>
      <c r="F247" s="143"/>
      <c r="G247" s="143"/>
      <c r="H247" s="143"/>
      <c r="I247" s="143"/>
      <c r="J247" s="144"/>
      <c r="K247" s="145"/>
      <c r="L247" s="145">
        <v>9</v>
      </c>
      <c r="M247" s="145"/>
      <c r="N247" s="145"/>
      <c r="O247" s="145">
        <v>1</v>
      </c>
      <c r="P247" s="145"/>
      <c r="Q247" s="145"/>
      <c r="R247" s="145">
        <v>0</v>
      </c>
      <c r="S247" s="145"/>
      <c r="T247" s="145"/>
      <c r="U247" s="145">
        <v>1</v>
      </c>
      <c r="V247" s="145"/>
      <c r="W247" s="145"/>
      <c r="X247" s="145">
        <v>2</v>
      </c>
      <c r="Y247" s="145"/>
      <c r="Z247" s="145"/>
      <c r="AA247" s="145">
        <v>2</v>
      </c>
      <c r="AB247" s="145"/>
      <c r="AC247" s="145"/>
      <c r="AD247" s="145">
        <v>3</v>
      </c>
      <c r="AE247" s="145"/>
      <c r="AF247" s="145"/>
      <c r="AH247" s="137" t="str">
        <f t="shared" si="3"/>
        <v/>
      </c>
      <c r="AI247" s="146" t="e">
        <v>#N/A</v>
      </c>
      <c r="AJ247" s="146" t="e">
        <v>#N/A</v>
      </c>
    </row>
    <row r="248" spans="1:42" ht="12" customHeight="1" x14ac:dyDescent="0.4">
      <c r="A248" s="147">
        <v>119</v>
      </c>
      <c r="B248" s="148" t="s">
        <v>704</v>
      </c>
      <c r="C248" s="149">
        <v>15</v>
      </c>
      <c r="D248" s="149">
        <v>3</v>
      </c>
      <c r="E248" s="149">
        <v>2</v>
      </c>
      <c r="F248" s="149">
        <v>2</v>
      </c>
      <c r="G248" s="149">
        <v>2</v>
      </c>
      <c r="H248" s="149">
        <v>2</v>
      </c>
      <c r="I248" s="149">
        <v>2</v>
      </c>
      <c r="J248" s="150">
        <v>0</v>
      </c>
      <c r="K248" s="149">
        <v>2</v>
      </c>
      <c r="L248" s="149">
        <v>391</v>
      </c>
      <c r="M248" s="149">
        <v>179</v>
      </c>
      <c r="N248" s="149">
        <v>212</v>
      </c>
      <c r="O248" s="149">
        <v>73</v>
      </c>
      <c r="P248" s="149">
        <v>36</v>
      </c>
      <c r="Q248" s="149">
        <v>37</v>
      </c>
      <c r="R248" s="149">
        <v>49</v>
      </c>
      <c r="S248" s="149">
        <v>24</v>
      </c>
      <c r="T248" s="149">
        <v>25</v>
      </c>
      <c r="U248" s="149">
        <v>63</v>
      </c>
      <c r="V248" s="149">
        <v>31</v>
      </c>
      <c r="W248" s="149">
        <v>32</v>
      </c>
      <c r="X248" s="149">
        <v>57</v>
      </c>
      <c r="Y248" s="149">
        <v>20</v>
      </c>
      <c r="Z248" s="149">
        <v>37</v>
      </c>
      <c r="AA248" s="149">
        <v>76</v>
      </c>
      <c r="AB248" s="149">
        <v>40</v>
      </c>
      <c r="AC248" s="149">
        <v>36</v>
      </c>
      <c r="AD248" s="149">
        <v>73</v>
      </c>
      <c r="AE248" s="149">
        <v>28</v>
      </c>
      <c r="AF248" s="149">
        <v>45</v>
      </c>
      <c r="AH248" s="137">
        <f t="shared" si="3"/>
        <v>1119</v>
      </c>
      <c r="AI248" s="146" t="s">
        <v>1819</v>
      </c>
      <c r="AJ248" s="146" t="s">
        <v>800</v>
      </c>
      <c r="AK248" s="136">
        <f>O247</f>
        <v>1</v>
      </c>
      <c r="AL248" s="136">
        <f>R247</f>
        <v>0</v>
      </c>
      <c r="AM248" s="136">
        <f>U247</f>
        <v>1</v>
      </c>
      <c r="AN248" s="136">
        <f>X247</f>
        <v>2</v>
      </c>
      <c r="AO248" s="136">
        <f>AA247</f>
        <v>2</v>
      </c>
      <c r="AP248" s="136">
        <f>AD247</f>
        <v>3</v>
      </c>
    </row>
    <row r="249" spans="1:42" ht="12" customHeight="1" x14ac:dyDescent="0.4">
      <c r="A249" s="142"/>
      <c r="B249" s="142"/>
      <c r="C249" s="143"/>
      <c r="D249" s="143"/>
      <c r="E249" s="143"/>
      <c r="F249" s="143"/>
      <c r="G249" s="143"/>
      <c r="H249" s="143"/>
      <c r="I249" s="143"/>
      <c r="J249" s="144"/>
      <c r="K249" s="145"/>
      <c r="L249" s="145">
        <v>7</v>
      </c>
      <c r="M249" s="145"/>
      <c r="N249" s="145"/>
      <c r="O249" s="145">
        <v>0</v>
      </c>
      <c r="P249" s="145"/>
      <c r="Q249" s="145"/>
      <c r="R249" s="145">
        <v>1</v>
      </c>
      <c r="S249" s="145"/>
      <c r="T249" s="145"/>
      <c r="U249" s="145">
        <v>2</v>
      </c>
      <c r="V249" s="145"/>
      <c r="W249" s="145"/>
      <c r="X249" s="145">
        <v>1</v>
      </c>
      <c r="Y249" s="145"/>
      <c r="Z249" s="145"/>
      <c r="AA249" s="145">
        <v>1</v>
      </c>
      <c r="AB249" s="145"/>
      <c r="AC249" s="145"/>
      <c r="AD249" s="145">
        <v>2</v>
      </c>
      <c r="AE249" s="145"/>
      <c r="AF249" s="145"/>
      <c r="AH249" s="137" t="str">
        <f t="shared" si="3"/>
        <v/>
      </c>
      <c r="AI249" s="146" t="e">
        <v>#N/A</v>
      </c>
      <c r="AJ249" s="146" t="e">
        <v>#N/A</v>
      </c>
    </row>
    <row r="250" spans="1:42" ht="12" customHeight="1" x14ac:dyDescent="0.4">
      <c r="A250" s="147">
        <v>120</v>
      </c>
      <c r="B250" s="148" t="s">
        <v>705</v>
      </c>
      <c r="C250" s="149">
        <v>21</v>
      </c>
      <c r="D250" s="149">
        <v>3</v>
      </c>
      <c r="E250" s="149">
        <v>4</v>
      </c>
      <c r="F250" s="149">
        <v>3</v>
      </c>
      <c r="G250" s="149">
        <v>4</v>
      </c>
      <c r="H250" s="149">
        <v>3</v>
      </c>
      <c r="I250" s="149">
        <v>3</v>
      </c>
      <c r="J250" s="150">
        <v>0</v>
      </c>
      <c r="K250" s="149">
        <v>1</v>
      </c>
      <c r="L250" s="149">
        <v>603</v>
      </c>
      <c r="M250" s="149">
        <v>302</v>
      </c>
      <c r="N250" s="149">
        <v>301</v>
      </c>
      <c r="O250" s="149">
        <v>82</v>
      </c>
      <c r="P250" s="149">
        <v>44</v>
      </c>
      <c r="Q250" s="149">
        <v>38</v>
      </c>
      <c r="R250" s="149">
        <v>110</v>
      </c>
      <c r="S250" s="149">
        <v>51</v>
      </c>
      <c r="T250" s="149">
        <v>59</v>
      </c>
      <c r="U250" s="149">
        <v>100</v>
      </c>
      <c r="V250" s="149">
        <v>45</v>
      </c>
      <c r="W250" s="149">
        <v>55</v>
      </c>
      <c r="X250" s="149">
        <v>109</v>
      </c>
      <c r="Y250" s="149">
        <v>51</v>
      </c>
      <c r="Z250" s="149">
        <v>58</v>
      </c>
      <c r="AA250" s="149">
        <v>98</v>
      </c>
      <c r="AB250" s="149">
        <v>52</v>
      </c>
      <c r="AC250" s="149">
        <v>46</v>
      </c>
      <c r="AD250" s="149">
        <v>104</v>
      </c>
      <c r="AE250" s="149">
        <v>59</v>
      </c>
      <c r="AF250" s="149">
        <v>45</v>
      </c>
      <c r="AH250" s="137">
        <f t="shared" si="3"/>
        <v>1120</v>
      </c>
      <c r="AI250" s="146" t="s">
        <v>1820</v>
      </c>
      <c r="AJ250" s="146" t="s">
        <v>224</v>
      </c>
      <c r="AK250" s="136">
        <f>O249</f>
        <v>0</v>
      </c>
      <c r="AL250" s="136">
        <f>R249</f>
        <v>1</v>
      </c>
      <c r="AM250" s="136">
        <f>U249</f>
        <v>2</v>
      </c>
      <c r="AN250" s="136">
        <f>X249</f>
        <v>1</v>
      </c>
      <c r="AO250" s="136">
        <f>AA249</f>
        <v>1</v>
      </c>
      <c r="AP250" s="136">
        <f>AD249</f>
        <v>2</v>
      </c>
    </row>
    <row r="251" spans="1:42" ht="12" customHeight="1" x14ac:dyDescent="0.4">
      <c r="A251" s="142"/>
      <c r="B251" s="142"/>
      <c r="C251" s="143"/>
      <c r="D251" s="143"/>
      <c r="E251" s="143"/>
      <c r="F251" s="143"/>
      <c r="G251" s="143"/>
      <c r="H251" s="143"/>
      <c r="I251" s="143"/>
      <c r="J251" s="144"/>
      <c r="K251" s="145"/>
      <c r="L251" s="145">
        <v>5</v>
      </c>
      <c r="M251" s="145"/>
      <c r="N251" s="145"/>
      <c r="O251" s="145">
        <v>1</v>
      </c>
      <c r="P251" s="145"/>
      <c r="Q251" s="145"/>
      <c r="R251" s="145">
        <v>0</v>
      </c>
      <c r="S251" s="145"/>
      <c r="T251" s="145"/>
      <c r="U251" s="145">
        <v>1</v>
      </c>
      <c r="V251" s="145"/>
      <c r="W251" s="145"/>
      <c r="X251" s="145">
        <v>0</v>
      </c>
      <c r="Y251" s="145"/>
      <c r="Z251" s="145"/>
      <c r="AA251" s="145">
        <v>2</v>
      </c>
      <c r="AB251" s="145"/>
      <c r="AC251" s="145"/>
      <c r="AD251" s="145">
        <v>1</v>
      </c>
      <c r="AE251" s="145"/>
      <c r="AF251" s="145"/>
      <c r="AH251" s="137" t="str">
        <f t="shared" si="3"/>
        <v/>
      </c>
      <c r="AI251" s="146" t="e">
        <v>#N/A</v>
      </c>
      <c r="AJ251" s="146" t="e">
        <v>#N/A</v>
      </c>
    </row>
    <row r="252" spans="1:42" ht="12" customHeight="1" x14ac:dyDescent="0.4">
      <c r="A252" s="147">
        <v>121</v>
      </c>
      <c r="B252" s="148" t="s">
        <v>706</v>
      </c>
      <c r="C252" s="149">
        <v>17</v>
      </c>
      <c r="D252" s="149">
        <v>3</v>
      </c>
      <c r="E252" s="149">
        <v>3</v>
      </c>
      <c r="F252" s="149">
        <v>3</v>
      </c>
      <c r="G252" s="149">
        <v>3</v>
      </c>
      <c r="H252" s="149">
        <v>2</v>
      </c>
      <c r="I252" s="149">
        <v>2</v>
      </c>
      <c r="J252" s="150">
        <v>0</v>
      </c>
      <c r="K252" s="149">
        <v>1</v>
      </c>
      <c r="L252" s="149">
        <v>492</v>
      </c>
      <c r="M252" s="149">
        <v>252</v>
      </c>
      <c r="N252" s="149">
        <v>240</v>
      </c>
      <c r="O252" s="149">
        <v>79</v>
      </c>
      <c r="P252" s="149">
        <v>48</v>
      </c>
      <c r="Q252" s="149">
        <v>31</v>
      </c>
      <c r="R252" s="149">
        <v>77</v>
      </c>
      <c r="S252" s="149">
        <v>43</v>
      </c>
      <c r="T252" s="149">
        <v>34</v>
      </c>
      <c r="U252" s="149">
        <v>97</v>
      </c>
      <c r="V252" s="149">
        <v>45</v>
      </c>
      <c r="W252" s="149">
        <v>52</v>
      </c>
      <c r="X252" s="149">
        <v>81</v>
      </c>
      <c r="Y252" s="149">
        <v>41</v>
      </c>
      <c r="Z252" s="149">
        <v>40</v>
      </c>
      <c r="AA252" s="149">
        <v>78</v>
      </c>
      <c r="AB252" s="149">
        <v>39</v>
      </c>
      <c r="AC252" s="149">
        <v>39</v>
      </c>
      <c r="AD252" s="149">
        <v>80</v>
      </c>
      <c r="AE252" s="149">
        <v>36</v>
      </c>
      <c r="AF252" s="149">
        <v>44</v>
      </c>
      <c r="AH252" s="137">
        <f t="shared" si="3"/>
        <v>1121</v>
      </c>
      <c r="AI252" s="146" t="s">
        <v>1821</v>
      </c>
      <c r="AJ252" s="146" t="s">
        <v>324</v>
      </c>
      <c r="AK252" s="136">
        <f>O251</f>
        <v>1</v>
      </c>
      <c r="AL252" s="136">
        <f>R251</f>
        <v>0</v>
      </c>
      <c r="AM252" s="136">
        <f>U251</f>
        <v>1</v>
      </c>
      <c r="AN252" s="136">
        <f>X251</f>
        <v>0</v>
      </c>
      <c r="AO252" s="136">
        <f>AA251</f>
        <v>2</v>
      </c>
      <c r="AP252" s="136">
        <f>AD251</f>
        <v>1</v>
      </c>
    </row>
    <row r="253" spans="1:42" ht="12" customHeight="1" x14ac:dyDescent="0.4">
      <c r="A253" s="142"/>
      <c r="B253" s="142"/>
      <c r="C253" s="143"/>
      <c r="D253" s="143"/>
      <c r="E253" s="143"/>
      <c r="F253" s="143"/>
      <c r="G253" s="143"/>
      <c r="H253" s="143"/>
      <c r="I253" s="143"/>
      <c r="J253" s="144"/>
      <c r="K253" s="145"/>
      <c r="L253" s="145">
        <v>18</v>
      </c>
      <c r="M253" s="145"/>
      <c r="N253" s="145"/>
      <c r="O253" s="145">
        <v>5</v>
      </c>
      <c r="P253" s="145"/>
      <c r="Q253" s="145"/>
      <c r="R253" s="145">
        <v>5</v>
      </c>
      <c r="S253" s="145"/>
      <c r="T253" s="145"/>
      <c r="U253" s="145">
        <v>3</v>
      </c>
      <c r="V253" s="145"/>
      <c r="W253" s="145"/>
      <c r="X253" s="145">
        <v>2</v>
      </c>
      <c r="Y253" s="145"/>
      <c r="Z253" s="145"/>
      <c r="AA253" s="145">
        <v>2</v>
      </c>
      <c r="AB253" s="145"/>
      <c r="AC253" s="145"/>
      <c r="AD253" s="145">
        <v>1</v>
      </c>
      <c r="AE253" s="145"/>
      <c r="AF253" s="145"/>
      <c r="AH253" s="137" t="str">
        <f t="shared" si="3"/>
        <v/>
      </c>
      <c r="AI253" s="146" t="e">
        <v>#N/A</v>
      </c>
      <c r="AJ253" s="146" t="e">
        <v>#N/A</v>
      </c>
    </row>
    <row r="254" spans="1:42" ht="12" customHeight="1" x14ac:dyDescent="0.4">
      <c r="A254" s="147">
        <v>122</v>
      </c>
      <c r="B254" s="148" t="s">
        <v>707</v>
      </c>
      <c r="C254" s="149">
        <v>27</v>
      </c>
      <c r="D254" s="149">
        <v>4</v>
      </c>
      <c r="E254" s="149">
        <v>4</v>
      </c>
      <c r="F254" s="149">
        <v>4</v>
      </c>
      <c r="G254" s="149">
        <v>4</v>
      </c>
      <c r="H254" s="149">
        <v>4</v>
      </c>
      <c r="I254" s="149">
        <v>4</v>
      </c>
      <c r="J254" s="150">
        <v>0</v>
      </c>
      <c r="K254" s="149">
        <v>3</v>
      </c>
      <c r="L254" s="149">
        <v>811</v>
      </c>
      <c r="M254" s="149">
        <v>410</v>
      </c>
      <c r="N254" s="149">
        <v>401</v>
      </c>
      <c r="O254" s="149">
        <v>137</v>
      </c>
      <c r="P254" s="149">
        <v>66</v>
      </c>
      <c r="Q254" s="149">
        <v>71</v>
      </c>
      <c r="R254" s="149">
        <v>137</v>
      </c>
      <c r="S254" s="149">
        <v>76</v>
      </c>
      <c r="T254" s="149">
        <v>61</v>
      </c>
      <c r="U254" s="149">
        <v>133</v>
      </c>
      <c r="V254" s="149">
        <v>64</v>
      </c>
      <c r="W254" s="149">
        <v>69</v>
      </c>
      <c r="X254" s="149">
        <v>135</v>
      </c>
      <c r="Y254" s="149">
        <v>72</v>
      </c>
      <c r="Z254" s="149">
        <v>63</v>
      </c>
      <c r="AA254" s="149">
        <v>135</v>
      </c>
      <c r="AB254" s="149">
        <v>64</v>
      </c>
      <c r="AC254" s="149">
        <v>71</v>
      </c>
      <c r="AD254" s="149">
        <v>134</v>
      </c>
      <c r="AE254" s="149">
        <v>68</v>
      </c>
      <c r="AF254" s="149">
        <v>66</v>
      </c>
      <c r="AH254" s="137">
        <f t="shared" si="3"/>
        <v>1122</v>
      </c>
      <c r="AI254" s="146" t="s">
        <v>1822</v>
      </c>
      <c r="AJ254" s="146" t="s">
        <v>795</v>
      </c>
      <c r="AK254" s="136">
        <f>O253</f>
        <v>5</v>
      </c>
      <c r="AL254" s="136">
        <f>R253</f>
        <v>5</v>
      </c>
      <c r="AM254" s="136">
        <f>U253</f>
        <v>3</v>
      </c>
      <c r="AN254" s="136">
        <f>X253</f>
        <v>2</v>
      </c>
      <c r="AO254" s="136">
        <f>AA253</f>
        <v>2</v>
      </c>
      <c r="AP254" s="136">
        <f>AD253</f>
        <v>1</v>
      </c>
    </row>
    <row r="255" spans="1:42" ht="12" customHeight="1" x14ac:dyDescent="0.4">
      <c r="A255" s="142"/>
      <c r="B255" s="142"/>
      <c r="C255" s="143"/>
      <c r="D255" s="143"/>
      <c r="E255" s="143"/>
      <c r="F255" s="143"/>
      <c r="G255" s="143"/>
      <c r="H255" s="143"/>
      <c r="I255" s="143"/>
      <c r="J255" s="144"/>
      <c r="K255" s="145"/>
      <c r="L255" s="145">
        <v>14</v>
      </c>
      <c r="M255" s="145"/>
      <c r="N255" s="145"/>
      <c r="O255" s="145">
        <v>4</v>
      </c>
      <c r="P255" s="145"/>
      <c r="Q255" s="145"/>
      <c r="R255" s="145">
        <v>2</v>
      </c>
      <c r="S255" s="145"/>
      <c r="T255" s="145"/>
      <c r="U255" s="145">
        <v>1</v>
      </c>
      <c r="V255" s="145"/>
      <c r="W255" s="145"/>
      <c r="X255" s="145">
        <v>4</v>
      </c>
      <c r="Y255" s="145"/>
      <c r="Z255" s="145"/>
      <c r="AA255" s="145">
        <v>1</v>
      </c>
      <c r="AB255" s="145"/>
      <c r="AC255" s="145"/>
      <c r="AD255" s="145">
        <v>2</v>
      </c>
      <c r="AE255" s="145"/>
      <c r="AF255" s="145"/>
      <c r="AH255" s="137" t="str">
        <f t="shared" si="3"/>
        <v/>
      </c>
      <c r="AI255" s="146" t="e">
        <v>#N/A</v>
      </c>
      <c r="AJ255" s="146" t="e">
        <v>#N/A</v>
      </c>
    </row>
    <row r="256" spans="1:42" ht="12" customHeight="1" x14ac:dyDescent="0.4">
      <c r="A256" s="147">
        <v>123</v>
      </c>
      <c r="B256" s="148" t="s">
        <v>708</v>
      </c>
      <c r="C256" s="149">
        <v>20</v>
      </c>
      <c r="D256" s="149">
        <v>3</v>
      </c>
      <c r="E256" s="149">
        <v>3</v>
      </c>
      <c r="F256" s="149">
        <v>3</v>
      </c>
      <c r="G256" s="149">
        <v>3</v>
      </c>
      <c r="H256" s="149">
        <v>3</v>
      </c>
      <c r="I256" s="149">
        <v>3</v>
      </c>
      <c r="J256" s="150">
        <v>0</v>
      </c>
      <c r="K256" s="149">
        <v>2</v>
      </c>
      <c r="L256" s="149">
        <v>542</v>
      </c>
      <c r="M256" s="149">
        <v>277</v>
      </c>
      <c r="N256" s="149">
        <v>265</v>
      </c>
      <c r="O256" s="149">
        <v>99</v>
      </c>
      <c r="P256" s="149">
        <v>61</v>
      </c>
      <c r="Q256" s="149">
        <v>38</v>
      </c>
      <c r="R256" s="149">
        <v>84</v>
      </c>
      <c r="S256" s="149">
        <v>42</v>
      </c>
      <c r="T256" s="149">
        <v>42</v>
      </c>
      <c r="U256" s="149">
        <v>81</v>
      </c>
      <c r="V256" s="149">
        <v>38</v>
      </c>
      <c r="W256" s="149">
        <v>43</v>
      </c>
      <c r="X256" s="149">
        <v>103</v>
      </c>
      <c r="Y256" s="149">
        <v>49</v>
      </c>
      <c r="Z256" s="149">
        <v>54</v>
      </c>
      <c r="AA256" s="149">
        <v>85</v>
      </c>
      <c r="AB256" s="149">
        <v>44</v>
      </c>
      <c r="AC256" s="149">
        <v>41</v>
      </c>
      <c r="AD256" s="149">
        <v>90</v>
      </c>
      <c r="AE256" s="149">
        <v>43</v>
      </c>
      <c r="AF256" s="149">
        <v>47</v>
      </c>
      <c r="AH256" s="137">
        <f t="shared" si="3"/>
        <v>1123</v>
      </c>
      <c r="AI256" s="146" t="s">
        <v>1823</v>
      </c>
      <c r="AJ256" s="146" t="s">
        <v>795</v>
      </c>
      <c r="AK256" s="136">
        <f>O255</f>
        <v>4</v>
      </c>
      <c r="AL256" s="136">
        <f>R255</f>
        <v>2</v>
      </c>
      <c r="AM256" s="136">
        <f>U255</f>
        <v>1</v>
      </c>
      <c r="AN256" s="136">
        <f>X255</f>
        <v>4</v>
      </c>
      <c r="AO256" s="136">
        <f>AA255</f>
        <v>1</v>
      </c>
      <c r="AP256" s="136">
        <f>AD255</f>
        <v>2</v>
      </c>
    </row>
    <row r="257" spans="1:42" ht="12" customHeight="1" x14ac:dyDescent="0.4">
      <c r="A257" s="142"/>
      <c r="B257" s="142"/>
      <c r="C257" s="143"/>
      <c r="D257" s="143"/>
      <c r="E257" s="143"/>
      <c r="F257" s="143"/>
      <c r="G257" s="143"/>
      <c r="H257" s="143"/>
      <c r="I257" s="143"/>
      <c r="J257" s="144"/>
      <c r="K257" s="145"/>
      <c r="L257" s="145">
        <v>20</v>
      </c>
      <c r="M257" s="145"/>
      <c r="N257" s="145"/>
      <c r="O257" s="145">
        <v>1</v>
      </c>
      <c r="P257" s="145"/>
      <c r="Q257" s="145"/>
      <c r="R257" s="145">
        <v>1</v>
      </c>
      <c r="S257" s="145"/>
      <c r="T257" s="145"/>
      <c r="U257" s="145">
        <v>5</v>
      </c>
      <c r="V257" s="145"/>
      <c r="W257" s="145"/>
      <c r="X257" s="145">
        <v>8</v>
      </c>
      <c r="Y257" s="145"/>
      <c r="Z257" s="145"/>
      <c r="AA257" s="145">
        <v>2</v>
      </c>
      <c r="AB257" s="145"/>
      <c r="AC257" s="145"/>
      <c r="AD257" s="145">
        <v>3</v>
      </c>
      <c r="AE257" s="145"/>
      <c r="AF257" s="145"/>
      <c r="AH257" s="137" t="str">
        <f t="shared" si="3"/>
        <v/>
      </c>
      <c r="AI257" s="146" t="e">
        <v>#N/A</v>
      </c>
      <c r="AJ257" s="146" t="e">
        <v>#N/A</v>
      </c>
    </row>
    <row r="258" spans="1:42" ht="12" customHeight="1" x14ac:dyDescent="0.4">
      <c r="A258" s="147">
        <v>124</v>
      </c>
      <c r="B258" s="148" t="s">
        <v>709</v>
      </c>
      <c r="C258" s="149">
        <v>27</v>
      </c>
      <c r="D258" s="149">
        <v>4</v>
      </c>
      <c r="E258" s="149">
        <v>4</v>
      </c>
      <c r="F258" s="149">
        <v>4</v>
      </c>
      <c r="G258" s="149">
        <v>4</v>
      </c>
      <c r="H258" s="149">
        <v>3</v>
      </c>
      <c r="I258" s="149">
        <v>4</v>
      </c>
      <c r="J258" s="150">
        <v>0</v>
      </c>
      <c r="K258" s="149">
        <v>4</v>
      </c>
      <c r="L258" s="149">
        <v>715</v>
      </c>
      <c r="M258" s="149">
        <v>357</v>
      </c>
      <c r="N258" s="149">
        <v>358</v>
      </c>
      <c r="O258" s="149">
        <v>108</v>
      </c>
      <c r="P258" s="149">
        <v>53</v>
      </c>
      <c r="Q258" s="149">
        <v>55</v>
      </c>
      <c r="R258" s="149">
        <v>119</v>
      </c>
      <c r="S258" s="149">
        <v>55</v>
      </c>
      <c r="T258" s="149">
        <v>64</v>
      </c>
      <c r="U258" s="149">
        <v>125</v>
      </c>
      <c r="V258" s="149">
        <v>69</v>
      </c>
      <c r="W258" s="149">
        <v>56</v>
      </c>
      <c r="X258" s="149">
        <v>120</v>
      </c>
      <c r="Y258" s="149">
        <v>59</v>
      </c>
      <c r="Z258" s="149">
        <v>61</v>
      </c>
      <c r="AA258" s="149">
        <v>114</v>
      </c>
      <c r="AB258" s="149">
        <v>58</v>
      </c>
      <c r="AC258" s="149">
        <v>56</v>
      </c>
      <c r="AD258" s="149">
        <v>129</v>
      </c>
      <c r="AE258" s="149">
        <v>63</v>
      </c>
      <c r="AF258" s="149">
        <v>66</v>
      </c>
      <c r="AH258" s="137">
        <f t="shared" si="3"/>
        <v>1124</v>
      </c>
      <c r="AI258" s="146" t="s">
        <v>1824</v>
      </c>
      <c r="AJ258" s="146" t="s">
        <v>798</v>
      </c>
      <c r="AK258" s="136">
        <f>O257</f>
        <v>1</v>
      </c>
      <c r="AL258" s="136">
        <f>R257</f>
        <v>1</v>
      </c>
      <c r="AM258" s="136">
        <f>U257</f>
        <v>5</v>
      </c>
      <c r="AN258" s="136">
        <f>X257</f>
        <v>8</v>
      </c>
      <c r="AO258" s="136">
        <f>AA257</f>
        <v>2</v>
      </c>
      <c r="AP258" s="136">
        <f>AD257</f>
        <v>3</v>
      </c>
    </row>
    <row r="259" spans="1:42" ht="12" customHeight="1" x14ac:dyDescent="0.4">
      <c r="A259" s="142"/>
      <c r="B259" s="142"/>
      <c r="C259" s="143"/>
      <c r="D259" s="143"/>
      <c r="E259" s="143"/>
      <c r="F259" s="143"/>
      <c r="G259" s="143"/>
      <c r="H259" s="143"/>
      <c r="I259" s="143"/>
      <c r="J259" s="144"/>
      <c r="K259" s="145"/>
      <c r="L259" s="145">
        <v>7</v>
      </c>
      <c r="M259" s="145"/>
      <c r="N259" s="145"/>
      <c r="O259" s="145">
        <v>2</v>
      </c>
      <c r="P259" s="145"/>
      <c r="Q259" s="145"/>
      <c r="R259" s="145">
        <v>1</v>
      </c>
      <c r="S259" s="145"/>
      <c r="T259" s="145"/>
      <c r="U259" s="145">
        <v>0</v>
      </c>
      <c r="V259" s="145"/>
      <c r="W259" s="145"/>
      <c r="X259" s="145">
        <v>1</v>
      </c>
      <c r="Y259" s="145"/>
      <c r="Z259" s="145"/>
      <c r="AA259" s="145">
        <v>1</v>
      </c>
      <c r="AB259" s="145"/>
      <c r="AC259" s="145"/>
      <c r="AD259" s="145">
        <v>2</v>
      </c>
      <c r="AE259" s="145"/>
      <c r="AF259" s="145"/>
      <c r="AH259" s="137" t="str">
        <f t="shared" si="3"/>
        <v/>
      </c>
      <c r="AI259" s="146" t="e">
        <v>#N/A</v>
      </c>
      <c r="AJ259" s="146" t="e">
        <v>#N/A</v>
      </c>
    </row>
    <row r="260" spans="1:42" ht="12" customHeight="1" x14ac:dyDescent="0.4">
      <c r="A260" s="147">
        <v>125</v>
      </c>
      <c r="B260" s="148" t="s">
        <v>710</v>
      </c>
      <c r="C260" s="149">
        <v>18</v>
      </c>
      <c r="D260" s="149">
        <v>3</v>
      </c>
      <c r="E260" s="149">
        <v>3</v>
      </c>
      <c r="F260" s="149">
        <v>3</v>
      </c>
      <c r="G260" s="149">
        <v>3</v>
      </c>
      <c r="H260" s="149">
        <v>3</v>
      </c>
      <c r="I260" s="149">
        <v>2</v>
      </c>
      <c r="J260" s="150">
        <v>0</v>
      </c>
      <c r="K260" s="149">
        <v>1</v>
      </c>
      <c r="L260" s="149">
        <v>466</v>
      </c>
      <c r="M260" s="149">
        <v>239</v>
      </c>
      <c r="N260" s="149">
        <v>227</v>
      </c>
      <c r="O260" s="149">
        <v>88</v>
      </c>
      <c r="P260" s="149">
        <v>42</v>
      </c>
      <c r="Q260" s="149">
        <v>46</v>
      </c>
      <c r="R260" s="149">
        <v>73</v>
      </c>
      <c r="S260" s="149">
        <v>39</v>
      </c>
      <c r="T260" s="149">
        <v>34</v>
      </c>
      <c r="U260" s="149">
        <v>78</v>
      </c>
      <c r="V260" s="149">
        <v>37</v>
      </c>
      <c r="W260" s="149">
        <v>41</v>
      </c>
      <c r="X260" s="149">
        <v>74</v>
      </c>
      <c r="Y260" s="149">
        <v>39</v>
      </c>
      <c r="Z260" s="149">
        <v>35</v>
      </c>
      <c r="AA260" s="149">
        <v>86</v>
      </c>
      <c r="AB260" s="149">
        <v>45</v>
      </c>
      <c r="AC260" s="149">
        <v>41</v>
      </c>
      <c r="AD260" s="149">
        <v>67</v>
      </c>
      <c r="AE260" s="149">
        <v>37</v>
      </c>
      <c r="AF260" s="149">
        <v>30</v>
      </c>
      <c r="AH260" s="137">
        <f t="shared" si="3"/>
        <v>1125</v>
      </c>
      <c r="AI260" s="146" t="s">
        <v>1825</v>
      </c>
      <c r="AJ260" s="146" t="s">
        <v>798</v>
      </c>
      <c r="AK260" s="136">
        <f>O259</f>
        <v>2</v>
      </c>
      <c r="AL260" s="136">
        <f>R259</f>
        <v>1</v>
      </c>
      <c r="AM260" s="136">
        <f>U259</f>
        <v>0</v>
      </c>
      <c r="AN260" s="136">
        <f>X259</f>
        <v>1</v>
      </c>
      <c r="AO260" s="136">
        <f>AA259</f>
        <v>1</v>
      </c>
      <c r="AP260" s="136">
        <f>AD259</f>
        <v>2</v>
      </c>
    </row>
    <row r="261" spans="1:42" ht="12" customHeight="1" x14ac:dyDescent="0.4">
      <c r="A261" s="142"/>
      <c r="B261" s="142"/>
      <c r="C261" s="143"/>
      <c r="D261" s="143"/>
      <c r="E261" s="143"/>
      <c r="F261" s="143"/>
      <c r="G261" s="143"/>
      <c r="H261" s="143"/>
      <c r="I261" s="143"/>
      <c r="J261" s="144"/>
      <c r="K261" s="145"/>
      <c r="L261" s="145">
        <v>9</v>
      </c>
      <c r="M261" s="145"/>
      <c r="N261" s="145"/>
      <c r="O261" s="145">
        <v>1</v>
      </c>
      <c r="P261" s="145"/>
      <c r="Q261" s="145"/>
      <c r="R261" s="145">
        <v>0</v>
      </c>
      <c r="S261" s="145"/>
      <c r="T261" s="145"/>
      <c r="U261" s="145">
        <v>5</v>
      </c>
      <c r="V261" s="145"/>
      <c r="W261" s="145"/>
      <c r="X261" s="145">
        <v>1</v>
      </c>
      <c r="Y261" s="145"/>
      <c r="Z261" s="145"/>
      <c r="AA261" s="145">
        <v>2</v>
      </c>
      <c r="AB261" s="145"/>
      <c r="AC261" s="145"/>
      <c r="AD261" s="145">
        <v>0</v>
      </c>
      <c r="AE261" s="145"/>
      <c r="AF261" s="145"/>
      <c r="AH261" s="137" t="str">
        <f t="shared" si="3"/>
        <v/>
      </c>
      <c r="AI261" s="146" t="e">
        <v>#N/A</v>
      </c>
      <c r="AJ261" s="146" t="e">
        <v>#N/A</v>
      </c>
    </row>
    <row r="262" spans="1:42" ht="12" customHeight="1" x14ac:dyDescent="0.4">
      <c r="A262" s="147">
        <v>126</v>
      </c>
      <c r="B262" s="148" t="s">
        <v>711</v>
      </c>
      <c r="C262" s="149">
        <v>12</v>
      </c>
      <c r="D262" s="149">
        <v>1</v>
      </c>
      <c r="E262" s="149">
        <v>2</v>
      </c>
      <c r="F262" s="149">
        <v>2</v>
      </c>
      <c r="G262" s="149">
        <v>2</v>
      </c>
      <c r="H262" s="149">
        <v>2</v>
      </c>
      <c r="I262" s="149">
        <v>1</v>
      </c>
      <c r="J262" s="150">
        <v>0</v>
      </c>
      <c r="K262" s="149">
        <v>2</v>
      </c>
      <c r="L262" s="149">
        <v>242</v>
      </c>
      <c r="M262" s="149">
        <v>114</v>
      </c>
      <c r="N262" s="149">
        <v>128</v>
      </c>
      <c r="O262" s="149">
        <v>30</v>
      </c>
      <c r="P262" s="149">
        <v>12</v>
      </c>
      <c r="Q262" s="149">
        <v>18</v>
      </c>
      <c r="R262" s="149">
        <v>37</v>
      </c>
      <c r="S262" s="149">
        <v>17</v>
      </c>
      <c r="T262" s="149">
        <v>20</v>
      </c>
      <c r="U262" s="149">
        <v>44</v>
      </c>
      <c r="V262" s="149">
        <v>26</v>
      </c>
      <c r="W262" s="149">
        <v>18</v>
      </c>
      <c r="X262" s="149">
        <v>47</v>
      </c>
      <c r="Y262" s="149">
        <v>21</v>
      </c>
      <c r="Z262" s="149">
        <v>26</v>
      </c>
      <c r="AA262" s="149">
        <v>44</v>
      </c>
      <c r="AB262" s="149">
        <v>18</v>
      </c>
      <c r="AC262" s="149">
        <v>26</v>
      </c>
      <c r="AD262" s="149">
        <v>40</v>
      </c>
      <c r="AE262" s="149">
        <v>20</v>
      </c>
      <c r="AF262" s="149">
        <v>20</v>
      </c>
      <c r="AH262" s="137">
        <f t="shared" si="3"/>
        <v>1126</v>
      </c>
      <c r="AI262" s="146" t="s">
        <v>1826</v>
      </c>
      <c r="AJ262" s="146" t="s">
        <v>202</v>
      </c>
      <c r="AK262" s="136">
        <f>O261</f>
        <v>1</v>
      </c>
      <c r="AL262" s="136">
        <f>R261</f>
        <v>0</v>
      </c>
      <c r="AM262" s="136">
        <f>U261</f>
        <v>5</v>
      </c>
      <c r="AN262" s="136">
        <f>X261</f>
        <v>1</v>
      </c>
      <c r="AO262" s="136">
        <f>AA261</f>
        <v>2</v>
      </c>
      <c r="AP262" s="136">
        <f>AD261</f>
        <v>0</v>
      </c>
    </row>
    <row r="263" spans="1:42" ht="12" customHeight="1" x14ac:dyDescent="0.4">
      <c r="A263" s="142"/>
      <c r="B263" s="142"/>
      <c r="C263" s="143"/>
      <c r="D263" s="143"/>
      <c r="E263" s="143"/>
      <c r="F263" s="143"/>
      <c r="G263" s="143"/>
      <c r="H263" s="143"/>
      <c r="I263" s="143"/>
      <c r="J263" s="144"/>
      <c r="K263" s="145"/>
      <c r="L263" s="145">
        <v>15</v>
      </c>
      <c r="M263" s="145"/>
      <c r="N263" s="145"/>
      <c r="O263" s="145">
        <v>1</v>
      </c>
      <c r="P263" s="145"/>
      <c r="Q263" s="145"/>
      <c r="R263" s="145">
        <v>5</v>
      </c>
      <c r="S263" s="145"/>
      <c r="T263" s="145"/>
      <c r="U263" s="145">
        <v>3</v>
      </c>
      <c r="V263" s="145"/>
      <c r="W263" s="145"/>
      <c r="X263" s="145">
        <v>1</v>
      </c>
      <c r="Y263" s="145"/>
      <c r="Z263" s="145"/>
      <c r="AA263" s="145">
        <v>3</v>
      </c>
      <c r="AB263" s="145"/>
      <c r="AC263" s="145"/>
      <c r="AD263" s="145">
        <v>2</v>
      </c>
      <c r="AE263" s="145"/>
      <c r="AF263" s="145"/>
      <c r="AH263" s="137" t="str">
        <f t="shared" si="3"/>
        <v/>
      </c>
      <c r="AI263" s="146" t="e">
        <v>#N/A</v>
      </c>
      <c r="AJ263" s="146" t="e">
        <v>#N/A</v>
      </c>
    </row>
    <row r="264" spans="1:42" ht="12" customHeight="1" x14ac:dyDescent="0.4">
      <c r="A264" s="147">
        <v>127</v>
      </c>
      <c r="B264" s="148" t="s">
        <v>712</v>
      </c>
      <c r="C264" s="149">
        <v>10</v>
      </c>
      <c r="D264" s="149">
        <v>1</v>
      </c>
      <c r="E264" s="149">
        <v>2</v>
      </c>
      <c r="F264" s="149">
        <v>1</v>
      </c>
      <c r="G264" s="149">
        <v>1</v>
      </c>
      <c r="H264" s="149">
        <v>2</v>
      </c>
      <c r="I264" s="149">
        <v>1</v>
      </c>
      <c r="J264" s="150">
        <v>0</v>
      </c>
      <c r="K264" s="149">
        <v>2</v>
      </c>
      <c r="L264" s="149">
        <v>206</v>
      </c>
      <c r="M264" s="149">
        <v>103</v>
      </c>
      <c r="N264" s="149">
        <v>103</v>
      </c>
      <c r="O264" s="149">
        <v>23</v>
      </c>
      <c r="P264" s="149">
        <v>14</v>
      </c>
      <c r="Q264" s="149">
        <v>9</v>
      </c>
      <c r="R264" s="149">
        <v>42</v>
      </c>
      <c r="S264" s="149">
        <v>25</v>
      </c>
      <c r="T264" s="149">
        <v>17</v>
      </c>
      <c r="U264" s="149">
        <v>27</v>
      </c>
      <c r="V264" s="149">
        <v>16</v>
      </c>
      <c r="W264" s="149">
        <v>11</v>
      </c>
      <c r="X264" s="149">
        <v>28</v>
      </c>
      <c r="Y264" s="149">
        <v>12</v>
      </c>
      <c r="Z264" s="149">
        <v>16</v>
      </c>
      <c r="AA264" s="149">
        <v>45</v>
      </c>
      <c r="AB264" s="149">
        <v>20</v>
      </c>
      <c r="AC264" s="149">
        <v>25</v>
      </c>
      <c r="AD264" s="149">
        <v>41</v>
      </c>
      <c r="AE264" s="149">
        <v>16</v>
      </c>
      <c r="AF264" s="149">
        <v>25</v>
      </c>
      <c r="AH264" s="137">
        <f t="shared" si="3"/>
        <v>1127</v>
      </c>
      <c r="AI264" s="146" t="s">
        <v>1827</v>
      </c>
      <c r="AJ264" s="146" t="s">
        <v>324</v>
      </c>
      <c r="AK264" s="136">
        <f>O263</f>
        <v>1</v>
      </c>
      <c r="AL264" s="136">
        <f>R263</f>
        <v>5</v>
      </c>
      <c r="AM264" s="136">
        <f>U263</f>
        <v>3</v>
      </c>
      <c r="AN264" s="136">
        <f>X263</f>
        <v>1</v>
      </c>
      <c r="AO264" s="136">
        <f>AA263</f>
        <v>3</v>
      </c>
      <c r="AP264" s="136">
        <f>AD263</f>
        <v>2</v>
      </c>
    </row>
    <row r="265" spans="1:42" ht="12" customHeight="1" x14ac:dyDescent="0.4">
      <c r="A265" s="142"/>
      <c r="B265" s="142"/>
      <c r="C265" s="143"/>
      <c r="D265" s="143"/>
      <c r="E265" s="143"/>
      <c r="F265" s="143"/>
      <c r="G265" s="143"/>
      <c r="H265" s="143"/>
      <c r="I265" s="143"/>
      <c r="J265" s="144"/>
      <c r="K265" s="145"/>
      <c r="L265" s="145">
        <v>14</v>
      </c>
      <c r="M265" s="145"/>
      <c r="N265" s="145"/>
      <c r="O265" s="145">
        <v>3</v>
      </c>
      <c r="P265" s="145"/>
      <c r="Q265" s="145"/>
      <c r="R265" s="145">
        <v>3</v>
      </c>
      <c r="S265" s="145"/>
      <c r="T265" s="145"/>
      <c r="U265" s="145">
        <v>2</v>
      </c>
      <c r="V265" s="145"/>
      <c r="W265" s="145"/>
      <c r="X265" s="145">
        <v>0</v>
      </c>
      <c r="Y265" s="145"/>
      <c r="Z265" s="145"/>
      <c r="AA265" s="145">
        <v>4</v>
      </c>
      <c r="AB265" s="145"/>
      <c r="AC265" s="145"/>
      <c r="AD265" s="145">
        <v>2</v>
      </c>
      <c r="AE265" s="145"/>
      <c r="AF265" s="145"/>
      <c r="AH265" s="137" t="str">
        <f t="shared" ref="AH265:AH317" si="4">IF(ISBLANK(A265),"",1000+A265)</f>
        <v/>
      </c>
      <c r="AI265" s="146" t="e">
        <v>#N/A</v>
      </c>
      <c r="AJ265" s="146" t="e">
        <v>#N/A</v>
      </c>
    </row>
    <row r="266" spans="1:42" ht="12" customHeight="1" x14ac:dyDescent="0.4">
      <c r="A266" s="147">
        <v>128</v>
      </c>
      <c r="B266" s="148" t="s">
        <v>713</v>
      </c>
      <c r="C266" s="149">
        <v>16</v>
      </c>
      <c r="D266" s="149">
        <v>3</v>
      </c>
      <c r="E266" s="149">
        <v>2</v>
      </c>
      <c r="F266" s="149">
        <v>2</v>
      </c>
      <c r="G266" s="149">
        <v>3</v>
      </c>
      <c r="H266" s="149">
        <v>2</v>
      </c>
      <c r="I266" s="149">
        <v>2</v>
      </c>
      <c r="J266" s="150">
        <v>0</v>
      </c>
      <c r="K266" s="149">
        <v>2</v>
      </c>
      <c r="L266" s="149">
        <v>426</v>
      </c>
      <c r="M266" s="149">
        <v>220</v>
      </c>
      <c r="N266" s="149">
        <v>206</v>
      </c>
      <c r="O266" s="149">
        <v>76</v>
      </c>
      <c r="P266" s="149">
        <v>40</v>
      </c>
      <c r="Q266" s="149">
        <v>36</v>
      </c>
      <c r="R266" s="149">
        <v>66</v>
      </c>
      <c r="S266" s="149">
        <v>35</v>
      </c>
      <c r="T266" s="149">
        <v>31</v>
      </c>
      <c r="U266" s="149">
        <v>65</v>
      </c>
      <c r="V266" s="149">
        <v>35</v>
      </c>
      <c r="W266" s="149">
        <v>30</v>
      </c>
      <c r="X266" s="149">
        <v>71</v>
      </c>
      <c r="Y266" s="149">
        <v>38</v>
      </c>
      <c r="Z266" s="149">
        <v>33</v>
      </c>
      <c r="AA266" s="149">
        <v>74</v>
      </c>
      <c r="AB266" s="149">
        <v>39</v>
      </c>
      <c r="AC266" s="149">
        <v>35</v>
      </c>
      <c r="AD266" s="149">
        <v>74</v>
      </c>
      <c r="AE266" s="149">
        <v>33</v>
      </c>
      <c r="AF266" s="149">
        <v>41</v>
      </c>
      <c r="AH266" s="137">
        <f t="shared" si="4"/>
        <v>1128</v>
      </c>
      <c r="AI266" s="146" t="s">
        <v>1828</v>
      </c>
      <c r="AJ266" s="146" t="s">
        <v>800</v>
      </c>
      <c r="AK266" s="136">
        <f>O265</f>
        <v>3</v>
      </c>
      <c r="AL266" s="136">
        <f>R265</f>
        <v>3</v>
      </c>
      <c r="AM266" s="136">
        <f>U265</f>
        <v>2</v>
      </c>
      <c r="AN266" s="136">
        <f>X265</f>
        <v>0</v>
      </c>
      <c r="AO266" s="136">
        <f>AA265</f>
        <v>4</v>
      </c>
      <c r="AP266" s="136">
        <f>AD265</f>
        <v>2</v>
      </c>
    </row>
    <row r="267" spans="1:42" ht="12" customHeight="1" x14ac:dyDescent="0.4">
      <c r="A267" s="142"/>
      <c r="B267" s="142"/>
      <c r="C267" s="143"/>
      <c r="D267" s="143"/>
      <c r="E267" s="143"/>
      <c r="F267" s="143"/>
      <c r="G267" s="143"/>
      <c r="H267" s="143"/>
      <c r="I267" s="143"/>
      <c r="J267" s="144"/>
      <c r="K267" s="145"/>
      <c r="L267" s="145">
        <v>13</v>
      </c>
      <c r="M267" s="145"/>
      <c r="N267" s="145"/>
      <c r="O267" s="145">
        <v>6</v>
      </c>
      <c r="P267" s="145"/>
      <c r="Q267" s="145"/>
      <c r="R267" s="145">
        <v>2</v>
      </c>
      <c r="S267" s="145"/>
      <c r="T267" s="145"/>
      <c r="U267" s="145">
        <v>1</v>
      </c>
      <c r="V267" s="145"/>
      <c r="W267" s="145"/>
      <c r="X267" s="145">
        <v>1</v>
      </c>
      <c r="Y267" s="145"/>
      <c r="Z267" s="145"/>
      <c r="AA267" s="145">
        <v>3</v>
      </c>
      <c r="AB267" s="145"/>
      <c r="AC267" s="145"/>
      <c r="AD267" s="145">
        <v>0</v>
      </c>
      <c r="AE267" s="145"/>
      <c r="AF267" s="145"/>
      <c r="AH267" s="137" t="str">
        <f t="shared" si="4"/>
        <v/>
      </c>
      <c r="AI267" s="146" t="e">
        <v>#N/A</v>
      </c>
      <c r="AJ267" s="146" t="e">
        <v>#N/A</v>
      </c>
    </row>
    <row r="268" spans="1:42" ht="12" customHeight="1" x14ac:dyDescent="0.4">
      <c r="A268" s="147">
        <v>129</v>
      </c>
      <c r="B268" s="148" t="s">
        <v>714</v>
      </c>
      <c r="C268" s="149">
        <v>13</v>
      </c>
      <c r="D268" s="149">
        <v>2</v>
      </c>
      <c r="E268" s="149">
        <v>2</v>
      </c>
      <c r="F268" s="149">
        <v>2</v>
      </c>
      <c r="G268" s="149">
        <v>2</v>
      </c>
      <c r="H268" s="149">
        <v>2</v>
      </c>
      <c r="I268" s="149">
        <v>1</v>
      </c>
      <c r="J268" s="150">
        <v>0</v>
      </c>
      <c r="K268" s="149">
        <v>2</v>
      </c>
      <c r="L268" s="149">
        <v>320</v>
      </c>
      <c r="M268" s="149">
        <v>172</v>
      </c>
      <c r="N268" s="149">
        <v>148</v>
      </c>
      <c r="O268" s="149">
        <v>64</v>
      </c>
      <c r="P268" s="149">
        <v>38</v>
      </c>
      <c r="Q268" s="149">
        <v>26</v>
      </c>
      <c r="R268" s="149">
        <v>58</v>
      </c>
      <c r="S268" s="149">
        <v>30</v>
      </c>
      <c r="T268" s="149">
        <v>28</v>
      </c>
      <c r="U268" s="149">
        <v>64</v>
      </c>
      <c r="V268" s="149">
        <v>32</v>
      </c>
      <c r="W268" s="149">
        <v>32</v>
      </c>
      <c r="X268" s="149">
        <v>47</v>
      </c>
      <c r="Y268" s="149">
        <v>21</v>
      </c>
      <c r="Z268" s="149">
        <v>26</v>
      </c>
      <c r="AA268" s="149">
        <v>52</v>
      </c>
      <c r="AB268" s="149">
        <v>32</v>
      </c>
      <c r="AC268" s="149">
        <v>20</v>
      </c>
      <c r="AD268" s="149">
        <v>35</v>
      </c>
      <c r="AE268" s="149">
        <v>19</v>
      </c>
      <c r="AF268" s="149">
        <v>16</v>
      </c>
      <c r="AH268" s="137">
        <f t="shared" si="4"/>
        <v>1129</v>
      </c>
      <c r="AI268" s="146" t="s">
        <v>1829</v>
      </c>
      <c r="AJ268" s="146" t="s">
        <v>795</v>
      </c>
      <c r="AK268" s="136">
        <f>O267</f>
        <v>6</v>
      </c>
      <c r="AL268" s="136">
        <f>R267</f>
        <v>2</v>
      </c>
      <c r="AM268" s="136">
        <f>U267</f>
        <v>1</v>
      </c>
      <c r="AN268" s="136">
        <f>X267</f>
        <v>1</v>
      </c>
      <c r="AO268" s="136">
        <f>AA267</f>
        <v>3</v>
      </c>
      <c r="AP268" s="136">
        <f>AD267</f>
        <v>0</v>
      </c>
    </row>
    <row r="269" spans="1:42" ht="12" customHeight="1" x14ac:dyDescent="0.4">
      <c r="A269" s="142"/>
      <c r="B269" s="142"/>
      <c r="C269" s="143"/>
      <c r="D269" s="143"/>
      <c r="E269" s="143"/>
      <c r="F269" s="143"/>
      <c r="G269" s="143"/>
      <c r="H269" s="143"/>
      <c r="I269" s="143"/>
      <c r="J269" s="144"/>
      <c r="K269" s="145"/>
      <c r="L269" s="145">
        <v>4</v>
      </c>
      <c r="M269" s="145"/>
      <c r="N269" s="145"/>
      <c r="O269" s="145">
        <v>0</v>
      </c>
      <c r="P269" s="145"/>
      <c r="Q269" s="145"/>
      <c r="R269" s="145">
        <v>1</v>
      </c>
      <c r="S269" s="145"/>
      <c r="T269" s="145"/>
      <c r="U269" s="145">
        <v>2</v>
      </c>
      <c r="V269" s="145"/>
      <c r="W269" s="145"/>
      <c r="X269" s="145">
        <v>0</v>
      </c>
      <c r="Y269" s="145"/>
      <c r="Z269" s="145"/>
      <c r="AA269" s="145">
        <v>1</v>
      </c>
      <c r="AB269" s="145"/>
      <c r="AC269" s="145"/>
      <c r="AD269" s="145">
        <v>0</v>
      </c>
      <c r="AE269" s="145"/>
      <c r="AF269" s="145"/>
      <c r="AH269" s="137" t="str">
        <f t="shared" si="4"/>
        <v/>
      </c>
      <c r="AI269" s="146" t="e">
        <v>#N/A</v>
      </c>
      <c r="AJ269" s="146" t="e">
        <v>#N/A</v>
      </c>
    </row>
    <row r="270" spans="1:42" ht="12" customHeight="1" x14ac:dyDescent="0.4">
      <c r="A270" s="147">
        <v>130</v>
      </c>
      <c r="B270" s="148" t="s">
        <v>715</v>
      </c>
      <c r="C270" s="149">
        <v>18</v>
      </c>
      <c r="D270" s="149">
        <v>3</v>
      </c>
      <c r="E270" s="149">
        <v>3</v>
      </c>
      <c r="F270" s="149">
        <v>3</v>
      </c>
      <c r="G270" s="149">
        <v>3</v>
      </c>
      <c r="H270" s="149">
        <v>2</v>
      </c>
      <c r="I270" s="149">
        <v>3</v>
      </c>
      <c r="J270" s="150">
        <v>0</v>
      </c>
      <c r="K270" s="149">
        <v>1</v>
      </c>
      <c r="L270" s="149">
        <v>524</v>
      </c>
      <c r="M270" s="149">
        <v>260</v>
      </c>
      <c r="N270" s="149">
        <v>264</v>
      </c>
      <c r="O270" s="149">
        <v>85</v>
      </c>
      <c r="P270" s="149">
        <v>44</v>
      </c>
      <c r="Q270" s="149">
        <v>41</v>
      </c>
      <c r="R270" s="149">
        <v>78</v>
      </c>
      <c r="S270" s="149">
        <v>38</v>
      </c>
      <c r="T270" s="149">
        <v>40</v>
      </c>
      <c r="U270" s="149">
        <v>96</v>
      </c>
      <c r="V270" s="149">
        <v>46</v>
      </c>
      <c r="W270" s="149">
        <v>50</v>
      </c>
      <c r="X270" s="149">
        <v>102</v>
      </c>
      <c r="Y270" s="149">
        <v>47</v>
      </c>
      <c r="Z270" s="149">
        <v>55</v>
      </c>
      <c r="AA270" s="149">
        <v>77</v>
      </c>
      <c r="AB270" s="149">
        <v>38</v>
      </c>
      <c r="AC270" s="149">
        <v>39</v>
      </c>
      <c r="AD270" s="149">
        <v>86</v>
      </c>
      <c r="AE270" s="149">
        <v>47</v>
      </c>
      <c r="AF270" s="149">
        <v>39</v>
      </c>
      <c r="AH270" s="137">
        <f t="shared" si="4"/>
        <v>1130</v>
      </c>
      <c r="AI270" s="146" t="s">
        <v>1830</v>
      </c>
      <c r="AJ270" s="146" t="s">
        <v>798</v>
      </c>
      <c r="AK270" s="136">
        <f>O269</f>
        <v>0</v>
      </c>
      <c r="AL270" s="136">
        <f>R269</f>
        <v>1</v>
      </c>
      <c r="AM270" s="136">
        <f>U269</f>
        <v>2</v>
      </c>
      <c r="AN270" s="136">
        <f>X269</f>
        <v>0</v>
      </c>
      <c r="AO270" s="136">
        <f>AA269</f>
        <v>1</v>
      </c>
      <c r="AP270" s="136">
        <f>AD269</f>
        <v>0</v>
      </c>
    </row>
    <row r="271" spans="1:42" ht="12" customHeight="1" x14ac:dyDescent="0.4">
      <c r="A271" s="142"/>
      <c r="B271" s="142"/>
      <c r="C271" s="143"/>
      <c r="D271" s="143"/>
      <c r="E271" s="143"/>
      <c r="F271" s="143"/>
      <c r="G271" s="143"/>
      <c r="H271" s="143"/>
      <c r="I271" s="143"/>
      <c r="J271" s="144"/>
      <c r="K271" s="145"/>
      <c r="L271" s="145">
        <v>2</v>
      </c>
      <c r="M271" s="145"/>
      <c r="N271" s="145"/>
      <c r="O271" s="145">
        <v>0</v>
      </c>
      <c r="P271" s="145"/>
      <c r="Q271" s="145"/>
      <c r="R271" s="145">
        <v>1</v>
      </c>
      <c r="S271" s="145"/>
      <c r="T271" s="145"/>
      <c r="U271" s="145">
        <v>1</v>
      </c>
      <c r="V271" s="145"/>
      <c r="W271" s="145"/>
      <c r="X271" s="145">
        <v>0</v>
      </c>
      <c r="Y271" s="145"/>
      <c r="Z271" s="145"/>
      <c r="AA271" s="145">
        <v>0</v>
      </c>
      <c r="AB271" s="145"/>
      <c r="AC271" s="145"/>
      <c r="AD271" s="145">
        <v>0</v>
      </c>
      <c r="AE271" s="145"/>
      <c r="AF271" s="145"/>
      <c r="AH271" s="137" t="str">
        <f t="shared" si="4"/>
        <v/>
      </c>
      <c r="AI271" s="146" t="e">
        <v>#N/A</v>
      </c>
      <c r="AJ271" s="146" t="e">
        <v>#N/A</v>
      </c>
    </row>
    <row r="272" spans="1:42" ht="12" customHeight="1" x14ac:dyDescent="0.4">
      <c r="A272" s="147">
        <v>131</v>
      </c>
      <c r="B272" s="148" t="s">
        <v>716</v>
      </c>
      <c r="C272" s="149">
        <v>8</v>
      </c>
      <c r="D272" s="149">
        <v>1</v>
      </c>
      <c r="E272" s="149">
        <v>1</v>
      </c>
      <c r="F272" s="149">
        <v>1</v>
      </c>
      <c r="G272" s="149">
        <v>2</v>
      </c>
      <c r="H272" s="149">
        <v>1</v>
      </c>
      <c r="I272" s="149">
        <v>1</v>
      </c>
      <c r="J272" s="150">
        <v>0</v>
      </c>
      <c r="K272" s="149">
        <v>1</v>
      </c>
      <c r="L272" s="149">
        <v>189</v>
      </c>
      <c r="M272" s="149">
        <v>100</v>
      </c>
      <c r="N272" s="149">
        <v>89</v>
      </c>
      <c r="O272" s="149">
        <v>26</v>
      </c>
      <c r="P272" s="149">
        <v>17</v>
      </c>
      <c r="Q272" s="149">
        <v>9</v>
      </c>
      <c r="R272" s="149">
        <v>31</v>
      </c>
      <c r="S272" s="149">
        <v>21</v>
      </c>
      <c r="T272" s="149">
        <v>10</v>
      </c>
      <c r="U272" s="149">
        <v>28</v>
      </c>
      <c r="V272" s="149">
        <v>14</v>
      </c>
      <c r="W272" s="149">
        <v>14</v>
      </c>
      <c r="X272" s="149">
        <v>36</v>
      </c>
      <c r="Y272" s="149">
        <v>16</v>
      </c>
      <c r="Z272" s="149">
        <v>20</v>
      </c>
      <c r="AA272" s="149">
        <v>33</v>
      </c>
      <c r="AB272" s="149">
        <v>14</v>
      </c>
      <c r="AC272" s="149">
        <v>19</v>
      </c>
      <c r="AD272" s="149">
        <v>35</v>
      </c>
      <c r="AE272" s="149">
        <v>18</v>
      </c>
      <c r="AF272" s="149">
        <v>17</v>
      </c>
      <c r="AH272" s="137">
        <f t="shared" si="4"/>
        <v>1131</v>
      </c>
      <c r="AI272" s="146" t="s">
        <v>1831</v>
      </c>
      <c r="AJ272" s="146" t="s">
        <v>324</v>
      </c>
      <c r="AK272" s="136">
        <f>O271</f>
        <v>0</v>
      </c>
      <c r="AL272" s="136">
        <f>R271</f>
        <v>1</v>
      </c>
      <c r="AM272" s="136">
        <f>U271</f>
        <v>1</v>
      </c>
      <c r="AN272" s="136">
        <f>X271</f>
        <v>0</v>
      </c>
      <c r="AO272" s="136">
        <f>AA271</f>
        <v>0</v>
      </c>
      <c r="AP272" s="136">
        <f>AD271</f>
        <v>0</v>
      </c>
    </row>
    <row r="273" spans="1:42" ht="12" customHeight="1" x14ac:dyDescent="0.4">
      <c r="A273" s="142"/>
      <c r="B273" s="142"/>
      <c r="C273" s="143"/>
      <c r="D273" s="143"/>
      <c r="E273" s="143"/>
      <c r="F273" s="143"/>
      <c r="G273" s="143"/>
      <c r="H273" s="143"/>
      <c r="I273" s="143"/>
      <c r="J273" s="144"/>
      <c r="K273" s="145"/>
      <c r="L273" s="145">
        <v>25</v>
      </c>
      <c r="M273" s="145"/>
      <c r="N273" s="145"/>
      <c r="O273" s="145">
        <v>3</v>
      </c>
      <c r="P273" s="145"/>
      <c r="Q273" s="145"/>
      <c r="R273" s="145">
        <v>6</v>
      </c>
      <c r="S273" s="145"/>
      <c r="T273" s="145"/>
      <c r="U273" s="145">
        <v>4</v>
      </c>
      <c r="V273" s="145"/>
      <c r="W273" s="145"/>
      <c r="X273" s="145">
        <v>4</v>
      </c>
      <c r="Y273" s="145"/>
      <c r="Z273" s="145"/>
      <c r="AA273" s="145">
        <v>2</v>
      </c>
      <c r="AB273" s="145"/>
      <c r="AC273" s="145"/>
      <c r="AD273" s="145">
        <v>6</v>
      </c>
      <c r="AE273" s="145"/>
      <c r="AF273" s="145"/>
      <c r="AH273" s="137" t="str">
        <f t="shared" si="4"/>
        <v/>
      </c>
      <c r="AI273" s="146" t="e">
        <v>#N/A</v>
      </c>
      <c r="AJ273" s="146" t="e">
        <v>#N/A</v>
      </c>
    </row>
    <row r="274" spans="1:42" ht="12" customHeight="1" x14ac:dyDescent="0.4">
      <c r="A274" s="147">
        <v>132</v>
      </c>
      <c r="B274" s="148" t="s">
        <v>717</v>
      </c>
      <c r="C274" s="149">
        <v>28</v>
      </c>
      <c r="D274" s="149">
        <v>5</v>
      </c>
      <c r="E274" s="149">
        <v>4</v>
      </c>
      <c r="F274" s="149">
        <v>4</v>
      </c>
      <c r="G274" s="149">
        <v>4</v>
      </c>
      <c r="H274" s="149">
        <v>3</v>
      </c>
      <c r="I274" s="149">
        <v>4</v>
      </c>
      <c r="J274" s="150">
        <v>0</v>
      </c>
      <c r="K274" s="149">
        <v>4</v>
      </c>
      <c r="L274" s="149">
        <v>801</v>
      </c>
      <c r="M274" s="149">
        <v>413</v>
      </c>
      <c r="N274" s="149">
        <v>388</v>
      </c>
      <c r="O274" s="149">
        <v>147</v>
      </c>
      <c r="P274" s="149">
        <v>73</v>
      </c>
      <c r="Q274" s="149">
        <v>74</v>
      </c>
      <c r="R274" s="149">
        <v>133</v>
      </c>
      <c r="S274" s="149">
        <v>73</v>
      </c>
      <c r="T274" s="149">
        <v>60</v>
      </c>
      <c r="U274" s="149">
        <v>142</v>
      </c>
      <c r="V274" s="149">
        <v>68</v>
      </c>
      <c r="W274" s="149">
        <v>74</v>
      </c>
      <c r="X274" s="149">
        <v>137</v>
      </c>
      <c r="Y274" s="149">
        <v>77</v>
      </c>
      <c r="Z274" s="149">
        <v>60</v>
      </c>
      <c r="AA274" s="149">
        <v>109</v>
      </c>
      <c r="AB274" s="149">
        <v>52</v>
      </c>
      <c r="AC274" s="149">
        <v>57</v>
      </c>
      <c r="AD274" s="149">
        <v>133</v>
      </c>
      <c r="AE274" s="149">
        <v>70</v>
      </c>
      <c r="AF274" s="149">
        <v>63</v>
      </c>
      <c r="AH274" s="137">
        <f t="shared" si="4"/>
        <v>1132</v>
      </c>
      <c r="AI274" s="146" t="s">
        <v>1832</v>
      </c>
      <c r="AJ274" s="146" t="s">
        <v>795</v>
      </c>
      <c r="AK274" s="136">
        <f>O273</f>
        <v>3</v>
      </c>
      <c r="AL274" s="136">
        <f>R273</f>
        <v>6</v>
      </c>
      <c r="AM274" s="136">
        <f>U273</f>
        <v>4</v>
      </c>
      <c r="AN274" s="136">
        <f>X273</f>
        <v>4</v>
      </c>
      <c r="AO274" s="136">
        <f>AA273</f>
        <v>2</v>
      </c>
      <c r="AP274" s="136">
        <f>AD273</f>
        <v>6</v>
      </c>
    </row>
    <row r="275" spans="1:42" ht="12" customHeight="1" x14ac:dyDescent="0.4">
      <c r="A275" s="142"/>
      <c r="B275" s="142"/>
      <c r="C275" s="143"/>
      <c r="D275" s="143"/>
      <c r="E275" s="143"/>
      <c r="F275" s="143"/>
      <c r="G275" s="143"/>
      <c r="H275" s="143"/>
      <c r="I275" s="143"/>
      <c r="J275" s="144"/>
      <c r="K275" s="145"/>
      <c r="L275" s="145">
        <v>9</v>
      </c>
      <c r="M275" s="145"/>
      <c r="N275" s="145"/>
      <c r="O275" s="145">
        <v>0</v>
      </c>
      <c r="P275" s="145"/>
      <c r="Q275" s="145"/>
      <c r="R275" s="145">
        <v>1</v>
      </c>
      <c r="S275" s="145"/>
      <c r="T275" s="145"/>
      <c r="U275" s="145">
        <v>3</v>
      </c>
      <c r="V275" s="145"/>
      <c r="W275" s="145"/>
      <c r="X275" s="145">
        <v>1</v>
      </c>
      <c r="Y275" s="145"/>
      <c r="Z275" s="145"/>
      <c r="AA275" s="145">
        <v>2</v>
      </c>
      <c r="AB275" s="145"/>
      <c r="AC275" s="145"/>
      <c r="AD275" s="145">
        <v>2</v>
      </c>
      <c r="AE275" s="145"/>
      <c r="AF275" s="145"/>
      <c r="AH275" s="137" t="str">
        <f t="shared" si="4"/>
        <v/>
      </c>
      <c r="AI275" s="146" t="e">
        <v>#N/A</v>
      </c>
      <c r="AJ275" s="146" t="e">
        <v>#N/A</v>
      </c>
    </row>
    <row r="276" spans="1:42" ht="12" customHeight="1" x14ac:dyDescent="0.4">
      <c r="A276" s="147">
        <v>133</v>
      </c>
      <c r="B276" s="148" t="s">
        <v>718</v>
      </c>
      <c r="C276" s="149">
        <v>14</v>
      </c>
      <c r="D276" s="149">
        <v>2</v>
      </c>
      <c r="E276" s="149">
        <v>2</v>
      </c>
      <c r="F276" s="149">
        <v>2</v>
      </c>
      <c r="G276" s="149">
        <v>2</v>
      </c>
      <c r="H276" s="149">
        <v>2</v>
      </c>
      <c r="I276" s="149">
        <v>2</v>
      </c>
      <c r="J276" s="150">
        <v>0</v>
      </c>
      <c r="K276" s="149">
        <v>2</v>
      </c>
      <c r="L276" s="149">
        <v>390</v>
      </c>
      <c r="M276" s="149">
        <v>198</v>
      </c>
      <c r="N276" s="149">
        <v>192</v>
      </c>
      <c r="O276" s="149">
        <v>63</v>
      </c>
      <c r="P276" s="149">
        <v>37</v>
      </c>
      <c r="Q276" s="149">
        <v>26</v>
      </c>
      <c r="R276" s="149">
        <v>66</v>
      </c>
      <c r="S276" s="149">
        <v>29</v>
      </c>
      <c r="T276" s="149">
        <v>37</v>
      </c>
      <c r="U276" s="149">
        <v>69</v>
      </c>
      <c r="V276" s="149">
        <v>38</v>
      </c>
      <c r="W276" s="149">
        <v>31</v>
      </c>
      <c r="X276" s="149">
        <v>64</v>
      </c>
      <c r="Y276" s="149">
        <v>32</v>
      </c>
      <c r="Z276" s="149">
        <v>32</v>
      </c>
      <c r="AA276" s="149">
        <v>74</v>
      </c>
      <c r="AB276" s="149">
        <v>32</v>
      </c>
      <c r="AC276" s="149">
        <v>42</v>
      </c>
      <c r="AD276" s="149">
        <v>54</v>
      </c>
      <c r="AE276" s="149">
        <v>30</v>
      </c>
      <c r="AF276" s="149">
        <v>24</v>
      </c>
      <c r="AH276" s="137">
        <f t="shared" si="4"/>
        <v>1133</v>
      </c>
      <c r="AI276" s="146" t="s">
        <v>1833</v>
      </c>
      <c r="AJ276" s="146" t="s">
        <v>224</v>
      </c>
      <c r="AK276" s="136">
        <f>O275</f>
        <v>0</v>
      </c>
      <c r="AL276" s="136">
        <f>R275</f>
        <v>1</v>
      </c>
      <c r="AM276" s="136">
        <f>U275</f>
        <v>3</v>
      </c>
      <c r="AN276" s="136">
        <f>X275</f>
        <v>1</v>
      </c>
      <c r="AO276" s="136">
        <f>AA275</f>
        <v>2</v>
      </c>
      <c r="AP276" s="136">
        <f>AD275</f>
        <v>2</v>
      </c>
    </row>
    <row r="277" spans="1:42" ht="12" customHeight="1" x14ac:dyDescent="0.4">
      <c r="A277" s="142"/>
      <c r="B277" s="142"/>
      <c r="C277" s="143"/>
      <c r="D277" s="143"/>
      <c r="E277" s="143"/>
      <c r="F277" s="143"/>
      <c r="G277" s="143"/>
      <c r="H277" s="143"/>
      <c r="I277" s="143"/>
      <c r="J277" s="144"/>
      <c r="K277" s="145"/>
      <c r="L277" s="145">
        <v>8</v>
      </c>
      <c r="M277" s="145"/>
      <c r="N277" s="145"/>
      <c r="O277" s="145">
        <v>1</v>
      </c>
      <c r="P277" s="145"/>
      <c r="Q277" s="145"/>
      <c r="R277" s="145">
        <v>3</v>
      </c>
      <c r="S277" s="145"/>
      <c r="T277" s="145"/>
      <c r="U277" s="145">
        <v>2</v>
      </c>
      <c r="V277" s="145"/>
      <c r="W277" s="145"/>
      <c r="X277" s="145">
        <v>1</v>
      </c>
      <c r="Y277" s="145"/>
      <c r="Z277" s="145"/>
      <c r="AA277" s="145">
        <v>1</v>
      </c>
      <c r="AB277" s="145"/>
      <c r="AC277" s="145"/>
      <c r="AD277" s="145">
        <v>0</v>
      </c>
      <c r="AE277" s="145"/>
      <c r="AF277" s="145"/>
      <c r="AH277" s="137" t="str">
        <f t="shared" si="4"/>
        <v/>
      </c>
      <c r="AI277" s="146" t="e">
        <v>#N/A</v>
      </c>
      <c r="AJ277" s="146" t="e">
        <v>#N/A</v>
      </c>
    </row>
    <row r="278" spans="1:42" ht="12" customHeight="1" x14ac:dyDescent="0.4">
      <c r="A278" s="147">
        <v>134</v>
      </c>
      <c r="B278" s="148" t="s">
        <v>719</v>
      </c>
      <c r="C278" s="149">
        <v>25</v>
      </c>
      <c r="D278" s="149">
        <v>5</v>
      </c>
      <c r="E278" s="149">
        <v>5</v>
      </c>
      <c r="F278" s="149">
        <v>4</v>
      </c>
      <c r="G278" s="149">
        <v>4</v>
      </c>
      <c r="H278" s="149">
        <v>3</v>
      </c>
      <c r="I278" s="149">
        <v>3</v>
      </c>
      <c r="J278" s="150">
        <v>0</v>
      </c>
      <c r="K278" s="149">
        <v>1</v>
      </c>
      <c r="L278" s="149">
        <v>788</v>
      </c>
      <c r="M278" s="149">
        <v>410</v>
      </c>
      <c r="N278" s="149">
        <v>378</v>
      </c>
      <c r="O278" s="149">
        <v>151</v>
      </c>
      <c r="P278" s="149">
        <v>94</v>
      </c>
      <c r="Q278" s="149">
        <v>57</v>
      </c>
      <c r="R278" s="149">
        <v>152</v>
      </c>
      <c r="S278" s="149">
        <v>77</v>
      </c>
      <c r="T278" s="149">
        <v>75</v>
      </c>
      <c r="U278" s="149">
        <v>139</v>
      </c>
      <c r="V278" s="149">
        <v>67</v>
      </c>
      <c r="W278" s="149">
        <v>72</v>
      </c>
      <c r="X278" s="149">
        <v>124</v>
      </c>
      <c r="Y278" s="149">
        <v>63</v>
      </c>
      <c r="Z278" s="149">
        <v>61</v>
      </c>
      <c r="AA278" s="149">
        <v>121</v>
      </c>
      <c r="AB278" s="149">
        <v>53</v>
      </c>
      <c r="AC278" s="149">
        <v>68</v>
      </c>
      <c r="AD278" s="149">
        <v>101</v>
      </c>
      <c r="AE278" s="149">
        <v>56</v>
      </c>
      <c r="AF278" s="149">
        <v>45</v>
      </c>
      <c r="AH278" s="137">
        <f t="shared" si="4"/>
        <v>1134</v>
      </c>
      <c r="AI278" s="146" t="s">
        <v>1834</v>
      </c>
      <c r="AJ278" s="146" t="s">
        <v>798</v>
      </c>
      <c r="AK278" s="136">
        <f>O277</f>
        <v>1</v>
      </c>
      <c r="AL278" s="136">
        <f>R277</f>
        <v>3</v>
      </c>
      <c r="AM278" s="136">
        <f>U277</f>
        <v>2</v>
      </c>
      <c r="AN278" s="136">
        <f>X277</f>
        <v>1</v>
      </c>
      <c r="AO278" s="136">
        <f>AA277</f>
        <v>1</v>
      </c>
      <c r="AP278" s="136">
        <f>AD277</f>
        <v>0</v>
      </c>
    </row>
    <row r="279" spans="1:42" ht="12" customHeight="1" x14ac:dyDescent="0.4">
      <c r="A279" s="142"/>
      <c r="B279" s="142"/>
      <c r="C279" s="143"/>
      <c r="D279" s="143"/>
      <c r="E279" s="143"/>
      <c r="F279" s="143"/>
      <c r="G279" s="143"/>
      <c r="H279" s="143"/>
      <c r="I279" s="143"/>
      <c r="J279" s="144"/>
      <c r="K279" s="145"/>
      <c r="L279" s="145">
        <v>16</v>
      </c>
      <c r="M279" s="145"/>
      <c r="N279" s="145"/>
      <c r="O279" s="145">
        <v>4</v>
      </c>
      <c r="P279" s="145"/>
      <c r="Q279" s="145"/>
      <c r="R279" s="145">
        <v>2</v>
      </c>
      <c r="S279" s="145"/>
      <c r="T279" s="145"/>
      <c r="U279" s="145">
        <v>4</v>
      </c>
      <c r="V279" s="145"/>
      <c r="W279" s="145"/>
      <c r="X279" s="145">
        <v>2</v>
      </c>
      <c r="Y279" s="145"/>
      <c r="Z279" s="145"/>
      <c r="AA279" s="145">
        <v>3</v>
      </c>
      <c r="AB279" s="145"/>
      <c r="AC279" s="145"/>
      <c r="AD279" s="145">
        <v>1</v>
      </c>
      <c r="AE279" s="145"/>
      <c r="AF279" s="145"/>
      <c r="AH279" s="137" t="str">
        <f t="shared" si="4"/>
        <v/>
      </c>
      <c r="AI279" s="146" t="e">
        <v>#N/A</v>
      </c>
      <c r="AJ279" s="146" t="e">
        <v>#N/A</v>
      </c>
    </row>
    <row r="280" spans="1:42" ht="12" customHeight="1" x14ac:dyDescent="0.4">
      <c r="A280" s="147">
        <v>135</v>
      </c>
      <c r="B280" s="148" t="s">
        <v>720</v>
      </c>
      <c r="C280" s="149">
        <v>23</v>
      </c>
      <c r="D280" s="149">
        <v>3</v>
      </c>
      <c r="E280" s="149">
        <v>4</v>
      </c>
      <c r="F280" s="149">
        <v>4</v>
      </c>
      <c r="G280" s="149">
        <v>4</v>
      </c>
      <c r="H280" s="149">
        <v>3</v>
      </c>
      <c r="I280" s="149">
        <v>3</v>
      </c>
      <c r="J280" s="150">
        <v>0</v>
      </c>
      <c r="K280" s="149">
        <v>2</v>
      </c>
      <c r="L280" s="149">
        <v>642</v>
      </c>
      <c r="M280" s="149">
        <v>330</v>
      </c>
      <c r="N280" s="149">
        <v>312</v>
      </c>
      <c r="O280" s="149">
        <v>104</v>
      </c>
      <c r="P280" s="149">
        <v>63</v>
      </c>
      <c r="Q280" s="149">
        <v>41</v>
      </c>
      <c r="R280" s="149">
        <v>109</v>
      </c>
      <c r="S280" s="149">
        <v>52</v>
      </c>
      <c r="T280" s="149">
        <v>57</v>
      </c>
      <c r="U280" s="149">
        <v>118</v>
      </c>
      <c r="V280" s="149">
        <v>60</v>
      </c>
      <c r="W280" s="149">
        <v>58</v>
      </c>
      <c r="X280" s="149">
        <v>112</v>
      </c>
      <c r="Y280" s="149">
        <v>51</v>
      </c>
      <c r="Z280" s="149">
        <v>61</v>
      </c>
      <c r="AA280" s="149">
        <v>93</v>
      </c>
      <c r="AB280" s="149">
        <v>56</v>
      </c>
      <c r="AC280" s="149">
        <v>37</v>
      </c>
      <c r="AD280" s="149">
        <v>106</v>
      </c>
      <c r="AE280" s="149">
        <v>48</v>
      </c>
      <c r="AF280" s="149">
        <v>58</v>
      </c>
      <c r="AH280" s="137">
        <f t="shared" si="4"/>
        <v>1135</v>
      </c>
      <c r="AI280" s="146" t="s">
        <v>1835</v>
      </c>
      <c r="AJ280" s="146" t="s">
        <v>324</v>
      </c>
      <c r="AK280" s="136">
        <f>O279</f>
        <v>4</v>
      </c>
      <c r="AL280" s="136">
        <f>R279</f>
        <v>2</v>
      </c>
      <c r="AM280" s="136">
        <f>U279</f>
        <v>4</v>
      </c>
      <c r="AN280" s="136">
        <f>X279</f>
        <v>2</v>
      </c>
      <c r="AO280" s="136">
        <f>AA279</f>
        <v>3</v>
      </c>
      <c r="AP280" s="136">
        <f>AD279</f>
        <v>1</v>
      </c>
    </row>
    <row r="281" spans="1:42" ht="12" customHeight="1" x14ac:dyDescent="0.4">
      <c r="A281" s="142"/>
      <c r="B281" s="142"/>
      <c r="C281" s="143"/>
      <c r="D281" s="143"/>
      <c r="E281" s="143"/>
      <c r="F281" s="143"/>
      <c r="G281" s="143"/>
      <c r="H281" s="143"/>
      <c r="I281" s="143"/>
      <c r="J281" s="144"/>
      <c r="K281" s="145"/>
      <c r="L281" s="145">
        <v>23</v>
      </c>
      <c r="M281" s="145"/>
      <c r="N281" s="145"/>
      <c r="O281" s="145">
        <v>9</v>
      </c>
      <c r="P281" s="145"/>
      <c r="Q281" s="145"/>
      <c r="R281" s="145">
        <v>1</v>
      </c>
      <c r="S281" s="145"/>
      <c r="T281" s="145"/>
      <c r="U281" s="145">
        <v>4</v>
      </c>
      <c r="V281" s="145"/>
      <c r="W281" s="145"/>
      <c r="X281" s="145">
        <v>1</v>
      </c>
      <c r="Y281" s="145"/>
      <c r="Z281" s="145"/>
      <c r="AA281" s="145">
        <v>2</v>
      </c>
      <c r="AB281" s="145"/>
      <c r="AC281" s="145"/>
      <c r="AD281" s="145">
        <v>6</v>
      </c>
      <c r="AE281" s="145"/>
      <c r="AF281" s="145"/>
      <c r="AH281" s="137" t="str">
        <f t="shared" si="4"/>
        <v/>
      </c>
      <c r="AI281" s="146" t="e">
        <v>#N/A</v>
      </c>
      <c r="AJ281" s="146" t="e">
        <v>#N/A</v>
      </c>
    </row>
    <row r="282" spans="1:42" ht="12" customHeight="1" x14ac:dyDescent="0.4">
      <c r="A282" s="147">
        <v>136</v>
      </c>
      <c r="B282" s="148" t="s">
        <v>721</v>
      </c>
      <c r="C282" s="149">
        <v>16</v>
      </c>
      <c r="D282" s="149">
        <v>2</v>
      </c>
      <c r="E282" s="149">
        <v>2</v>
      </c>
      <c r="F282" s="149">
        <v>2</v>
      </c>
      <c r="G282" s="149">
        <v>2</v>
      </c>
      <c r="H282" s="149">
        <v>2</v>
      </c>
      <c r="I282" s="149">
        <v>2</v>
      </c>
      <c r="J282" s="150">
        <v>0</v>
      </c>
      <c r="K282" s="149">
        <v>4</v>
      </c>
      <c r="L282" s="149">
        <v>391</v>
      </c>
      <c r="M282" s="149">
        <v>200</v>
      </c>
      <c r="N282" s="149">
        <v>191</v>
      </c>
      <c r="O282" s="149">
        <v>68</v>
      </c>
      <c r="P282" s="149">
        <v>33</v>
      </c>
      <c r="Q282" s="149">
        <v>35</v>
      </c>
      <c r="R282" s="149">
        <v>64</v>
      </c>
      <c r="S282" s="149">
        <v>34</v>
      </c>
      <c r="T282" s="149">
        <v>30</v>
      </c>
      <c r="U282" s="149">
        <v>55</v>
      </c>
      <c r="V282" s="149">
        <v>32</v>
      </c>
      <c r="W282" s="149">
        <v>23</v>
      </c>
      <c r="X282" s="149">
        <v>62</v>
      </c>
      <c r="Y282" s="149">
        <v>31</v>
      </c>
      <c r="Z282" s="149">
        <v>31</v>
      </c>
      <c r="AA282" s="149">
        <v>61</v>
      </c>
      <c r="AB282" s="149">
        <v>29</v>
      </c>
      <c r="AC282" s="149">
        <v>32</v>
      </c>
      <c r="AD282" s="149">
        <v>81</v>
      </c>
      <c r="AE282" s="149">
        <v>41</v>
      </c>
      <c r="AF282" s="149">
        <v>40</v>
      </c>
      <c r="AH282" s="137">
        <f t="shared" si="4"/>
        <v>1136</v>
      </c>
      <c r="AI282" s="146" t="s">
        <v>1836</v>
      </c>
      <c r="AJ282" s="146" t="s">
        <v>795</v>
      </c>
      <c r="AK282" s="136">
        <f>O281</f>
        <v>9</v>
      </c>
      <c r="AL282" s="136">
        <f>R281</f>
        <v>1</v>
      </c>
      <c r="AM282" s="136">
        <f>U281</f>
        <v>4</v>
      </c>
      <c r="AN282" s="136">
        <f>X281</f>
        <v>1</v>
      </c>
      <c r="AO282" s="136">
        <f>AA281</f>
        <v>2</v>
      </c>
      <c r="AP282" s="136">
        <f>AD281</f>
        <v>6</v>
      </c>
    </row>
    <row r="283" spans="1:42" ht="14" customHeight="1" x14ac:dyDescent="0.4">
      <c r="A283" s="131" t="s">
        <v>622</v>
      </c>
      <c r="B283" s="151"/>
      <c r="C283" s="152"/>
      <c r="D283" s="152"/>
      <c r="E283" s="152"/>
      <c r="F283" s="152"/>
      <c r="G283" s="152"/>
      <c r="H283" s="152"/>
      <c r="I283" s="152"/>
      <c r="J283" s="152"/>
      <c r="K283" s="152"/>
      <c r="L283" s="152"/>
      <c r="M283" s="152"/>
      <c r="N283" s="152"/>
      <c r="O283" s="152"/>
      <c r="P283" s="152"/>
      <c r="Q283" s="152"/>
      <c r="R283" s="152"/>
      <c r="S283" s="152"/>
      <c r="T283" s="152"/>
      <c r="U283" s="152"/>
      <c r="V283" s="152"/>
      <c r="W283" s="152"/>
      <c r="X283" s="152"/>
      <c r="Y283" s="152"/>
      <c r="Z283" s="152"/>
      <c r="AA283" s="152"/>
      <c r="AB283" s="152"/>
      <c r="AC283" s="152"/>
      <c r="AD283" s="152"/>
      <c r="AE283" s="152"/>
      <c r="AF283" s="152"/>
      <c r="AH283" s="137" t="e">
        <f t="shared" si="4"/>
        <v>#VALUE!</v>
      </c>
      <c r="AI283" s="146" t="e">
        <v>#VALUE!</v>
      </c>
      <c r="AJ283" s="146" t="e">
        <v>#VALUE!</v>
      </c>
    </row>
    <row r="284" spans="1:42" ht="14" customHeight="1" x14ac:dyDescent="0.4">
      <c r="A284" s="135"/>
      <c r="B284" s="135"/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  <c r="Y284" s="135"/>
      <c r="Z284" s="135"/>
      <c r="AA284" s="135"/>
      <c r="AB284" s="135"/>
      <c r="AC284" s="135"/>
      <c r="AD284" s="135"/>
      <c r="AE284" s="135"/>
      <c r="AF284" s="138" t="s">
        <v>568</v>
      </c>
      <c r="AH284" s="137" t="str">
        <f t="shared" si="4"/>
        <v/>
      </c>
      <c r="AI284" s="146" t="e">
        <v>#N/A</v>
      </c>
      <c r="AJ284" s="146" t="e">
        <v>#N/A</v>
      </c>
      <c r="AK284" s="136">
        <f>O283</f>
        <v>0</v>
      </c>
      <c r="AL284" s="136">
        <f>R283</f>
        <v>0</v>
      </c>
      <c r="AM284" s="136">
        <f>U283</f>
        <v>0</v>
      </c>
      <c r="AN284" s="136">
        <f>X283</f>
        <v>0</v>
      </c>
      <c r="AO284" s="136">
        <f>AA283</f>
        <v>0</v>
      </c>
      <c r="AP284" s="136">
        <f>AD283</f>
        <v>0</v>
      </c>
    </row>
    <row r="285" spans="1:42" ht="12" customHeight="1" x14ac:dyDescent="0.4">
      <c r="A285" s="493" t="s">
        <v>569</v>
      </c>
      <c r="B285" s="494" t="s">
        <v>570</v>
      </c>
      <c r="C285" s="495" t="s">
        <v>571</v>
      </c>
      <c r="D285" s="495"/>
      <c r="E285" s="495"/>
      <c r="F285" s="495"/>
      <c r="G285" s="495"/>
      <c r="H285" s="495"/>
      <c r="I285" s="495"/>
      <c r="J285" s="495"/>
      <c r="K285" s="495"/>
      <c r="L285" s="495" t="s">
        <v>572</v>
      </c>
      <c r="M285" s="495"/>
      <c r="N285" s="495"/>
      <c r="O285" s="495"/>
      <c r="P285" s="495"/>
      <c r="Q285" s="495"/>
      <c r="R285" s="495"/>
      <c r="S285" s="495"/>
      <c r="T285" s="495"/>
      <c r="U285" s="495"/>
      <c r="V285" s="495"/>
      <c r="W285" s="495"/>
      <c r="X285" s="495"/>
      <c r="Y285" s="495"/>
      <c r="Z285" s="495"/>
      <c r="AA285" s="495"/>
      <c r="AB285" s="495"/>
      <c r="AC285" s="495"/>
      <c r="AD285" s="495"/>
      <c r="AE285" s="495"/>
      <c r="AF285" s="495"/>
      <c r="AH285" s="137" t="e">
        <f t="shared" si="4"/>
        <v>#VALUE!</v>
      </c>
      <c r="AI285" s="146" t="e">
        <v>#VALUE!</v>
      </c>
      <c r="AJ285" s="146" t="e">
        <v>#VALUE!</v>
      </c>
      <c r="AK285" s="136">
        <f t="shared" ref="AK285:AK286" si="5">O284</f>
        <v>0</v>
      </c>
      <c r="AL285" s="136">
        <f t="shared" ref="AL285:AL286" si="6">R284</f>
        <v>0</v>
      </c>
      <c r="AM285" s="136">
        <f t="shared" ref="AM285:AM286" si="7">U284</f>
        <v>0</v>
      </c>
      <c r="AN285" s="136">
        <f t="shared" ref="AN285:AN286" si="8">X284</f>
        <v>0</v>
      </c>
      <c r="AO285" s="136">
        <f t="shared" ref="AO285:AO286" si="9">AA284</f>
        <v>0</v>
      </c>
      <c r="AP285" s="136">
        <f t="shared" ref="AP285:AP286" si="10">AD284</f>
        <v>0</v>
      </c>
    </row>
    <row r="286" spans="1:42" ht="12" customHeight="1" x14ac:dyDescent="0.4">
      <c r="A286" s="493"/>
      <c r="B286" s="494"/>
      <c r="C286" s="496" t="s">
        <v>573</v>
      </c>
      <c r="D286" s="495" t="s">
        <v>574</v>
      </c>
      <c r="E286" s="495"/>
      <c r="F286" s="495"/>
      <c r="G286" s="495"/>
      <c r="H286" s="495"/>
      <c r="I286" s="495"/>
      <c r="J286" s="493" t="s">
        <v>575</v>
      </c>
      <c r="K286" s="493" t="s">
        <v>576</v>
      </c>
      <c r="L286" s="493" t="s">
        <v>577</v>
      </c>
      <c r="M286" s="493"/>
      <c r="N286" s="493"/>
      <c r="O286" s="495" t="s">
        <v>578</v>
      </c>
      <c r="P286" s="495"/>
      <c r="Q286" s="495"/>
      <c r="R286" s="495" t="s">
        <v>579</v>
      </c>
      <c r="S286" s="495"/>
      <c r="T286" s="495"/>
      <c r="U286" s="495" t="s">
        <v>580</v>
      </c>
      <c r="V286" s="495"/>
      <c r="W286" s="495"/>
      <c r="X286" s="495" t="s">
        <v>581</v>
      </c>
      <c r="Y286" s="495"/>
      <c r="Z286" s="495"/>
      <c r="AA286" s="495" t="s">
        <v>582</v>
      </c>
      <c r="AB286" s="495"/>
      <c r="AC286" s="495"/>
      <c r="AD286" s="495" t="s">
        <v>583</v>
      </c>
      <c r="AE286" s="495"/>
      <c r="AF286" s="495"/>
      <c r="AH286" s="137" t="str">
        <f t="shared" si="4"/>
        <v/>
      </c>
      <c r="AI286" s="146" t="e">
        <v>#N/A</v>
      </c>
      <c r="AJ286" s="146" t="e">
        <v>#N/A</v>
      </c>
      <c r="AK286" s="136">
        <f t="shared" si="5"/>
        <v>0</v>
      </c>
      <c r="AL286" s="136">
        <f t="shared" si="6"/>
        <v>0</v>
      </c>
      <c r="AM286" s="136">
        <f t="shared" si="7"/>
        <v>0</v>
      </c>
      <c r="AN286" s="136">
        <f t="shared" si="8"/>
        <v>0</v>
      </c>
      <c r="AO286" s="136">
        <f t="shared" si="9"/>
        <v>0</v>
      </c>
      <c r="AP286" s="136">
        <f t="shared" si="10"/>
        <v>0</v>
      </c>
    </row>
    <row r="287" spans="1:42" ht="36" customHeight="1" x14ac:dyDescent="0.4">
      <c r="A287" s="493"/>
      <c r="B287" s="494"/>
      <c r="C287" s="496"/>
      <c r="D287" s="139" t="s">
        <v>584</v>
      </c>
      <c r="E287" s="139" t="s">
        <v>585</v>
      </c>
      <c r="F287" s="139" t="s">
        <v>586</v>
      </c>
      <c r="G287" s="139" t="s">
        <v>587</v>
      </c>
      <c r="H287" s="139" t="s">
        <v>588</v>
      </c>
      <c r="I287" s="139" t="s">
        <v>589</v>
      </c>
      <c r="J287" s="493"/>
      <c r="K287" s="493"/>
      <c r="L287" s="140" t="s">
        <v>13</v>
      </c>
      <c r="M287" s="141" t="s">
        <v>116</v>
      </c>
      <c r="N287" s="141" t="s">
        <v>117</v>
      </c>
      <c r="O287" s="140" t="s">
        <v>13</v>
      </c>
      <c r="P287" s="141" t="s">
        <v>116</v>
      </c>
      <c r="Q287" s="141" t="s">
        <v>117</v>
      </c>
      <c r="R287" s="140" t="s">
        <v>13</v>
      </c>
      <c r="S287" s="141" t="s">
        <v>116</v>
      </c>
      <c r="T287" s="141" t="s">
        <v>117</v>
      </c>
      <c r="U287" s="140" t="s">
        <v>13</v>
      </c>
      <c r="V287" s="141" t="s">
        <v>116</v>
      </c>
      <c r="W287" s="141" t="s">
        <v>117</v>
      </c>
      <c r="X287" s="140" t="s">
        <v>13</v>
      </c>
      <c r="Y287" s="141" t="s">
        <v>116</v>
      </c>
      <c r="Z287" s="141" t="s">
        <v>117</v>
      </c>
      <c r="AA287" s="140" t="s">
        <v>13</v>
      </c>
      <c r="AB287" s="141" t="s">
        <v>116</v>
      </c>
      <c r="AC287" s="141" t="s">
        <v>117</v>
      </c>
      <c r="AD287" s="140" t="s">
        <v>13</v>
      </c>
      <c r="AE287" s="141" t="s">
        <v>116</v>
      </c>
      <c r="AF287" s="141" t="s">
        <v>117</v>
      </c>
      <c r="AH287" s="137" t="str">
        <f t="shared" si="4"/>
        <v/>
      </c>
      <c r="AI287" s="146" t="e">
        <v>#N/A</v>
      </c>
      <c r="AJ287" s="146" t="e">
        <v>#N/A</v>
      </c>
    </row>
    <row r="288" spans="1:42" ht="12" customHeight="1" x14ac:dyDescent="0.4">
      <c r="A288" s="142"/>
      <c r="B288" s="142"/>
      <c r="C288" s="143"/>
      <c r="D288" s="143"/>
      <c r="E288" s="143"/>
      <c r="F288" s="143"/>
      <c r="G288" s="143"/>
      <c r="H288" s="143"/>
      <c r="I288" s="143"/>
      <c r="J288" s="144"/>
      <c r="K288" s="145"/>
      <c r="L288" s="145">
        <v>9</v>
      </c>
      <c r="M288" s="145"/>
      <c r="N288" s="145"/>
      <c r="O288" s="145">
        <v>2</v>
      </c>
      <c r="P288" s="145"/>
      <c r="Q288" s="145"/>
      <c r="R288" s="145">
        <v>3</v>
      </c>
      <c r="S288" s="145"/>
      <c r="T288" s="145"/>
      <c r="U288" s="145">
        <v>1</v>
      </c>
      <c r="V288" s="145"/>
      <c r="W288" s="145"/>
      <c r="X288" s="145">
        <v>1</v>
      </c>
      <c r="Y288" s="145"/>
      <c r="Z288" s="145"/>
      <c r="AA288" s="145">
        <v>1</v>
      </c>
      <c r="AB288" s="145"/>
      <c r="AC288" s="145"/>
      <c r="AD288" s="145">
        <v>1</v>
      </c>
      <c r="AE288" s="145"/>
      <c r="AF288" s="145"/>
      <c r="AH288" s="137" t="str">
        <f t="shared" si="4"/>
        <v/>
      </c>
      <c r="AI288" s="146" t="e">
        <v>#N/A</v>
      </c>
      <c r="AJ288" s="146" t="e">
        <v>#N/A</v>
      </c>
    </row>
    <row r="289" spans="1:42" ht="12" customHeight="1" x14ac:dyDescent="0.4">
      <c r="A289" s="147">
        <v>137</v>
      </c>
      <c r="B289" s="148" t="s">
        <v>722</v>
      </c>
      <c r="C289" s="149">
        <v>14</v>
      </c>
      <c r="D289" s="149">
        <v>2</v>
      </c>
      <c r="E289" s="149">
        <v>2</v>
      </c>
      <c r="F289" s="149">
        <v>2</v>
      </c>
      <c r="G289" s="149">
        <v>2</v>
      </c>
      <c r="H289" s="149">
        <v>2</v>
      </c>
      <c r="I289" s="149">
        <v>2</v>
      </c>
      <c r="J289" s="150">
        <v>0</v>
      </c>
      <c r="K289" s="149">
        <v>2</v>
      </c>
      <c r="L289" s="149">
        <v>316</v>
      </c>
      <c r="M289" s="149">
        <v>141</v>
      </c>
      <c r="N289" s="149">
        <v>175</v>
      </c>
      <c r="O289" s="149">
        <v>56</v>
      </c>
      <c r="P289" s="149">
        <v>19</v>
      </c>
      <c r="Q289" s="149">
        <v>37</v>
      </c>
      <c r="R289" s="149">
        <v>48</v>
      </c>
      <c r="S289" s="149">
        <v>19</v>
      </c>
      <c r="T289" s="149">
        <v>29</v>
      </c>
      <c r="U289" s="149">
        <v>53</v>
      </c>
      <c r="V289" s="149">
        <v>21</v>
      </c>
      <c r="W289" s="149">
        <v>32</v>
      </c>
      <c r="X289" s="149">
        <v>60</v>
      </c>
      <c r="Y289" s="149">
        <v>32</v>
      </c>
      <c r="Z289" s="149">
        <v>28</v>
      </c>
      <c r="AA289" s="149">
        <v>46</v>
      </c>
      <c r="AB289" s="149">
        <v>25</v>
      </c>
      <c r="AC289" s="149">
        <v>21</v>
      </c>
      <c r="AD289" s="149">
        <v>53</v>
      </c>
      <c r="AE289" s="149">
        <v>25</v>
      </c>
      <c r="AF289" s="149">
        <v>28</v>
      </c>
      <c r="AH289" s="137">
        <f t="shared" si="4"/>
        <v>1137</v>
      </c>
      <c r="AI289" s="146" t="s">
        <v>1837</v>
      </c>
      <c r="AJ289" s="146" t="s">
        <v>795</v>
      </c>
      <c r="AK289" s="136">
        <f>O288</f>
        <v>2</v>
      </c>
      <c r="AL289" s="136">
        <f>R288</f>
        <v>3</v>
      </c>
      <c r="AM289" s="136">
        <f>U288</f>
        <v>1</v>
      </c>
      <c r="AN289" s="136">
        <f>X288</f>
        <v>1</v>
      </c>
      <c r="AO289" s="136">
        <f>AA288</f>
        <v>1</v>
      </c>
      <c r="AP289" s="136">
        <f>AD288</f>
        <v>1</v>
      </c>
    </row>
    <row r="290" spans="1:42" ht="12" customHeight="1" x14ac:dyDescent="0.4">
      <c r="A290" s="142"/>
      <c r="B290" s="142"/>
      <c r="C290" s="143"/>
      <c r="D290" s="143"/>
      <c r="E290" s="143"/>
      <c r="F290" s="143"/>
      <c r="G290" s="143"/>
      <c r="H290" s="143"/>
      <c r="I290" s="143"/>
      <c r="J290" s="144"/>
      <c r="K290" s="145"/>
      <c r="L290" s="145">
        <v>9</v>
      </c>
      <c r="M290" s="145"/>
      <c r="N290" s="145"/>
      <c r="O290" s="145">
        <v>1</v>
      </c>
      <c r="P290" s="145"/>
      <c r="Q290" s="145"/>
      <c r="R290" s="145">
        <v>0</v>
      </c>
      <c r="S290" s="145"/>
      <c r="T290" s="145"/>
      <c r="U290" s="145">
        <v>3</v>
      </c>
      <c r="V290" s="145"/>
      <c r="W290" s="145"/>
      <c r="X290" s="145">
        <v>2</v>
      </c>
      <c r="Y290" s="145"/>
      <c r="Z290" s="145"/>
      <c r="AA290" s="145">
        <v>1</v>
      </c>
      <c r="AB290" s="145"/>
      <c r="AC290" s="145"/>
      <c r="AD290" s="145">
        <v>2</v>
      </c>
      <c r="AE290" s="145"/>
      <c r="AF290" s="145"/>
      <c r="AH290" s="137" t="str">
        <f t="shared" si="4"/>
        <v/>
      </c>
      <c r="AI290" s="146" t="e">
        <v>#N/A</v>
      </c>
      <c r="AJ290" s="146" t="e">
        <v>#N/A</v>
      </c>
    </row>
    <row r="291" spans="1:42" ht="12" customHeight="1" x14ac:dyDescent="0.4">
      <c r="A291" s="147">
        <v>138</v>
      </c>
      <c r="B291" s="148" t="s">
        <v>723</v>
      </c>
      <c r="C291" s="149">
        <v>20</v>
      </c>
      <c r="D291" s="149">
        <v>3</v>
      </c>
      <c r="E291" s="149">
        <v>3</v>
      </c>
      <c r="F291" s="149">
        <v>3</v>
      </c>
      <c r="G291" s="149">
        <v>3</v>
      </c>
      <c r="H291" s="149">
        <v>3</v>
      </c>
      <c r="I291" s="149">
        <v>3</v>
      </c>
      <c r="J291" s="150">
        <v>0</v>
      </c>
      <c r="K291" s="149">
        <v>2</v>
      </c>
      <c r="L291" s="149">
        <v>590</v>
      </c>
      <c r="M291" s="149">
        <v>316</v>
      </c>
      <c r="N291" s="149">
        <v>274</v>
      </c>
      <c r="O291" s="149">
        <v>79</v>
      </c>
      <c r="P291" s="149">
        <v>46</v>
      </c>
      <c r="Q291" s="149">
        <v>33</v>
      </c>
      <c r="R291" s="149">
        <v>104</v>
      </c>
      <c r="S291" s="149">
        <v>55</v>
      </c>
      <c r="T291" s="149">
        <v>49</v>
      </c>
      <c r="U291" s="149">
        <v>101</v>
      </c>
      <c r="V291" s="149">
        <v>60</v>
      </c>
      <c r="W291" s="149">
        <v>41</v>
      </c>
      <c r="X291" s="149">
        <v>99</v>
      </c>
      <c r="Y291" s="149">
        <v>50</v>
      </c>
      <c r="Z291" s="149">
        <v>49</v>
      </c>
      <c r="AA291" s="149">
        <v>97</v>
      </c>
      <c r="AB291" s="149">
        <v>49</v>
      </c>
      <c r="AC291" s="149">
        <v>48</v>
      </c>
      <c r="AD291" s="149">
        <v>110</v>
      </c>
      <c r="AE291" s="149">
        <v>56</v>
      </c>
      <c r="AF291" s="149">
        <v>54</v>
      </c>
      <c r="AH291" s="137">
        <f t="shared" si="4"/>
        <v>1138</v>
      </c>
      <c r="AI291" s="146" t="s">
        <v>1838</v>
      </c>
      <c r="AJ291" s="146" t="s">
        <v>798</v>
      </c>
      <c r="AK291" s="136">
        <f>O290</f>
        <v>1</v>
      </c>
      <c r="AL291" s="136">
        <f>R290</f>
        <v>0</v>
      </c>
      <c r="AM291" s="136">
        <f>U290</f>
        <v>3</v>
      </c>
      <c r="AN291" s="136">
        <f>X290</f>
        <v>2</v>
      </c>
      <c r="AO291" s="136">
        <f>AA290</f>
        <v>1</v>
      </c>
      <c r="AP291" s="136">
        <f>AD290</f>
        <v>2</v>
      </c>
    </row>
    <row r="292" spans="1:42" ht="12" customHeight="1" x14ac:dyDescent="0.4">
      <c r="A292" s="142"/>
      <c r="B292" s="142"/>
      <c r="C292" s="143"/>
      <c r="D292" s="143"/>
      <c r="E292" s="143"/>
      <c r="F292" s="143"/>
      <c r="G292" s="143"/>
      <c r="H292" s="143"/>
      <c r="I292" s="143"/>
      <c r="J292" s="144"/>
      <c r="K292" s="145"/>
      <c r="L292" s="145">
        <v>7</v>
      </c>
      <c r="M292" s="145"/>
      <c r="N292" s="145"/>
      <c r="O292" s="145">
        <v>3</v>
      </c>
      <c r="P292" s="145"/>
      <c r="Q292" s="145"/>
      <c r="R292" s="145">
        <v>1</v>
      </c>
      <c r="S292" s="145"/>
      <c r="T292" s="145"/>
      <c r="U292" s="145">
        <v>1</v>
      </c>
      <c r="V292" s="145"/>
      <c r="W292" s="145"/>
      <c r="X292" s="145">
        <v>0</v>
      </c>
      <c r="Y292" s="145"/>
      <c r="Z292" s="145"/>
      <c r="AA292" s="145">
        <v>2</v>
      </c>
      <c r="AB292" s="145"/>
      <c r="AC292" s="145"/>
      <c r="AD292" s="145">
        <v>0</v>
      </c>
      <c r="AE292" s="145"/>
      <c r="AF292" s="145"/>
      <c r="AH292" s="137" t="str">
        <f t="shared" si="4"/>
        <v/>
      </c>
      <c r="AI292" s="146" t="e">
        <v>#N/A</v>
      </c>
      <c r="AJ292" s="146" t="e">
        <v>#N/A</v>
      </c>
    </row>
    <row r="293" spans="1:42" ht="12" customHeight="1" x14ac:dyDescent="0.4">
      <c r="A293" s="147">
        <v>139</v>
      </c>
      <c r="B293" s="148" t="s">
        <v>724</v>
      </c>
      <c r="C293" s="149">
        <v>13</v>
      </c>
      <c r="D293" s="149">
        <v>2</v>
      </c>
      <c r="E293" s="149">
        <v>2</v>
      </c>
      <c r="F293" s="149">
        <v>2</v>
      </c>
      <c r="G293" s="149">
        <v>2</v>
      </c>
      <c r="H293" s="149">
        <v>2</v>
      </c>
      <c r="I293" s="149">
        <v>2</v>
      </c>
      <c r="J293" s="150">
        <v>0</v>
      </c>
      <c r="K293" s="149">
        <v>1</v>
      </c>
      <c r="L293" s="149">
        <v>317</v>
      </c>
      <c r="M293" s="149">
        <v>175</v>
      </c>
      <c r="N293" s="149">
        <v>142</v>
      </c>
      <c r="O293" s="149">
        <v>62</v>
      </c>
      <c r="P293" s="149">
        <v>37</v>
      </c>
      <c r="Q293" s="149">
        <v>25</v>
      </c>
      <c r="R293" s="149">
        <v>52</v>
      </c>
      <c r="S293" s="149">
        <v>25</v>
      </c>
      <c r="T293" s="149">
        <v>27</v>
      </c>
      <c r="U293" s="149">
        <v>52</v>
      </c>
      <c r="V293" s="149">
        <v>26</v>
      </c>
      <c r="W293" s="149">
        <v>26</v>
      </c>
      <c r="X293" s="149">
        <v>56</v>
      </c>
      <c r="Y293" s="149">
        <v>23</v>
      </c>
      <c r="Z293" s="149">
        <v>33</v>
      </c>
      <c r="AA293" s="149">
        <v>52</v>
      </c>
      <c r="AB293" s="149">
        <v>38</v>
      </c>
      <c r="AC293" s="149">
        <v>14</v>
      </c>
      <c r="AD293" s="149">
        <v>43</v>
      </c>
      <c r="AE293" s="149">
        <v>26</v>
      </c>
      <c r="AF293" s="149">
        <v>17</v>
      </c>
      <c r="AH293" s="137">
        <f t="shared" si="4"/>
        <v>1139</v>
      </c>
      <c r="AI293" s="146" t="s">
        <v>1839</v>
      </c>
      <c r="AJ293" s="146" t="s">
        <v>324</v>
      </c>
      <c r="AK293" s="136">
        <f>O292</f>
        <v>3</v>
      </c>
      <c r="AL293" s="136">
        <f>R292</f>
        <v>1</v>
      </c>
      <c r="AM293" s="136">
        <f>U292</f>
        <v>1</v>
      </c>
      <c r="AN293" s="136">
        <f>X292</f>
        <v>0</v>
      </c>
      <c r="AO293" s="136">
        <f>AA292</f>
        <v>2</v>
      </c>
      <c r="AP293" s="136">
        <f>AD292</f>
        <v>0</v>
      </c>
    </row>
    <row r="294" spans="1:42" ht="12" customHeight="1" x14ac:dyDescent="0.4">
      <c r="A294" s="142"/>
      <c r="B294" s="142"/>
      <c r="C294" s="143"/>
      <c r="D294" s="143"/>
      <c r="E294" s="143"/>
      <c r="F294" s="143"/>
      <c r="G294" s="143"/>
      <c r="H294" s="143"/>
      <c r="I294" s="143"/>
      <c r="J294" s="144"/>
      <c r="K294" s="145"/>
      <c r="L294" s="145">
        <v>18</v>
      </c>
      <c r="M294" s="145"/>
      <c r="N294" s="145"/>
      <c r="O294" s="145">
        <v>4</v>
      </c>
      <c r="P294" s="145"/>
      <c r="Q294" s="145"/>
      <c r="R294" s="145">
        <v>2</v>
      </c>
      <c r="S294" s="145"/>
      <c r="T294" s="145"/>
      <c r="U294" s="145">
        <v>2</v>
      </c>
      <c r="V294" s="145"/>
      <c r="W294" s="145"/>
      <c r="X294" s="145">
        <v>5</v>
      </c>
      <c r="Y294" s="145"/>
      <c r="Z294" s="145"/>
      <c r="AA294" s="145">
        <v>2</v>
      </c>
      <c r="AB294" s="145"/>
      <c r="AC294" s="145"/>
      <c r="AD294" s="145">
        <v>3</v>
      </c>
      <c r="AE294" s="145"/>
      <c r="AF294" s="145"/>
      <c r="AH294" s="137" t="str">
        <f t="shared" si="4"/>
        <v/>
      </c>
      <c r="AI294" s="146" t="e">
        <v>#N/A</v>
      </c>
      <c r="AJ294" s="146" t="e">
        <v>#N/A</v>
      </c>
    </row>
    <row r="295" spans="1:42" ht="12" customHeight="1" x14ac:dyDescent="0.4">
      <c r="A295" s="147">
        <v>140</v>
      </c>
      <c r="B295" s="148" t="s">
        <v>725</v>
      </c>
      <c r="C295" s="149">
        <v>28</v>
      </c>
      <c r="D295" s="149">
        <v>4</v>
      </c>
      <c r="E295" s="149">
        <v>4</v>
      </c>
      <c r="F295" s="149">
        <v>4</v>
      </c>
      <c r="G295" s="149">
        <v>5</v>
      </c>
      <c r="H295" s="149">
        <v>4</v>
      </c>
      <c r="I295" s="149">
        <v>4</v>
      </c>
      <c r="J295" s="150">
        <v>0</v>
      </c>
      <c r="K295" s="149">
        <v>3</v>
      </c>
      <c r="L295" s="149">
        <v>821</v>
      </c>
      <c r="M295" s="149">
        <v>417</v>
      </c>
      <c r="N295" s="149">
        <v>404</v>
      </c>
      <c r="O295" s="149">
        <v>134</v>
      </c>
      <c r="P295" s="149">
        <v>74</v>
      </c>
      <c r="Q295" s="149">
        <v>60</v>
      </c>
      <c r="R295" s="149">
        <v>132</v>
      </c>
      <c r="S295" s="149">
        <v>67</v>
      </c>
      <c r="T295" s="149">
        <v>65</v>
      </c>
      <c r="U295" s="149">
        <v>132</v>
      </c>
      <c r="V295" s="149">
        <v>66</v>
      </c>
      <c r="W295" s="149">
        <v>66</v>
      </c>
      <c r="X295" s="149">
        <v>163</v>
      </c>
      <c r="Y295" s="149">
        <v>78</v>
      </c>
      <c r="Z295" s="149">
        <v>85</v>
      </c>
      <c r="AA295" s="149">
        <v>131</v>
      </c>
      <c r="AB295" s="149">
        <v>64</v>
      </c>
      <c r="AC295" s="149">
        <v>67</v>
      </c>
      <c r="AD295" s="149">
        <v>129</v>
      </c>
      <c r="AE295" s="149">
        <v>68</v>
      </c>
      <c r="AF295" s="149">
        <v>61</v>
      </c>
      <c r="AH295" s="137">
        <f t="shared" si="4"/>
        <v>1140</v>
      </c>
      <c r="AI295" s="146" t="s">
        <v>1840</v>
      </c>
      <c r="AJ295" s="146" t="s">
        <v>800</v>
      </c>
      <c r="AK295" s="136">
        <f>O294</f>
        <v>4</v>
      </c>
      <c r="AL295" s="136">
        <f>R294</f>
        <v>2</v>
      </c>
      <c r="AM295" s="136">
        <f>U294</f>
        <v>2</v>
      </c>
      <c r="AN295" s="136">
        <f>X294</f>
        <v>5</v>
      </c>
      <c r="AO295" s="136">
        <f>AA294</f>
        <v>2</v>
      </c>
      <c r="AP295" s="136">
        <f>AD294</f>
        <v>3</v>
      </c>
    </row>
    <row r="296" spans="1:42" ht="12" customHeight="1" x14ac:dyDescent="0.4">
      <c r="A296" s="142"/>
      <c r="B296" s="142"/>
      <c r="C296" s="143"/>
      <c r="D296" s="143"/>
      <c r="E296" s="143"/>
      <c r="F296" s="143"/>
      <c r="G296" s="143"/>
      <c r="H296" s="143"/>
      <c r="I296" s="143"/>
      <c r="J296" s="144"/>
      <c r="K296" s="145"/>
      <c r="L296" s="145">
        <v>19</v>
      </c>
      <c r="M296" s="145"/>
      <c r="N296" s="145"/>
      <c r="O296" s="145">
        <v>2</v>
      </c>
      <c r="P296" s="145"/>
      <c r="Q296" s="145"/>
      <c r="R296" s="145">
        <v>6</v>
      </c>
      <c r="S296" s="145"/>
      <c r="T296" s="145"/>
      <c r="U296" s="145">
        <v>1</v>
      </c>
      <c r="V296" s="145"/>
      <c r="W296" s="145"/>
      <c r="X296" s="145">
        <v>4</v>
      </c>
      <c r="Y296" s="145"/>
      <c r="Z296" s="145"/>
      <c r="AA296" s="145">
        <v>2</v>
      </c>
      <c r="AB296" s="145"/>
      <c r="AC296" s="145"/>
      <c r="AD296" s="145">
        <v>4</v>
      </c>
      <c r="AE296" s="145"/>
      <c r="AF296" s="145"/>
      <c r="AH296" s="137" t="str">
        <f t="shared" si="4"/>
        <v/>
      </c>
      <c r="AI296" s="146" t="e">
        <v>#N/A</v>
      </c>
      <c r="AJ296" s="146" t="e">
        <v>#N/A</v>
      </c>
    </row>
    <row r="297" spans="1:42" ht="12" customHeight="1" x14ac:dyDescent="0.4">
      <c r="A297" s="147">
        <v>141</v>
      </c>
      <c r="B297" s="148" t="s">
        <v>726</v>
      </c>
      <c r="C297" s="149">
        <v>28</v>
      </c>
      <c r="D297" s="149">
        <v>4</v>
      </c>
      <c r="E297" s="149">
        <v>4</v>
      </c>
      <c r="F297" s="149">
        <v>4</v>
      </c>
      <c r="G297" s="149">
        <v>5</v>
      </c>
      <c r="H297" s="149">
        <v>4</v>
      </c>
      <c r="I297" s="149">
        <v>4</v>
      </c>
      <c r="J297" s="150">
        <v>0</v>
      </c>
      <c r="K297" s="149">
        <v>3</v>
      </c>
      <c r="L297" s="149">
        <v>817</v>
      </c>
      <c r="M297" s="149">
        <v>423</v>
      </c>
      <c r="N297" s="149">
        <v>394</v>
      </c>
      <c r="O297" s="149">
        <v>118</v>
      </c>
      <c r="P297" s="149">
        <v>69</v>
      </c>
      <c r="Q297" s="149">
        <v>49</v>
      </c>
      <c r="R297" s="149">
        <v>136</v>
      </c>
      <c r="S297" s="149">
        <v>59</v>
      </c>
      <c r="T297" s="149">
        <v>77</v>
      </c>
      <c r="U297" s="149">
        <v>134</v>
      </c>
      <c r="V297" s="149">
        <v>66</v>
      </c>
      <c r="W297" s="149">
        <v>68</v>
      </c>
      <c r="X297" s="149">
        <v>150</v>
      </c>
      <c r="Y297" s="149">
        <v>86</v>
      </c>
      <c r="Z297" s="149">
        <v>64</v>
      </c>
      <c r="AA297" s="149">
        <v>130</v>
      </c>
      <c r="AB297" s="149">
        <v>67</v>
      </c>
      <c r="AC297" s="149">
        <v>63</v>
      </c>
      <c r="AD297" s="149">
        <v>149</v>
      </c>
      <c r="AE297" s="149">
        <v>76</v>
      </c>
      <c r="AF297" s="149">
        <v>73</v>
      </c>
      <c r="AH297" s="137">
        <f t="shared" si="4"/>
        <v>1141</v>
      </c>
      <c r="AI297" s="146" t="s">
        <v>1841</v>
      </c>
      <c r="AJ297" s="146" t="s">
        <v>324</v>
      </c>
      <c r="AK297" s="136">
        <f>O296</f>
        <v>2</v>
      </c>
      <c r="AL297" s="136">
        <f>R296</f>
        <v>6</v>
      </c>
      <c r="AM297" s="136">
        <f>U296</f>
        <v>1</v>
      </c>
      <c r="AN297" s="136">
        <f>X296</f>
        <v>4</v>
      </c>
      <c r="AO297" s="136">
        <f>AA296</f>
        <v>2</v>
      </c>
      <c r="AP297" s="136">
        <f>AD296</f>
        <v>4</v>
      </c>
    </row>
    <row r="298" spans="1:42" ht="12" customHeight="1" x14ac:dyDescent="0.4">
      <c r="A298" s="142"/>
      <c r="B298" s="142"/>
      <c r="C298" s="143"/>
      <c r="D298" s="143"/>
      <c r="E298" s="143"/>
      <c r="F298" s="143"/>
      <c r="G298" s="143"/>
      <c r="H298" s="143"/>
      <c r="I298" s="143"/>
      <c r="J298" s="144"/>
      <c r="K298" s="145"/>
      <c r="L298" s="145">
        <v>11</v>
      </c>
      <c r="M298" s="145"/>
      <c r="N298" s="145"/>
      <c r="O298" s="145">
        <v>2</v>
      </c>
      <c r="P298" s="145"/>
      <c r="Q298" s="145"/>
      <c r="R298" s="145">
        <v>2</v>
      </c>
      <c r="S298" s="145"/>
      <c r="T298" s="145"/>
      <c r="U298" s="145">
        <v>2</v>
      </c>
      <c r="V298" s="145"/>
      <c r="W298" s="145"/>
      <c r="X298" s="145">
        <v>1</v>
      </c>
      <c r="Y298" s="145"/>
      <c r="Z298" s="145"/>
      <c r="AA298" s="145">
        <v>3</v>
      </c>
      <c r="AB298" s="145"/>
      <c r="AC298" s="145"/>
      <c r="AD298" s="145">
        <v>1</v>
      </c>
      <c r="AE298" s="145"/>
      <c r="AF298" s="145"/>
      <c r="AH298" s="137" t="str">
        <f t="shared" si="4"/>
        <v/>
      </c>
      <c r="AI298" s="146" t="e">
        <v>#N/A</v>
      </c>
      <c r="AJ298" s="146" t="e">
        <v>#N/A</v>
      </c>
    </row>
    <row r="299" spans="1:42" ht="12" customHeight="1" x14ac:dyDescent="0.4">
      <c r="A299" s="147">
        <v>142</v>
      </c>
      <c r="B299" s="148" t="s">
        <v>727</v>
      </c>
      <c r="C299" s="149">
        <v>15</v>
      </c>
      <c r="D299" s="149">
        <v>2</v>
      </c>
      <c r="E299" s="149">
        <v>2</v>
      </c>
      <c r="F299" s="149">
        <v>2</v>
      </c>
      <c r="G299" s="149">
        <v>3</v>
      </c>
      <c r="H299" s="149">
        <v>2</v>
      </c>
      <c r="I299" s="149">
        <v>2</v>
      </c>
      <c r="J299" s="150">
        <v>0</v>
      </c>
      <c r="K299" s="149">
        <v>2</v>
      </c>
      <c r="L299" s="149">
        <v>396</v>
      </c>
      <c r="M299" s="149">
        <v>188</v>
      </c>
      <c r="N299" s="149">
        <v>208</v>
      </c>
      <c r="O299" s="149">
        <v>54</v>
      </c>
      <c r="P299" s="149">
        <v>27</v>
      </c>
      <c r="Q299" s="149">
        <v>27</v>
      </c>
      <c r="R299" s="149">
        <v>71</v>
      </c>
      <c r="S299" s="149">
        <v>35</v>
      </c>
      <c r="T299" s="149">
        <v>36</v>
      </c>
      <c r="U299" s="149">
        <v>64</v>
      </c>
      <c r="V299" s="149">
        <v>25</v>
      </c>
      <c r="W299" s="149">
        <v>39</v>
      </c>
      <c r="X299" s="149">
        <v>78</v>
      </c>
      <c r="Y299" s="149">
        <v>41</v>
      </c>
      <c r="Z299" s="149">
        <v>37</v>
      </c>
      <c r="AA299" s="149">
        <v>67</v>
      </c>
      <c r="AB299" s="149">
        <v>34</v>
      </c>
      <c r="AC299" s="149">
        <v>33</v>
      </c>
      <c r="AD299" s="149">
        <v>62</v>
      </c>
      <c r="AE299" s="149">
        <v>26</v>
      </c>
      <c r="AF299" s="149">
        <v>36</v>
      </c>
      <c r="AH299" s="137">
        <f t="shared" si="4"/>
        <v>1142</v>
      </c>
      <c r="AI299" s="146" t="s">
        <v>1842</v>
      </c>
      <c r="AJ299" s="146" t="s">
        <v>795</v>
      </c>
      <c r="AK299" s="136">
        <f>O298</f>
        <v>2</v>
      </c>
      <c r="AL299" s="136">
        <f>R298</f>
        <v>2</v>
      </c>
      <c r="AM299" s="136">
        <f>U298</f>
        <v>2</v>
      </c>
      <c r="AN299" s="136">
        <f>X298</f>
        <v>1</v>
      </c>
      <c r="AO299" s="136">
        <f>AA298</f>
        <v>3</v>
      </c>
      <c r="AP299" s="136">
        <f>AD298</f>
        <v>1</v>
      </c>
    </row>
    <row r="300" spans="1:42" ht="12" customHeight="1" x14ac:dyDescent="0.4">
      <c r="A300" s="142"/>
      <c r="B300" s="142"/>
      <c r="C300" s="143"/>
      <c r="D300" s="143"/>
      <c r="E300" s="143"/>
      <c r="F300" s="143"/>
      <c r="G300" s="143"/>
      <c r="H300" s="143"/>
      <c r="I300" s="143"/>
      <c r="J300" s="144"/>
      <c r="K300" s="145"/>
      <c r="L300" s="145">
        <v>8</v>
      </c>
      <c r="M300" s="145"/>
      <c r="N300" s="145"/>
      <c r="O300" s="145">
        <v>1</v>
      </c>
      <c r="P300" s="145"/>
      <c r="Q300" s="145"/>
      <c r="R300" s="145">
        <v>1</v>
      </c>
      <c r="S300" s="145"/>
      <c r="T300" s="145"/>
      <c r="U300" s="145">
        <v>2</v>
      </c>
      <c r="V300" s="145"/>
      <c r="W300" s="145"/>
      <c r="X300" s="145">
        <v>0</v>
      </c>
      <c r="Y300" s="145"/>
      <c r="Z300" s="145"/>
      <c r="AA300" s="145">
        <v>1</v>
      </c>
      <c r="AB300" s="145"/>
      <c r="AC300" s="145"/>
      <c r="AD300" s="145">
        <v>3</v>
      </c>
      <c r="AE300" s="145"/>
      <c r="AF300" s="145"/>
      <c r="AH300" s="137" t="str">
        <f t="shared" si="4"/>
        <v/>
      </c>
      <c r="AI300" s="146" t="e">
        <v>#N/A</v>
      </c>
      <c r="AJ300" s="146" t="e">
        <v>#N/A</v>
      </c>
    </row>
    <row r="301" spans="1:42" ht="12" customHeight="1" x14ac:dyDescent="0.4">
      <c r="A301" s="147">
        <v>143</v>
      </c>
      <c r="B301" s="148" t="s">
        <v>728</v>
      </c>
      <c r="C301" s="149">
        <v>18</v>
      </c>
      <c r="D301" s="149">
        <v>3</v>
      </c>
      <c r="E301" s="149">
        <v>2</v>
      </c>
      <c r="F301" s="149">
        <v>3</v>
      </c>
      <c r="G301" s="149">
        <v>3</v>
      </c>
      <c r="H301" s="149">
        <v>3</v>
      </c>
      <c r="I301" s="149">
        <v>3</v>
      </c>
      <c r="J301" s="150">
        <v>0</v>
      </c>
      <c r="K301" s="149">
        <v>1</v>
      </c>
      <c r="L301" s="149">
        <v>517</v>
      </c>
      <c r="M301" s="149">
        <v>269</v>
      </c>
      <c r="N301" s="149">
        <v>248</v>
      </c>
      <c r="O301" s="149">
        <v>85</v>
      </c>
      <c r="P301" s="149">
        <v>50</v>
      </c>
      <c r="Q301" s="149">
        <v>35</v>
      </c>
      <c r="R301" s="149">
        <v>62</v>
      </c>
      <c r="S301" s="149">
        <v>34</v>
      </c>
      <c r="T301" s="149">
        <v>28</v>
      </c>
      <c r="U301" s="149">
        <v>88</v>
      </c>
      <c r="V301" s="149">
        <v>43</v>
      </c>
      <c r="W301" s="149">
        <v>45</v>
      </c>
      <c r="X301" s="149">
        <v>85</v>
      </c>
      <c r="Y301" s="149">
        <v>43</v>
      </c>
      <c r="Z301" s="149">
        <v>42</v>
      </c>
      <c r="AA301" s="149">
        <v>107</v>
      </c>
      <c r="AB301" s="149">
        <v>54</v>
      </c>
      <c r="AC301" s="149">
        <v>53</v>
      </c>
      <c r="AD301" s="149">
        <v>90</v>
      </c>
      <c r="AE301" s="149">
        <v>45</v>
      </c>
      <c r="AF301" s="149">
        <v>45</v>
      </c>
      <c r="AH301" s="137">
        <f t="shared" si="4"/>
        <v>1143</v>
      </c>
      <c r="AI301" s="146" t="s">
        <v>1843</v>
      </c>
      <c r="AJ301" s="146" t="s">
        <v>324</v>
      </c>
      <c r="AK301" s="136">
        <f>O300</f>
        <v>1</v>
      </c>
      <c r="AL301" s="136">
        <f>R300</f>
        <v>1</v>
      </c>
      <c r="AM301" s="136">
        <f>U300</f>
        <v>2</v>
      </c>
      <c r="AN301" s="136">
        <f>X300</f>
        <v>0</v>
      </c>
      <c r="AO301" s="136">
        <f>AA300</f>
        <v>1</v>
      </c>
      <c r="AP301" s="136">
        <f>AD300</f>
        <v>3</v>
      </c>
    </row>
    <row r="302" spans="1:42" ht="12" customHeight="1" x14ac:dyDescent="0.4">
      <c r="A302" s="142"/>
      <c r="B302" s="142"/>
      <c r="C302" s="143"/>
      <c r="D302" s="143"/>
      <c r="E302" s="143"/>
      <c r="F302" s="143"/>
      <c r="G302" s="143"/>
      <c r="H302" s="143"/>
      <c r="I302" s="143"/>
      <c r="J302" s="144"/>
      <c r="K302" s="145"/>
      <c r="L302" s="145">
        <v>19</v>
      </c>
      <c r="M302" s="145"/>
      <c r="N302" s="145"/>
      <c r="O302" s="145">
        <v>3</v>
      </c>
      <c r="P302" s="145"/>
      <c r="Q302" s="145"/>
      <c r="R302" s="145">
        <v>5</v>
      </c>
      <c r="S302" s="145"/>
      <c r="T302" s="145"/>
      <c r="U302" s="145">
        <v>6</v>
      </c>
      <c r="V302" s="145"/>
      <c r="W302" s="145"/>
      <c r="X302" s="145">
        <v>1</v>
      </c>
      <c r="Y302" s="145"/>
      <c r="Z302" s="145"/>
      <c r="AA302" s="145">
        <v>2</v>
      </c>
      <c r="AB302" s="145"/>
      <c r="AC302" s="145"/>
      <c r="AD302" s="145">
        <v>2</v>
      </c>
      <c r="AE302" s="145"/>
      <c r="AF302" s="145"/>
      <c r="AH302" s="137" t="str">
        <f t="shared" si="4"/>
        <v/>
      </c>
      <c r="AI302" s="146" t="e">
        <v>#N/A</v>
      </c>
      <c r="AJ302" s="146" t="e">
        <v>#N/A</v>
      </c>
    </row>
    <row r="303" spans="1:42" ht="12" customHeight="1" x14ac:dyDescent="0.4">
      <c r="A303" s="147">
        <v>144</v>
      </c>
      <c r="B303" s="148" t="s">
        <v>729</v>
      </c>
      <c r="C303" s="149">
        <v>34</v>
      </c>
      <c r="D303" s="149">
        <v>5</v>
      </c>
      <c r="E303" s="149">
        <v>6</v>
      </c>
      <c r="F303" s="149">
        <v>5</v>
      </c>
      <c r="G303" s="149">
        <v>5</v>
      </c>
      <c r="H303" s="149">
        <v>5</v>
      </c>
      <c r="I303" s="149">
        <v>5</v>
      </c>
      <c r="J303" s="150">
        <v>0</v>
      </c>
      <c r="K303" s="149">
        <v>3</v>
      </c>
      <c r="L303" s="149">
        <v>1052</v>
      </c>
      <c r="M303" s="149">
        <v>526</v>
      </c>
      <c r="N303" s="149">
        <v>526</v>
      </c>
      <c r="O303" s="149">
        <v>157</v>
      </c>
      <c r="P303" s="149">
        <v>64</v>
      </c>
      <c r="Q303" s="149">
        <v>93</v>
      </c>
      <c r="R303" s="149">
        <v>192</v>
      </c>
      <c r="S303" s="149">
        <v>97</v>
      </c>
      <c r="T303" s="149">
        <v>95</v>
      </c>
      <c r="U303" s="149">
        <v>165</v>
      </c>
      <c r="V303" s="149">
        <v>87</v>
      </c>
      <c r="W303" s="149">
        <v>78</v>
      </c>
      <c r="X303" s="149">
        <v>149</v>
      </c>
      <c r="Y303" s="149">
        <v>81</v>
      </c>
      <c r="Z303" s="149">
        <v>68</v>
      </c>
      <c r="AA303" s="149">
        <v>187</v>
      </c>
      <c r="AB303" s="149">
        <v>92</v>
      </c>
      <c r="AC303" s="149">
        <v>95</v>
      </c>
      <c r="AD303" s="149">
        <v>202</v>
      </c>
      <c r="AE303" s="149">
        <v>105</v>
      </c>
      <c r="AF303" s="149">
        <v>97</v>
      </c>
      <c r="AH303" s="137">
        <f t="shared" si="4"/>
        <v>1144</v>
      </c>
      <c r="AI303" s="146" t="s">
        <v>1844</v>
      </c>
      <c r="AJ303" s="146" t="s">
        <v>795</v>
      </c>
      <c r="AK303" s="136">
        <f>O302</f>
        <v>3</v>
      </c>
      <c r="AL303" s="136">
        <f>R302</f>
        <v>5</v>
      </c>
      <c r="AM303" s="136">
        <f>U302</f>
        <v>6</v>
      </c>
      <c r="AN303" s="136">
        <f>X302</f>
        <v>1</v>
      </c>
      <c r="AO303" s="136">
        <f>AA302</f>
        <v>2</v>
      </c>
      <c r="AP303" s="136">
        <f>AD302</f>
        <v>2</v>
      </c>
    </row>
    <row r="304" spans="1:42" ht="12" customHeight="1" x14ac:dyDescent="0.4">
      <c r="A304" s="142"/>
      <c r="B304" s="142"/>
      <c r="C304" s="143"/>
      <c r="D304" s="143"/>
      <c r="E304" s="143"/>
      <c r="F304" s="143"/>
      <c r="G304" s="143"/>
      <c r="H304" s="143"/>
      <c r="I304" s="143"/>
      <c r="J304" s="144"/>
      <c r="K304" s="145"/>
      <c r="L304" s="145">
        <v>5</v>
      </c>
      <c r="M304" s="145"/>
      <c r="N304" s="145"/>
      <c r="O304" s="145">
        <v>1</v>
      </c>
      <c r="P304" s="145"/>
      <c r="Q304" s="145"/>
      <c r="R304" s="145">
        <v>1</v>
      </c>
      <c r="S304" s="145"/>
      <c r="T304" s="145"/>
      <c r="U304" s="145">
        <v>1</v>
      </c>
      <c r="V304" s="145"/>
      <c r="W304" s="145"/>
      <c r="X304" s="145">
        <v>2</v>
      </c>
      <c r="Y304" s="145"/>
      <c r="Z304" s="145"/>
      <c r="AA304" s="145">
        <v>0</v>
      </c>
      <c r="AB304" s="145"/>
      <c r="AC304" s="145"/>
      <c r="AD304" s="145">
        <v>0</v>
      </c>
      <c r="AE304" s="145"/>
      <c r="AF304" s="145"/>
      <c r="AH304" s="137" t="str">
        <f t="shared" si="4"/>
        <v/>
      </c>
      <c r="AI304" s="146" t="e">
        <v>#N/A</v>
      </c>
      <c r="AJ304" s="146" t="e">
        <v>#N/A</v>
      </c>
    </row>
    <row r="305" spans="1:42" ht="12" customHeight="1" x14ac:dyDescent="0.4">
      <c r="A305" s="147">
        <v>145</v>
      </c>
      <c r="B305" s="148" t="s">
        <v>730</v>
      </c>
      <c r="C305" s="149">
        <v>17</v>
      </c>
      <c r="D305" s="149">
        <v>2</v>
      </c>
      <c r="E305" s="149">
        <v>3</v>
      </c>
      <c r="F305" s="149">
        <v>3</v>
      </c>
      <c r="G305" s="149">
        <v>3</v>
      </c>
      <c r="H305" s="149">
        <v>3</v>
      </c>
      <c r="I305" s="149">
        <v>2</v>
      </c>
      <c r="J305" s="150">
        <v>0</v>
      </c>
      <c r="K305" s="149">
        <v>1</v>
      </c>
      <c r="L305" s="149">
        <v>483</v>
      </c>
      <c r="M305" s="149">
        <v>253</v>
      </c>
      <c r="N305" s="149">
        <v>230</v>
      </c>
      <c r="O305" s="149">
        <v>69</v>
      </c>
      <c r="P305" s="149">
        <v>36</v>
      </c>
      <c r="Q305" s="149">
        <v>33</v>
      </c>
      <c r="R305" s="149">
        <v>82</v>
      </c>
      <c r="S305" s="149">
        <v>42</v>
      </c>
      <c r="T305" s="149">
        <v>40</v>
      </c>
      <c r="U305" s="149">
        <v>86</v>
      </c>
      <c r="V305" s="149">
        <v>47</v>
      </c>
      <c r="W305" s="149">
        <v>39</v>
      </c>
      <c r="X305" s="149">
        <v>86</v>
      </c>
      <c r="Y305" s="149">
        <v>45</v>
      </c>
      <c r="Z305" s="149">
        <v>41</v>
      </c>
      <c r="AA305" s="149">
        <v>83</v>
      </c>
      <c r="AB305" s="149">
        <v>45</v>
      </c>
      <c r="AC305" s="149">
        <v>38</v>
      </c>
      <c r="AD305" s="149">
        <v>77</v>
      </c>
      <c r="AE305" s="149">
        <v>38</v>
      </c>
      <c r="AF305" s="149">
        <v>39</v>
      </c>
      <c r="AH305" s="137">
        <f t="shared" si="4"/>
        <v>1145</v>
      </c>
      <c r="AI305" s="146" t="s">
        <v>1845</v>
      </c>
      <c r="AJ305" s="146" t="s">
        <v>798</v>
      </c>
      <c r="AK305" s="136">
        <f>O304</f>
        <v>1</v>
      </c>
      <c r="AL305" s="136">
        <f>R304</f>
        <v>1</v>
      </c>
      <c r="AM305" s="136">
        <f>U304</f>
        <v>1</v>
      </c>
      <c r="AN305" s="136">
        <f>X304</f>
        <v>2</v>
      </c>
      <c r="AO305" s="136">
        <f>AA304</f>
        <v>0</v>
      </c>
      <c r="AP305" s="136">
        <f>AD304</f>
        <v>0</v>
      </c>
    </row>
    <row r="306" spans="1:42" ht="12" customHeight="1" x14ac:dyDescent="0.4">
      <c r="A306" s="142"/>
      <c r="B306" s="142"/>
      <c r="C306" s="143"/>
      <c r="D306" s="143"/>
      <c r="E306" s="143"/>
      <c r="F306" s="143"/>
      <c r="G306" s="143"/>
      <c r="H306" s="143"/>
      <c r="I306" s="143"/>
      <c r="J306" s="144"/>
      <c r="K306" s="145"/>
      <c r="L306" s="145">
        <v>21</v>
      </c>
      <c r="M306" s="145"/>
      <c r="N306" s="145"/>
      <c r="O306" s="145">
        <v>4</v>
      </c>
      <c r="P306" s="145"/>
      <c r="Q306" s="145"/>
      <c r="R306" s="145">
        <v>1</v>
      </c>
      <c r="S306" s="145"/>
      <c r="T306" s="145"/>
      <c r="U306" s="145">
        <v>8</v>
      </c>
      <c r="V306" s="145"/>
      <c r="W306" s="145"/>
      <c r="X306" s="145">
        <v>4</v>
      </c>
      <c r="Y306" s="145"/>
      <c r="Z306" s="145"/>
      <c r="AA306" s="145">
        <v>3</v>
      </c>
      <c r="AB306" s="145"/>
      <c r="AC306" s="145"/>
      <c r="AD306" s="145">
        <v>1</v>
      </c>
      <c r="AE306" s="145"/>
      <c r="AF306" s="145"/>
      <c r="AH306" s="137" t="str">
        <f t="shared" si="4"/>
        <v/>
      </c>
      <c r="AI306" s="146" t="e">
        <v>#N/A</v>
      </c>
      <c r="AJ306" s="146" t="e">
        <v>#N/A</v>
      </c>
    </row>
    <row r="307" spans="1:42" ht="12" customHeight="1" x14ac:dyDescent="0.4">
      <c r="A307" s="147">
        <v>146</v>
      </c>
      <c r="B307" s="148" t="s">
        <v>731</v>
      </c>
      <c r="C307" s="149">
        <v>26</v>
      </c>
      <c r="D307" s="149">
        <v>4</v>
      </c>
      <c r="E307" s="149">
        <v>3</v>
      </c>
      <c r="F307" s="149">
        <v>4</v>
      </c>
      <c r="G307" s="149">
        <v>5</v>
      </c>
      <c r="H307" s="149">
        <v>3</v>
      </c>
      <c r="I307" s="149">
        <v>4</v>
      </c>
      <c r="J307" s="150">
        <v>0</v>
      </c>
      <c r="K307" s="149">
        <v>3</v>
      </c>
      <c r="L307" s="149">
        <v>722</v>
      </c>
      <c r="M307" s="149">
        <v>377</v>
      </c>
      <c r="N307" s="149">
        <v>345</v>
      </c>
      <c r="O307" s="149">
        <v>121</v>
      </c>
      <c r="P307" s="149">
        <v>61</v>
      </c>
      <c r="Q307" s="149">
        <v>60</v>
      </c>
      <c r="R307" s="149">
        <v>100</v>
      </c>
      <c r="S307" s="149">
        <v>47</v>
      </c>
      <c r="T307" s="149">
        <v>53</v>
      </c>
      <c r="U307" s="149">
        <v>116</v>
      </c>
      <c r="V307" s="149">
        <v>70</v>
      </c>
      <c r="W307" s="149">
        <v>46</v>
      </c>
      <c r="X307" s="149">
        <v>146</v>
      </c>
      <c r="Y307" s="149">
        <v>72</v>
      </c>
      <c r="Z307" s="149">
        <v>74</v>
      </c>
      <c r="AA307" s="149">
        <v>107</v>
      </c>
      <c r="AB307" s="149">
        <v>53</v>
      </c>
      <c r="AC307" s="149">
        <v>54</v>
      </c>
      <c r="AD307" s="149">
        <v>132</v>
      </c>
      <c r="AE307" s="149">
        <v>74</v>
      </c>
      <c r="AF307" s="149">
        <v>58</v>
      </c>
      <c r="AH307" s="137">
        <f t="shared" si="4"/>
        <v>1146</v>
      </c>
      <c r="AI307" s="146" t="s">
        <v>1846</v>
      </c>
      <c r="AJ307" s="146" t="s">
        <v>795</v>
      </c>
      <c r="AK307" s="136">
        <f>O306</f>
        <v>4</v>
      </c>
      <c r="AL307" s="136">
        <f>R306</f>
        <v>1</v>
      </c>
      <c r="AM307" s="136">
        <f>U306</f>
        <v>8</v>
      </c>
      <c r="AN307" s="136">
        <f>X306</f>
        <v>4</v>
      </c>
      <c r="AO307" s="136">
        <f>AA306</f>
        <v>3</v>
      </c>
      <c r="AP307" s="136">
        <f>AD306</f>
        <v>1</v>
      </c>
    </row>
    <row r="308" spans="1:42" ht="12" customHeight="1" x14ac:dyDescent="0.4">
      <c r="A308" s="142"/>
      <c r="B308" s="142"/>
      <c r="C308" s="143"/>
      <c r="D308" s="143"/>
      <c r="E308" s="143"/>
      <c r="F308" s="143"/>
      <c r="G308" s="143"/>
      <c r="H308" s="143"/>
      <c r="I308" s="143"/>
      <c r="J308" s="144"/>
      <c r="K308" s="145"/>
      <c r="L308" s="145">
        <v>3</v>
      </c>
      <c r="M308" s="145"/>
      <c r="N308" s="145"/>
      <c r="O308" s="145">
        <v>1</v>
      </c>
      <c r="P308" s="145"/>
      <c r="Q308" s="145"/>
      <c r="R308" s="145">
        <v>0</v>
      </c>
      <c r="S308" s="145"/>
      <c r="T308" s="145"/>
      <c r="U308" s="145">
        <v>0</v>
      </c>
      <c r="V308" s="145"/>
      <c r="W308" s="145"/>
      <c r="X308" s="145">
        <v>2</v>
      </c>
      <c r="Y308" s="145"/>
      <c r="Z308" s="145"/>
      <c r="AA308" s="145">
        <v>0</v>
      </c>
      <c r="AB308" s="145"/>
      <c r="AC308" s="145"/>
      <c r="AD308" s="145">
        <v>0</v>
      </c>
      <c r="AE308" s="145"/>
      <c r="AF308" s="145"/>
      <c r="AH308" s="137" t="str">
        <f t="shared" si="4"/>
        <v/>
      </c>
      <c r="AI308" s="146" t="e">
        <v>#N/A</v>
      </c>
      <c r="AJ308" s="146" t="e">
        <v>#N/A</v>
      </c>
    </row>
    <row r="309" spans="1:42" ht="12" customHeight="1" x14ac:dyDescent="0.4">
      <c r="A309" s="147">
        <v>147</v>
      </c>
      <c r="B309" s="148" t="s">
        <v>732</v>
      </c>
      <c r="C309" s="149">
        <v>13</v>
      </c>
      <c r="D309" s="149">
        <v>2</v>
      </c>
      <c r="E309" s="149">
        <v>2</v>
      </c>
      <c r="F309" s="149">
        <v>2</v>
      </c>
      <c r="G309" s="149">
        <v>2</v>
      </c>
      <c r="H309" s="149">
        <v>2</v>
      </c>
      <c r="I309" s="149">
        <v>2</v>
      </c>
      <c r="J309" s="150">
        <v>0</v>
      </c>
      <c r="K309" s="149">
        <v>1</v>
      </c>
      <c r="L309" s="149">
        <v>424</v>
      </c>
      <c r="M309" s="149">
        <v>231</v>
      </c>
      <c r="N309" s="149">
        <v>193</v>
      </c>
      <c r="O309" s="149">
        <v>68</v>
      </c>
      <c r="P309" s="149">
        <v>30</v>
      </c>
      <c r="Q309" s="149">
        <v>38</v>
      </c>
      <c r="R309" s="149">
        <v>66</v>
      </c>
      <c r="S309" s="149">
        <v>37</v>
      </c>
      <c r="T309" s="149">
        <v>29</v>
      </c>
      <c r="U309" s="149">
        <v>71</v>
      </c>
      <c r="V309" s="149">
        <v>42</v>
      </c>
      <c r="W309" s="149">
        <v>29</v>
      </c>
      <c r="X309" s="149">
        <v>60</v>
      </c>
      <c r="Y309" s="149">
        <v>33</v>
      </c>
      <c r="Z309" s="149">
        <v>27</v>
      </c>
      <c r="AA309" s="149">
        <v>78</v>
      </c>
      <c r="AB309" s="149">
        <v>39</v>
      </c>
      <c r="AC309" s="149">
        <v>39</v>
      </c>
      <c r="AD309" s="149">
        <v>81</v>
      </c>
      <c r="AE309" s="149">
        <v>50</v>
      </c>
      <c r="AF309" s="149">
        <v>31</v>
      </c>
      <c r="AH309" s="137">
        <f t="shared" si="4"/>
        <v>1147</v>
      </c>
      <c r="AI309" s="146" t="s">
        <v>1847</v>
      </c>
      <c r="AJ309" s="146" t="s">
        <v>800</v>
      </c>
      <c r="AK309" s="136">
        <f>O308</f>
        <v>1</v>
      </c>
      <c r="AL309" s="136">
        <f>R308</f>
        <v>0</v>
      </c>
      <c r="AM309" s="136">
        <f>U308</f>
        <v>0</v>
      </c>
      <c r="AN309" s="136">
        <f>X308</f>
        <v>2</v>
      </c>
      <c r="AO309" s="136">
        <f>AA308</f>
        <v>0</v>
      </c>
      <c r="AP309" s="136">
        <f>AD308</f>
        <v>0</v>
      </c>
    </row>
    <row r="310" spans="1:42" ht="12" customHeight="1" x14ac:dyDescent="0.4">
      <c r="A310" s="142"/>
      <c r="B310" s="142"/>
      <c r="C310" s="143"/>
      <c r="D310" s="143"/>
      <c r="E310" s="143"/>
      <c r="F310" s="143"/>
      <c r="G310" s="143"/>
      <c r="H310" s="143"/>
      <c r="I310" s="143"/>
      <c r="J310" s="144"/>
      <c r="K310" s="145"/>
      <c r="L310" s="145">
        <v>39</v>
      </c>
      <c r="M310" s="145"/>
      <c r="N310" s="145"/>
      <c r="O310" s="145">
        <v>7</v>
      </c>
      <c r="P310" s="145"/>
      <c r="Q310" s="145"/>
      <c r="R310" s="145">
        <v>7</v>
      </c>
      <c r="S310" s="145"/>
      <c r="T310" s="145"/>
      <c r="U310" s="145">
        <v>9</v>
      </c>
      <c r="V310" s="145"/>
      <c r="W310" s="145"/>
      <c r="X310" s="145">
        <v>7</v>
      </c>
      <c r="Y310" s="145"/>
      <c r="Z310" s="145"/>
      <c r="AA310" s="145">
        <v>3</v>
      </c>
      <c r="AB310" s="145"/>
      <c r="AC310" s="145"/>
      <c r="AD310" s="145">
        <v>6</v>
      </c>
      <c r="AE310" s="145"/>
      <c r="AF310" s="145"/>
      <c r="AH310" s="137" t="str">
        <f t="shared" si="4"/>
        <v/>
      </c>
      <c r="AI310" s="146" t="e">
        <v>#N/A</v>
      </c>
      <c r="AJ310" s="146" t="e">
        <v>#N/A</v>
      </c>
    </row>
    <row r="311" spans="1:42" ht="12" customHeight="1" x14ac:dyDescent="0.4">
      <c r="A311" s="147">
        <v>148</v>
      </c>
      <c r="B311" s="148" t="s">
        <v>733</v>
      </c>
      <c r="C311" s="149">
        <v>23</v>
      </c>
      <c r="D311" s="149">
        <v>3</v>
      </c>
      <c r="E311" s="149">
        <v>3</v>
      </c>
      <c r="F311" s="149">
        <v>3</v>
      </c>
      <c r="G311" s="149">
        <v>3</v>
      </c>
      <c r="H311" s="149">
        <v>2</v>
      </c>
      <c r="I311" s="149">
        <v>3</v>
      </c>
      <c r="J311" s="150">
        <v>0</v>
      </c>
      <c r="K311" s="149">
        <v>6</v>
      </c>
      <c r="L311" s="149">
        <v>507</v>
      </c>
      <c r="M311" s="149">
        <v>281</v>
      </c>
      <c r="N311" s="149">
        <v>226</v>
      </c>
      <c r="O311" s="149">
        <v>81</v>
      </c>
      <c r="P311" s="149">
        <v>49</v>
      </c>
      <c r="Q311" s="149">
        <v>32</v>
      </c>
      <c r="R311" s="149">
        <v>79</v>
      </c>
      <c r="S311" s="149">
        <v>39</v>
      </c>
      <c r="T311" s="149">
        <v>40</v>
      </c>
      <c r="U311" s="149">
        <v>95</v>
      </c>
      <c r="V311" s="149">
        <v>47</v>
      </c>
      <c r="W311" s="149">
        <v>48</v>
      </c>
      <c r="X311" s="149">
        <v>82</v>
      </c>
      <c r="Y311" s="149">
        <v>43</v>
      </c>
      <c r="Z311" s="149">
        <v>39</v>
      </c>
      <c r="AA311" s="149">
        <v>75</v>
      </c>
      <c r="AB311" s="149">
        <v>38</v>
      </c>
      <c r="AC311" s="149">
        <v>37</v>
      </c>
      <c r="AD311" s="149">
        <v>95</v>
      </c>
      <c r="AE311" s="149">
        <v>65</v>
      </c>
      <c r="AF311" s="149">
        <v>30</v>
      </c>
      <c r="AH311" s="137">
        <f t="shared" si="4"/>
        <v>1148</v>
      </c>
      <c r="AI311" s="146" t="s">
        <v>1848</v>
      </c>
      <c r="AJ311" s="146" t="s">
        <v>800</v>
      </c>
      <c r="AK311" s="136">
        <f>O310</f>
        <v>7</v>
      </c>
      <c r="AL311" s="136">
        <f>R310</f>
        <v>7</v>
      </c>
      <c r="AM311" s="136">
        <f>U310</f>
        <v>9</v>
      </c>
      <c r="AN311" s="136">
        <f>X310</f>
        <v>7</v>
      </c>
      <c r="AO311" s="136">
        <f>AA310</f>
        <v>3</v>
      </c>
      <c r="AP311" s="136">
        <f>AD310</f>
        <v>6</v>
      </c>
    </row>
    <row r="312" spans="1:42" ht="12" customHeight="1" x14ac:dyDescent="0.4">
      <c r="A312" s="142"/>
      <c r="B312" s="142"/>
      <c r="C312" s="143"/>
      <c r="D312" s="143"/>
      <c r="E312" s="143"/>
      <c r="F312" s="143"/>
      <c r="G312" s="143"/>
      <c r="H312" s="143"/>
      <c r="I312" s="143"/>
      <c r="J312" s="144"/>
      <c r="K312" s="145"/>
      <c r="L312" s="145">
        <v>20</v>
      </c>
      <c r="M312" s="145"/>
      <c r="N312" s="145"/>
      <c r="O312" s="145">
        <v>4</v>
      </c>
      <c r="P312" s="145"/>
      <c r="Q312" s="145"/>
      <c r="R312" s="145">
        <v>2</v>
      </c>
      <c r="S312" s="145"/>
      <c r="T312" s="145"/>
      <c r="U312" s="145">
        <v>1</v>
      </c>
      <c r="V312" s="145"/>
      <c r="W312" s="145"/>
      <c r="X312" s="145">
        <v>5</v>
      </c>
      <c r="Y312" s="145"/>
      <c r="Z312" s="145"/>
      <c r="AA312" s="145">
        <v>4</v>
      </c>
      <c r="AB312" s="145"/>
      <c r="AC312" s="145"/>
      <c r="AD312" s="145">
        <v>4</v>
      </c>
      <c r="AE312" s="145"/>
      <c r="AF312" s="145"/>
      <c r="AH312" s="137" t="str">
        <f t="shared" si="4"/>
        <v/>
      </c>
      <c r="AI312" s="146" t="e">
        <v>#N/A</v>
      </c>
      <c r="AJ312" s="146" t="e">
        <v>#N/A</v>
      </c>
    </row>
    <row r="313" spans="1:42" ht="12" customHeight="1" x14ac:dyDescent="0.4">
      <c r="A313" s="147">
        <v>149</v>
      </c>
      <c r="B313" s="148" t="s">
        <v>734</v>
      </c>
      <c r="C313" s="149">
        <v>26</v>
      </c>
      <c r="D313" s="149">
        <v>4</v>
      </c>
      <c r="E313" s="149">
        <v>4</v>
      </c>
      <c r="F313" s="149">
        <v>4</v>
      </c>
      <c r="G313" s="149">
        <v>4</v>
      </c>
      <c r="H313" s="149">
        <v>4</v>
      </c>
      <c r="I313" s="149">
        <v>3</v>
      </c>
      <c r="J313" s="150">
        <v>0</v>
      </c>
      <c r="K313" s="149">
        <v>3</v>
      </c>
      <c r="L313" s="149">
        <v>760</v>
      </c>
      <c r="M313" s="149">
        <v>396</v>
      </c>
      <c r="N313" s="149">
        <v>364</v>
      </c>
      <c r="O313" s="149">
        <v>114</v>
      </c>
      <c r="P313" s="149">
        <v>59</v>
      </c>
      <c r="Q313" s="149">
        <v>55</v>
      </c>
      <c r="R313" s="149">
        <v>130</v>
      </c>
      <c r="S313" s="149">
        <v>58</v>
      </c>
      <c r="T313" s="149">
        <v>72</v>
      </c>
      <c r="U313" s="149">
        <v>130</v>
      </c>
      <c r="V313" s="149">
        <v>67</v>
      </c>
      <c r="W313" s="149">
        <v>63</v>
      </c>
      <c r="X313" s="149">
        <v>135</v>
      </c>
      <c r="Y313" s="149">
        <v>75</v>
      </c>
      <c r="Z313" s="149">
        <v>60</v>
      </c>
      <c r="AA313" s="149">
        <v>134</v>
      </c>
      <c r="AB313" s="149">
        <v>69</v>
      </c>
      <c r="AC313" s="149">
        <v>65</v>
      </c>
      <c r="AD313" s="149">
        <v>117</v>
      </c>
      <c r="AE313" s="149">
        <v>68</v>
      </c>
      <c r="AF313" s="149">
        <v>49</v>
      </c>
      <c r="AH313" s="137">
        <f t="shared" si="4"/>
        <v>1149</v>
      </c>
      <c r="AI313" s="146" t="s">
        <v>1849</v>
      </c>
      <c r="AJ313" s="146" t="s">
        <v>795</v>
      </c>
      <c r="AK313" s="136">
        <f>O312</f>
        <v>4</v>
      </c>
      <c r="AL313" s="136">
        <f>R312</f>
        <v>2</v>
      </c>
      <c r="AM313" s="136">
        <f>U312</f>
        <v>1</v>
      </c>
      <c r="AN313" s="136">
        <f>X312</f>
        <v>5</v>
      </c>
      <c r="AO313" s="136">
        <f>AA312</f>
        <v>4</v>
      </c>
      <c r="AP313" s="136">
        <f>AD312</f>
        <v>4</v>
      </c>
    </row>
    <row r="314" spans="1:42" ht="12" customHeight="1" x14ac:dyDescent="0.4">
      <c r="A314" s="142"/>
      <c r="B314" s="142"/>
      <c r="C314" s="143"/>
      <c r="D314" s="143"/>
      <c r="E314" s="143"/>
      <c r="F314" s="143"/>
      <c r="G314" s="143"/>
      <c r="H314" s="143"/>
      <c r="I314" s="143"/>
      <c r="J314" s="144"/>
      <c r="K314" s="145"/>
      <c r="L314" s="145">
        <v>13</v>
      </c>
      <c r="M314" s="145"/>
      <c r="N314" s="145"/>
      <c r="O314" s="145">
        <v>4</v>
      </c>
      <c r="P314" s="145"/>
      <c r="Q314" s="145"/>
      <c r="R314" s="145">
        <v>4</v>
      </c>
      <c r="S314" s="145"/>
      <c r="T314" s="145"/>
      <c r="U314" s="145">
        <v>2</v>
      </c>
      <c r="V314" s="145"/>
      <c r="W314" s="145"/>
      <c r="X314" s="145">
        <v>2</v>
      </c>
      <c r="Y314" s="145"/>
      <c r="Z314" s="145"/>
      <c r="AA314" s="145">
        <v>0</v>
      </c>
      <c r="AB314" s="145"/>
      <c r="AC314" s="145"/>
      <c r="AD314" s="145">
        <v>1</v>
      </c>
      <c r="AE314" s="145"/>
      <c r="AF314" s="145"/>
      <c r="AH314" s="137" t="str">
        <f t="shared" si="4"/>
        <v/>
      </c>
      <c r="AI314" s="146" t="e">
        <v>#N/A</v>
      </c>
      <c r="AJ314" s="146" t="e">
        <v>#N/A</v>
      </c>
    </row>
    <row r="315" spans="1:42" ht="12" customHeight="1" x14ac:dyDescent="0.4">
      <c r="A315" s="147">
        <v>150</v>
      </c>
      <c r="B315" s="148" t="s">
        <v>735</v>
      </c>
      <c r="C315" s="149">
        <v>33</v>
      </c>
      <c r="D315" s="149">
        <v>6</v>
      </c>
      <c r="E315" s="149">
        <v>6</v>
      </c>
      <c r="F315" s="149">
        <v>7</v>
      </c>
      <c r="G315" s="149">
        <v>5</v>
      </c>
      <c r="H315" s="149">
        <v>4</v>
      </c>
      <c r="I315" s="149">
        <v>3</v>
      </c>
      <c r="J315" s="150">
        <v>0</v>
      </c>
      <c r="K315" s="149">
        <v>2</v>
      </c>
      <c r="L315" s="149">
        <v>1011</v>
      </c>
      <c r="M315" s="149">
        <v>527</v>
      </c>
      <c r="N315" s="149">
        <v>484</v>
      </c>
      <c r="O315" s="149">
        <v>210</v>
      </c>
      <c r="P315" s="149">
        <v>105</v>
      </c>
      <c r="Q315" s="149">
        <v>105</v>
      </c>
      <c r="R315" s="149">
        <v>200</v>
      </c>
      <c r="S315" s="149">
        <v>101</v>
      </c>
      <c r="T315" s="149">
        <v>99</v>
      </c>
      <c r="U315" s="149">
        <v>218</v>
      </c>
      <c r="V315" s="149">
        <v>109</v>
      </c>
      <c r="W315" s="149">
        <v>109</v>
      </c>
      <c r="X315" s="149">
        <v>152</v>
      </c>
      <c r="Y315" s="149">
        <v>84</v>
      </c>
      <c r="Z315" s="149">
        <v>68</v>
      </c>
      <c r="AA315" s="149">
        <v>124</v>
      </c>
      <c r="AB315" s="149">
        <v>70</v>
      </c>
      <c r="AC315" s="149">
        <v>54</v>
      </c>
      <c r="AD315" s="149">
        <v>107</v>
      </c>
      <c r="AE315" s="149">
        <v>58</v>
      </c>
      <c r="AF315" s="149">
        <v>49</v>
      </c>
      <c r="AH315" s="137">
        <f t="shared" si="4"/>
        <v>1150</v>
      </c>
      <c r="AI315" s="146" t="s">
        <v>1850</v>
      </c>
      <c r="AJ315" s="146" t="s">
        <v>800</v>
      </c>
      <c r="AK315" s="136">
        <f>O314</f>
        <v>4</v>
      </c>
      <c r="AL315" s="136">
        <f>R314</f>
        <v>4</v>
      </c>
      <c r="AM315" s="136">
        <f>U314</f>
        <v>2</v>
      </c>
      <c r="AN315" s="136">
        <f>X314</f>
        <v>2</v>
      </c>
      <c r="AO315" s="136">
        <f>AA314</f>
        <v>0</v>
      </c>
      <c r="AP315" s="136">
        <f>AD314</f>
        <v>1</v>
      </c>
    </row>
    <row r="316" spans="1:42" ht="12" customHeight="1" x14ac:dyDescent="0.4">
      <c r="A316" s="142"/>
      <c r="B316" s="142"/>
      <c r="C316" s="143"/>
      <c r="D316" s="143"/>
      <c r="E316" s="143"/>
      <c r="F316" s="143"/>
      <c r="G316" s="143"/>
      <c r="H316" s="143"/>
      <c r="I316" s="143"/>
      <c r="J316" s="144"/>
      <c r="K316" s="145"/>
      <c r="L316" s="145">
        <v>14</v>
      </c>
      <c r="M316" s="145"/>
      <c r="N316" s="145"/>
      <c r="O316" s="145">
        <v>3</v>
      </c>
      <c r="P316" s="145"/>
      <c r="Q316" s="145"/>
      <c r="R316" s="145">
        <v>2</v>
      </c>
      <c r="S316" s="145"/>
      <c r="T316" s="145"/>
      <c r="U316" s="145">
        <v>4</v>
      </c>
      <c r="V316" s="145"/>
      <c r="W316" s="145"/>
      <c r="X316" s="145">
        <v>5</v>
      </c>
      <c r="Y316" s="145"/>
      <c r="Z316" s="145"/>
      <c r="AA316" s="145">
        <v>0</v>
      </c>
      <c r="AB316" s="145"/>
      <c r="AC316" s="145"/>
      <c r="AD316" s="145">
        <v>0</v>
      </c>
      <c r="AE316" s="145"/>
      <c r="AF316" s="145"/>
      <c r="AH316" s="137" t="str">
        <f t="shared" si="4"/>
        <v/>
      </c>
      <c r="AI316" s="146" t="e">
        <v>#N/A</v>
      </c>
      <c r="AJ316" s="146" t="e">
        <v>#N/A</v>
      </c>
    </row>
    <row r="317" spans="1:42" ht="12" customHeight="1" x14ac:dyDescent="0.4">
      <c r="A317" s="147">
        <v>151</v>
      </c>
      <c r="B317" s="148" t="s">
        <v>736</v>
      </c>
      <c r="C317" s="149">
        <v>21</v>
      </c>
      <c r="D317" s="149">
        <v>4</v>
      </c>
      <c r="E317" s="149">
        <v>3</v>
      </c>
      <c r="F317" s="149">
        <v>3</v>
      </c>
      <c r="G317" s="149">
        <v>3</v>
      </c>
      <c r="H317" s="149">
        <v>3</v>
      </c>
      <c r="I317" s="149">
        <v>2</v>
      </c>
      <c r="J317" s="150">
        <v>0</v>
      </c>
      <c r="K317" s="149">
        <v>3</v>
      </c>
      <c r="L317" s="149">
        <v>598</v>
      </c>
      <c r="M317" s="149">
        <v>292</v>
      </c>
      <c r="N317" s="149">
        <v>306</v>
      </c>
      <c r="O317" s="149">
        <v>131</v>
      </c>
      <c r="P317" s="149">
        <v>63</v>
      </c>
      <c r="Q317" s="149">
        <v>68</v>
      </c>
      <c r="R317" s="149">
        <v>109</v>
      </c>
      <c r="S317" s="149">
        <v>50</v>
      </c>
      <c r="T317" s="149">
        <v>59</v>
      </c>
      <c r="U317" s="149">
        <v>93</v>
      </c>
      <c r="V317" s="149">
        <v>53</v>
      </c>
      <c r="W317" s="149">
        <v>40</v>
      </c>
      <c r="X317" s="149">
        <v>105</v>
      </c>
      <c r="Y317" s="149">
        <v>47</v>
      </c>
      <c r="Z317" s="149">
        <v>58</v>
      </c>
      <c r="AA317" s="149">
        <v>86</v>
      </c>
      <c r="AB317" s="149">
        <v>43</v>
      </c>
      <c r="AC317" s="149">
        <v>43</v>
      </c>
      <c r="AD317" s="149">
        <v>74</v>
      </c>
      <c r="AE317" s="149">
        <v>36</v>
      </c>
      <c r="AF317" s="149">
        <v>38</v>
      </c>
      <c r="AH317" s="137">
        <f t="shared" si="4"/>
        <v>1151</v>
      </c>
      <c r="AI317" s="146" t="s">
        <v>1851</v>
      </c>
      <c r="AJ317" s="146" t="s">
        <v>795</v>
      </c>
      <c r="AK317" s="136">
        <f>O316</f>
        <v>3</v>
      </c>
      <c r="AL317" s="136">
        <f>R316</f>
        <v>2</v>
      </c>
      <c r="AM317" s="136">
        <f>U316</f>
        <v>4</v>
      </c>
      <c r="AN317" s="136">
        <f>X316</f>
        <v>5</v>
      </c>
      <c r="AO317" s="136">
        <f>AA316</f>
        <v>0</v>
      </c>
      <c r="AP317" s="136">
        <f>AD316</f>
        <v>0</v>
      </c>
    </row>
    <row r="318" spans="1:42" s="131" customFormat="1" ht="14" customHeight="1" x14ac:dyDescent="0.4">
      <c r="A318" s="131" t="s">
        <v>622</v>
      </c>
      <c r="O318" s="135"/>
      <c r="P318" s="135"/>
      <c r="Q318" s="135"/>
      <c r="R318" s="135"/>
      <c r="S318" s="135"/>
      <c r="T318" s="135"/>
      <c r="U318" s="135"/>
      <c r="V318" s="135"/>
      <c r="W318" s="135"/>
      <c r="X318" s="135"/>
      <c r="Y318" s="135"/>
      <c r="Z318" s="135"/>
      <c r="AA318" s="135"/>
      <c r="AB318" s="135"/>
      <c r="AC318" s="135"/>
      <c r="AD318" s="135"/>
      <c r="AE318" s="135"/>
      <c r="AF318" s="135"/>
      <c r="AH318" s="153"/>
      <c r="AK318" s="136">
        <f t="shared" ref="AK318:AP318" si="11">SUBTOTAL(9,AK8:AK317)</f>
        <v>326</v>
      </c>
      <c r="AL318" s="136">
        <f t="shared" si="11"/>
        <v>305</v>
      </c>
      <c r="AM318" s="136">
        <f t="shared" si="11"/>
        <v>324</v>
      </c>
      <c r="AN318" s="136">
        <f t="shared" si="11"/>
        <v>320</v>
      </c>
      <c r="AO318" s="136">
        <f t="shared" si="11"/>
        <v>288</v>
      </c>
      <c r="AP318" s="136">
        <f t="shared" si="11"/>
        <v>292</v>
      </c>
    </row>
    <row r="319" spans="1:42" ht="12" customHeight="1" x14ac:dyDescent="0.4">
      <c r="B319" s="154"/>
      <c r="C319" s="135"/>
      <c r="D319" s="135"/>
      <c r="E319" s="135"/>
      <c r="F319" s="135"/>
      <c r="G319" s="135"/>
      <c r="H319" s="135"/>
      <c r="I319" s="135"/>
      <c r="J319" s="135"/>
      <c r="AJ319" s="136" t="s">
        <v>737</v>
      </c>
      <c r="AK319" s="136">
        <f t="shared" ref="AK319:AK325" si="12">SUMIF($AJ$8:$AJ$317,$AJ319,$AK$8:$AK$317)</f>
        <v>92</v>
      </c>
      <c r="AL319" s="136">
        <f t="shared" ref="AL319:AL325" si="13">SUMIF($AJ$8:$AJ$317,$AJ319,$AL$8:$AL$317)</f>
        <v>85</v>
      </c>
      <c r="AM319" s="136">
        <f t="shared" ref="AM319:AM325" si="14">SUMIF($AJ$8:$AJ$317,$AJ319,$AM$8:$AM$317)</f>
        <v>84</v>
      </c>
      <c r="AN319" s="136">
        <f>SUMIF($AJ$8:$AJ$317,$AJ319,$AN$8:$AN$317)</f>
        <v>80</v>
      </c>
      <c r="AO319" s="136">
        <f>SUMIF($AJ$8:$AJ$317,$AJ319,$AO$8:$AO$317)</f>
        <v>71</v>
      </c>
      <c r="AP319" s="136">
        <f>SUMIF($AJ$8:$AJ$317,$AJ319,$AP$8:$AP$317)</f>
        <v>74</v>
      </c>
    </row>
    <row r="320" spans="1:42" ht="12" customHeight="1" x14ac:dyDescent="0.4">
      <c r="E320" s="154"/>
      <c r="F320" s="154"/>
      <c r="G320" s="154"/>
      <c r="H320" s="154"/>
      <c r="I320" s="135"/>
      <c r="J320" s="135"/>
      <c r="AJ320" s="136" t="s">
        <v>738</v>
      </c>
      <c r="AK320" s="136">
        <f t="shared" si="12"/>
        <v>41</v>
      </c>
      <c r="AL320" s="136">
        <f t="shared" si="13"/>
        <v>39</v>
      </c>
      <c r="AM320" s="136">
        <f t="shared" si="14"/>
        <v>51</v>
      </c>
      <c r="AN320" s="136">
        <f t="shared" ref="AN320:AN325" si="15">SUMIF($AJ$8:$AJ$317,$AJ320,$AN$8:$AN$317)</f>
        <v>45</v>
      </c>
      <c r="AO320" s="136">
        <f t="shared" ref="AO320:AO325" si="16">SUMIF($AJ$8:$AJ$317,$AJ320,$AO$8:$AO$317)</f>
        <v>35</v>
      </c>
      <c r="AP320" s="136">
        <f t="shared" ref="AP320:AP325" si="17">SUMIF($AJ$8:$AJ$317,$AJ320,$AP$8:$AP$317)</f>
        <v>38</v>
      </c>
    </row>
    <row r="321" spans="36:42" ht="12" customHeight="1" x14ac:dyDescent="0.4">
      <c r="AJ321" s="136" t="s">
        <v>739</v>
      </c>
      <c r="AK321" s="136">
        <f t="shared" si="12"/>
        <v>23</v>
      </c>
      <c r="AL321" s="136">
        <f t="shared" si="13"/>
        <v>13</v>
      </c>
      <c r="AM321" s="136">
        <f t="shared" si="14"/>
        <v>14</v>
      </c>
      <c r="AN321" s="136">
        <f t="shared" si="15"/>
        <v>20</v>
      </c>
      <c r="AO321" s="136">
        <f t="shared" si="16"/>
        <v>21</v>
      </c>
      <c r="AP321" s="136">
        <f t="shared" si="17"/>
        <v>20</v>
      </c>
    </row>
    <row r="322" spans="36:42" ht="12" customHeight="1" x14ac:dyDescent="0.4">
      <c r="AJ322" s="136" t="s">
        <v>740</v>
      </c>
      <c r="AK322" s="136">
        <f t="shared" si="12"/>
        <v>41</v>
      </c>
      <c r="AL322" s="136">
        <f t="shared" si="13"/>
        <v>49</v>
      </c>
      <c r="AM322" s="136">
        <f t="shared" si="14"/>
        <v>49</v>
      </c>
      <c r="AN322" s="136">
        <f t="shared" si="15"/>
        <v>60</v>
      </c>
      <c r="AO322" s="136">
        <f t="shared" si="16"/>
        <v>42</v>
      </c>
      <c r="AP322" s="136">
        <f t="shared" si="17"/>
        <v>35</v>
      </c>
    </row>
    <row r="323" spans="36:42" ht="12" customHeight="1" x14ac:dyDescent="0.4">
      <c r="AJ323" s="136" t="s">
        <v>741</v>
      </c>
      <c r="AK323" s="136">
        <f t="shared" si="12"/>
        <v>21</v>
      </c>
      <c r="AL323" s="136">
        <f t="shared" si="13"/>
        <v>22</v>
      </c>
      <c r="AM323" s="136">
        <f t="shared" si="14"/>
        <v>33</v>
      </c>
      <c r="AN323" s="136">
        <f t="shared" si="15"/>
        <v>24</v>
      </c>
      <c r="AO323" s="136">
        <f t="shared" si="16"/>
        <v>19</v>
      </c>
      <c r="AP323" s="136">
        <f t="shared" si="17"/>
        <v>26</v>
      </c>
    </row>
    <row r="324" spans="36:42" ht="12" customHeight="1" x14ac:dyDescent="0.4">
      <c r="AJ324" s="136" t="s">
        <v>742</v>
      </c>
      <c r="AK324" s="136">
        <f t="shared" si="12"/>
        <v>55</v>
      </c>
      <c r="AL324" s="136">
        <f t="shared" si="13"/>
        <v>49</v>
      </c>
      <c r="AM324" s="136">
        <f t="shared" si="14"/>
        <v>47</v>
      </c>
      <c r="AN324" s="136">
        <f t="shared" si="15"/>
        <v>47</v>
      </c>
      <c r="AO324" s="136">
        <f t="shared" si="16"/>
        <v>51</v>
      </c>
      <c r="AP324" s="136">
        <f t="shared" si="17"/>
        <v>51</v>
      </c>
    </row>
    <row r="325" spans="36:42" ht="12" customHeight="1" x14ac:dyDescent="0.4">
      <c r="AJ325" s="136" t="s">
        <v>743</v>
      </c>
      <c r="AK325" s="136">
        <f t="shared" si="12"/>
        <v>53</v>
      </c>
      <c r="AL325" s="136">
        <f t="shared" si="13"/>
        <v>48</v>
      </c>
      <c r="AM325" s="136">
        <f t="shared" si="14"/>
        <v>46</v>
      </c>
      <c r="AN325" s="136">
        <f t="shared" si="15"/>
        <v>44</v>
      </c>
      <c r="AO325" s="136">
        <f t="shared" si="16"/>
        <v>49</v>
      </c>
      <c r="AP325" s="136">
        <f t="shared" si="17"/>
        <v>48</v>
      </c>
    </row>
  </sheetData>
  <autoFilter ref="AJ7:AP319"/>
  <mergeCells count="75">
    <mergeCell ref="A285:A287"/>
    <mergeCell ref="B285:B287"/>
    <mergeCell ref="C285:K285"/>
    <mergeCell ref="L285:AF285"/>
    <mergeCell ref="C286:C287"/>
    <mergeCell ref="D286:I286"/>
    <mergeCell ref="J286:J287"/>
    <mergeCell ref="K286:K287"/>
    <mergeCell ref="AD286:AF286"/>
    <mergeCell ref="L286:N286"/>
    <mergeCell ref="O286:Q286"/>
    <mergeCell ref="R286:T286"/>
    <mergeCell ref="U286:W286"/>
    <mergeCell ref="X286:Z286"/>
    <mergeCell ref="AA286:AC286"/>
    <mergeCell ref="A214:A216"/>
    <mergeCell ref="B214:B216"/>
    <mergeCell ref="C214:K214"/>
    <mergeCell ref="L214:AF214"/>
    <mergeCell ref="C215:C216"/>
    <mergeCell ref="D215:I215"/>
    <mergeCell ref="J215:J216"/>
    <mergeCell ref="AA215:AC215"/>
    <mergeCell ref="AD215:AF215"/>
    <mergeCell ref="K215:K216"/>
    <mergeCell ref="L215:N215"/>
    <mergeCell ref="O215:Q215"/>
    <mergeCell ref="R215:T215"/>
    <mergeCell ref="U215:W215"/>
    <mergeCell ref="X215:Z215"/>
    <mergeCell ref="A143:A145"/>
    <mergeCell ref="B143:B145"/>
    <mergeCell ref="C143:K143"/>
    <mergeCell ref="L143:AF143"/>
    <mergeCell ref="C144:C145"/>
    <mergeCell ref="D144:I144"/>
    <mergeCell ref="X144:Z144"/>
    <mergeCell ref="AA144:AC144"/>
    <mergeCell ref="AD144:AF144"/>
    <mergeCell ref="J144:J145"/>
    <mergeCell ref="K144:K145"/>
    <mergeCell ref="L144:N144"/>
    <mergeCell ref="O144:Q144"/>
    <mergeCell ref="R144:T144"/>
    <mergeCell ref="U144:W144"/>
    <mergeCell ref="A72:A74"/>
    <mergeCell ref="B72:B74"/>
    <mergeCell ref="C72:K72"/>
    <mergeCell ref="L72:AF72"/>
    <mergeCell ref="C73:C74"/>
    <mergeCell ref="U73:W73"/>
    <mergeCell ref="X73:Z73"/>
    <mergeCell ref="AA73:AC73"/>
    <mergeCell ref="AD73:AF73"/>
    <mergeCell ref="D73:I73"/>
    <mergeCell ref="J73:J74"/>
    <mergeCell ref="K73:K74"/>
    <mergeCell ref="L73:N73"/>
    <mergeCell ref="O73:Q73"/>
    <mergeCell ref="R73:T73"/>
    <mergeCell ref="A5:A7"/>
    <mergeCell ref="B5:B7"/>
    <mergeCell ref="C5:K5"/>
    <mergeCell ref="L5:AF5"/>
    <mergeCell ref="C6:C7"/>
    <mergeCell ref="D6:I6"/>
    <mergeCell ref="J6:J7"/>
    <mergeCell ref="K6:K7"/>
    <mergeCell ref="L6:N6"/>
    <mergeCell ref="O6:Q6"/>
    <mergeCell ref="R6:T6"/>
    <mergeCell ref="U6:W6"/>
    <mergeCell ref="X6:Z6"/>
    <mergeCell ref="AA6:AC6"/>
    <mergeCell ref="AD6:AF6"/>
  </mergeCells>
  <phoneticPr fontId="2"/>
  <pageMargins left="0.78740157480314965" right="0.78740157480314965" top="0.78740157480314965" bottom="0.78740157480314965" header="0.51181102362204722" footer="0.51181102362204722"/>
  <pageSetup paperSize="9" scale="65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0"/>
  <sheetViews>
    <sheetView showGridLines="0" zoomScaleNormal="100" workbookViewId="0"/>
  </sheetViews>
  <sheetFormatPr defaultRowHeight="20" customHeight="1" x14ac:dyDescent="0.4"/>
  <cols>
    <col min="1" max="1" width="3.75" style="36" customWidth="1"/>
    <col min="2" max="2" width="7.5" style="36" customWidth="1"/>
    <col min="3" max="30" width="3.75" style="36" customWidth="1"/>
    <col min="31" max="16384" width="9" style="36"/>
  </cols>
  <sheetData>
    <row r="1" spans="1:30" ht="10.95" x14ac:dyDescent="0.4">
      <c r="A1" s="103" t="s">
        <v>346</v>
      </c>
    </row>
    <row r="2" spans="1:30" ht="10.95" x14ac:dyDescent="0.4">
      <c r="A2" s="103" t="s">
        <v>400</v>
      </c>
    </row>
    <row r="3" spans="1:30" ht="10.95" x14ac:dyDescent="0.4">
      <c r="A3" s="118" t="s">
        <v>401</v>
      </c>
      <c r="B3" s="119"/>
    </row>
    <row r="4" spans="1:30" ht="10.95" x14ac:dyDescent="0.4">
      <c r="A4" s="119"/>
      <c r="B4" s="119"/>
      <c r="AD4" s="104" t="s">
        <v>402</v>
      </c>
    </row>
    <row r="5" spans="1:30" ht="20" customHeight="1" x14ac:dyDescent="0.4">
      <c r="A5" s="479" t="s">
        <v>403</v>
      </c>
      <c r="B5" s="478" t="s">
        <v>404</v>
      </c>
      <c r="C5" s="478" t="s">
        <v>372</v>
      </c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  <c r="Q5" s="478" t="s">
        <v>373</v>
      </c>
      <c r="R5" s="478"/>
      <c r="S5" s="478"/>
      <c r="T5" s="478"/>
      <c r="U5" s="478"/>
      <c r="V5" s="478"/>
      <c r="W5" s="478"/>
      <c r="X5" s="478"/>
      <c r="Y5" s="488" t="s">
        <v>374</v>
      </c>
      <c r="Z5" s="478"/>
      <c r="AA5" s="478"/>
      <c r="AB5" s="478" t="s">
        <v>375</v>
      </c>
      <c r="AC5" s="478"/>
      <c r="AD5" s="478"/>
    </row>
    <row r="6" spans="1:30" ht="40" customHeight="1" x14ac:dyDescent="0.4">
      <c r="A6" s="479"/>
      <c r="B6" s="478"/>
      <c r="C6" s="478" t="s">
        <v>376</v>
      </c>
      <c r="D6" s="478"/>
      <c r="E6" s="478"/>
      <c r="F6" s="479" t="s">
        <v>377</v>
      </c>
      <c r="G6" s="479" t="s">
        <v>378</v>
      </c>
      <c r="H6" s="479" t="s">
        <v>379</v>
      </c>
      <c r="I6" s="479" t="s">
        <v>380</v>
      </c>
      <c r="J6" s="479" t="s">
        <v>381</v>
      </c>
      <c r="K6" s="479" t="s">
        <v>382</v>
      </c>
      <c r="L6" s="479" t="s">
        <v>383</v>
      </c>
      <c r="M6" s="479" t="s">
        <v>384</v>
      </c>
      <c r="N6" s="479" t="s">
        <v>385</v>
      </c>
      <c r="O6" s="479" t="s">
        <v>386</v>
      </c>
      <c r="P6" s="479" t="s">
        <v>387</v>
      </c>
      <c r="Q6" s="478" t="s">
        <v>376</v>
      </c>
      <c r="R6" s="478"/>
      <c r="S6" s="478"/>
      <c r="T6" s="478" t="s">
        <v>388</v>
      </c>
      <c r="U6" s="478"/>
      <c r="V6" s="479" t="s">
        <v>389</v>
      </c>
      <c r="W6" s="479" t="s">
        <v>390</v>
      </c>
      <c r="X6" s="479" t="s">
        <v>391</v>
      </c>
      <c r="Y6" s="478"/>
      <c r="Z6" s="478"/>
      <c r="AA6" s="478"/>
      <c r="AB6" s="479" t="s">
        <v>392</v>
      </c>
      <c r="AC6" s="479" t="s">
        <v>393</v>
      </c>
      <c r="AD6" s="479" t="s">
        <v>394</v>
      </c>
    </row>
    <row r="7" spans="1:30" ht="20" customHeight="1" x14ac:dyDescent="0.4">
      <c r="A7" s="479"/>
      <c r="B7" s="478"/>
      <c r="C7" s="105" t="s">
        <v>75</v>
      </c>
      <c r="D7" s="105" t="s">
        <v>73</v>
      </c>
      <c r="E7" s="105" t="s">
        <v>74</v>
      </c>
      <c r="F7" s="479"/>
      <c r="G7" s="479"/>
      <c r="H7" s="479"/>
      <c r="I7" s="479"/>
      <c r="J7" s="479"/>
      <c r="K7" s="479"/>
      <c r="L7" s="479"/>
      <c r="M7" s="479"/>
      <c r="N7" s="479"/>
      <c r="O7" s="479"/>
      <c r="P7" s="479"/>
      <c r="Q7" s="105" t="s">
        <v>75</v>
      </c>
      <c r="R7" s="105" t="s">
        <v>73</v>
      </c>
      <c r="S7" s="105" t="s">
        <v>74</v>
      </c>
      <c r="T7" s="114" t="s">
        <v>395</v>
      </c>
      <c r="U7" s="107" t="s">
        <v>396</v>
      </c>
      <c r="V7" s="479"/>
      <c r="W7" s="479"/>
      <c r="X7" s="479"/>
      <c r="Y7" s="105" t="s">
        <v>75</v>
      </c>
      <c r="Z7" s="105" t="s">
        <v>73</v>
      </c>
      <c r="AA7" s="105" t="s">
        <v>74</v>
      </c>
      <c r="AB7" s="479"/>
      <c r="AC7" s="479"/>
      <c r="AD7" s="479"/>
    </row>
    <row r="8" spans="1:30" ht="20" customHeight="1" x14ac:dyDescent="0.4">
      <c r="A8" s="105">
        <v>1</v>
      </c>
      <c r="B8" s="114" t="s">
        <v>405</v>
      </c>
      <c r="C8" s="115">
        <v>36</v>
      </c>
      <c r="D8" s="115">
        <v>10</v>
      </c>
      <c r="E8" s="115">
        <v>26</v>
      </c>
      <c r="F8" s="115">
        <v>1</v>
      </c>
      <c r="G8" s="115">
        <v>0</v>
      </c>
      <c r="H8" s="115">
        <v>1</v>
      </c>
      <c r="I8" s="115">
        <v>1</v>
      </c>
      <c r="J8" s="115">
        <v>1</v>
      </c>
      <c r="K8" s="115">
        <v>28</v>
      </c>
      <c r="L8" s="120" t="s">
        <v>397</v>
      </c>
      <c r="M8" s="115">
        <v>1</v>
      </c>
      <c r="N8" s="115">
        <v>0</v>
      </c>
      <c r="O8" s="115">
        <v>1</v>
      </c>
      <c r="P8" s="115">
        <v>2</v>
      </c>
      <c r="Q8" s="115">
        <v>5</v>
      </c>
      <c r="R8" s="115">
        <v>1</v>
      </c>
      <c r="S8" s="115">
        <v>4</v>
      </c>
      <c r="T8" s="115">
        <v>1</v>
      </c>
      <c r="U8" s="120" t="s">
        <v>397</v>
      </c>
      <c r="V8" s="115">
        <v>0</v>
      </c>
      <c r="W8" s="115">
        <v>4</v>
      </c>
      <c r="X8" s="115">
        <v>0</v>
      </c>
      <c r="Y8" s="115">
        <v>41</v>
      </c>
      <c r="Z8" s="115">
        <v>11</v>
      </c>
      <c r="AA8" s="115">
        <v>30</v>
      </c>
      <c r="AB8" s="115">
        <v>3</v>
      </c>
      <c r="AC8" s="115">
        <v>1</v>
      </c>
      <c r="AD8" s="115">
        <v>1</v>
      </c>
    </row>
    <row r="9" spans="1:30" ht="20" customHeight="1" x14ac:dyDescent="0.4">
      <c r="A9" s="105">
        <v>2</v>
      </c>
      <c r="B9" s="114" t="s">
        <v>406</v>
      </c>
      <c r="C9" s="115">
        <v>28</v>
      </c>
      <c r="D9" s="115">
        <v>10</v>
      </c>
      <c r="E9" s="115">
        <v>18</v>
      </c>
      <c r="F9" s="115">
        <v>1</v>
      </c>
      <c r="G9" s="115">
        <v>0</v>
      </c>
      <c r="H9" s="115">
        <v>1</v>
      </c>
      <c r="I9" s="115">
        <v>1</v>
      </c>
      <c r="J9" s="115">
        <v>0</v>
      </c>
      <c r="K9" s="115">
        <v>22</v>
      </c>
      <c r="L9" s="120" t="s">
        <v>397</v>
      </c>
      <c r="M9" s="115">
        <v>1</v>
      </c>
      <c r="N9" s="115">
        <v>0</v>
      </c>
      <c r="O9" s="115">
        <v>1</v>
      </c>
      <c r="P9" s="115">
        <v>1</v>
      </c>
      <c r="Q9" s="115">
        <v>1</v>
      </c>
      <c r="R9" s="115">
        <v>0</v>
      </c>
      <c r="S9" s="115">
        <v>1</v>
      </c>
      <c r="T9" s="115">
        <v>1</v>
      </c>
      <c r="U9" s="120" t="s">
        <v>397</v>
      </c>
      <c r="V9" s="115">
        <v>0</v>
      </c>
      <c r="W9" s="115">
        <v>0</v>
      </c>
      <c r="X9" s="115">
        <v>0</v>
      </c>
      <c r="Y9" s="115">
        <v>29</v>
      </c>
      <c r="Z9" s="115">
        <v>10</v>
      </c>
      <c r="AA9" s="115">
        <v>19</v>
      </c>
      <c r="AB9" s="115">
        <v>3</v>
      </c>
      <c r="AC9" s="115">
        <v>1</v>
      </c>
      <c r="AD9" s="115">
        <v>1</v>
      </c>
    </row>
    <row r="10" spans="1:30" ht="20" customHeight="1" x14ac:dyDescent="0.4">
      <c r="A10" s="105">
        <v>3</v>
      </c>
      <c r="B10" s="114" t="s">
        <v>407</v>
      </c>
      <c r="C10" s="115">
        <v>39</v>
      </c>
      <c r="D10" s="115">
        <v>14</v>
      </c>
      <c r="E10" s="115">
        <v>25</v>
      </c>
      <c r="F10" s="115">
        <v>1</v>
      </c>
      <c r="G10" s="115">
        <v>0</v>
      </c>
      <c r="H10" s="115">
        <v>1</v>
      </c>
      <c r="I10" s="115">
        <v>1</v>
      </c>
      <c r="J10" s="115">
        <v>0</v>
      </c>
      <c r="K10" s="115">
        <v>31</v>
      </c>
      <c r="L10" s="120" t="s">
        <v>397</v>
      </c>
      <c r="M10" s="115">
        <v>1</v>
      </c>
      <c r="N10" s="115">
        <v>0</v>
      </c>
      <c r="O10" s="115">
        <v>1</v>
      </c>
      <c r="P10" s="115">
        <v>3</v>
      </c>
      <c r="Q10" s="115">
        <v>4</v>
      </c>
      <c r="R10" s="115">
        <v>1</v>
      </c>
      <c r="S10" s="115">
        <v>3</v>
      </c>
      <c r="T10" s="115">
        <v>1</v>
      </c>
      <c r="U10" s="120" t="s">
        <v>397</v>
      </c>
      <c r="V10" s="115">
        <v>0</v>
      </c>
      <c r="W10" s="115">
        <v>3</v>
      </c>
      <c r="X10" s="115">
        <v>0</v>
      </c>
      <c r="Y10" s="115">
        <v>43</v>
      </c>
      <c r="Z10" s="115">
        <v>15</v>
      </c>
      <c r="AA10" s="115">
        <v>28</v>
      </c>
      <c r="AB10" s="115">
        <v>3</v>
      </c>
      <c r="AC10" s="115">
        <v>1</v>
      </c>
      <c r="AD10" s="115">
        <v>1</v>
      </c>
    </row>
    <row r="11" spans="1:30" ht="20" customHeight="1" x14ac:dyDescent="0.4">
      <c r="A11" s="105">
        <v>8</v>
      </c>
      <c r="B11" s="114" t="s">
        <v>408</v>
      </c>
      <c r="C11" s="115">
        <v>34</v>
      </c>
      <c r="D11" s="115">
        <v>13</v>
      </c>
      <c r="E11" s="115">
        <v>21</v>
      </c>
      <c r="F11" s="115">
        <v>1</v>
      </c>
      <c r="G11" s="115">
        <v>0</v>
      </c>
      <c r="H11" s="115">
        <v>1</v>
      </c>
      <c r="I11" s="115">
        <v>0</v>
      </c>
      <c r="J11" s="115">
        <v>0</v>
      </c>
      <c r="K11" s="115">
        <v>24</v>
      </c>
      <c r="L11" s="120" t="s">
        <v>744</v>
      </c>
      <c r="M11" s="115">
        <v>1</v>
      </c>
      <c r="N11" s="115">
        <v>0</v>
      </c>
      <c r="O11" s="115">
        <v>1</v>
      </c>
      <c r="P11" s="115">
        <v>6</v>
      </c>
      <c r="Q11" s="115">
        <v>1</v>
      </c>
      <c r="R11" s="115">
        <v>1</v>
      </c>
      <c r="S11" s="115">
        <v>0</v>
      </c>
      <c r="T11" s="115">
        <v>1</v>
      </c>
      <c r="U11" s="120" t="s">
        <v>397</v>
      </c>
      <c r="V11" s="115">
        <v>0</v>
      </c>
      <c r="W11" s="115">
        <v>0</v>
      </c>
      <c r="X11" s="115">
        <v>0</v>
      </c>
      <c r="Y11" s="115">
        <v>35</v>
      </c>
      <c r="Z11" s="115">
        <v>14</v>
      </c>
      <c r="AA11" s="115">
        <v>21</v>
      </c>
      <c r="AB11" s="115">
        <v>3</v>
      </c>
      <c r="AC11" s="115">
        <v>1</v>
      </c>
      <c r="AD11" s="115">
        <v>1</v>
      </c>
    </row>
    <row r="12" spans="1:30" ht="20" customHeight="1" x14ac:dyDescent="0.4">
      <c r="A12" s="105">
        <v>9</v>
      </c>
      <c r="B12" s="114" t="s">
        <v>409</v>
      </c>
      <c r="C12" s="115">
        <v>50</v>
      </c>
      <c r="D12" s="115">
        <v>18</v>
      </c>
      <c r="E12" s="115">
        <v>32</v>
      </c>
      <c r="F12" s="115">
        <v>1</v>
      </c>
      <c r="G12" s="115">
        <v>0</v>
      </c>
      <c r="H12" s="115">
        <v>2</v>
      </c>
      <c r="I12" s="115">
        <v>2</v>
      </c>
      <c r="J12" s="115">
        <v>0</v>
      </c>
      <c r="K12" s="115">
        <v>35</v>
      </c>
      <c r="L12" s="120" t="s">
        <v>397</v>
      </c>
      <c r="M12" s="115">
        <v>2</v>
      </c>
      <c r="N12" s="115">
        <v>0</v>
      </c>
      <c r="O12" s="115">
        <v>0</v>
      </c>
      <c r="P12" s="115">
        <v>8</v>
      </c>
      <c r="Q12" s="115">
        <v>6</v>
      </c>
      <c r="R12" s="115">
        <v>0</v>
      </c>
      <c r="S12" s="115">
        <v>6</v>
      </c>
      <c r="T12" s="115">
        <v>2</v>
      </c>
      <c r="U12" s="120" t="s">
        <v>397</v>
      </c>
      <c r="V12" s="115">
        <v>0</v>
      </c>
      <c r="W12" s="115">
        <v>4</v>
      </c>
      <c r="X12" s="115">
        <v>0</v>
      </c>
      <c r="Y12" s="115">
        <v>56</v>
      </c>
      <c r="Z12" s="115">
        <v>18</v>
      </c>
      <c r="AA12" s="115">
        <v>38</v>
      </c>
      <c r="AB12" s="115">
        <v>6</v>
      </c>
      <c r="AC12" s="115">
        <v>2</v>
      </c>
      <c r="AD12" s="115">
        <v>1</v>
      </c>
    </row>
    <row r="13" spans="1:30" ht="20" customHeight="1" x14ac:dyDescent="0.4">
      <c r="A13" s="105">
        <v>10</v>
      </c>
      <c r="B13" s="114" t="s">
        <v>410</v>
      </c>
      <c r="C13" s="115">
        <v>19</v>
      </c>
      <c r="D13" s="115">
        <v>7</v>
      </c>
      <c r="E13" s="115">
        <v>12</v>
      </c>
      <c r="F13" s="115">
        <v>1</v>
      </c>
      <c r="G13" s="115">
        <v>0</v>
      </c>
      <c r="H13" s="115">
        <v>1</v>
      </c>
      <c r="I13" s="115">
        <v>1</v>
      </c>
      <c r="J13" s="115">
        <v>0</v>
      </c>
      <c r="K13" s="115">
        <v>12</v>
      </c>
      <c r="L13" s="120" t="s">
        <v>397</v>
      </c>
      <c r="M13" s="115">
        <v>1</v>
      </c>
      <c r="N13" s="115">
        <v>0</v>
      </c>
      <c r="O13" s="115">
        <v>0</v>
      </c>
      <c r="P13" s="115">
        <v>3</v>
      </c>
      <c r="Q13" s="115">
        <v>12</v>
      </c>
      <c r="R13" s="115">
        <v>6</v>
      </c>
      <c r="S13" s="115">
        <v>6</v>
      </c>
      <c r="T13" s="115">
        <v>11</v>
      </c>
      <c r="U13" s="120" t="s">
        <v>397</v>
      </c>
      <c r="V13" s="115">
        <v>0</v>
      </c>
      <c r="W13" s="115">
        <v>1</v>
      </c>
      <c r="X13" s="115">
        <v>0</v>
      </c>
      <c r="Y13" s="115">
        <v>31</v>
      </c>
      <c r="Z13" s="115">
        <v>13</v>
      </c>
      <c r="AA13" s="115">
        <v>18</v>
      </c>
      <c r="AB13" s="115">
        <v>3</v>
      </c>
      <c r="AC13" s="115">
        <v>1</v>
      </c>
      <c r="AD13" s="115">
        <v>1</v>
      </c>
    </row>
    <row r="14" spans="1:30" ht="20" customHeight="1" x14ac:dyDescent="0.4">
      <c r="A14" s="105">
        <v>11</v>
      </c>
      <c r="B14" s="114" t="s">
        <v>411</v>
      </c>
      <c r="C14" s="115">
        <v>32</v>
      </c>
      <c r="D14" s="115">
        <v>8</v>
      </c>
      <c r="E14" s="115">
        <v>24</v>
      </c>
      <c r="F14" s="115">
        <v>1</v>
      </c>
      <c r="G14" s="115">
        <v>0</v>
      </c>
      <c r="H14" s="115">
        <v>1</v>
      </c>
      <c r="I14" s="115">
        <v>1</v>
      </c>
      <c r="J14" s="115">
        <v>1</v>
      </c>
      <c r="K14" s="115">
        <v>22</v>
      </c>
      <c r="L14" s="120" t="s">
        <v>397</v>
      </c>
      <c r="M14" s="115">
        <v>1</v>
      </c>
      <c r="N14" s="115">
        <v>0</v>
      </c>
      <c r="O14" s="115">
        <v>1</v>
      </c>
      <c r="P14" s="115">
        <v>4</v>
      </c>
      <c r="Q14" s="115">
        <v>5</v>
      </c>
      <c r="R14" s="115">
        <v>1</v>
      </c>
      <c r="S14" s="115">
        <v>4</v>
      </c>
      <c r="T14" s="115">
        <v>1</v>
      </c>
      <c r="U14" s="120" t="s">
        <v>397</v>
      </c>
      <c r="V14" s="115">
        <v>0</v>
      </c>
      <c r="W14" s="115">
        <v>4</v>
      </c>
      <c r="X14" s="115">
        <v>0</v>
      </c>
      <c r="Y14" s="115">
        <v>37</v>
      </c>
      <c r="Z14" s="115">
        <v>9</v>
      </c>
      <c r="AA14" s="115">
        <v>28</v>
      </c>
      <c r="AB14" s="115">
        <v>3</v>
      </c>
      <c r="AC14" s="115">
        <v>1</v>
      </c>
      <c r="AD14" s="115">
        <v>1</v>
      </c>
    </row>
    <row r="15" spans="1:30" ht="20" customHeight="1" x14ac:dyDescent="0.4">
      <c r="A15" s="105">
        <v>12</v>
      </c>
      <c r="B15" s="114" t="s">
        <v>412</v>
      </c>
      <c r="C15" s="115">
        <v>37</v>
      </c>
      <c r="D15" s="115">
        <v>15</v>
      </c>
      <c r="E15" s="115">
        <v>22</v>
      </c>
      <c r="F15" s="115">
        <v>1</v>
      </c>
      <c r="G15" s="115">
        <v>0</v>
      </c>
      <c r="H15" s="115">
        <v>1</v>
      </c>
      <c r="I15" s="115">
        <v>1</v>
      </c>
      <c r="J15" s="115">
        <v>0</v>
      </c>
      <c r="K15" s="115">
        <v>30</v>
      </c>
      <c r="L15" s="120" t="s">
        <v>397</v>
      </c>
      <c r="M15" s="115">
        <v>2</v>
      </c>
      <c r="N15" s="115">
        <v>0</v>
      </c>
      <c r="O15" s="115">
        <v>0</v>
      </c>
      <c r="P15" s="115">
        <v>2</v>
      </c>
      <c r="Q15" s="115">
        <v>4</v>
      </c>
      <c r="R15" s="115">
        <v>1</v>
      </c>
      <c r="S15" s="115">
        <v>3</v>
      </c>
      <c r="T15" s="115">
        <v>1</v>
      </c>
      <c r="U15" s="120" t="s">
        <v>397</v>
      </c>
      <c r="V15" s="115">
        <v>0</v>
      </c>
      <c r="W15" s="115">
        <v>3</v>
      </c>
      <c r="X15" s="115">
        <v>0</v>
      </c>
      <c r="Y15" s="115">
        <v>41</v>
      </c>
      <c r="Z15" s="115">
        <v>16</v>
      </c>
      <c r="AA15" s="115">
        <v>25</v>
      </c>
      <c r="AB15" s="115">
        <v>6</v>
      </c>
      <c r="AC15" s="115">
        <v>2</v>
      </c>
      <c r="AD15" s="115">
        <v>1</v>
      </c>
    </row>
    <row r="16" spans="1:30" ht="20" customHeight="1" x14ac:dyDescent="0.4">
      <c r="A16" s="105">
        <v>13</v>
      </c>
      <c r="B16" s="114" t="s">
        <v>413</v>
      </c>
      <c r="C16" s="115">
        <v>22</v>
      </c>
      <c r="D16" s="115">
        <v>10</v>
      </c>
      <c r="E16" s="115">
        <v>12</v>
      </c>
      <c r="F16" s="115">
        <v>1</v>
      </c>
      <c r="G16" s="115">
        <v>0</v>
      </c>
      <c r="H16" s="115">
        <v>1</v>
      </c>
      <c r="I16" s="115">
        <v>1</v>
      </c>
      <c r="J16" s="115">
        <v>0</v>
      </c>
      <c r="K16" s="115">
        <v>16</v>
      </c>
      <c r="L16" s="120" t="s">
        <v>744</v>
      </c>
      <c r="M16" s="115">
        <v>1</v>
      </c>
      <c r="N16" s="115">
        <v>0</v>
      </c>
      <c r="O16" s="115">
        <v>0</v>
      </c>
      <c r="P16" s="115">
        <v>2</v>
      </c>
      <c r="Q16" s="115">
        <v>2</v>
      </c>
      <c r="R16" s="115">
        <v>1</v>
      </c>
      <c r="S16" s="115">
        <v>1</v>
      </c>
      <c r="T16" s="115">
        <v>1</v>
      </c>
      <c r="U16" s="120" t="s">
        <v>744</v>
      </c>
      <c r="V16" s="115">
        <v>0</v>
      </c>
      <c r="W16" s="115">
        <v>1</v>
      </c>
      <c r="X16" s="115">
        <v>0</v>
      </c>
      <c r="Y16" s="115">
        <v>24</v>
      </c>
      <c r="Z16" s="115">
        <v>11</v>
      </c>
      <c r="AA16" s="115">
        <v>13</v>
      </c>
      <c r="AB16" s="115">
        <v>3</v>
      </c>
      <c r="AC16" s="115">
        <v>1</v>
      </c>
      <c r="AD16" s="115">
        <v>1</v>
      </c>
    </row>
    <row r="17" spans="1:30" ht="20" customHeight="1" x14ac:dyDescent="0.4">
      <c r="A17" s="105">
        <v>14</v>
      </c>
      <c r="B17" s="114" t="s">
        <v>414</v>
      </c>
      <c r="C17" s="115">
        <v>23</v>
      </c>
      <c r="D17" s="115">
        <v>11</v>
      </c>
      <c r="E17" s="115">
        <v>12</v>
      </c>
      <c r="F17" s="115">
        <v>1</v>
      </c>
      <c r="G17" s="115">
        <v>0</v>
      </c>
      <c r="H17" s="115">
        <v>1</v>
      </c>
      <c r="I17" s="115">
        <v>1</v>
      </c>
      <c r="J17" s="115">
        <v>0</v>
      </c>
      <c r="K17" s="115">
        <v>17</v>
      </c>
      <c r="L17" s="120" t="s">
        <v>548</v>
      </c>
      <c r="M17" s="115">
        <v>1</v>
      </c>
      <c r="N17" s="115">
        <v>0</v>
      </c>
      <c r="O17" s="115">
        <v>1</v>
      </c>
      <c r="P17" s="115">
        <v>1</v>
      </c>
      <c r="Q17" s="115">
        <v>1</v>
      </c>
      <c r="R17" s="115">
        <v>0</v>
      </c>
      <c r="S17" s="115">
        <v>1</v>
      </c>
      <c r="T17" s="115">
        <v>1</v>
      </c>
      <c r="U17" s="120" t="s">
        <v>397</v>
      </c>
      <c r="V17" s="115">
        <v>0</v>
      </c>
      <c r="W17" s="115">
        <v>0</v>
      </c>
      <c r="X17" s="115">
        <v>0</v>
      </c>
      <c r="Y17" s="115">
        <v>24</v>
      </c>
      <c r="Z17" s="115">
        <v>11</v>
      </c>
      <c r="AA17" s="115">
        <v>13</v>
      </c>
      <c r="AB17" s="115">
        <v>3</v>
      </c>
      <c r="AC17" s="115">
        <v>1</v>
      </c>
      <c r="AD17" s="115">
        <v>1</v>
      </c>
    </row>
    <row r="18" spans="1:30" ht="20" customHeight="1" x14ac:dyDescent="0.4">
      <c r="A18" s="105">
        <v>15</v>
      </c>
      <c r="B18" s="114" t="s">
        <v>415</v>
      </c>
      <c r="C18" s="115">
        <v>19</v>
      </c>
      <c r="D18" s="115">
        <v>5</v>
      </c>
      <c r="E18" s="115">
        <v>14</v>
      </c>
      <c r="F18" s="115">
        <v>1</v>
      </c>
      <c r="G18" s="115">
        <v>0</v>
      </c>
      <c r="H18" s="115">
        <v>1</v>
      </c>
      <c r="I18" s="115">
        <v>1</v>
      </c>
      <c r="J18" s="115">
        <v>0</v>
      </c>
      <c r="K18" s="115">
        <v>11</v>
      </c>
      <c r="L18" s="120" t="s">
        <v>397</v>
      </c>
      <c r="M18" s="115">
        <v>1</v>
      </c>
      <c r="N18" s="115">
        <v>0</v>
      </c>
      <c r="O18" s="115">
        <v>2</v>
      </c>
      <c r="P18" s="115">
        <v>2</v>
      </c>
      <c r="Q18" s="115">
        <v>2</v>
      </c>
      <c r="R18" s="115">
        <v>2</v>
      </c>
      <c r="S18" s="115">
        <v>0</v>
      </c>
      <c r="T18" s="115">
        <v>2</v>
      </c>
      <c r="U18" s="120" t="s">
        <v>397</v>
      </c>
      <c r="V18" s="115">
        <v>0</v>
      </c>
      <c r="W18" s="115">
        <v>0</v>
      </c>
      <c r="X18" s="115">
        <v>0</v>
      </c>
      <c r="Y18" s="115">
        <v>21</v>
      </c>
      <c r="Z18" s="115">
        <v>7</v>
      </c>
      <c r="AA18" s="115">
        <v>14</v>
      </c>
      <c r="AB18" s="115">
        <v>3</v>
      </c>
      <c r="AC18" s="115">
        <v>1</v>
      </c>
      <c r="AD18" s="115">
        <v>1</v>
      </c>
    </row>
    <row r="19" spans="1:30" ht="20" customHeight="1" x14ac:dyDescent="0.4">
      <c r="A19" s="105">
        <v>16</v>
      </c>
      <c r="B19" s="114" t="s">
        <v>214</v>
      </c>
      <c r="C19" s="115">
        <v>34</v>
      </c>
      <c r="D19" s="115">
        <v>11</v>
      </c>
      <c r="E19" s="115">
        <v>23</v>
      </c>
      <c r="F19" s="115">
        <v>1</v>
      </c>
      <c r="G19" s="115">
        <v>0</v>
      </c>
      <c r="H19" s="115">
        <v>1</v>
      </c>
      <c r="I19" s="115">
        <v>1</v>
      </c>
      <c r="J19" s="115">
        <v>1</v>
      </c>
      <c r="K19" s="115">
        <v>27</v>
      </c>
      <c r="L19" s="120" t="s">
        <v>397</v>
      </c>
      <c r="M19" s="115">
        <v>1</v>
      </c>
      <c r="N19" s="115">
        <v>0</v>
      </c>
      <c r="O19" s="115">
        <v>0</v>
      </c>
      <c r="P19" s="115">
        <v>2</v>
      </c>
      <c r="Q19" s="115">
        <v>15</v>
      </c>
      <c r="R19" s="115">
        <v>9</v>
      </c>
      <c r="S19" s="115">
        <v>6</v>
      </c>
      <c r="T19" s="115">
        <v>2</v>
      </c>
      <c r="U19" s="120" t="s">
        <v>397</v>
      </c>
      <c r="V19" s="115">
        <v>0</v>
      </c>
      <c r="W19" s="115">
        <v>4</v>
      </c>
      <c r="X19" s="115">
        <v>9</v>
      </c>
      <c r="Y19" s="115">
        <v>49</v>
      </c>
      <c r="Z19" s="115">
        <v>20</v>
      </c>
      <c r="AA19" s="115">
        <v>29</v>
      </c>
      <c r="AB19" s="115">
        <v>3</v>
      </c>
      <c r="AC19" s="115">
        <v>1</v>
      </c>
      <c r="AD19" s="115">
        <v>1</v>
      </c>
    </row>
    <row r="20" spans="1:30" ht="20" customHeight="1" x14ac:dyDescent="0.4">
      <c r="A20" s="105">
        <v>17</v>
      </c>
      <c r="B20" s="114" t="s">
        <v>416</v>
      </c>
      <c r="C20" s="115">
        <v>35</v>
      </c>
      <c r="D20" s="115">
        <v>14</v>
      </c>
      <c r="E20" s="115">
        <v>21</v>
      </c>
      <c r="F20" s="115">
        <v>1</v>
      </c>
      <c r="G20" s="115">
        <v>0</v>
      </c>
      <c r="H20" s="115">
        <v>1</v>
      </c>
      <c r="I20" s="115">
        <v>1</v>
      </c>
      <c r="J20" s="115">
        <v>1</v>
      </c>
      <c r="K20" s="115">
        <v>25</v>
      </c>
      <c r="L20" s="120" t="s">
        <v>397</v>
      </c>
      <c r="M20" s="115">
        <v>1</v>
      </c>
      <c r="N20" s="115">
        <v>0</v>
      </c>
      <c r="O20" s="115">
        <v>1</v>
      </c>
      <c r="P20" s="115">
        <v>4</v>
      </c>
      <c r="Q20" s="115">
        <v>1</v>
      </c>
      <c r="R20" s="115">
        <v>1</v>
      </c>
      <c r="S20" s="115">
        <v>0</v>
      </c>
      <c r="T20" s="115">
        <v>1</v>
      </c>
      <c r="U20" s="120" t="s">
        <v>397</v>
      </c>
      <c r="V20" s="115">
        <v>0</v>
      </c>
      <c r="W20" s="115">
        <v>0</v>
      </c>
      <c r="X20" s="115">
        <v>0</v>
      </c>
      <c r="Y20" s="115">
        <v>36</v>
      </c>
      <c r="Z20" s="115">
        <v>15</v>
      </c>
      <c r="AA20" s="115">
        <v>21</v>
      </c>
      <c r="AB20" s="115">
        <v>3</v>
      </c>
      <c r="AC20" s="115">
        <v>1</v>
      </c>
      <c r="AD20" s="115">
        <v>1</v>
      </c>
    </row>
    <row r="21" spans="1:30" ht="20" customHeight="1" x14ac:dyDescent="0.4">
      <c r="A21" s="105">
        <v>18</v>
      </c>
      <c r="B21" s="114" t="s">
        <v>417</v>
      </c>
      <c r="C21" s="115">
        <v>27</v>
      </c>
      <c r="D21" s="115">
        <v>12</v>
      </c>
      <c r="E21" s="115">
        <v>15</v>
      </c>
      <c r="F21" s="115">
        <v>1</v>
      </c>
      <c r="G21" s="115">
        <v>0</v>
      </c>
      <c r="H21" s="115">
        <v>1</v>
      </c>
      <c r="I21" s="115">
        <v>1</v>
      </c>
      <c r="J21" s="115">
        <v>1</v>
      </c>
      <c r="K21" s="115">
        <v>18</v>
      </c>
      <c r="L21" s="120" t="s">
        <v>397</v>
      </c>
      <c r="M21" s="115">
        <v>1</v>
      </c>
      <c r="N21" s="115">
        <v>0</v>
      </c>
      <c r="O21" s="115">
        <v>0</v>
      </c>
      <c r="P21" s="115">
        <v>4</v>
      </c>
      <c r="Q21" s="115">
        <v>3</v>
      </c>
      <c r="R21" s="115">
        <v>0</v>
      </c>
      <c r="S21" s="115">
        <v>3</v>
      </c>
      <c r="T21" s="115">
        <v>1</v>
      </c>
      <c r="U21" s="120" t="s">
        <v>397</v>
      </c>
      <c r="V21" s="115">
        <v>0</v>
      </c>
      <c r="W21" s="115">
        <v>2</v>
      </c>
      <c r="X21" s="115">
        <v>0</v>
      </c>
      <c r="Y21" s="115">
        <v>30</v>
      </c>
      <c r="Z21" s="115">
        <v>12</v>
      </c>
      <c r="AA21" s="115">
        <v>18</v>
      </c>
      <c r="AB21" s="115">
        <v>3</v>
      </c>
      <c r="AC21" s="115">
        <v>1</v>
      </c>
      <c r="AD21" s="115">
        <v>1</v>
      </c>
    </row>
    <row r="22" spans="1:30" ht="20" customHeight="1" x14ac:dyDescent="0.4">
      <c r="A22" s="105">
        <v>19</v>
      </c>
      <c r="B22" s="114" t="s">
        <v>418</v>
      </c>
      <c r="C22" s="115">
        <v>13</v>
      </c>
      <c r="D22" s="115">
        <v>3</v>
      </c>
      <c r="E22" s="115">
        <v>10</v>
      </c>
      <c r="F22" s="115">
        <v>1</v>
      </c>
      <c r="G22" s="115">
        <v>0</v>
      </c>
      <c r="H22" s="115">
        <v>1</v>
      </c>
      <c r="I22" s="115">
        <v>1</v>
      </c>
      <c r="J22" s="115">
        <v>0</v>
      </c>
      <c r="K22" s="115">
        <v>8</v>
      </c>
      <c r="L22" s="120" t="s">
        <v>397</v>
      </c>
      <c r="M22" s="115">
        <v>1</v>
      </c>
      <c r="N22" s="115">
        <v>1</v>
      </c>
      <c r="O22" s="115">
        <v>0</v>
      </c>
      <c r="P22" s="115">
        <v>0</v>
      </c>
      <c r="Q22" s="115">
        <v>10</v>
      </c>
      <c r="R22" s="115">
        <v>8</v>
      </c>
      <c r="S22" s="115">
        <v>2</v>
      </c>
      <c r="T22" s="115">
        <v>1</v>
      </c>
      <c r="U22" s="120" t="s">
        <v>744</v>
      </c>
      <c r="V22" s="115">
        <v>0</v>
      </c>
      <c r="W22" s="115">
        <v>1</v>
      </c>
      <c r="X22" s="115">
        <v>8</v>
      </c>
      <c r="Y22" s="115">
        <v>23</v>
      </c>
      <c r="Z22" s="115">
        <v>11</v>
      </c>
      <c r="AA22" s="115">
        <v>12</v>
      </c>
      <c r="AB22" s="115">
        <v>3</v>
      </c>
      <c r="AC22" s="115">
        <v>1</v>
      </c>
      <c r="AD22" s="115">
        <v>1</v>
      </c>
    </row>
    <row r="23" spans="1:30" ht="20" customHeight="1" x14ac:dyDescent="0.4">
      <c r="A23" s="105">
        <v>20</v>
      </c>
      <c r="B23" s="114" t="s">
        <v>419</v>
      </c>
      <c r="C23" s="115">
        <v>36</v>
      </c>
      <c r="D23" s="115">
        <v>11</v>
      </c>
      <c r="E23" s="115">
        <v>25</v>
      </c>
      <c r="F23" s="115">
        <v>1</v>
      </c>
      <c r="G23" s="115">
        <v>0</v>
      </c>
      <c r="H23" s="115">
        <v>1</v>
      </c>
      <c r="I23" s="115">
        <v>1</v>
      </c>
      <c r="J23" s="115">
        <v>0</v>
      </c>
      <c r="K23" s="115">
        <v>27</v>
      </c>
      <c r="L23" s="120" t="s">
        <v>744</v>
      </c>
      <c r="M23" s="115">
        <v>1</v>
      </c>
      <c r="N23" s="115">
        <v>0</v>
      </c>
      <c r="O23" s="115">
        <v>1</v>
      </c>
      <c r="P23" s="115">
        <v>4</v>
      </c>
      <c r="Q23" s="115">
        <v>14</v>
      </c>
      <c r="R23" s="115">
        <v>6</v>
      </c>
      <c r="S23" s="115">
        <v>8</v>
      </c>
      <c r="T23" s="115">
        <v>11</v>
      </c>
      <c r="U23" s="120" t="s">
        <v>397</v>
      </c>
      <c r="V23" s="115">
        <v>0</v>
      </c>
      <c r="W23" s="115">
        <v>3</v>
      </c>
      <c r="X23" s="115">
        <v>0</v>
      </c>
      <c r="Y23" s="115">
        <v>50</v>
      </c>
      <c r="Z23" s="115">
        <v>17</v>
      </c>
      <c r="AA23" s="115">
        <v>33</v>
      </c>
      <c r="AB23" s="115">
        <v>3</v>
      </c>
      <c r="AC23" s="115">
        <v>1</v>
      </c>
      <c r="AD23" s="115">
        <v>1</v>
      </c>
    </row>
    <row r="24" spans="1:30" ht="20" customHeight="1" x14ac:dyDescent="0.4">
      <c r="A24" s="105">
        <v>21</v>
      </c>
      <c r="B24" s="114" t="s">
        <v>420</v>
      </c>
      <c r="C24" s="115">
        <v>51</v>
      </c>
      <c r="D24" s="115">
        <v>17</v>
      </c>
      <c r="E24" s="115">
        <v>34</v>
      </c>
      <c r="F24" s="115">
        <v>1</v>
      </c>
      <c r="G24" s="115">
        <v>0</v>
      </c>
      <c r="H24" s="115">
        <v>2</v>
      </c>
      <c r="I24" s="115">
        <v>1</v>
      </c>
      <c r="J24" s="115">
        <v>0</v>
      </c>
      <c r="K24" s="115">
        <v>38</v>
      </c>
      <c r="L24" s="120" t="s">
        <v>397</v>
      </c>
      <c r="M24" s="115">
        <v>2</v>
      </c>
      <c r="N24" s="115">
        <v>0</v>
      </c>
      <c r="O24" s="115">
        <v>1</v>
      </c>
      <c r="P24" s="115">
        <v>6</v>
      </c>
      <c r="Q24" s="115">
        <v>7</v>
      </c>
      <c r="R24" s="115">
        <v>2</v>
      </c>
      <c r="S24" s="115">
        <v>5</v>
      </c>
      <c r="T24" s="115">
        <v>2</v>
      </c>
      <c r="U24" s="120" t="s">
        <v>548</v>
      </c>
      <c r="V24" s="115">
        <v>0</v>
      </c>
      <c r="W24" s="115">
        <v>5</v>
      </c>
      <c r="X24" s="115">
        <v>0</v>
      </c>
      <c r="Y24" s="115">
        <v>58</v>
      </c>
      <c r="Z24" s="115">
        <v>19</v>
      </c>
      <c r="AA24" s="115">
        <v>39</v>
      </c>
      <c r="AB24" s="115">
        <v>6</v>
      </c>
      <c r="AC24" s="115">
        <v>2</v>
      </c>
      <c r="AD24" s="115">
        <v>1</v>
      </c>
    </row>
    <row r="25" spans="1:30" ht="14" customHeight="1" x14ac:dyDescent="0.4">
      <c r="A25" s="121"/>
      <c r="B25" s="122"/>
      <c r="C25" s="123"/>
      <c r="D25" s="123"/>
      <c r="E25" s="123"/>
      <c r="F25" s="123"/>
      <c r="G25" s="123"/>
      <c r="H25" s="123"/>
      <c r="I25" s="123"/>
      <c r="J25" s="123"/>
      <c r="K25" s="123"/>
      <c r="L25" s="124"/>
      <c r="M25" s="123"/>
      <c r="N25" s="123"/>
      <c r="O25" s="123"/>
      <c r="P25" s="123"/>
      <c r="Q25" s="123"/>
      <c r="R25" s="123"/>
      <c r="S25" s="123"/>
      <c r="T25" s="123"/>
      <c r="U25" s="124"/>
      <c r="V25" s="123"/>
      <c r="W25" s="123"/>
      <c r="X25" s="123"/>
      <c r="Y25" s="123"/>
      <c r="Z25" s="123"/>
      <c r="AA25" s="123"/>
      <c r="AB25" s="123"/>
      <c r="AC25" s="123"/>
      <c r="AD25" s="123"/>
    </row>
    <row r="26" spans="1:30" ht="14" customHeight="1" x14ac:dyDescent="0.4">
      <c r="A26" s="119"/>
      <c r="B26" s="119"/>
      <c r="AD26" s="104" t="s">
        <v>402</v>
      </c>
    </row>
    <row r="27" spans="1:30" ht="20" customHeight="1" x14ac:dyDescent="0.4">
      <c r="A27" s="479" t="s">
        <v>403</v>
      </c>
      <c r="B27" s="478" t="s">
        <v>404</v>
      </c>
      <c r="C27" s="478" t="s">
        <v>372</v>
      </c>
      <c r="D27" s="478"/>
      <c r="E27" s="478"/>
      <c r="F27" s="478"/>
      <c r="G27" s="478"/>
      <c r="H27" s="478"/>
      <c r="I27" s="478"/>
      <c r="J27" s="478"/>
      <c r="K27" s="478"/>
      <c r="L27" s="478"/>
      <c r="M27" s="478"/>
      <c r="N27" s="478"/>
      <c r="O27" s="478"/>
      <c r="P27" s="478"/>
      <c r="Q27" s="478" t="s">
        <v>373</v>
      </c>
      <c r="R27" s="478"/>
      <c r="S27" s="478"/>
      <c r="T27" s="478"/>
      <c r="U27" s="478"/>
      <c r="V27" s="478"/>
      <c r="W27" s="478"/>
      <c r="X27" s="478"/>
      <c r="Y27" s="488" t="s">
        <v>374</v>
      </c>
      <c r="Z27" s="478"/>
      <c r="AA27" s="478"/>
      <c r="AB27" s="478" t="s">
        <v>375</v>
      </c>
      <c r="AC27" s="478"/>
      <c r="AD27" s="478"/>
    </row>
    <row r="28" spans="1:30" ht="40" customHeight="1" x14ac:dyDescent="0.4">
      <c r="A28" s="479"/>
      <c r="B28" s="478"/>
      <c r="C28" s="478" t="s">
        <v>376</v>
      </c>
      <c r="D28" s="478"/>
      <c r="E28" s="478"/>
      <c r="F28" s="479" t="s">
        <v>377</v>
      </c>
      <c r="G28" s="479" t="s">
        <v>378</v>
      </c>
      <c r="H28" s="479" t="s">
        <v>379</v>
      </c>
      <c r="I28" s="479" t="s">
        <v>380</v>
      </c>
      <c r="J28" s="479" t="s">
        <v>381</v>
      </c>
      <c r="K28" s="479" t="s">
        <v>382</v>
      </c>
      <c r="L28" s="479" t="s">
        <v>383</v>
      </c>
      <c r="M28" s="479" t="s">
        <v>384</v>
      </c>
      <c r="N28" s="479" t="s">
        <v>385</v>
      </c>
      <c r="O28" s="479" t="s">
        <v>386</v>
      </c>
      <c r="P28" s="479" t="s">
        <v>387</v>
      </c>
      <c r="Q28" s="478" t="s">
        <v>376</v>
      </c>
      <c r="R28" s="478"/>
      <c r="S28" s="478"/>
      <c r="T28" s="478" t="s">
        <v>388</v>
      </c>
      <c r="U28" s="478"/>
      <c r="V28" s="479" t="s">
        <v>389</v>
      </c>
      <c r="W28" s="479" t="s">
        <v>390</v>
      </c>
      <c r="X28" s="479" t="s">
        <v>391</v>
      </c>
      <c r="Y28" s="478"/>
      <c r="Z28" s="478"/>
      <c r="AA28" s="478"/>
      <c r="AB28" s="479" t="s">
        <v>392</v>
      </c>
      <c r="AC28" s="479" t="s">
        <v>393</v>
      </c>
      <c r="AD28" s="479" t="s">
        <v>394</v>
      </c>
    </row>
    <row r="29" spans="1:30" ht="20" customHeight="1" x14ac:dyDescent="0.4">
      <c r="A29" s="479"/>
      <c r="B29" s="478"/>
      <c r="C29" s="105" t="s">
        <v>75</v>
      </c>
      <c r="D29" s="105" t="s">
        <v>73</v>
      </c>
      <c r="E29" s="105" t="s">
        <v>74</v>
      </c>
      <c r="F29" s="479"/>
      <c r="G29" s="479"/>
      <c r="H29" s="479"/>
      <c r="I29" s="479"/>
      <c r="J29" s="479"/>
      <c r="K29" s="479"/>
      <c r="L29" s="479"/>
      <c r="M29" s="479"/>
      <c r="N29" s="479"/>
      <c r="O29" s="479"/>
      <c r="P29" s="479"/>
      <c r="Q29" s="105" t="s">
        <v>75</v>
      </c>
      <c r="R29" s="105" t="s">
        <v>73</v>
      </c>
      <c r="S29" s="105" t="s">
        <v>74</v>
      </c>
      <c r="T29" s="114" t="s">
        <v>395</v>
      </c>
      <c r="U29" s="107" t="s">
        <v>396</v>
      </c>
      <c r="V29" s="479"/>
      <c r="W29" s="479"/>
      <c r="X29" s="479"/>
      <c r="Y29" s="105" t="s">
        <v>75</v>
      </c>
      <c r="Z29" s="105" t="s">
        <v>73</v>
      </c>
      <c r="AA29" s="105" t="s">
        <v>74</v>
      </c>
      <c r="AB29" s="479"/>
      <c r="AC29" s="479"/>
      <c r="AD29" s="479"/>
    </row>
    <row r="30" spans="1:30" ht="20" customHeight="1" x14ac:dyDescent="0.4">
      <c r="A30" s="105">
        <v>22</v>
      </c>
      <c r="B30" s="114" t="s">
        <v>421</v>
      </c>
      <c r="C30" s="115">
        <v>22</v>
      </c>
      <c r="D30" s="115">
        <v>6</v>
      </c>
      <c r="E30" s="115">
        <v>16</v>
      </c>
      <c r="F30" s="115">
        <v>1</v>
      </c>
      <c r="G30" s="115">
        <v>0</v>
      </c>
      <c r="H30" s="115">
        <v>1</v>
      </c>
      <c r="I30" s="115">
        <v>1</v>
      </c>
      <c r="J30" s="115">
        <v>0</v>
      </c>
      <c r="K30" s="115">
        <v>16</v>
      </c>
      <c r="L30" s="120" t="s">
        <v>397</v>
      </c>
      <c r="M30" s="115">
        <v>1</v>
      </c>
      <c r="N30" s="115">
        <v>0</v>
      </c>
      <c r="O30" s="115">
        <v>1</v>
      </c>
      <c r="P30" s="115">
        <v>1</v>
      </c>
      <c r="Q30" s="115">
        <v>1</v>
      </c>
      <c r="R30" s="115">
        <v>0</v>
      </c>
      <c r="S30" s="115">
        <v>1</v>
      </c>
      <c r="T30" s="115">
        <v>1</v>
      </c>
      <c r="U30" s="120" t="s">
        <v>397</v>
      </c>
      <c r="V30" s="115">
        <v>0</v>
      </c>
      <c r="W30" s="115">
        <v>0</v>
      </c>
      <c r="X30" s="115">
        <v>0</v>
      </c>
      <c r="Y30" s="115">
        <v>23</v>
      </c>
      <c r="Z30" s="115">
        <v>6</v>
      </c>
      <c r="AA30" s="115">
        <v>17</v>
      </c>
      <c r="AB30" s="115">
        <v>3</v>
      </c>
      <c r="AC30" s="115">
        <v>1</v>
      </c>
      <c r="AD30" s="115">
        <v>1</v>
      </c>
    </row>
    <row r="31" spans="1:30" ht="20" customHeight="1" x14ac:dyDescent="0.4">
      <c r="A31" s="105">
        <v>23</v>
      </c>
      <c r="B31" s="114" t="s">
        <v>422</v>
      </c>
      <c r="C31" s="115">
        <v>43</v>
      </c>
      <c r="D31" s="115">
        <v>14</v>
      </c>
      <c r="E31" s="115">
        <v>29</v>
      </c>
      <c r="F31" s="115">
        <v>1</v>
      </c>
      <c r="G31" s="115">
        <v>0</v>
      </c>
      <c r="H31" s="115">
        <v>2</v>
      </c>
      <c r="I31" s="115">
        <v>0</v>
      </c>
      <c r="J31" s="115">
        <v>0</v>
      </c>
      <c r="K31" s="115">
        <v>34</v>
      </c>
      <c r="L31" s="120" t="s">
        <v>744</v>
      </c>
      <c r="M31" s="115">
        <v>2</v>
      </c>
      <c r="N31" s="115">
        <v>0</v>
      </c>
      <c r="O31" s="115">
        <v>1</v>
      </c>
      <c r="P31" s="115">
        <v>3</v>
      </c>
      <c r="Q31" s="115">
        <v>2</v>
      </c>
      <c r="R31" s="115">
        <v>1</v>
      </c>
      <c r="S31" s="115">
        <v>1</v>
      </c>
      <c r="T31" s="115">
        <v>2</v>
      </c>
      <c r="U31" s="120" t="s">
        <v>397</v>
      </c>
      <c r="V31" s="115">
        <v>0</v>
      </c>
      <c r="W31" s="115">
        <v>0</v>
      </c>
      <c r="X31" s="115">
        <v>0</v>
      </c>
      <c r="Y31" s="115">
        <v>45</v>
      </c>
      <c r="Z31" s="115">
        <v>15</v>
      </c>
      <c r="AA31" s="115">
        <v>30</v>
      </c>
      <c r="AB31" s="115">
        <v>6</v>
      </c>
      <c r="AC31" s="115">
        <v>2</v>
      </c>
      <c r="AD31" s="115">
        <v>1</v>
      </c>
    </row>
    <row r="32" spans="1:30" ht="20" customHeight="1" x14ac:dyDescent="0.4">
      <c r="A32" s="105">
        <v>24</v>
      </c>
      <c r="B32" s="114" t="s">
        <v>423</v>
      </c>
      <c r="C32" s="115">
        <v>22</v>
      </c>
      <c r="D32" s="115">
        <v>12</v>
      </c>
      <c r="E32" s="115">
        <v>10</v>
      </c>
      <c r="F32" s="115">
        <v>1</v>
      </c>
      <c r="G32" s="115">
        <v>0</v>
      </c>
      <c r="H32" s="115">
        <v>1</v>
      </c>
      <c r="I32" s="115">
        <v>0</v>
      </c>
      <c r="J32" s="115">
        <v>0</v>
      </c>
      <c r="K32" s="115">
        <v>16</v>
      </c>
      <c r="L32" s="120" t="s">
        <v>548</v>
      </c>
      <c r="M32" s="115">
        <v>1</v>
      </c>
      <c r="N32" s="115">
        <v>0</v>
      </c>
      <c r="O32" s="115">
        <v>1</v>
      </c>
      <c r="P32" s="115">
        <v>2</v>
      </c>
      <c r="Q32" s="115">
        <v>3</v>
      </c>
      <c r="R32" s="115">
        <v>1</v>
      </c>
      <c r="S32" s="115">
        <v>2</v>
      </c>
      <c r="T32" s="115">
        <v>1</v>
      </c>
      <c r="U32" s="120" t="s">
        <v>397</v>
      </c>
      <c r="V32" s="115">
        <v>0</v>
      </c>
      <c r="W32" s="115">
        <v>2</v>
      </c>
      <c r="X32" s="115">
        <v>0</v>
      </c>
      <c r="Y32" s="115">
        <v>25</v>
      </c>
      <c r="Z32" s="115">
        <v>13</v>
      </c>
      <c r="AA32" s="115">
        <v>12</v>
      </c>
      <c r="AB32" s="115">
        <v>3</v>
      </c>
      <c r="AC32" s="115">
        <v>1</v>
      </c>
      <c r="AD32" s="115">
        <v>1</v>
      </c>
    </row>
    <row r="33" spans="1:30" ht="20" customHeight="1" x14ac:dyDescent="0.4">
      <c r="A33" s="105">
        <v>25</v>
      </c>
      <c r="B33" s="114" t="s">
        <v>424</v>
      </c>
      <c r="C33" s="115">
        <v>36</v>
      </c>
      <c r="D33" s="115">
        <v>11</v>
      </c>
      <c r="E33" s="115">
        <v>25</v>
      </c>
      <c r="F33" s="115">
        <v>1</v>
      </c>
      <c r="G33" s="115">
        <v>0</v>
      </c>
      <c r="H33" s="115">
        <v>2</v>
      </c>
      <c r="I33" s="115">
        <v>1</v>
      </c>
      <c r="J33" s="115">
        <v>0</v>
      </c>
      <c r="K33" s="115">
        <v>29</v>
      </c>
      <c r="L33" s="120" t="s">
        <v>744</v>
      </c>
      <c r="M33" s="115">
        <v>1</v>
      </c>
      <c r="N33" s="115">
        <v>0</v>
      </c>
      <c r="O33" s="115">
        <v>0</v>
      </c>
      <c r="P33" s="115">
        <v>2</v>
      </c>
      <c r="Q33" s="115">
        <v>6</v>
      </c>
      <c r="R33" s="115">
        <v>3</v>
      </c>
      <c r="S33" s="115">
        <v>3</v>
      </c>
      <c r="T33" s="115">
        <v>2</v>
      </c>
      <c r="U33" s="120" t="s">
        <v>548</v>
      </c>
      <c r="V33" s="115">
        <v>0</v>
      </c>
      <c r="W33" s="115">
        <v>4</v>
      </c>
      <c r="X33" s="115">
        <v>0</v>
      </c>
      <c r="Y33" s="115">
        <v>42</v>
      </c>
      <c r="Z33" s="115">
        <v>14</v>
      </c>
      <c r="AA33" s="115">
        <v>28</v>
      </c>
      <c r="AB33" s="115">
        <v>6</v>
      </c>
      <c r="AC33" s="115">
        <v>2</v>
      </c>
      <c r="AD33" s="115">
        <v>1</v>
      </c>
    </row>
    <row r="34" spans="1:30" ht="20" customHeight="1" x14ac:dyDescent="0.4">
      <c r="A34" s="105">
        <v>26</v>
      </c>
      <c r="B34" s="114" t="s">
        <v>425</v>
      </c>
      <c r="C34" s="115">
        <v>29</v>
      </c>
      <c r="D34" s="115">
        <v>10</v>
      </c>
      <c r="E34" s="115">
        <v>19</v>
      </c>
      <c r="F34" s="115">
        <v>1</v>
      </c>
      <c r="G34" s="115">
        <v>0</v>
      </c>
      <c r="H34" s="115">
        <v>1</v>
      </c>
      <c r="I34" s="115">
        <v>0</v>
      </c>
      <c r="J34" s="115">
        <v>1</v>
      </c>
      <c r="K34" s="115">
        <v>23</v>
      </c>
      <c r="L34" s="120" t="s">
        <v>548</v>
      </c>
      <c r="M34" s="115">
        <v>1</v>
      </c>
      <c r="N34" s="115">
        <v>0</v>
      </c>
      <c r="O34" s="115">
        <v>0</v>
      </c>
      <c r="P34" s="115">
        <v>2</v>
      </c>
      <c r="Q34" s="115">
        <v>3</v>
      </c>
      <c r="R34" s="115">
        <v>0</v>
      </c>
      <c r="S34" s="115">
        <v>3</v>
      </c>
      <c r="T34" s="115">
        <v>1</v>
      </c>
      <c r="U34" s="120" t="s">
        <v>397</v>
      </c>
      <c r="V34" s="115">
        <v>0</v>
      </c>
      <c r="W34" s="115">
        <v>2</v>
      </c>
      <c r="X34" s="115">
        <v>0</v>
      </c>
      <c r="Y34" s="115">
        <v>32</v>
      </c>
      <c r="Z34" s="115">
        <v>10</v>
      </c>
      <c r="AA34" s="115">
        <v>22</v>
      </c>
      <c r="AB34" s="115">
        <v>3</v>
      </c>
      <c r="AC34" s="115">
        <v>1</v>
      </c>
      <c r="AD34" s="115">
        <v>1</v>
      </c>
    </row>
    <row r="35" spans="1:30" ht="20" customHeight="1" x14ac:dyDescent="0.4">
      <c r="A35" s="105">
        <v>27</v>
      </c>
      <c r="B35" s="114" t="s">
        <v>426</v>
      </c>
      <c r="C35" s="115">
        <v>27</v>
      </c>
      <c r="D35" s="115">
        <v>12</v>
      </c>
      <c r="E35" s="115">
        <v>15</v>
      </c>
      <c r="F35" s="115">
        <v>1</v>
      </c>
      <c r="G35" s="115">
        <v>0</v>
      </c>
      <c r="H35" s="115">
        <v>1</v>
      </c>
      <c r="I35" s="115">
        <v>0</v>
      </c>
      <c r="J35" s="115">
        <v>0</v>
      </c>
      <c r="K35" s="115">
        <v>21</v>
      </c>
      <c r="L35" s="120" t="s">
        <v>397</v>
      </c>
      <c r="M35" s="115">
        <v>1</v>
      </c>
      <c r="N35" s="115">
        <v>0</v>
      </c>
      <c r="O35" s="115">
        <v>0</v>
      </c>
      <c r="P35" s="115">
        <v>3</v>
      </c>
      <c r="Q35" s="115">
        <v>3</v>
      </c>
      <c r="R35" s="115">
        <v>1</v>
      </c>
      <c r="S35" s="115">
        <v>2</v>
      </c>
      <c r="T35" s="115">
        <v>1</v>
      </c>
      <c r="U35" s="120" t="s">
        <v>397</v>
      </c>
      <c r="V35" s="115">
        <v>0</v>
      </c>
      <c r="W35" s="115">
        <v>2</v>
      </c>
      <c r="X35" s="115">
        <v>0</v>
      </c>
      <c r="Y35" s="115">
        <v>30</v>
      </c>
      <c r="Z35" s="115">
        <v>13</v>
      </c>
      <c r="AA35" s="115">
        <v>17</v>
      </c>
      <c r="AB35" s="115">
        <v>3</v>
      </c>
      <c r="AC35" s="115">
        <v>1</v>
      </c>
      <c r="AD35" s="115">
        <v>1</v>
      </c>
    </row>
    <row r="36" spans="1:30" ht="20" customHeight="1" x14ac:dyDescent="0.4">
      <c r="A36" s="105">
        <v>28</v>
      </c>
      <c r="B36" s="114" t="s">
        <v>427</v>
      </c>
      <c r="C36" s="115">
        <v>30</v>
      </c>
      <c r="D36" s="115">
        <v>8</v>
      </c>
      <c r="E36" s="115">
        <v>22</v>
      </c>
      <c r="F36" s="115">
        <v>1</v>
      </c>
      <c r="G36" s="115">
        <v>0</v>
      </c>
      <c r="H36" s="115">
        <v>1</v>
      </c>
      <c r="I36" s="115">
        <v>1</v>
      </c>
      <c r="J36" s="115">
        <v>1</v>
      </c>
      <c r="K36" s="115">
        <v>23</v>
      </c>
      <c r="L36" s="120" t="s">
        <v>397</v>
      </c>
      <c r="M36" s="115">
        <v>1</v>
      </c>
      <c r="N36" s="115">
        <v>0</v>
      </c>
      <c r="O36" s="115">
        <v>1</v>
      </c>
      <c r="P36" s="115">
        <v>1</v>
      </c>
      <c r="Q36" s="115">
        <v>3</v>
      </c>
      <c r="R36" s="115">
        <v>0</v>
      </c>
      <c r="S36" s="115">
        <v>3</v>
      </c>
      <c r="T36" s="115">
        <v>1</v>
      </c>
      <c r="U36" s="120" t="s">
        <v>397</v>
      </c>
      <c r="V36" s="115">
        <v>0</v>
      </c>
      <c r="W36" s="115">
        <v>2</v>
      </c>
      <c r="X36" s="115">
        <v>0</v>
      </c>
      <c r="Y36" s="115">
        <v>33</v>
      </c>
      <c r="Z36" s="115">
        <v>8</v>
      </c>
      <c r="AA36" s="115">
        <v>25</v>
      </c>
      <c r="AB36" s="115">
        <v>3</v>
      </c>
      <c r="AC36" s="115">
        <v>1</v>
      </c>
      <c r="AD36" s="115">
        <v>1</v>
      </c>
    </row>
    <row r="37" spans="1:30" ht="20" customHeight="1" x14ac:dyDescent="0.4">
      <c r="A37" s="105">
        <v>29</v>
      </c>
      <c r="B37" s="114" t="s">
        <v>428</v>
      </c>
      <c r="C37" s="115">
        <v>47</v>
      </c>
      <c r="D37" s="115">
        <v>18</v>
      </c>
      <c r="E37" s="115">
        <v>29</v>
      </c>
      <c r="F37" s="115">
        <v>1</v>
      </c>
      <c r="G37" s="115">
        <v>0</v>
      </c>
      <c r="H37" s="115">
        <v>2</v>
      </c>
      <c r="I37" s="115">
        <v>0</v>
      </c>
      <c r="J37" s="115">
        <v>0</v>
      </c>
      <c r="K37" s="115">
        <v>34</v>
      </c>
      <c r="L37" s="120" t="s">
        <v>744</v>
      </c>
      <c r="M37" s="115">
        <v>2</v>
      </c>
      <c r="N37" s="115">
        <v>0</v>
      </c>
      <c r="O37" s="115">
        <v>1</v>
      </c>
      <c r="P37" s="115">
        <v>7</v>
      </c>
      <c r="Q37" s="115">
        <v>15</v>
      </c>
      <c r="R37" s="115">
        <v>9</v>
      </c>
      <c r="S37" s="115">
        <v>6</v>
      </c>
      <c r="T37" s="115">
        <v>2</v>
      </c>
      <c r="U37" s="120" t="s">
        <v>397</v>
      </c>
      <c r="V37" s="115">
        <v>0</v>
      </c>
      <c r="W37" s="115">
        <v>4</v>
      </c>
      <c r="X37" s="115">
        <v>9</v>
      </c>
      <c r="Y37" s="115">
        <v>62</v>
      </c>
      <c r="Z37" s="115">
        <v>27</v>
      </c>
      <c r="AA37" s="115">
        <v>35</v>
      </c>
      <c r="AB37" s="115">
        <v>6</v>
      </c>
      <c r="AC37" s="115">
        <v>2</v>
      </c>
      <c r="AD37" s="115">
        <v>1</v>
      </c>
    </row>
    <row r="38" spans="1:30" ht="20" customHeight="1" x14ac:dyDescent="0.4">
      <c r="A38" s="105">
        <v>30</v>
      </c>
      <c r="B38" s="114" t="s">
        <v>429</v>
      </c>
      <c r="C38" s="115">
        <v>12</v>
      </c>
      <c r="D38" s="115">
        <v>8</v>
      </c>
      <c r="E38" s="115">
        <v>4</v>
      </c>
      <c r="F38" s="115">
        <v>0</v>
      </c>
      <c r="G38" s="115">
        <v>0</v>
      </c>
      <c r="H38" s="115">
        <v>1</v>
      </c>
      <c r="I38" s="115">
        <v>1</v>
      </c>
      <c r="J38" s="115">
        <v>1</v>
      </c>
      <c r="K38" s="115">
        <v>7</v>
      </c>
      <c r="L38" s="120" t="s">
        <v>397</v>
      </c>
      <c r="M38" s="115">
        <v>1</v>
      </c>
      <c r="N38" s="115">
        <v>0</v>
      </c>
      <c r="O38" s="115">
        <v>1</v>
      </c>
      <c r="P38" s="115">
        <v>0</v>
      </c>
      <c r="Q38" s="115">
        <v>2</v>
      </c>
      <c r="R38" s="115">
        <v>0</v>
      </c>
      <c r="S38" s="115">
        <v>2</v>
      </c>
      <c r="T38" s="115">
        <v>1</v>
      </c>
      <c r="U38" s="120" t="s">
        <v>397</v>
      </c>
      <c r="V38" s="115">
        <v>0</v>
      </c>
      <c r="W38" s="115">
        <v>1</v>
      </c>
      <c r="X38" s="115">
        <v>0</v>
      </c>
      <c r="Y38" s="115">
        <v>14</v>
      </c>
      <c r="Z38" s="115">
        <v>8</v>
      </c>
      <c r="AA38" s="115">
        <v>6</v>
      </c>
      <c r="AB38" s="115">
        <v>3</v>
      </c>
      <c r="AC38" s="115">
        <v>1</v>
      </c>
      <c r="AD38" s="115">
        <v>1</v>
      </c>
    </row>
    <row r="39" spans="1:30" ht="20" customHeight="1" x14ac:dyDescent="0.4">
      <c r="A39" s="105">
        <v>31</v>
      </c>
      <c r="B39" s="114" t="s">
        <v>430</v>
      </c>
      <c r="C39" s="115">
        <v>46</v>
      </c>
      <c r="D39" s="115">
        <v>13</v>
      </c>
      <c r="E39" s="115">
        <v>33</v>
      </c>
      <c r="F39" s="115">
        <v>1</v>
      </c>
      <c r="G39" s="115">
        <v>0</v>
      </c>
      <c r="H39" s="115">
        <v>2</v>
      </c>
      <c r="I39" s="115">
        <v>0</v>
      </c>
      <c r="J39" s="115">
        <v>0</v>
      </c>
      <c r="K39" s="115">
        <v>37</v>
      </c>
      <c r="L39" s="120" t="s">
        <v>397</v>
      </c>
      <c r="M39" s="115">
        <v>2</v>
      </c>
      <c r="N39" s="115">
        <v>0</v>
      </c>
      <c r="O39" s="115">
        <v>1</v>
      </c>
      <c r="P39" s="115">
        <v>3</v>
      </c>
      <c r="Q39" s="115">
        <v>2</v>
      </c>
      <c r="R39" s="115">
        <v>2</v>
      </c>
      <c r="S39" s="115">
        <v>0</v>
      </c>
      <c r="T39" s="115">
        <v>2</v>
      </c>
      <c r="U39" s="120" t="s">
        <v>397</v>
      </c>
      <c r="V39" s="115">
        <v>0</v>
      </c>
      <c r="W39" s="115">
        <v>0</v>
      </c>
      <c r="X39" s="115">
        <v>0</v>
      </c>
      <c r="Y39" s="115">
        <v>48</v>
      </c>
      <c r="Z39" s="115">
        <v>15</v>
      </c>
      <c r="AA39" s="115">
        <v>33</v>
      </c>
      <c r="AB39" s="115">
        <v>6</v>
      </c>
      <c r="AC39" s="115">
        <v>2</v>
      </c>
      <c r="AD39" s="115">
        <v>1</v>
      </c>
    </row>
    <row r="40" spans="1:30" ht="20" customHeight="1" x14ac:dyDescent="0.4">
      <c r="A40" s="105">
        <v>32</v>
      </c>
      <c r="B40" s="114" t="s">
        <v>431</v>
      </c>
      <c r="C40" s="115">
        <v>12</v>
      </c>
      <c r="D40" s="115">
        <v>4</v>
      </c>
      <c r="E40" s="115">
        <v>8</v>
      </c>
      <c r="F40" s="115">
        <v>1</v>
      </c>
      <c r="G40" s="115">
        <v>0</v>
      </c>
      <c r="H40" s="115">
        <v>1</v>
      </c>
      <c r="I40" s="115">
        <v>0</v>
      </c>
      <c r="J40" s="115">
        <v>0</v>
      </c>
      <c r="K40" s="115">
        <v>9</v>
      </c>
      <c r="L40" s="120" t="s">
        <v>397</v>
      </c>
      <c r="M40" s="115">
        <v>1</v>
      </c>
      <c r="N40" s="115">
        <v>0</v>
      </c>
      <c r="O40" s="115">
        <v>0</v>
      </c>
      <c r="P40" s="115">
        <v>0</v>
      </c>
      <c r="Q40" s="115">
        <v>2</v>
      </c>
      <c r="R40" s="115">
        <v>0</v>
      </c>
      <c r="S40" s="115">
        <v>2</v>
      </c>
      <c r="T40" s="115">
        <v>1</v>
      </c>
      <c r="U40" s="120" t="s">
        <v>397</v>
      </c>
      <c r="V40" s="115">
        <v>0</v>
      </c>
      <c r="W40" s="115">
        <v>1</v>
      </c>
      <c r="X40" s="115">
        <v>0</v>
      </c>
      <c r="Y40" s="115">
        <v>14</v>
      </c>
      <c r="Z40" s="115">
        <v>4</v>
      </c>
      <c r="AA40" s="115">
        <v>10</v>
      </c>
      <c r="AB40" s="115">
        <v>3</v>
      </c>
      <c r="AC40" s="115">
        <v>1</v>
      </c>
      <c r="AD40" s="115">
        <v>1</v>
      </c>
    </row>
    <row r="41" spans="1:30" ht="20" customHeight="1" x14ac:dyDescent="0.4">
      <c r="A41" s="105">
        <v>33</v>
      </c>
      <c r="B41" s="114" t="s">
        <v>432</v>
      </c>
      <c r="C41" s="115">
        <v>37</v>
      </c>
      <c r="D41" s="115">
        <v>13</v>
      </c>
      <c r="E41" s="115">
        <v>24</v>
      </c>
      <c r="F41" s="115">
        <v>1</v>
      </c>
      <c r="G41" s="115">
        <v>0</v>
      </c>
      <c r="H41" s="115">
        <v>1</v>
      </c>
      <c r="I41" s="115">
        <v>0</v>
      </c>
      <c r="J41" s="115">
        <v>1</v>
      </c>
      <c r="K41" s="115">
        <v>27</v>
      </c>
      <c r="L41" s="120" t="s">
        <v>548</v>
      </c>
      <c r="M41" s="115">
        <v>1</v>
      </c>
      <c r="N41" s="115">
        <v>0</v>
      </c>
      <c r="O41" s="115">
        <v>0</v>
      </c>
      <c r="P41" s="115">
        <v>6</v>
      </c>
      <c r="Q41" s="115">
        <v>3</v>
      </c>
      <c r="R41" s="115">
        <v>1</v>
      </c>
      <c r="S41" s="115">
        <v>2</v>
      </c>
      <c r="T41" s="115">
        <v>1</v>
      </c>
      <c r="U41" s="120" t="s">
        <v>548</v>
      </c>
      <c r="V41" s="115">
        <v>0</v>
      </c>
      <c r="W41" s="115">
        <v>2</v>
      </c>
      <c r="X41" s="115">
        <v>0</v>
      </c>
      <c r="Y41" s="115">
        <v>40</v>
      </c>
      <c r="Z41" s="115">
        <v>14</v>
      </c>
      <c r="AA41" s="115">
        <v>26</v>
      </c>
      <c r="AB41" s="115">
        <v>3</v>
      </c>
      <c r="AC41" s="115">
        <v>1</v>
      </c>
      <c r="AD41" s="115">
        <v>1</v>
      </c>
    </row>
    <row r="42" spans="1:30" ht="20" customHeight="1" x14ac:dyDescent="0.4">
      <c r="A42" s="105">
        <v>34</v>
      </c>
      <c r="B42" s="114" t="s">
        <v>433</v>
      </c>
      <c r="C42" s="115">
        <v>50</v>
      </c>
      <c r="D42" s="115">
        <v>17</v>
      </c>
      <c r="E42" s="115">
        <v>33</v>
      </c>
      <c r="F42" s="115">
        <v>1</v>
      </c>
      <c r="G42" s="115">
        <v>0</v>
      </c>
      <c r="H42" s="115">
        <v>2</v>
      </c>
      <c r="I42" s="115">
        <v>1</v>
      </c>
      <c r="J42" s="115">
        <v>0</v>
      </c>
      <c r="K42" s="115">
        <v>41</v>
      </c>
      <c r="L42" s="120" t="s">
        <v>548</v>
      </c>
      <c r="M42" s="115">
        <v>2</v>
      </c>
      <c r="N42" s="115">
        <v>0</v>
      </c>
      <c r="O42" s="115">
        <v>1</v>
      </c>
      <c r="P42" s="115">
        <v>2</v>
      </c>
      <c r="Q42" s="115">
        <v>3</v>
      </c>
      <c r="R42" s="115">
        <v>0</v>
      </c>
      <c r="S42" s="115">
        <v>3</v>
      </c>
      <c r="T42" s="115">
        <v>3</v>
      </c>
      <c r="U42" s="120" t="s">
        <v>744</v>
      </c>
      <c r="V42" s="115">
        <v>0</v>
      </c>
      <c r="W42" s="115">
        <v>0</v>
      </c>
      <c r="X42" s="115">
        <v>0</v>
      </c>
      <c r="Y42" s="115">
        <v>53</v>
      </c>
      <c r="Z42" s="115">
        <v>17</v>
      </c>
      <c r="AA42" s="115">
        <v>36</v>
      </c>
      <c r="AB42" s="115">
        <v>6</v>
      </c>
      <c r="AC42" s="115">
        <v>2</v>
      </c>
      <c r="AD42" s="115">
        <v>1</v>
      </c>
    </row>
    <row r="43" spans="1:30" ht="20" customHeight="1" x14ac:dyDescent="0.4">
      <c r="A43" s="105">
        <v>35</v>
      </c>
      <c r="B43" s="114" t="s">
        <v>434</v>
      </c>
      <c r="C43" s="115">
        <v>32</v>
      </c>
      <c r="D43" s="115">
        <v>9</v>
      </c>
      <c r="E43" s="115">
        <v>23</v>
      </c>
      <c r="F43" s="115">
        <v>1</v>
      </c>
      <c r="G43" s="115">
        <v>0</v>
      </c>
      <c r="H43" s="115">
        <v>1</v>
      </c>
      <c r="I43" s="115">
        <v>1</v>
      </c>
      <c r="J43" s="115">
        <v>0</v>
      </c>
      <c r="K43" s="115">
        <v>24</v>
      </c>
      <c r="L43" s="120" t="s">
        <v>397</v>
      </c>
      <c r="M43" s="115">
        <v>1</v>
      </c>
      <c r="N43" s="115">
        <v>0</v>
      </c>
      <c r="O43" s="115">
        <v>1</v>
      </c>
      <c r="P43" s="115">
        <v>3</v>
      </c>
      <c r="Q43" s="115">
        <v>1</v>
      </c>
      <c r="R43" s="115">
        <v>0</v>
      </c>
      <c r="S43" s="115">
        <v>1</v>
      </c>
      <c r="T43" s="115">
        <v>1</v>
      </c>
      <c r="U43" s="120" t="s">
        <v>548</v>
      </c>
      <c r="V43" s="115">
        <v>0</v>
      </c>
      <c r="W43" s="115">
        <v>0</v>
      </c>
      <c r="X43" s="115">
        <v>0</v>
      </c>
      <c r="Y43" s="115">
        <v>33</v>
      </c>
      <c r="Z43" s="115">
        <v>9</v>
      </c>
      <c r="AA43" s="115">
        <v>24</v>
      </c>
      <c r="AB43" s="115">
        <v>3</v>
      </c>
      <c r="AC43" s="115">
        <v>1</v>
      </c>
      <c r="AD43" s="115">
        <v>1</v>
      </c>
    </row>
    <row r="44" spans="1:30" ht="20" customHeight="1" x14ac:dyDescent="0.4">
      <c r="A44" s="105">
        <v>36</v>
      </c>
      <c r="B44" s="114" t="s">
        <v>435</v>
      </c>
      <c r="C44" s="115">
        <v>51</v>
      </c>
      <c r="D44" s="115">
        <v>16</v>
      </c>
      <c r="E44" s="115">
        <v>35</v>
      </c>
      <c r="F44" s="115">
        <v>1</v>
      </c>
      <c r="G44" s="115">
        <v>0</v>
      </c>
      <c r="H44" s="115">
        <v>2</v>
      </c>
      <c r="I44" s="115">
        <v>1</v>
      </c>
      <c r="J44" s="115">
        <v>1</v>
      </c>
      <c r="K44" s="115">
        <v>38</v>
      </c>
      <c r="L44" s="120" t="s">
        <v>397</v>
      </c>
      <c r="M44" s="115">
        <v>2</v>
      </c>
      <c r="N44" s="115">
        <v>1</v>
      </c>
      <c r="O44" s="115">
        <v>1</v>
      </c>
      <c r="P44" s="115">
        <v>4</v>
      </c>
      <c r="Q44" s="115">
        <v>2</v>
      </c>
      <c r="R44" s="115">
        <v>1</v>
      </c>
      <c r="S44" s="115">
        <v>1</v>
      </c>
      <c r="T44" s="115">
        <v>2</v>
      </c>
      <c r="U44" s="120" t="s">
        <v>548</v>
      </c>
      <c r="V44" s="115">
        <v>0</v>
      </c>
      <c r="W44" s="115">
        <v>0</v>
      </c>
      <c r="X44" s="115">
        <v>0</v>
      </c>
      <c r="Y44" s="115">
        <v>53</v>
      </c>
      <c r="Z44" s="115">
        <v>17</v>
      </c>
      <c r="AA44" s="115">
        <v>36</v>
      </c>
      <c r="AB44" s="115">
        <v>6</v>
      </c>
      <c r="AC44" s="115">
        <v>2</v>
      </c>
      <c r="AD44" s="115">
        <v>1</v>
      </c>
    </row>
    <row r="45" spans="1:30" ht="20" customHeight="1" x14ac:dyDescent="0.4">
      <c r="A45" s="105">
        <v>37</v>
      </c>
      <c r="B45" s="114" t="s">
        <v>436</v>
      </c>
      <c r="C45" s="115">
        <v>30</v>
      </c>
      <c r="D45" s="115">
        <v>7</v>
      </c>
      <c r="E45" s="115">
        <v>23</v>
      </c>
      <c r="F45" s="115">
        <v>1</v>
      </c>
      <c r="G45" s="115">
        <v>0</v>
      </c>
      <c r="H45" s="115">
        <v>2</v>
      </c>
      <c r="I45" s="115">
        <v>0</v>
      </c>
      <c r="J45" s="115">
        <v>0</v>
      </c>
      <c r="K45" s="115">
        <v>21</v>
      </c>
      <c r="L45" s="120" t="s">
        <v>397</v>
      </c>
      <c r="M45" s="115">
        <v>1</v>
      </c>
      <c r="N45" s="115">
        <v>1</v>
      </c>
      <c r="O45" s="115">
        <v>0</v>
      </c>
      <c r="P45" s="115">
        <v>4</v>
      </c>
      <c r="Q45" s="115">
        <v>3</v>
      </c>
      <c r="R45" s="115">
        <v>0</v>
      </c>
      <c r="S45" s="115">
        <v>3</v>
      </c>
      <c r="T45" s="115">
        <v>1</v>
      </c>
      <c r="U45" s="120" t="s">
        <v>548</v>
      </c>
      <c r="V45" s="115">
        <v>0</v>
      </c>
      <c r="W45" s="115">
        <v>2</v>
      </c>
      <c r="X45" s="115">
        <v>0</v>
      </c>
      <c r="Y45" s="115">
        <v>33</v>
      </c>
      <c r="Z45" s="115">
        <v>7</v>
      </c>
      <c r="AA45" s="115">
        <v>26</v>
      </c>
      <c r="AB45" s="115">
        <v>3</v>
      </c>
      <c r="AC45" s="115">
        <v>1</v>
      </c>
      <c r="AD45" s="115">
        <v>1</v>
      </c>
    </row>
    <row r="46" spans="1:30" ht="20" customHeight="1" x14ac:dyDescent="0.4">
      <c r="A46" s="105">
        <v>38</v>
      </c>
      <c r="B46" s="114" t="s">
        <v>437</v>
      </c>
      <c r="C46" s="115">
        <v>31</v>
      </c>
      <c r="D46" s="115">
        <v>10</v>
      </c>
      <c r="E46" s="115">
        <v>21</v>
      </c>
      <c r="F46" s="115">
        <v>1</v>
      </c>
      <c r="G46" s="115">
        <v>0</v>
      </c>
      <c r="H46" s="115">
        <v>1</v>
      </c>
      <c r="I46" s="115">
        <v>1</v>
      </c>
      <c r="J46" s="115">
        <v>0</v>
      </c>
      <c r="K46" s="115">
        <v>21</v>
      </c>
      <c r="L46" s="120" t="s">
        <v>397</v>
      </c>
      <c r="M46" s="115">
        <v>1</v>
      </c>
      <c r="N46" s="115">
        <v>0</v>
      </c>
      <c r="O46" s="115">
        <v>1</v>
      </c>
      <c r="P46" s="115">
        <v>5</v>
      </c>
      <c r="Q46" s="115">
        <v>1</v>
      </c>
      <c r="R46" s="115">
        <v>1</v>
      </c>
      <c r="S46" s="115">
        <v>0</v>
      </c>
      <c r="T46" s="115">
        <v>1</v>
      </c>
      <c r="U46" s="120" t="s">
        <v>397</v>
      </c>
      <c r="V46" s="115">
        <v>0</v>
      </c>
      <c r="W46" s="115">
        <v>0</v>
      </c>
      <c r="X46" s="115">
        <v>0</v>
      </c>
      <c r="Y46" s="115">
        <v>32</v>
      </c>
      <c r="Z46" s="115">
        <v>11</v>
      </c>
      <c r="AA46" s="115">
        <v>21</v>
      </c>
      <c r="AB46" s="115">
        <v>3</v>
      </c>
      <c r="AC46" s="115">
        <v>1</v>
      </c>
      <c r="AD46" s="115">
        <v>1</v>
      </c>
    </row>
    <row r="47" spans="1:30" ht="20" customHeight="1" x14ac:dyDescent="0.4">
      <c r="A47" s="105">
        <v>39</v>
      </c>
      <c r="B47" s="114" t="s">
        <v>438</v>
      </c>
      <c r="C47" s="115">
        <v>22</v>
      </c>
      <c r="D47" s="115">
        <v>8</v>
      </c>
      <c r="E47" s="115">
        <v>14</v>
      </c>
      <c r="F47" s="115">
        <v>1</v>
      </c>
      <c r="G47" s="115">
        <v>0</v>
      </c>
      <c r="H47" s="115">
        <v>1</v>
      </c>
      <c r="I47" s="115">
        <v>1</v>
      </c>
      <c r="J47" s="115">
        <v>0</v>
      </c>
      <c r="K47" s="115">
        <v>17</v>
      </c>
      <c r="L47" s="120" t="s">
        <v>744</v>
      </c>
      <c r="M47" s="115">
        <v>1</v>
      </c>
      <c r="N47" s="115">
        <v>0</v>
      </c>
      <c r="O47" s="115">
        <v>1</v>
      </c>
      <c r="P47" s="115">
        <v>0</v>
      </c>
      <c r="Q47" s="115">
        <v>1</v>
      </c>
      <c r="R47" s="115">
        <v>0</v>
      </c>
      <c r="S47" s="115">
        <v>1</v>
      </c>
      <c r="T47" s="115">
        <v>1</v>
      </c>
      <c r="U47" s="120" t="s">
        <v>397</v>
      </c>
      <c r="V47" s="115">
        <v>0</v>
      </c>
      <c r="W47" s="115">
        <v>0</v>
      </c>
      <c r="X47" s="115">
        <v>0</v>
      </c>
      <c r="Y47" s="115">
        <v>23</v>
      </c>
      <c r="Z47" s="115">
        <v>8</v>
      </c>
      <c r="AA47" s="115">
        <v>15</v>
      </c>
      <c r="AB47" s="115">
        <v>3</v>
      </c>
      <c r="AC47" s="115">
        <v>1</v>
      </c>
      <c r="AD47" s="115">
        <v>1</v>
      </c>
    </row>
    <row r="48" spans="1:30" ht="20" customHeight="1" x14ac:dyDescent="0.4">
      <c r="A48" s="105">
        <v>40</v>
      </c>
      <c r="B48" s="114" t="s">
        <v>439</v>
      </c>
      <c r="C48" s="115">
        <v>40</v>
      </c>
      <c r="D48" s="115">
        <v>9</v>
      </c>
      <c r="E48" s="115">
        <v>31</v>
      </c>
      <c r="F48" s="115">
        <v>1</v>
      </c>
      <c r="G48" s="115">
        <v>0</v>
      </c>
      <c r="H48" s="115">
        <v>2</v>
      </c>
      <c r="I48" s="115">
        <v>1</v>
      </c>
      <c r="J48" s="115">
        <v>0</v>
      </c>
      <c r="K48" s="115">
        <v>28</v>
      </c>
      <c r="L48" s="120" t="s">
        <v>397</v>
      </c>
      <c r="M48" s="115">
        <v>1</v>
      </c>
      <c r="N48" s="115">
        <v>0</v>
      </c>
      <c r="O48" s="115">
        <v>1</v>
      </c>
      <c r="P48" s="115">
        <v>6</v>
      </c>
      <c r="Q48" s="115">
        <v>2</v>
      </c>
      <c r="R48" s="115">
        <v>1</v>
      </c>
      <c r="S48" s="115">
        <v>1</v>
      </c>
      <c r="T48" s="115">
        <v>2</v>
      </c>
      <c r="U48" s="120" t="s">
        <v>397</v>
      </c>
      <c r="V48" s="115">
        <v>0</v>
      </c>
      <c r="W48" s="115">
        <v>0</v>
      </c>
      <c r="X48" s="115">
        <v>0</v>
      </c>
      <c r="Y48" s="115">
        <v>42</v>
      </c>
      <c r="Z48" s="115">
        <v>10</v>
      </c>
      <c r="AA48" s="115">
        <v>32</v>
      </c>
      <c r="AB48" s="115">
        <v>3</v>
      </c>
      <c r="AC48" s="115">
        <v>1</v>
      </c>
      <c r="AD48" s="115">
        <v>1</v>
      </c>
    </row>
    <row r="49" spans="1:30" ht="20" customHeight="1" x14ac:dyDescent="0.4">
      <c r="A49" s="105">
        <v>41</v>
      </c>
      <c r="B49" s="114" t="s">
        <v>440</v>
      </c>
      <c r="C49" s="115">
        <v>24</v>
      </c>
      <c r="D49" s="115">
        <v>10</v>
      </c>
      <c r="E49" s="115">
        <v>14</v>
      </c>
      <c r="F49" s="115">
        <v>1</v>
      </c>
      <c r="G49" s="115">
        <v>0</v>
      </c>
      <c r="H49" s="115">
        <v>1</v>
      </c>
      <c r="I49" s="115">
        <v>1</v>
      </c>
      <c r="J49" s="115">
        <v>0</v>
      </c>
      <c r="K49" s="115">
        <v>18</v>
      </c>
      <c r="L49" s="120" t="s">
        <v>397</v>
      </c>
      <c r="M49" s="115">
        <v>1</v>
      </c>
      <c r="N49" s="115">
        <v>0</v>
      </c>
      <c r="O49" s="115">
        <v>1</v>
      </c>
      <c r="P49" s="115">
        <v>1</v>
      </c>
      <c r="Q49" s="115">
        <v>11</v>
      </c>
      <c r="R49" s="115">
        <v>10</v>
      </c>
      <c r="S49" s="115">
        <v>1</v>
      </c>
      <c r="T49" s="115">
        <v>1</v>
      </c>
      <c r="U49" s="120" t="s">
        <v>744</v>
      </c>
      <c r="V49" s="115">
        <v>0</v>
      </c>
      <c r="W49" s="115">
        <v>0</v>
      </c>
      <c r="X49" s="115">
        <v>10</v>
      </c>
      <c r="Y49" s="115">
        <v>35</v>
      </c>
      <c r="Z49" s="115">
        <v>20</v>
      </c>
      <c r="AA49" s="115">
        <v>15</v>
      </c>
      <c r="AB49" s="115">
        <v>3</v>
      </c>
      <c r="AC49" s="115">
        <v>1</v>
      </c>
      <c r="AD49" s="115">
        <v>1</v>
      </c>
    </row>
    <row r="50" spans="1:30" ht="20" customHeight="1" x14ac:dyDescent="0.4">
      <c r="A50" s="105">
        <v>42</v>
      </c>
      <c r="B50" s="114" t="s">
        <v>441</v>
      </c>
      <c r="C50" s="115">
        <v>46</v>
      </c>
      <c r="D50" s="115">
        <v>17</v>
      </c>
      <c r="E50" s="115">
        <v>29</v>
      </c>
      <c r="F50" s="115">
        <v>1</v>
      </c>
      <c r="G50" s="115">
        <v>0</v>
      </c>
      <c r="H50" s="115">
        <v>1</v>
      </c>
      <c r="I50" s="115">
        <v>0</v>
      </c>
      <c r="J50" s="115">
        <v>0</v>
      </c>
      <c r="K50" s="115">
        <v>35</v>
      </c>
      <c r="L50" s="120" t="s">
        <v>397</v>
      </c>
      <c r="M50" s="115">
        <v>1</v>
      </c>
      <c r="N50" s="115">
        <v>1</v>
      </c>
      <c r="O50" s="115">
        <v>0</v>
      </c>
      <c r="P50" s="115">
        <v>7</v>
      </c>
      <c r="Q50" s="115">
        <v>15</v>
      </c>
      <c r="R50" s="115">
        <v>11</v>
      </c>
      <c r="S50" s="115">
        <v>4</v>
      </c>
      <c r="T50" s="115">
        <v>2</v>
      </c>
      <c r="U50" s="120" t="s">
        <v>548</v>
      </c>
      <c r="V50" s="115">
        <v>0</v>
      </c>
      <c r="W50" s="115">
        <v>3</v>
      </c>
      <c r="X50" s="115">
        <v>10</v>
      </c>
      <c r="Y50" s="115">
        <v>61</v>
      </c>
      <c r="Z50" s="115">
        <v>28</v>
      </c>
      <c r="AA50" s="115">
        <v>33</v>
      </c>
      <c r="AB50" s="115">
        <v>3</v>
      </c>
      <c r="AC50" s="115">
        <v>1</v>
      </c>
      <c r="AD50" s="115">
        <v>1</v>
      </c>
    </row>
    <row r="51" spans="1:30" ht="20" customHeight="1" x14ac:dyDescent="0.4">
      <c r="A51" s="105">
        <v>43</v>
      </c>
      <c r="B51" s="114" t="s">
        <v>745</v>
      </c>
      <c r="C51" s="115">
        <v>35</v>
      </c>
      <c r="D51" s="115">
        <v>14</v>
      </c>
      <c r="E51" s="115">
        <v>21</v>
      </c>
      <c r="F51" s="115">
        <v>1</v>
      </c>
      <c r="G51" s="115">
        <v>0</v>
      </c>
      <c r="H51" s="115">
        <v>1</v>
      </c>
      <c r="I51" s="115">
        <v>1</v>
      </c>
      <c r="J51" s="115">
        <v>0</v>
      </c>
      <c r="K51" s="115">
        <v>26</v>
      </c>
      <c r="L51" s="120" t="s">
        <v>744</v>
      </c>
      <c r="M51" s="115">
        <v>1</v>
      </c>
      <c r="N51" s="115">
        <v>0</v>
      </c>
      <c r="O51" s="115">
        <v>0</v>
      </c>
      <c r="P51" s="115">
        <v>5</v>
      </c>
      <c r="Q51" s="115">
        <v>4</v>
      </c>
      <c r="R51" s="115">
        <v>1</v>
      </c>
      <c r="S51" s="115">
        <v>3</v>
      </c>
      <c r="T51" s="115">
        <v>1</v>
      </c>
      <c r="U51" s="120" t="s">
        <v>548</v>
      </c>
      <c r="V51" s="115">
        <v>0</v>
      </c>
      <c r="W51" s="115">
        <v>3</v>
      </c>
      <c r="X51" s="115">
        <v>0</v>
      </c>
      <c r="Y51" s="115">
        <v>39</v>
      </c>
      <c r="Z51" s="115">
        <v>15</v>
      </c>
      <c r="AA51" s="115">
        <v>24</v>
      </c>
      <c r="AB51" s="115">
        <v>3</v>
      </c>
      <c r="AC51" s="115">
        <v>1</v>
      </c>
      <c r="AD51" s="115">
        <v>1</v>
      </c>
    </row>
    <row r="52" spans="1:30" ht="20" customHeight="1" x14ac:dyDescent="0.4">
      <c r="A52" s="105">
        <v>44</v>
      </c>
      <c r="B52" s="114" t="s">
        <v>443</v>
      </c>
      <c r="C52" s="115">
        <v>50</v>
      </c>
      <c r="D52" s="115">
        <v>18</v>
      </c>
      <c r="E52" s="115">
        <v>32</v>
      </c>
      <c r="F52" s="115">
        <v>1</v>
      </c>
      <c r="G52" s="115">
        <v>0</v>
      </c>
      <c r="H52" s="115">
        <v>2</v>
      </c>
      <c r="I52" s="115">
        <v>0</v>
      </c>
      <c r="J52" s="115">
        <v>1</v>
      </c>
      <c r="K52" s="115">
        <v>39</v>
      </c>
      <c r="L52" s="120" t="s">
        <v>397</v>
      </c>
      <c r="M52" s="115">
        <v>2</v>
      </c>
      <c r="N52" s="115">
        <v>0</v>
      </c>
      <c r="O52" s="115">
        <v>1</v>
      </c>
      <c r="P52" s="115">
        <v>4</v>
      </c>
      <c r="Q52" s="115">
        <v>2</v>
      </c>
      <c r="R52" s="115">
        <v>2</v>
      </c>
      <c r="S52" s="115">
        <v>0</v>
      </c>
      <c r="T52" s="115">
        <v>2</v>
      </c>
      <c r="U52" s="120" t="s">
        <v>397</v>
      </c>
      <c r="V52" s="115">
        <v>0</v>
      </c>
      <c r="W52" s="115">
        <v>0</v>
      </c>
      <c r="X52" s="115">
        <v>0</v>
      </c>
      <c r="Y52" s="115">
        <v>52</v>
      </c>
      <c r="Z52" s="115">
        <v>20</v>
      </c>
      <c r="AA52" s="115">
        <v>32</v>
      </c>
      <c r="AB52" s="115">
        <v>6</v>
      </c>
      <c r="AC52" s="115">
        <v>2</v>
      </c>
      <c r="AD52" s="115">
        <v>1</v>
      </c>
    </row>
    <row r="53" spans="1:30" ht="20" customHeight="1" x14ac:dyDescent="0.4">
      <c r="A53" s="105">
        <v>45</v>
      </c>
      <c r="B53" s="114" t="s">
        <v>444</v>
      </c>
      <c r="C53" s="115">
        <v>19</v>
      </c>
      <c r="D53" s="115">
        <v>7</v>
      </c>
      <c r="E53" s="115">
        <v>12</v>
      </c>
      <c r="F53" s="115">
        <v>1</v>
      </c>
      <c r="G53" s="115">
        <v>0</v>
      </c>
      <c r="H53" s="115">
        <v>1</v>
      </c>
      <c r="I53" s="115">
        <v>0</v>
      </c>
      <c r="J53" s="115">
        <v>0</v>
      </c>
      <c r="K53" s="115">
        <v>15</v>
      </c>
      <c r="L53" s="120" t="s">
        <v>548</v>
      </c>
      <c r="M53" s="115">
        <v>1</v>
      </c>
      <c r="N53" s="115">
        <v>0</v>
      </c>
      <c r="O53" s="115">
        <v>0</v>
      </c>
      <c r="P53" s="115">
        <v>1</v>
      </c>
      <c r="Q53" s="115">
        <v>3</v>
      </c>
      <c r="R53" s="115">
        <v>1</v>
      </c>
      <c r="S53" s="115">
        <v>2</v>
      </c>
      <c r="T53" s="115">
        <v>1</v>
      </c>
      <c r="U53" s="120" t="s">
        <v>548</v>
      </c>
      <c r="V53" s="115">
        <v>0</v>
      </c>
      <c r="W53" s="115">
        <v>2</v>
      </c>
      <c r="X53" s="115">
        <v>0</v>
      </c>
      <c r="Y53" s="115">
        <v>22</v>
      </c>
      <c r="Z53" s="115">
        <v>8</v>
      </c>
      <c r="AA53" s="115">
        <v>14</v>
      </c>
      <c r="AB53" s="115">
        <v>3</v>
      </c>
      <c r="AC53" s="115">
        <v>1</v>
      </c>
      <c r="AD53" s="115">
        <v>1</v>
      </c>
    </row>
    <row r="54" spans="1:30" ht="20" customHeight="1" x14ac:dyDescent="0.4">
      <c r="A54" s="105">
        <v>46</v>
      </c>
      <c r="B54" s="114" t="s">
        <v>445</v>
      </c>
      <c r="C54" s="115">
        <v>29</v>
      </c>
      <c r="D54" s="115">
        <v>10</v>
      </c>
      <c r="E54" s="115">
        <v>19</v>
      </c>
      <c r="F54" s="115">
        <v>1</v>
      </c>
      <c r="G54" s="115">
        <v>0</v>
      </c>
      <c r="H54" s="115">
        <v>1</v>
      </c>
      <c r="I54" s="115">
        <v>0</v>
      </c>
      <c r="J54" s="115">
        <v>0</v>
      </c>
      <c r="K54" s="115">
        <v>23</v>
      </c>
      <c r="L54" s="120" t="s">
        <v>397</v>
      </c>
      <c r="M54" s="115">
        <v>1</v>
      </c>
      <c r="N54" s="115">
        <v>0</v>
      </c>
      <c r="O54" s="115">
        <v>1</v>
      </c>
      <c r="P54" s="115">
        <v>2</v>
      </c>
      <c r="Q54" s="115">
        <v>3</v>
      </c>
      <c r="R54" s="115">
        <v>0</v>
      </c>
      <c r="S54" s="115">
        <v>3</v>
      </c>
      <c r="T54" s="115">
        <v>1</v>
      </c>
      <c r="U54" s="120" t="s">
        <v>397</v>
      </c>
      <c r="V54" s="115">
        <v>0</v>
      </c>
      <c r="W54" s="115">
        <v>2</v>
      </c>
      <c r="X54" s="115">
        <v>0</v>
      </c>
      <c r="Y54" s="115">
        <v>32</v>
      </c>
      <c r="Z54" s="115">
        <v>10</v>
      </c>
      <c r="AA54" s="115">
        <v>22</v>
      </c>
      <c r="AB54" s="115">
        <v>3</v>
      </c>
      <c r="AC54" s="115">
        <v>1</v>
      </c>
      <c r="AD54" s="115">
        <v>1</v>
      </c>
    </row>
    <row r="55" spans="1:30" ht="20" customHeight="1" x14ac:dyDescent="0.4">
      <c r="A55" s="105">
        <v>47</v>
      </c>
      <c r="B55" s="114" t="s">
        <v>446</v>
      </c>
      <c r="C55" s="115">
        <v>41</v>
      </c>
      <c r="D55" s="115">
        <v>11</v>
      </c>
      <c r="E55" s="115">
        <v>30</v>
      </c>
      <c r="F55" s="115">
        <v>1</v>
      </c>
      <c r="G55" s="115">
        <v>0</v>
      </c>
      <c r="H55" s="115">
        <v>2</v>
      </c>
      <c r="I55" s="115">
        <v>0</v>
      </c>
      <c r="J55" s="115">
        <v>0</v>
      </c>
      <c r="K55" s="115">
        <v>30</v>
      </c>
      <c r="L55" s="120" t="s">
        <v>397</v>
      </c>
      <c r="M55" s="115">
        <v>2</v>
      </c>
      <c r="N55" s="115">
        <v>0</v>
      </c>
      <c r="O55" s="115">
        <v>0</v>
      </c>
      <c r="P55" s="115">
        <v>6</v>
      </c>
      <c r="Q55" s="115">
        <v>5</v>
      </c>
      <c r="R55" s="115">
        <v>0</v>
      </c>
      <c r="S55" s="115">
        <v>5</v>
      </c>
      <c r="T55" s="115">
        <v>2</v>
      </c>
      <c r="U55" s="120" t="s">
        <v>397</v>
      </c>
      <c r="V55" s="115">
        <v>0</v>
      </c>
      <c r="W55" s="115">
        <v>3</v>
      </c>
      <c r="X55" s="115">
        <v>0</v>
      </c>
      <c r="Y55" s="115">
        <v>46</v>
      </c>
      <c r="Z55" s="115">
        <v>11</v>
      </c>
      <c r="AA55" s="115">
        <v>35</v>
      </c>
      <c r="AB55" s="115">
        <v>6</v>
      </c>
      <c r="AC55" s="115">
        <v>2</v>
      </c>
      <c r="AD55" s="115">
        <v>1</v>
      </c>
    </row>
    <row r="56" spans="1:30" ht="20" customHeight="1" x14ac:dyDescent="0.4">
      <c r="A56" s="105">
        <v>48</v>
      </c>
      <c r="B56" s="114" t="s">
        <v>447</v>
      </c>
      <c r="C56" s="115">
        <v>45</v>
      </c>
      <c r="D56" s="115">
        <v>17</v>
      </c>
      <c r="E56" s="115">
        <v>28</v>
      </c>
      <c r="F56" s="115">
        <v>1</v>
      </c>
      <c r="G56" s="115">
        <v>0</v>
      </c>
      <c r="H56" s="115">
        <v>2</v>
      </c>
      <c r="I56" s="115">
        <v>1</v>
      </c>
      <c r="J56" s="115">
        <v>0</v>
      </c>
      <c r="K56" s="115">
        <v>33</v>
      </c>
      <c r="L56" s="120" t="s">
        <v>744</v>
      </c>
      <c r="M56" s="115">
        <v>2</v>
      </c>
      <c r="N56" s="115">
        <v>0</v>
      </c>
      <c r="O56" s="115">
        <v>1</v>
      </c>
      <c r="P56" s="115">
        <v>5</v>
      </c>
      <c r="Q56" s="115">
        <v>2</v>
      </c>
      <c r="R56" s="115">
        <v>0</v>
      </c>
      <c r="S56" s="115">
        <v>2</v>
      </c>
      <c r="T56" s="115">
        <v>2</v>
      </c>
      <c r="U56" s="120" t="s">
        <v>397</v>
      </c>
      <c r="V56" s="115">
        <v>0</v>
      </c>
      <c r="W56" s="115">
        <v>0</v>
      </c>
      <c r="X56" s="115">
        <v>0</v>
      </c>
      <c r="Y56" s="115">
        <v>47</v>
      </c>
      <c r="Z56" s="115">
        <v>17</v>
      </c>
      <c r="AA56" s="115">
        <v>30</v>
      </c>
      <c r="AB56" s="115">
        <v>6</v>
      </c>
      <c r="AC56" s="115">
        <v>2</v>
      </c>
      <c r="AD56" s="115">
        <v>1</v>
      </c>
    </row>
    <row r="57" spans="1:30" ht="20" customHeight="1" x14ac:dyDescent="0.4">
      <c r="A57" s="105">
        <v>49</v>
      </c>
      <c r="B57" s="114" t="s">
        <v>448</v>
      </c>
      <c r="C57" s="115">
        <v>29</v>
      </c>
      <c r="D57" s="115">
        <v>12</v>
      </c>
      <c r="E57" s="115">
        <v>17</v>
      </c>
      <c r="F57" s="115">
        <v>1</v>
      </c>
      <c r="G57" s="115">
        <v>0</v>
      </c>
      <c r="H57" s="115">
        <v>1</v>
      </c>
      <c r="I57" s="115">
        <v>0</v>
      </c>
      <c r="J57" s="115">
        <v>0</v>
      </c>
      <c r="K57" s="115">
        <v>23</v>
      </c>
      <c r="L57" s="120" t="s">
        <v>397</v>
      </c>
      <c r="M57" s="115">
        <v>1</v>
      </c>
      <c r="N57" s="115">
        <v>0</v>
      </c>
      <c r="O57" s="115">
        <v>1</v>
      </c>
      <c r="P57" s="115">
        <v>2</v>
      </c>
      <c r="Q57" s="115">
        <v>1</v>
      </c>
      <c r="R57" s="115">
        <v>0</v>
      </c>
      <c r="S57" s="115">
        <v>1</v>
      </c>
      <c r="T57" s="115">
        <v>1</v>
      </c>
      <c r="U57" s="120" t="s">
        <v>548</v>
      </c>
      <c r="V57" s="115">
        <v>0</v>
      </c>
      <c r="W57" s="115">
        <v>0</v>
      </c>
      <c r="X57" s="115">
        <v>0</v>
      </c>
      <c r="Y57" s="115">
        <v>30</v>
      </c>
      <c r="Z57" s="115">
        <v>12</v>
      </c>
      <c r="AA57" s="115">
        <v>18</v>
      </c>
      <c r="AB57" s="115">
        <v>3</v>
      </c>
      <c r="AC57" s="115">
        <v>1</v>
      </c>
      <c r="AD57" s="115">
        <v>1</v>
      </c>
    </row>
    <row r="58" spans="1:30" ht="20" customHeight="1" x14ac:dyDescent="0.4">
      <c r="A58" s="105">
        <v>50</v>
      </c>
      <c r="B58" s="114" t="s">
        <v>449</v>
      </c>
      <c r="C58" s="115">
        <v>46</v>
      </c>
      <c r="D58" s="115">
        <v>14</v>
      </c>
      <c r="E58" s="115">
        <v>32</v>
      </c>
      <c r="F58" s="115">
        <v>1</v>
      </c>
      <c r="G58" s="115">
        <v>0</v>
      </c>
      <c r="H58" s="115">
        <v>2</v>
      </c>
      <c r="I58" s="115">
        <v>0</v>
      </c>
      <c r="J58" s="115">
        <v>0</v>
      </c>
      <c r="K58" s="115">
        <v>33</v>
      </c>
      <c r="L58" s="120" t="s">
        <v>397</v>
      </c>
      <c r="M58" s="115">
        <v>2</v>
      </c>
      <c r="N58" s="115">
        <v>0</v>
      </c>
      <c r="O58" s="115">
        <v>1</v>
      </c>
      <c r="P58" s="115">
        <v>7</v>
      </c>
      <c r="Q58" s="115">
        <v>2</v>
      </c>
      <c r="R58" s="115">
        <v>0</v>
      </c>
      <c r="S58" s="115">
        <v>2</v>
      </c>
      <c r="T58" s="115">
        <v>2</v>
      </c>
      <c r="U58" s="120" t="s">
        <v>397</v>
      </c>
      <c r="V58" s="115">
        <v>0</v>
      </c>
      <c r="W58" s="115">
        <v>0</v>
      </c>
      <c r="X58" s="115">
        <v>0</v>
      </c>
      <c r="Y58" s="115">
        <v>48</v>
      </c>
      <c r="Z58" s="115">
        <v>14</v>
      </c>
      <c r="AA58" s="115">
        <v>34</v>
      </c>
      <c r="AB58" s="115">
        <v>6</v>
      </c>
      <c r="AC58" s="115">
        <v>2</v>
      </c>
      <c r="AD58" s="115">
        <v>1</v>
      </c>
    </row>
    <row r="59" spans="1:30" ht="20" customHeight="1" x14ac:dyDescent="0.4">
      <c r="A59" s="105">
        <v>51</v>
      </c>
      <c r="B59" s="114" t="s">
        <v>450</v>
      </c>
      <c r="C59" s="115">
        <v>17</v>
      </c>
      <c r="D59" s="115">
        <v>6</v>
      </c>
      <c r="E59" s="115">
        <v>11</v>
      </c>
      <c r="F59" s="115">
        <v>1</v>
      </c>
      <c r="G59" s="115">
        <v>0</v>
      </c>
      <c r="H59" s="115">
        <v>1</v>
      </c>
      <c r="I59" s="115">
        <v>1</v>
      </c>
      <c r="J59" s="115">
        <v>0</v>
      </c>
      <c r="K59" s="115">
        <v>11</v>
      </c>
      <c r="L59" s="120" t="s">
        <v>397</v>
      </c>
      <c r="M59" s="115">
        <v>1</v>
      </c>
      <c r="N59" s="115">
        <v>0</v>
      </c>
      <c r="O59" s="115">
        <v>1</v>
      </c>
      <c r="P59" s="115">
        <v>1</v>
      </c>
      <c r="Q59" s="115">
        <v>1</v>
      </c>
      <c r="R59" s="115">
        <v>1</v>
      </c>
      <c r="S59" s="115">
        <v>0</v>
      </c>
      <c r="T59" s="115">
        <v>1</v>
      </c>
      <c r="U59" s="120" t="s">
        <v>397</v>
      </c>
      <c r="V59" s="115">
        <v>0</v>
      </c>
      <c r="W59" s="115">
        <v>0</v>
      </c>
      <c r="X59" s="115">
        <v>0</v>
      </c>
      <c r="Y59" s="115">
        <v>18</v>
      </c>
      <c r="Z59" s="115">
        <v>7</v>
      </c>
      <c r="AA59" s="115">
        <v>11</v>
      </c>
      <c r="AB59" s="115">
        <v>3</v>
      </c>
      <c r="AC59" s="115">
        <v>1</v>
      </c>
      <c r="AD59" s="115">
        <v>1</v>
      </c>
    </row>
    <row r="60" spans="1:30" ht="20" customHeight="1" x14ac:dyDescent="0.4">
      <c r="A60" s="105">
        <v>52</v>
      </c>
      <c r="B60" s="114" t="s">
        <v>746</v>
      </c>
      <c r="C60" s="115">
        <v>31</v>
      </c>
      <c r="D60" s="115">
        <v>7</v>
      </c>
      <c r="E60" s="115">
        <v>24</v>
      </c>
      <c r="F60" s="115">
        <v>1</v>
      </c>
      <c r="G60" s="115">
        <v>0</v>
      </c>
      <c r="H60" s="115">
        <v>1</v>
      </c>
      <c r="I60" s="115">
        <v>0</v>
      </c>
      <c r="J60" s="115">
        <v>0</v>
      </c>
      <c r="K60" s="115">
        <v>26</v>
      </c>
      <c r="L60" s="120" t="s">
        <v>397</v>
      </c>
      <c r="M60" s="115">
        <v>1</v>
      </c>
      <c r="N60" s="115">
        <v>0</v>
      </c>
      <c r="O60" s="115">
        <v>0</v>
      </c>
      <c r="P60" s="115">
        <v>2</v>
      </c>
      <c r="Q60" s="115">
        <v>3</v>
      </c>
      <c r="R60" s="115">
        <v>0</v>
      </c>
      <c r="S60" s="115">
        <v>3</v>
      </c>
      <c r="T60" s="115">
        <v>1</v>
      </c>
      <c r="U60" s="120" t="s">
        <v>397</v>
      </c>
      <c r="V60" s="115">
        <v>0</v>
      </c>
      <c r="W60" s="115">
        <v>2</v>
      </c>
      <c r="X60" s="115">
        <v>0</v>
      </c>
      <c r="Y60" s="115">
        <v>34</v>
      </c>
      <c r="Z60" s="115">
        <v>7</v>
      </c>
      <c r="AA60" s="115">
        <v>27</v>
      </c>
      <c r="AB60" s="115">
        <v>3</v>
      </c>
      <c r="AC60" s="115">
        <v>1</v>
      </c>
      <c r="AD60" s="115">
        <v>1</v>
      </c>
    </row>
    <row r="61" spans="1:30" ht="20" customHeight="1" x14ac:dyDescent="0.4">
      <c r="A61" s="105">
        <v>53</v>
      </c>
      <c r="B61" s="114" t="s">
        <v>451</v>
      </c>
      <c r="C61" s="115">
        <v>30</v>
      </c>
      <c r="D61" s="115">
        <v>10</v>
      </c>
      <c r="E61" s="115">
        <v>20</v>
      </c>
      <c r="F61" s="115">
        <v>1</v>
      </c>
      <c r="G61" s="115">
        <v>0</v>
      </c>
      <c r="H61" s="115">
        <v>1</v>
      </c>
      <c r="I61" s="115">
        <v>0</v>
      </c>
      <c r="J61" s="115">
        <v>0</v>
      </c>
      <c r="K61" s="115">
        <v>22</v>
      </c>
      <c r="L61" s="120" t="s">
        <v>744</v>
      </c>
      <c r="M61" s="115">
        <v>1</v>
      </c>
      <c r="N61" s="115">
        <v>0</v>
      </c>
      <c r="O61" s="115">
        <v>1</v>
      </c>
      <c r="P61" s="115">
        <v>4</v>
      </c>
      <c r="Q61" s="115">
        <v>9</v>
      </c>
      <c r="R61" s="115">
        <v>8</v>
      </c>
      <c r="S61" s="115">
        <v>1</v>
      </c>
      <c r="T61" s="115">
        <v>1</v>
      </c>
      <c r="U61" s="120" t="s">
        <v>397</v>
      </c>
      <c r="V61" s="115">
        <v>0</v>
      </c>
      <c r="W61" s="115">
        <v>0</v>
      </c>
      <c r="X61" s="115">
        <v>8</v>
      </c>
      <c r="Y61" s="115">
        <v>39</v>
      </c>
      <c r="Z61" s="115">
        <v>18</v>
      </c>
      <c r="AA61" s="115">
        <v>21</v>
      </c>
      <c r="AB61" s="115">
        <v>3</v>
      </c>
      <c r="AC61" s="115">
        <v>1</v>
      </c>
      <c r="AD61" s="115">
        <v>1</v>
      </c>
    </row>
    <row r="62" spans="1:30" ht="20" customHeight="1" x14ac:dyDescent="0.4">
      <c r="A62" s="105">
        <v>55</v>
      </c>
      <c r="B62" s="114" t="s">
        <v>452</v>
      </c>
      <c r="C62" s="115">
        <v>33</v>
      </c>
      <c r="D62" s="115">
        <v>7</v>
      </c>
      <c r="E62" s="115">
        <v>26</v>
      </c>
      <c r="F62" s="115">
        <v>1</v>
      </c>
      <c r="G62" s="115">
        <v>0</v>
      </c>
      <c r="H62" s="115">
        <v>1</v>
      </c>
      <c r="I62" s="115">
        <v>0</v>
      </c>
      <c r="J62" s="115">
        <v>0</v>
      </c>
      <c r="K62" s="115">
        <v>26</v>
      </c>
      <c r="L62" s="120" t="s">
        <v>397</v>
      </c>
      <c r="M62" s="115">
        <v>1</v>
      </c>
      <c r="N62" s="115">
        <v>1</v>
      </c>
      <c r="O62" s="115">
        <v>1</v>
      </c>
      <c r="P62" s="115">
        <v>2</v>
      </c>
      <c r="Q62" s="115">
        <v>4</v>
      </c>
      <c r="R62" s="115">
        <v>1</v>
      </c>
      <c r="S62" s="115">
        <v>3</v>
      </c>
      <c r="T62" s="115">
        <v>1</v>
      </c>
      <c r="U62" s="120" t="s">
        <v>744</v>
      </c>
      <c r="V62" s="115">
        <v>0</v>
      </c>
      <c r="W62" s="115">
        <v>3</v>
      </c>
      <c r="X62" s="115">
        <v>0</v>
      </c>
      <c r="Y62" s="115">
        <v>37</v>
      </c>
      <c r="Z62" s="115">
        <v>8</v>
      </c>
      <c r="AA62" s="115">
        <v>29</v>
      </c>
      <c r="AB62" s="115">
        <v>3</v>
      </c>
      <c r="AC62" s="115">
        <v>1</v>
      </c>
      <c r="AD62" s="115">
        <v>1</v>
      </c>
    </row>
    <row r="63" spans="1:30" ht="20" customHeight="1" x14ac:dyDescent="0.4">
      <c r="A63" s="105">
        <v>56</v>
      </c>
      <c r="B63" s="114" t="s">
        <v>453</v>
      </c>
      <c r="C63" s="115">
        <v>30</v>
      </c>
      <c r="D63" s="115">
        <v>11</v>
      </c>
      <c r="E63" s="115">
        <v>19</v>
      </c>
      <c r="F63" s="115">
        <v>1</v>
      </c>
      <c r="G63" s="115">
        <v>0</v>
      </c>
      <c r="H63" s="115">
        <v>1</v>
      </c>
      <c r="I63" s="115">
        <v>0</v>
      </c>
      <c r="J63" s="115">
        <v>0</v>
      </c>
      <c r="K63" s="115">
        <v>25</v>
      </c>
      <c r="L63" s="120" t="s">
        <v>397</v>
      </c>
      <c r="M63" s="115">
        <v>1</v>
      </c>
      <c r="N63" s="115">
        <v>0</v>
      </c>
      <c r="O63" s="115">
        <v>0</v>
      </c>
      <c r="P63" s="115">
        <v>2</v>
      </c>
      <c r="Q63" s="115">
        <v>3</v>
      </c>
      <c r="R63" s="115">
        <v>2</v>
      </c>
      <c r="S63" s="115">
        <v>1</v>
      </c>
      <c r="T63" s="115">
        <v>1</v>
      </c>
      <c r="U63" s="120" t="s">
        <v>397</v>
      </c>
      <c r="V63" s="115">
        <v>0</v>
      </c>
      <c r="W63" s="115">
        <v>2</v>
      </c>
      <c r="X63" s="115">
        <v>0</v>
      </c>
      <c r="Y63" s="115">
        <v>33</v>
      </c>
      <c r="Z63" s="115">
        <v>13</v>
      </c>
      <c r="AA63" s="115">
        <v>20</v>
      </c>
      <c r="AB63" s="115">
        <v>3</v>
      </c>
      <c r="AC63" s="115">
        <v>1</v>
      </c>
      <c r="AD63" s="115">
        <v>1</v>
      </c>
    </row>
    <row r="64" spans="1:30" ht="20" customHeight="1" x14ac:dyDescent="0.4">
      <c r="A64" s="105">
        <v>57</v>
      </c>
      <c r="B64" s="114" t="s">
        <v>454</v>
      </c>
      <c r="C64" s="115">
        <v>44</v>
      </c>
      <c r="D64" s="115">
        <v>17</v>
      </c>
      <c r="E64" s="115">
        <v>27</v>
      </c>
      <c r="F64" s="115">
        <v>1</v>
      </c>
      <c r="G64" s="115">
        <v>0</v>
      </c>
      <c r="H64" s="115">
        <v>1</v>
      </c>
      <c r="I64" s="115">
        <v>1</v>
      </c>
      <c r="J64" s="115">
        <v>0</v>
      </c>
      <c r="K64" s="115">
        <v>34</v>
      </c>
      <c r="L64" s="120" t="s">
        <v>397</v>
      </c>
      <c r="M64" s="115">
        <v>2</v>
      </c>
      <c r="N64" s="115">
        <v>1</v>
      </c>
      <c r="O64" s="115">
        <v>1</v>
      </c>
      <c r="P64" s="115">
        <v>3</v>
      </c>
      <c r="Q64" s="115">
        <v>2</v>
      </c>
      <c r="R64" s="115">
        <v>0</v>
      </c>
      <c r="S64" s="115">
        <v>2</v>
      </c>
      <c r="T64" s="115">
        <v>2</v>
      </c>
      <c r="U64" s="120" t="s">
        <v>397</v>
      </c>
      <c r="V64" s="115">
        <v>0</v>
      </c>
      <c r="W64" s="115">
        <v>0</v>
      </c>
      <c r="X64" s="115">
        <v>0</v>
      </c>
      <c r="Y64" s="115">
        <v>46</v>
      </c>
      <c r="Z64" s="115">
        <v>17</v>
      </c>
      <c r="AA64" s="115">
        <v>29</v>
      </c>
      <c r="AB64" s="115">
        <v>6</v>
      </c>
      <c r="AC64" s="115">
        <v>2</v>
      </c>
      <c r="AD64" s="115">
        <v>1</v>
      </c>
    </row>
    <row r="65" spans="1:30" ht="20" customHeight="1" x14ac:dyDescent="0.4">
      <c r="A65" s="105">
        <v>58</v>
      </c>
      <c r="B65" s="114" t="s">
        <v>455</v>
      </c>
      <c r="C65" s="115">
        <v>33</v>
      </c>
      <c r="D65" s="115">
        <v>12</v>
      </c>
      <c r="E65" s="115">
        <v>21</v>
      </c>
      <c r="F65" s="115">
        <v>1</v>
      </c>
      <c r="G65" s="115">
        <v>0</v>
      </c>
      <c r="H65" s="115">
        <v>1</v>
      </c>
      <c r="I65" s="115">
        <v>0</v>
      </c>
      <c r="J65" s="115">
        <v>0</v>
      </c>
      <c r="K65" s="115">
        <v>27</v>
      </c>
      <c r="L65" s="120" t="s">
        <v>397</v>
      </c>
      <c r="M65" s="115">
        <v>1</v>
      </c>
      <c r="N65" s="115">
        <v>0</v>
      </c>
      <c r="O65" s="115">
        <v>1</v>
      </c>
      <c r="P65" s="115">
        <v>2</v>
      </c>
      <c r="Q65" s="115">
        <v>4</v>
      </c>
      <c r="R65" s="115">
        <v>1</v>
      </c>
      <c r="S65" s="115">
        <v>3</v>
      </c>
      <c r="T65" s="115">
        <v>1</v>
      </c>
      <c r="U65" s="120" t="s">
        <v>548</v>
      </c>
      <c r="V65" s="115">
        <v>0</v>
      </c>
      <c r="W65" s="115">
        <v>3</v>
      </c>
      <c r="X65" s="115">
        <v>0</v>
      </c>
      <c r="Y65" s="115">
        <v>37</v>
      </c>
      <c r="Z65" s="115">
        <v>13</v>
      </c>
      <c r="AA65" s="115">
        <v>24</v>
      </c>
      <c r="AB65" s="115">
        <v>3</v>
      </c>
      <c r="AC65" s="115">
        <v>1</v>
      </c>
      <c r="AD65" s="115">
        <v>1</v>
      </c>
    </row>
    <row r="66" spans="1:30" ht="20" customHeight="1" x14ac:dyDescent="0.4">
      <c r="A66" s="105">
        <v>59</v>
      </c>
      <c r="B66" s="114" t="s">
        <v>456</v>
      </c>
      <c r="C66" s="115">
        <v>43</v>
      </c>
      <c r="D66" s="115">
        <v>15</v>
      </c>
      <c r="E66" s="115">
        <v>28</v>
      </c>
      <c r="F66" s="115">
        <v>1</v>
      </c>
      <c r="G66" s="115">
        <v>0</v>
      </c>
      <c r="H66" s="115">
        <v>2</v>
      </c>
      <c r="I66" s="115">
        <v>1</v>
      </c>
      <c r="J66" s="115">
        <v>1</v>
      </c>
      <c r="K66" s="115">
        <v>32</v>
      </c>
      <c r="L66" s="120" t="s">
        <v>548</v>
      </c>
      <c r="M66" s="115">
        <v>2</v>
      </c>
      <c r="N66" s="115">
        <v>1</v>
      </c>
      <c r="O66" s="115">
        <v>0</v>
      </c>
      <c r="P66" s="115">
        <v>3</v>
      </c>
      <c r="Q66" s="115">
        <v>6</v>
      </c>
      <c r="R66" s="115">
        <v>1</v>
      </c>
      <c r="S66" s="115">
        <v>5</v>
      </c>
      <c r="T66" s="115">
        <v>2</v>
      </c>
      <c r="U66" s="120" t="s">
        <v>744</v>
      </c>
      <c r="V66" s="115">
        <v>0</v>
      </c>
      <c r="W66" s="115">
        <v>4</v>
      </c>
      <c r="X66" s="115">
        <v>0</v>
      </c>
      <c r="Y66" s="115">
        <v>49</v>
      </c>
      <c r="Z66" s="115">
        <v>16</v>
      </c>
      <c r="AA66" s="115">
        <v>33</v>
      </c>
      <c r="AB66" s="115">
        <v>6</v>
      </c>
      <c r="AC66" s="115">
        <v>2</v>
      </c>
      <c r="AD66" s="115">
        <v>1</v>
      </c>
    </row>
    <row r="67" spans="1:30" ht="20" customHeight="1" x14ac:dyDescent="0.4">
      <c r="A67" s="105">
        <v>60</v>
      </c>
      <c r="B67" s="114" t="s">
        <v>457</v>
      </c>
      <c r="C67" s="115">
        <v>35</v>
      </c>
      <c r="D67" s="115">
        <v>11</v>
      </c>
      <c r="E67" s="115">
        <v>24</v>
      </c>
      <c r="F67" s="115">
        <v>1</v>
      </c>
      <c r="G67" s="115">
        <v>0</v>
      </c>
      <c r="H67" s="115">
        <v>1</v>
      </c>
      <c r="I67" s="115">
        <v>1</v>
      </c>
      <c r="J67" s="115">
        <v>0</v>
      </c>
      <c r="K67" s="115">
        <v>24</v>
      </c>
      <c r="L67" s="120" t="s">
        <v>397</v>
      </c>
      <c r="M67" s="115">
        <v>1</v>
      </c>
      <c r="N67" s="115">
        <v>0</v>
      </c>
      <c r="O67" s="115">
        <v>1</v>
      </c>
      <c r="P67" s="115">
        <v>6</v>
      </c>
      <c r="Q67" s="115">
        <v>1</v>
      </c>
      <c r="R67" s="115">
        <v>1</v>
      </c>
      <c r="S67" s="115">
        <v>0</v>
      </c>
      <c r="T67" s="115">
        <v>1</v>
      </c>
      <c r="U67" s="120" t="s">
        <v>548</v>
      </c>
      <c r="V67" s="115">
        <v>0</v>
      </c>
      <c r="W67" s="115">
        <v>0</v>
      </c>
      <c r="X67" s="115">
        <v>0</v>
      </c>
      <c r="Y67" s="115">
        <v>36</v>
      </c>
      <c r="Z67" s="115">
        <v>12</v>
      </c>
      <c r="AA67" s="115">
        <v>24</v>
      </c>
      <c r="AB67" s="115">
        <v>3</v>
      </c>
      <c r="AC67" s="115">
        <v>1</v>
      </c>
      <c r="AD67" s="115">
        <v>1</v>
      </c>
    </row>
    <row r="68" spans="1:30" ht="20" customHeight="1" x14ac:dyDescent="0.4">
      <c r="A68" s="105">
        <v>61</v>
      </c>
      <c r="B68" s="114" t="s">
        <v>458</v>
      </c>
      <c r="C68" s="115">
        <v>30</v>
      </c>
      <c r="D68" s="115">
        <v>13</v>
      </c>
      <c r="E68" s="115">
        <v>17</v>
      </c>
      <c r="F68" s="115">
        <v>1</v>
      </c>
      <c r="G68" s="115">
        <v>0</v>
      </c>
      <c r="H68" s="115">
        <v>1</v>
      </c>
      <c r="I68" s="115">
        <v>0</v>
      </c>
      <c r="J68" s="115">
        <v>0</v>
      </c>
      <c r="K68" s="115">
        <v>26</v>
      </c>
      <c r="L68" s="120" t="s">
        <v>548</v>
      </c>
      <c r="M68" s="115">
        <v>1</v>
      </c>
      <c r="N68" s="115">
        <v>0</v>
      </c>
      <c r="O68" s="115">
        <v>1</v>
      </c>
      <c r="P68" s="115">
        <v>0</v>
      </c>
      <c r="Q68" s="115">
        <v>1</v>
      </c>
      <c r="R68" s="115">
        <v>0</v>
      </c>
      <c r="S68" s="115">
        <v>1</v>
      </c>
      <c r="T68" s="115">
        <v>1</v>
      </c>
      <c r="U68" s="120" t="s">
        <v>744</v>
      </c>
      <c r="V68" s="115">
        <v>0</v>
      </c>
      <c r="W68" s="115">
        <v>0</v>
      </c>
      <c r="X68" s="115">
        <v>0</v>
      </c>
      <c r="Y68" s="115">
        <v>31</v>
      </c>
      <c r="Z68" s="115">
        <v>13</v>
      </c>
      <c r="AA68" s="115">
        <v>18</v>
      </c>
      <c r="AB68" s="115">
        <v>3</v>
      </c>
      <c r="AC68" s="115">
        <v>1</v>
      </c>
      <c r="AD68" s="115">
        <v>1</v>
      </c>
    </row>
    <row r="69" spans="1:30" ht="20" customHeight="1" x14ac:dyDescent="0.4">
      <c r="A69" s="105">
        <v>63</v>
      </c>
      <c r="B69" s="114" t="s">
        <v>459</v>
      </c>
      <c r="C69" s="115">
        <v>30</v>
      </c>
      <c r="D69" s="115">
        <v>11</v>
      </c>
      <c r="E69" s="115">
        <v>19</v>
      </c>
      <c r="F69" s="115">
        <v>1</v>
      </c>
      <c r="G69" s="115">
        <v>0</v>
      </c>
      <c r="H69" s="115">
        <v>1</v>
      </c>
      <c r="I69" s="115">
        <v>1</v>
      </c>
      <c r="J69" s="115">
        <v>0</v>
      </c>
      <c r="K69" s="115">
        <v>23</v>
      </c>
      <c r="L69" s="120" t="s">
        <v>397</v>
      </c>
      <c r="M69" s="115">
        <v>1</v>
      </c>
      <c r="N69" s="115">
        <v>0</v>
      </c>
      <c r="O69" s="115">
        <v>1</v>
      </c>
      <c r="P69" s="115">
        <v>2</v>
      </c>
      <c r="Q69" s="115">
        <v>1</v>
      </c>
      <c r="R69" s="115">
        <v>0</v>
      </c>
      <c r="S69" s="115">
        <v>1</v>
      </c>
      <c r="T69" s="115">
        <v>1</v>
      </c>
      <c r="U69" s="120" t="s">
        <v>397</v>
      </c>
      <c r="V69" s="115">
        <v>0</v>
      </c>
      <c r="W69" s="115">
        <v>0</v>
      </c>
      <c r="X69" s="115">
        <v>0</v>
      </c>
      <c r="Y69" s="115">
        <v>31</v>
      </c>
      <c r="Z69" s="115">
        <v>11</v>
      </c>
      <c r="AA69" s="115">
        <v>20</v>
      </c>
      <c r="AB69" s="115">
        <v>3</v>
      </c>
      <c r="AC69" s="115">
        <v>1</v>
      </c>
      <c r="AD69" s="115">
        <v>1</v>
      </c>
    </row>
    <row r="70" spans="1:30" ht="20" customHeight="1" x14ac:dyDescent="0.4">
      <c r="A70" s="105">
        <v>64</v>
      </c>
      <c r="B70" s="114" t="s">
        <v>460</v>
      </c>
      <c r="C70" s="115">
        <v>34</v>
      </c>
      <c r="D70" s="115">
        <v>12</v>
      </c>
      <c r="E70" s="115">
        <v>22</v>
      </c>
      <c r="F70" s="115">
        <v>1</v>
      </c>
      <c r="G70" s="115">
        <v>0</v>
      </c>
      <c r="H70" s="115">
        <v>1</v>
      </c>
      <c r="I70" s="115">
        <v>0</v>
      </c>
      <c r="J70" s="115">
        <v>0</v>
      </c>
      <c r="K70" s="115">
        <v>28</v>
      </c>
      <c r="L70" s="120" t="s">
        <v>397</v>
      </c>
      <c r="M70" s="115">
        <v>1</v>
      </c>
      <c r="N70" s="115">
        <v>0</v>
      </c>
      <c r="O70" s="115">
        <v>0</v>
      </c>
      <c r="P70" s="115">
        <v>3</v>
      </c>
      <c r="Q70" s="115">
        <v>4</v>
      </c>
      <c r="R70" s="115">
        <v>0</v>
      </c>
      <c r="S70" s="115">
        <v>4</v>
      </c>
      <c r="T70" s="115">
        <v>1</v>
      </c>
      <c r="U70" s="120" t="s">
        <v>397</v>
      </c>
      <c r="V70" s="115">
        <v>0</v>
      </c>
      <c r="W70" s="115">
        <v>3</v>
      </c>
      <c r="X70" s="115">
        <v>0</v>
      </c>
      <c r="Y70" s="115">
        <v>38</v>
      </c>
      <c r="Z70" s="115">
        <v>12</v>
      </c>
      <c r="AA70" s="115">
        <v>26</v>
      </c>
      <c r="AB70" s="115">
        <v>3</v>
      </c>
      <c r="AC70" s="115">
        <v>1</v>
      </c>
      <c r="AD70" s="115">
        <v>1</v>
      </c>
    </row>
    <row r="71" spans="1:30" ht="20" customHeight="1" x14ac:dyDescent="0.4">
      <c r="A71" s="105">
        <v>65</v>
      </c>
      <c r="B71" s="114" t="s">
        <v>461</v>
      </c>
      <c r="C71" s="115">
        <v>12</v>
      </c>
      <c r="D71" s="115">
        <v>5</v>
      </c>
      <c r="E71" s="115">
        <v>7</v>
      </c>
      <c r="F71" s="115">
        <v>1</v>
      </c>
      <c r="G71" s="115">
        <v>0</v>
      </c>
      <c r="H71" s="115">
        <v>1</v>
      </c>
      <c r="I71" s="115">
        <v>1</v>
      </c>
      <c r="J71" s="115">
        <v>0</v>
      </c>
      <c r="K71" s="115">
        <v>8</v>
      </c>
      <c r="L71" s="120" t="s">
        <v>397</v>
      </c>
      <c r="M71" s="115">
        <v>1</v>
      </c>
      <c r="N71" s="115">
        <v>0</v>
      </c>
      <c r="O71" s="115">
        <v>0</v>
      </c>
      <c r="P71" s="115">
        <v>0</v>
      </c>
      <c r="Q71" s="115">
        <v>2</v>
      </c>
      <c r="R71" s="115">
        <v>0</v>
      </c>
      <c r="S71" s="115">
        <v>2</v>
      </c>
      <c r="T71" s="115">
        <v>1</v>
      </c>
      <c r="U71" s="120" t="s">
        <v>548</v>
      </c>
      <c r="V71" s="115">
        <v>0</v>
      </c>
      <c r="W71" s="115">
        <v>1</v>
      </c>
      <c r="X71" s="115">
        <v>0</v>
      </c>
      <c r="Y71" s="115">
        <v>14</v>
      </c>
      <c r="Z71" s="115">
        <v>5</v>
      </c>
      <c r="AA71" s="115">
        <v>9</v>
      </c>
      <c r="AB71" s="115">
        <v>3</v>
      </c>
      <c r="AC71" s="115">
        <v>1</v>
      </c>
      <c r="AD71" s="115">
        <v>1</v>
      </c>
    </row>
    <row r="72" spans="1:30" ht="20" customHeight="1" x14ac:dyDescent="0.4">
      <c r="A72" s="105">
        <v>66</v>
      </c>
      <c r="B72" s="114" t="s">
        <v>462</v>
      </c>
      <c r="C72" s="115">
        <v>9</v>
      </c>
      <c r="D72" s="115">
        <v>7</v>
      </c>
      <c r="E72" s="115">
        <v>2</v>
      </c>
      <c r="F72" s="115">
        <v>1</v>
      </c>
      <c r="G72" s="115">
        <v>0</v>
      </c>
      <c r="H72" s="115">
        <v>1</v>
      </c>
      <c r="I72" s="115">
        <v>0</v>
      </c>
      <c r="J72" s="115">
        <v>0</v>
      </c>
      <c r="K72" s="115">
        <v>6</v>
      </c>
      <c r="L72" s="120" t="s">
        <v>397</v>
      </c>
      <c r="M72" s="115">
        <v>1</v>
      </c>
      <c r="N72" s="115">
        <v>0</v>
      </c>
      <c r="O72" s="115">
        <v>0</v>
      </c>
      <c r="P72" s="115">
        <v>0</v>
      </c>
      <c r="Q72" s="115">
        <v>3</v>
      </c>
      <c r="R72" s="115">
        <v>2</v>
      </c>
      <c r="S72" s="115">
        <v>1</v>
      </c>
      <c r="T72" s="115">
        <v>1</v>
      </c>
      <c r="U72" s="120" t="s">
        <v>744</v>
      </c>
      <c r="V72" s="115">
        <v>0</v>
      </c>
      <c r="W72" s="115">
        <v>1</v>
      </c>
      <c r="X72" s="115">
        <v>1</v>
      </c>
      <c r="Y72" s="115">
        <v>12</v>
      </c>
      <c r="Z72" s="115">
        <v>9</v>
      </c>
      <c r="AA72" s="115">
        <v>3</v>
      </c>
      <c r="AB72" s="115">
        <v>3</v>
      </c>
      <c r="AC72" s="115">
        <v>1</v>
      </c>
      <c r="AD72" s="115">
        <v>1</v>
      </c>
    </row>
    <row r="73" spans="1:30" ht="20" customHeight="1" x14ac:dyDescent="0.4">
      <c r="A73" s="105">
        <v>67</v>
      </c>
      <c r="B73" s="114" t="s">
        <v>463</v>
      </c>
      <c r="C73" s="115">
        <v>8</v>
      </c>
      <c r="D73" s="115">
        <v>5</v>
      </c>
      <c r="E73" s="115">
        <v>3</v>
      </c>
      <c r="F73" s="115">
        <v>1</v>
      </c>
      <c r="G73" s="115">
        <v>0</v>
      </c>
      <c r="H73" s="115">
        <v>1</v>
      </c>
      <c r="I73" s="115">
        <v>1</v>
      </c>
      <c r="J73" s="115">
        <v>0</v>
      </c>
      <c r="K73" s="115">
        <v>3</v>
      </c>
      <c r="L73" s="120" t="s">
        <v>397</v>
      </c>
      <c r="M73" s="115">
        <v>1</v>
      </c>
      <c r="N73" s="115">
        <v>0</v>
      </c>
      <c r="O73" s="115">
        <v>0</v>
      </c>
      <c r="P73" s="115">
        <v>1</v>
      </c>
      <c r="Q73" s="115">
        <v>3</v>
      </c>
      <c r="R73" s="115">
        <v>3</v>
      </c>
      <c r="S73" s="115">
        <v>0</v>
      </c>
      <c r="T73" s="115">
        <v>1</v>
      </c>
      <c r="U73" s="120" t="s">
        <v>397</v>
      </c>
      <c r="V73" s="115">
        <v>0</v>
      </c>
      <c r="W73" s="115">
        <v>1</v>
      </c>
      <c r="X73" s="115">
        <v>1</v>
      </c>
      <c r="Y73" s="115">
        <v>11</v>
      </c>
      <c r="Z73" s="115">
        <v>8</v>
      </c>
      <c r="AA73" s="115">
        <v>3</v>
      </c>
      <c r="AB73" s="115">
        <v>3</v>
      </c>
      <c r="AC73" s="115">
        <v>1</v>
      </c>
      <c r="AD73" s="115">
        <v>1</v>
      </c>
    </row>
    <row r="74" spans="1:30" ht="20" customHeight="1" x14ac:dyDescent="0.4">
      <c r="A74" s="105">
        <v>68</v>
      </c>
      <c r="B74" s="114" t="s">
        <v>464</v>
      </c>
      <c r="C74" s="115">
        <v>44</v>
      </c>
      <c r="D74" s="115">
        <v>19</v>
      </c>
      <c r="E74" s="115">
        <v>25</v>
      </c>
      <c r="F74" s="115">
        <v>1</v>
      </c>
      <c r="G74" s="115">
        <v>0</v>
      </c>
      <c r="H74" s="115">
        <v>2</v>
      </c>
      <c r="I74" s="115">
        <v>1</v>
      </c>
      <c r="J74" s="115">
        <v>0</v>
      </c>
      <c r="K74" s="115">
        <v>33</v>
      </c>
      <c r="L74" s="120" t="s">
        <v>397</v>
      </c>
      <c r="M74" s="115">
        <v>2</v>
      </c>
      <c r="N74" s="115">
        <v>0</v>
      </c>
      <c r="O74" s="115">
        <v>1</v>
      </c>
      <c r="P74" s="115">
        <v>4</v>
      </c>
      <c r="Q74" s="115">
        <v>2</v>
      </c>
      <c r="R74" s="115">
        <v>1</v>
      </c>
      <c r="S74" s="115">
        <v>1</v>
      </c>
      <c r="T74" s="115">
        <v>2</v>
      </c>
      <c r="U74" s="120" t="s">
        <v>397</v>
      </c>
      <c r="V74" s="115">
        <v>0</v>
      </c>
      <c r="W74" s="115">
        <v>0</v>
      </c>
      <c r="X74" s="115">
        <v>0</v>
      </c>
      <c r="Y74" s="115">
        <v>46</v>
      </c>
      <c r="Z74" s="115">
        <v>20</v>
      </c>
      <c r="AA74" s="115">
        <v>26</v>
      </c>
      <c r="AB74" s="115">
        <v>6</v>
      </c>
      <c r="AC74" s="115">
        <v>2</v>
      </c>
      <c r="AD74" s="115">
        <v>1</v>
      </c>
    </row>
    <row r="75" spans="1:30" ht="20" customHeight="1" x14ac:dyDescent="0.4">
      <c r="A75" s="105">
        <v>69</v>
      </c>
      <c r="B75" s="114" t="s">
        <v>465</v>
      </c>
      <c r="C75" s="115">
        <v>35</v>
      </c>
      <c r="D75" s="115">
        <v>13</v>
      </c>
      <c r="E75" s="115">
        <v>22</v>
      </c>
      <c r="F75" s="115">
        <v>1</v>
      </c>
      <c r="G75" s="115">
        <v>0</v>
      </c>
      <c r="H75" s="115">
        <v>1</v>
      </c>
      <c r="I75" s="115">
        <v>1</v>
      </c>
      <c r="J75" s="115">
        <v>0</v>
      </c>
      <c r="K75" s="115">
        <v>28</v>
      </c>
      <c r="L75" s="120" t="s">
        <v>397</v>
      </c>
      <c r="M75" s="115">
        <v>1</v>
      </c>
      <c r="N75" s="115">
        <v>0</v>
      </c>
      <c r="O75" s="115">
        <v>0</v>
      </c>
      <c r="P75" s="115">
        <v>3</v>
      </c>
      <c r="Q75" s="115">
        <v>13</v>
      </c>
      <c r="R75" s="115">
        <v>9</v>
      </c>
      <c r="S75" s="115">
        <v>4</v>
      </c>
      <c r="T75" s="115">
        <v>3</v>
      </c>
      <c r="U75" s="120" t="s">
        <v>397</v>
      </c>
      <c r="V75" s="115">
        <v>0</v>
      </c>
      <c r="W75" s="115">
        <v>3</v>
      </c>
      <c r="X75" s="115">
        <v>7</v>
      </c>
      <c r="Y75" s="115">
        <v>48</v>
      </c>
      <c r="Z75" s="115">
        <v>22</v>
      </c>
      <c r="AA75" s="115">
        <v>26</v>
      </c>
      <c r="AB75" s="115">
        <v>3</v>
      </c>
      <c r="AC75" s="115">
        <v>1</v>
      </c>
      <c r="AD75" s="115">
        <v>1</v>
      </c>
    </row>
    <row r="76" spans="1:30" ht="20" customHeight="1" x14ac:dyDescent="0.4">
      <c r="A76" s="105">
        <v>70</v>
      </c>
      <c r="B76" s="114" t="s">
        <v>466</v>
      </c>
      <c r="C76" s="115">
        <v>31</v>
      </c>
      <c r="D76" s="115">
        <v>10</v>
      </c>
      <c r="E76" s="115">
        <v>21</v>
      </c>
      <c r="F76" s="115">
        <v>1</v>
      </c>
      <c r="G76" s="115">
        <v>0</v>
      </c>
      <c r="H76" s="115">
        <v>1</v>
      </c>
      <c r="I76" s="115">
        <v>0</v>
      </c>
      <c r="J76" s="115">
        <v>0</v>
      </c>
      <c r="K76" s="115">
        <v>25</v>
      </c>
      <c r="L76" s="120" t="s">
        <v>397</v>
      </c>
      <c r="M76" s="115">
        <v>1</v>
      </c>
      <c r="N76" s="115">
        <v>0</v>
      </c>
      <c r="O76" s="115">
        <v>1</v>
      </c>
      <c r="P76" s="115">
        <v>2</v>
      </c>
      <c r="Q76" s="115">
        <v>3</v>
      </c>
      <c r="R76" s="115">
        <v>1</v>
      </c>
      <c r="S76" s="115">
        <v>2</v>
      </c>
      <c r="T76" s="115">
        <v>1</v>
      </c>
      <c r="U76" s="120" t="s">
        <v>548</v>
      </c>
      <c r="V76" s="115">
        <v>0</v>
      </c>
      <c r="W76" s="115">
        <v>2</v>
      </c>
      <c r="X76" s="115">
        <v>0</v>
      </c>
      <c r="Y76" s="115">
        <v>34</v>
      </c>
      <c r="Z76" s="115">
        <v>11</v>
      </c>
      <c r="AA76" s="115">
        <v>23</v>
      </c>
      <c r="AB76" s="115">
        <v>3</v>
      </c>
      <c r="AC76" s="115">
        <v>1</v>
      </c>
      <c r="AD76" s="115">
        <v>1</v>
      </c>
    </row>
    <row r="77" spans="1:30" ht="20" customHeight="1" x14ac:dyDescent="0.4">
      <c r="A77" s="105">
        <v>71</v>
      </c>
      <c r="B77" s="114" t="s">
        <v>467</v>
      </c>
      <c r="C77" s="115">
        <v>26</v>
      </c>
      <c r="D77" s="115">
        <v>11</v>
      </c>
      <c r="E77" s="115">
        <v>15</v>
      </c>
      <c r="F77" s="115">
        <v>1</v>
      </c>
      <c r="G77" s="115">
        <v>0</v>
      </c>
      <c r="H77" s="115">
        <v>1</v>
      </c>
      <c r="I77" s="115">
        <v>1</v>
      </c>
      <c r="J77" s="115">
        <v>0</v>
      </c>
      <c r="K77" s="115">
        <v>18</v>
      </c>
      <c r="L77" s="120" t="s">
        <v>397</v>
      </c>
      <c r="M77" s="115">
        <v>1</v>
      </c>
      <c r="N77" s="115">
        <v>0</v>
      </c>
      <c r="O77" s="115">
        <v>0</v>
      </c>
      <c r="P77" s="115">
        <v>4</v>
      </c>
      <c r="Q77" s="115">
        <v>3</v>
      </c>
      <c r="R77" s="115">
        <v>0</v>
      </c>
      <c r="S77" s="115">
        <v>3</v>
      </c>
      <c r="T77" s="115">
        <v>1</v>
      </c>
      <c r="U77" s="120" t="s">
        <v>397</v>
      </c>
      <c r="V77" s="115">
        <v>0</v>
      </c>
      <c r="W77" s="115">
        <v>2</v>
      </c>
      <c r="X77" s="115">
        <v>0</v>
      </c>
      <c r="Y77" s="115">
        <v>29</v>
      </c>
      <c r="Z77" s="115">
        <v>11</v>
      </c>
      <c r="AA77" s="115">
        <v>18</v>
      </c>
      <c r="AB77" s="115">
        <v>3</v>
      </c>
      <c r="AC77" s="115">
        <v>1</v>
      </c>
      <c r="AD77" s="115">
        <v>1</v>
      </c>
    </row>
    <row r="78" spans="1:30" ht="14" customHeight="1" x14ac:dyDescent="0.4">
      <c r="A78" s="121"/>
      <c r="B78" s="122"/>
      <c r="C78" s="123"/>
      <c r="D78" s="123"/>
      <c r="E78" s="123"/>
      <c r="F78" s="123"/>
      <c r="G78" s="123"/>
      <c r="H78" s="123"/>
      <c r="I78" s="123"/>
      <c r="J78" s="123"/>
      <c r="K78" s="123"/>
      <c r="L78" s="124"/>
      <c r="M78" s="123"/>
      <c r="N78" s="123"/>
      <c r="O78" s="123"/>
      <c r="P78" s="123"/>
      <c r="Q78" s="123"/>
      <c r="R78" s="123"/>
      <c r="S78" s="123"/>
      <c r="T78" s="123"/>
      <c r="U78" s="124"/>
      <c r="V78" s="123"/>
      <c r="W78" s="123"/>
      <c r="X78" s="123"/>
      <c r="Y78" s="123"/>
      <c r="Z78" s="123"/>
      <c r="AA78" s="123"/>
      <c r="AB78" s="123"/>
      <c r="AC78" s="123"/>
      <c r="AD78" s="123"/>
    </row>
    <row r="79" spans="1:30" ht="14" customHeight="1" x14ac:dyDescent="0.4">
      <c r="A79" s="119"/>
      <c r="B79" s="119"/>
      <c r="AD79" s="104" t="s">
        <v>402</v>
      </c>
    </row>
    <row r="80" spans="1:30" ht="20" customHeight="1" x14ac:dyDescent="0.4">
      <c r="A80" s="479" t="s">
        <v>403</v>
      </c>
      <c r="B80" s="478" t="s">
        <v>404</v>
      </c>
      <c r="C80" s="478" t="s">
        <v>372</v>
      </c>
      <c r="D80" s="478"/>
      <c r="E80" s="478"/>
      <c r="F80" s="478"/>
      <c r="G80" s="478"/>
      <c r="H80" s="478"/>
      <c r="I80" s="478"/>
      <c r="J80" s="478"/>
      <c r="K80" s="478"/>
      <c r="L80" s="478"/>
      <c r="M80" s="478"/>
      <c r="N80" s="478"/>
      <c r="O80" s="478"/>
      <c r="P80" s="478"/>
      <c r="Q80" s="478" t="s">
        <v>373</v>
      </c>
      <c r="R80" s="478"/>
      <c r="S80" s="478"/>
      <c r="T80" s="478"/>
      <c r="U80" s="478"/>
      <c r="V80" s="478"/>
      <c r="W80" s="478"/>
      <c r="X80" s="478"/>
      <c r="Y80" s="488" t="s">
        <v>374</v>
      </c>
      <c r="Z80" s="478"/>
      <c r="AA80" s="478"/>
      <c r="AB80" s="478" t="s">
        <v>375</v>
      </c>
      <c r="AC80" s="478"/>
      <c r="AD80" s="478"/>
    </row>
    <row r="81" spans="1:30" ht="40" customHeight="1" x14ac:dyDescent="0.4">
      <c r="A81" s="479"/>
      <c r="B81" s="478"/>
      <c r="C81" s="478" t="s">
        <v>376</v>
      </c>
      <c r="D81" s="478"/>
      <c r="E81" s="478"/>
      <c r="F81" s="479" t="s">
        <v>377</v>
      </c>
      <c r="G81" s="479" t="s">
        <v>378</v>
      </c>
      <c r="H81" s="479" t="s">
        <v>379</v>
      </c>
      <c r="I81" s="479" t="s">
        <v>380</v>
      </c>
      <c r="J81" s="479" t="s">
        <v>381</v>
      </c>
      <c r="K81" s="479" t="s">
        <v>382</v>
      </c>
      <c r="L81" s="479" t="s">
        <v>383</v>
      </c>
      <c r="M81" s="479" t="s">
        <v>384</v>
      </c>
      <c r="N81" s="479" t="s">
        <v>385</v>
      </c>
      <c r="O81" s="479" t="s">
        <v>386</v>
      </c>
      <c r="P81" s="479" t="s">
        <v>387</v>
      </c>
      <c r="Q81" s="478" t="s">
        <v>376</v>
      </c>
      <c r="R81" s="478"/>
      <c r="S81" s="478"/>
      <c r="T81" s="478" t="s">
        <v>388</v>
      </c>
      <c r="U81" s="478"/>
      <c r="V81" s="479" t="s">
        <v>389</v>
      </c>
      <c r="W81" s="479" t="s">
        <v>390</v>
      </c>
      <c r="X81" s="479" t="s">
        <v>391</v>
      </c>
      <c r="Y81" s="478"/>
      <c r="Z81" s="478"/>
      <c r="AA81" s="478"/>
      <c r="AB81" s="479" t="s">
        <v>392</v>
      </c>
      <c r="AC81" s="479" t="s">
        <v>393</v>
      </c>
      <c r="AD81" s="479" t="s">
        <v>394</v>
      </c>
    </row>
    <row r="82" spans="1:30" ht="20" customHeight="1" x14ac:dyDescent="0.4">
      <c r="A82" s="479"/>
      <c r="B82" s="478"/>
      <c r="C82" s="105" t="s">
        <v>75</v>
      </c>
      <c r="D82" s="105" t="s">
        <v>73</v>
      </c>
      <c r="E82" s="105" t="s">
        <v>74</v>
      </c>
      <c r="F82" s="479"/>
      <c r="G82" s="479"/>
      <c r="H82" s="479"/>
      <c r="I82" s="479"/>
      <c r="J82" s="479"/>
      <c r="K82" s="479"/>
      <c r="L82" s="479"/>
      <c r="M82" s="479"/>
      <c r="N82" s="479"/>
      <c r="O82" s="479"/>
      <c r="P82" s="479"/>
      <c r="Q82" s="105" t="s">
        <v>75</v>
      </c>
      <c r="R82" s="105" t="s">
        <v>73</v>
      </c>
      <c r="S82" s="105" t="s">
        <v>74</v>
      </c>
      <c r="T82" s="114" t="s">
        <v>395</v>
      </c>
      <c r="U82" s="107" t="s">
        <v>396</v>
      </c>
      <c r="V82" s="479"/>
      <c r="W82" s="479"/>
      <c r="X82" s="479"/>
      <c r="Y82" s="105" t="s">
        <v>75</v>
      </c>
      <c r="Z82" s="105" t="s">
        <v>73</v>
      </c>
      <c r="AA82" s="105" t="s">
        <v>74</v>
      </c>
      <c r="AB82" s="479"/>
      <c r="AC82" s="479"/>
      <c r="AD82" s="479"/>
    </row>
    <row r="83" spans="1:30" ht="20" customHeight="1" x14ac:dyDescent="0.4">
      <c r="A83" s="105">
        <v>72</v>
      </c>
      <c r="B83" s="114" t="s">
        <v>468</v>
      </c>
      <c r="C83" s="115">
        <v>33</v>
      </c>
      <c r="D83" s="115">
        <v>9</v>
      </c>
      <c r="E83" s="115">
        <v>24</v>
      </c>
      <c r="F83" s="115">
        <v>1</v>
      </c>
      <c r="G83" s="115">
        <v>0</v>
      </c>
      <c r="H83" s="115">
        <v>1</v>
      </c>
      <c r="I83" s="115">
        <v>0</v>
      </c>
      <c r="J83" s="115">
        <v>0</v>
      </c>
      <c r="K83" s="115">
        <v>29</v>
      </c>
      <c r="L83" s="120" t="s">
        <v>397</v>
      </c>
      <c r="M83" s="115">
        <v>1</v>
      </c>
      <c r="N83" s="115">
        <v>0</v>
      </c>
      <c r="O83" s="115">
        <v>0</v>
      </c>
      <c r="P83" s="115">
        <v>1</v>
      </c>
      <c r="Q83" s="115">
        <v>3</v>
      </c>
      <c r="R83" s="115">
        <v>0</v>
      </c>
      <c r="S83" s="115">
        <v>3</v>
      </c>
      <c r="T83" s="115">
        <v>1</v>
      </c>
      <c r="U83" s="120" t="s">
        <v>397</v>
      </c>
      <c r="V83" s="115">
        <v>0</v>
      </c>
      <c r="W83" s="115">
        <v>2</v>
      </c>
      <c r="X83" s="115">
        <v>0</v>
      </c>
      <c r="Y83" s="115">
        <v>36</v>
      </c>
      <c r="Z83" s="115">
        <v>9</v>
      </c>
      <c r="AA83" s="115">
        <v>27</v>
      </c>
      <c r="AB83" s="115">
        <v>3</v>
      </c>
      <c r="AC83" s="115">
        <v>1</v>
      </c>
      <c r="AD83" s="115">
        <v>1</v>
      </c>
    </row>
    <row r="84" spans="1:30" ht="20" customHeight="1" x14ac:dyDescent="0.4">
      <c r="A84" s="105">
        <v>73</v>
      </c>
      <c r="B84" s="114" t="s">
        <v>469</v>
      </c>
      <c r="C84" s="115">
        <v>33</v>
      </c>
      <c r="D84" s="115">
        <v>13</v>
      </c>
      <c r="E84" s="115">
        <v>20</v>
      </c>
      <c r="F84" s="115">
        <v>1</v>
      </c>
      <c r="G84" s="115">
        <v>0</v>
      </c>
      <c r="H84" s="115">
        <v>1</v>
      </c>
      <c r="I84" s="115">
        <v>1</v>
      </c>
      <c r="J84" s="115">
        <v>0</v>
      </c>
      <c r="K84" s="115">
        <v>24</v>
      </c>
      <c r="L84" s="120" t="s">
        <v>548</v>
      </c>
      <c r="M84" s="115">
        <v>1</v>
      </c>
      <c r="N84" s="115">
        <v>0</v>
      </c>
      <c r="O84" s="115">
        <v>1</v>
      </c>
      <c r="P84" s="115">
        <v>4</v>
      </c>
      <c r="Q84" s="115">
        <v>2</v>
      </c>
      <c r="R84" s="115">
        <v>0</v>
      </c>
      <c r="S84" s="115">
        <v>2</v>
      </c>
      <c r="T84" s="115">
        <v>1</v>
      </c>
      <c r="U84" s="120" t="s">
        <v>548</v>
      </c>
      <c r="V84" s="115">
        <v>0</v>
      </c>
      <c r="W84" s="115">
        <v>1</v>
      </c>
      <c r="X84" s="115">
        <v>0</v>
      </c>
      <c r="Y84" s="115">
        <v>35</v>
      </c>
      <c r="Z84" s="115">
        <v>13</v>
      </c>
      <c r="AA84" s="115">
        <v>22</v>
      </c>
      <c r="AB84" s="115">
        <v>3</v>
      </c>
      <c r="AC84" s="115">
        <v>1</v>
      </c>
      <c r="AD84" s="115">
        <v>1</v>
      </c>
    </row>
    <row r="85" spans="1:30" ht="20" customHeight="1" x14ac:dyDescent="0.4">
      <c r="A85" s="105">
        <v>74</v>
      </c>
      <c r="B85" s="114" t="s">
        <v>470</v>
      </c>
      <c r="C85" s="115">
        <v>30</v>
      </c>
      <c r="D85" s="115">
        <v>9</v>
      </c>
      <c r="E85" s="115">
        <v>21</v>
      </c>
      <c r="F85" s="115">
        <v>1</v>
      </c>
      <c r="G85" s="115">
        <v>0</v>
      </c>
      <c r="H85" s="115">
        <v>1</v>
      </c>
      <c r="I85" s="115">
        <v>0</v>
      </c>
      <c r="J85" s="115">
        <v>0</v>
      </c>
      <c r="K85" s="115">
        <v>25</v>
      </c>
      <c r="L85" s="120" t="s">
        <v>548</v>
      </c>
      <c r="M85" s="115">
        <v>1</v>
      </c>
      <c r="N85" s="115">
        <v>0</v>
      </c>
      <c r="O85" s="115">
        <v>0</v>
      </c>
      <c r="P85" s="115">
        <v>2</v>
      </c>
      <c r="Q85" s="115">
        <v>3</v>
      </c>
      <c r="R85" s="115">
        <v>0</v>
      </c>
      <c r="S85" s="115">
        <v>3</v>
      </c>
      <c r="T85" s="115">
        <v>1</v>
      </c>
      <c r="U85" s="120" t="s">
        <v>548</v>
      </c>
      <c r="V85" s="115">
        <v>0</v>
      </c>
      <c r="W85" s="115">
        <v>2</v>
      </c>
      <c r="X85" s="115">
        <v>0</v>
      </c>
      <c r="Y85" s="115">
        <v>33</v>
      </c>
      <c r="Z85" s="115">
        <v>9</v>
      </c>
      <c r="AA85" s="115">
        <v>24</v>
      </c>
      <c r="AB85" s="115">
        <v>3</v>
      </c>
      <c r="AC85" s="115">
        <v>1</v>
      </c>
      <c r="AD85" s="115">
        <v>1</v>
      </c>
    </row>
    <row r="86" spans="1:30" ht="20" customHeight="1" x14ac:dyDescent="0.4">
      <c r="A86" s="105">
        <v>75</v>
      </c>
      <c r="B86" s="114" t="s">
        <v>471</v>
      </c>
      <c r="C86" s="115">
        <v>28</v>
      </c>
      <c r="D86" s="115">
        <v>9</v>
      </c>
      <c r="E86" s="115">
        <v>19</v>
      </c>
      <c r="F86" s="115">
        <v>1</v>
      </c>
      <c r="G86" s="115">
        <v>0</v>
      </c>
      <c r="H86" s="115">
        <v>1</v>
      </c>
      <c r="I86" s="115">
        <v>1</v>
      </c>
      <c r="J86" s="115">
        <v>0</v>
      </c>
      <c r="K86" s="115">
        <v>24</v>
      </c>
      <c r="L86" s="120" t="s">
        <v>397</v>
      </c>
      <c r="M86" s="115">
        <v>1</v>
      </c>
      <c r="N86" s="115">
        <v>0</v>
      </c>
      <c r="O86" s="115">
        <v>0</v>
      </c>
      <c r="P86" s="115">
        <v>0</v>
      </c>
      <c r="Q86" s="115">
        <v>3</v>
      </c>
      <c r="R86" s="115">
        <v>1</v>
      </c>
      <c r="S86" s="115">
        <v>2</v>
      </c>
      <c r="T86" s="115">
        <v>1</v>
      </c>
      <c r="U86" s="120" t="s">
        <v>397</v>
      </c>
      <c r="V86" s="115">
        <v>0</v>
      </c>
      <c r="W86" s="115">
        <v>2</v>
      </c>
      <c r="X86" s="115">
        <v>0</v>
      </c>
      <c r="Y86" s="115">
        <v>31</v>
      </c>
      <c r="Z86" s="115">
        <v>10</v>
      </c>
      <c r="AA86" s="115">
        <v>21</v>
      </c>
      <c r="AB86" s="115">
        <v>3</v>
      </c>
      <c r="AC86" s="115">
        <v>1</v>
      </c>
      <c r="AD86" s="115">
        <v>1</v>
      </c>
    </row>
    <row r="87" spans="1:30" ht="20" customHeight="1" x14ac:dyDescent="0.4">
      <c r="A87" s="105">
        <v>76</v>
      </c>
      <c r="B87" s="114" t="s">
        <v>747</v>
      </c>
      <c r="C87" s="115">
        <v>37</v>
      </c>
      <c r="D87" s="115">
        <v>14</v>
      </c>
      <c r="E87" s="115">
        <v>23</v>
      </c>
      <c r="F87" s="115">
        <v>1</v>
      </c>
      <c r="G87" s="115">
        <v>0</v>
      </c>
      <c r="H87" s="115">
        <v>1</v>
      </c>
      <c r="I87" s="115">
        <v>1</v>
      </c>
      <c r="J87" s="115">
        <v>0</v>
      </c>
      <c r="K87" s="115">
        <v>28</v>
      </c>
      <c r="L87" s="120" t="s">
        <v>397</v>
      </c>
      <c r="M87" s="115">
        <v>1</v>
      </c>
      <c r="N87" s="115">
        <v>0</v>
      </c>
      <c r="O87" s="115">
        <v>1</v>
      </c>
      <c r="P87" s="115">
        <v>4</v>
      </c>
      <c r="Q87" s="115">
        <v>1</v>
      </c>
      <c r="R87" s="115">
        <v>0</v>
      </c>
      <c r="S87" s="115">
        <v>1</v>
      </c>
      <c r="T87" s="115">
        <v>1</v>
      </c>
      <c r="U87" s="120" t="s">
        <v>397</v>
      </c>
      <c r="V87" s="115">
        <v>0</v>
      </c>
      <c r="W87" s="115">
        <v>0</v>
      </c>
      <c r="X87" s="115">
        <v>0</v>
      </c>
      <c r="Y87" s="115">
        <v>38</v>
      </c>
      <c r="Z87" s="115">
        <v>14</v>
      </c>
      <c r="AA87" s="115">
        <v>24</v>
      </c>
      <c r="AB87" s="115">
        <v>3</v>
      </c>
      <c r="AC87" s="115">
        <v>1</v>
      </c>
      <c r="AD87" s="115">
        <v>1</v>
      </c>
    </row>
    <row r="88" spans="1:30" ht="20" customHeight="1" x14ac:dyDescent="0.4">
      <c r="A88" s="105">
        <v>77</v>
      </c>
      <c r="B88" s="114" t="s">
        <v>472</v>
      </c>
      <c r="C88" s="115">
        <v>20</v>
      </c>
      <c r="D88" s="115">
        <v>9</v>
      </c>
      <c r="E88" s="115">
        <v>11</v>
      </c>
      <c r="F88" s="115">
        <v>1</v>
      </c>
      <c r="G88" s="115">
        <v>0</v>
      </c>
      <c r="H88" s="115">
        <v>1</v>
      </c>
      <c r="I88" s="115">
        <v>0</v>
      </c>
      <c r="J88" s="115">
        <v>0</v>
      </c>
      <c r="K88" s="115">
        <v>15</v>
      </c>
      <c r="L88" s="120" t="s">
        <v>548</v>
      </c>
      <c r="M88" s="115">
        <v>1</v>
      </c>
      <c r="N88" s="115">
        <v>0</v>
      </c>
      <c r="O88" s="115">
        <v>1</v>
      </c>
      <c r="P88" s="115">
        <v>1</v>
      </c>
      <c r="Q88" s="115">
        <v>1</v>
      </c>
      <c r="R88" s="115">
        <v>0</v>
      </c>
      <c r="S88" s="115">
        <v>1</v>
      </c>
      <c r="T88" s="115">
        <v>1</v>
      </c>
      <c r="U88" s="120" t="s">
        <v>397</v>
      </c>
      <c r="V88" s="115">
        <v>0</v>
      </c>
      <c r="W88" s="115">
        <v>0</v>
      </c>
      <c r="X88" s="115">
        <v>0</v>
      </c>
      <c r="Y88" s="115">
        <v>21</v>
      </c>
      <c r="Z88" s="115">
        <v>9</v>
      </c>
      <c r="AA88" s="115">
        <v>12</v>
      </c>
      <c r="AB88" s="115">
        <v>3</v>
      </c>
      <c r="AC88" s="115">
        <v>1</v>
      </c>
      <c r="AD88" s="115">
        <v>1</v>
      </c>
    </row>
    <row r="89" spans="1:30" ht="20" customHeight="1" x14ac:dyDescent="0.4">
      <c r="A89" s="105">
        <v>78</v>
      </c>
      <c r="B89" s="114" t="s">
        <v>278</v>
      </c>
      <c r="C89" s="115">
        <v>29</v>
      </c>
      <c r="D89" s="115">
        <v>12</v>
      </c>
      <c r="E89" s="115">
        <v>17</v>
      </c>
      <c r="F89" s="115">
        <v>1</v>
      </c>
      <c r="G89" s="115">
        <v>0</v>
      </c>
      <c r="H89" s="115">
        <v>1</v>
      </c>
      <c r="I89" s="115">
        <v>1</v>
      </c>
      <c r="J89" s="115">
        <v>0</v>
      </c>
      <c r="K89" s="115">
        <v>22</v>
      </c>
      <c r="L89" s="120" t="s">
        <v>397</v>
      </c>
      <c r="M89" s="115">
        <v>1</v>
      </c>
      <c r="N89" s="115">
        <v>0</v>
      </c>
      <c r="O89" s="115">
        <v>1</v>
      </c>
      <c r="P89" s="115">
        <v>2</v>
      </c>
      <c r="Q89" s="115">
        <v>2</v>
      </c>
      <c r="R89" s="115">
        <v>1</v>
      </c>
      <c r="S89" s="115">
        <v>1</v>
      </c>
      <c r="T89" s="115">
        <v>2</v>
      </c>
      <c r="U89" s="120" t="s">
        <v>397</v>
      </c>
      <c r="V89" s="115">
        <v>0</v>
      </c>
      <c r="W89" s="115">
        <v>0</v>
      </c>
      <c r="X89" s="115">
        <v>0</v>
      </c>
      <c r="Y89" s="115">
        <v>31</v>
      </c>
      <c r="Z89" s="115">
        <v>13</v>
      </c>
      <c r="AA89" s="115">
        <v>18</v>
      </c>
      <c r="AB89" s="115">
        <v>3</v>
      </c>
      <c r="AC89" s="115">
        <v>1</v>
      </c>
      <c r="AD89" s="115">
        <v>1</v>
      </c>
    </row>
    <row r="90" spans="1:30" ht="20" customHeight="1" x14ac:dyDescent="0.4">
      <c r="A90" s="105">
        <v>79</v>
      </c>
      <c r="B90" s="114" t="s">
        <v>473</v>
      </c>
      <c r="C90" s="115">
        <v>27</v>
      </c>
      <c r="D90" s="115">
        <v>11</v>
      </c>
      <c r="E90" s="115">
        <v>16</v>
      </c>
      <c r="F90" s="115">
        <v>1</v>
      </c>
      <c r="G90" s="115">
        <v>0</v>
      </c>
      <c r="H90" s="115">
        <v>1</v>
      </c>
      <c r="I90" s="115">
        <v>1</v>
      </c>
      <c r="J90" s="115">
        <v>1</v>
      </c>
      <c r="K90" s="115">
        <v>19</v>
      </c>
      <c r="L90" s="120" t="s">
        <v>397</v>
      </c>
      <c r="M90" s="115">
        <v>1</v>
      </c>
      <c r="N90" s="115">
        <v>0</v>
      </c>
      <c r="O90" s="115">
        <v>0</v>
      </c>
      <c r="P90" s="115">
        <v>3</v>
      </c>
      <c r="Q90" s="115">
        <v>3</v>
      </c>
      <c r="R90" s="115">
        <v>0</v>
      </c>
      <c r="S90" s="115">
        <v>3</v>
      </c>
      <c r="T90" s="115">
        <v>1</v>
      </c>
      <c r="U90" s="120" t="s">
        <v>397</v>
      </c>
      <c r="V90" s="115">
        <v>0</v>
      </c>
      <c r="W90" s="115">
        <v>2</v>
      </c>
      <c r="X90" s="115">
        <v>0</v>
      </c>
      <c r="Y90" s="115">
        <v>30</v>
      </c>
      <c r="Z90" s="115">
        <v>11</v>
      </c>
      <c r="AA90" s="115">
        <v>19</v>
      </c>
      <c r="AB90" s="115">
        <v>3</v>
      </c>
      <c r="AC90" s="115">
        <v>1</v>
      </c>
      <c r="AD90" s="115">
        <v>1</v>
      </c>
    </row>
    <row r="91" spans="1:30" ht="20" customHeight="1" x14ac:dyDescent="0.4">
      <c r="A91" s="105">
        <v>80</v>
      </c>
      <c r="B91" s="114" t="s">
        <v>474</v>
      </c>
      <c r="C91" s="115">
        <v>18</v>
      </c>
      <c r="D91" s="115">
        <v>7</v>
      </c>
      <c r="E91" s="115">
        <v>11</v>
      </c>
      <c r="F91" s="115">
        <v>1</v>
      </c>
      <c r="G91" s="115">
        <v>0</v>
      </c>
      <c r="H91" s="115">
        <v>1</v>
      </c>
      <c r="I91" s="115">
        <v>1</v>
      </c>
      <c r="J91" s="115">
        <v>0</v>
      </c>
      <c r="K91" s="115">
        <v>13</v>
      </c>
      <c r="L91" s="120" t="s">
        <v>397</v>
      </c>
      <c r="M91" s="115">
        <v>1</v>
      </c>
      <c r="N91" s="115">
        <v>0</v>
      </c>
      <c r="O91" s="115">
        <v>0</v>
      </c>
      <c r="P91" s="115">
        <v>1</v>
      </c>
      <c r="Q91" s="115">
        <v>2</v>
      </c>
      <c r="R91" s="115">
        <v>0</v>
      </c>
      <c r="S91" s="115">
        <v>2</v>
      </c>
      <c r="T91" s="115">
        <v>1</v>
      </c>
      <c r="U91" s="120" t="s">
        <v>397</v>
      </c>
      <c r="V91" s="115">
        <v>0</v>
      </c>
      <c r="W91" s="115">
        <v>1</v>
      </c>
      <c r="X91" s="115">
        <v>0</v>
      </c>
      <c r="Y91" s="115">
        <v>20</v>
      </c>
      <c r="Z91" s="115">
        <v>7</v>
      </c>
      <c r="AA91" s="115">
        <v>13</v>
      </c>
      <c r="AB91" s="115">
        <v>3</v>
      </c>
      <c r="AC91" s="115">
        <v>1</v>
      </c>
      <c r="AD91" s="115">
        <v>1</v>
      </c>
    </row>
    <row r="92" spans="1:30" ht="20" customHeight="1" x14ac:dyDescent="0.4">
      <c r="A92" s="105">
        <v>81</v>
      </c>
      <c r="B92" s="114" t="s">
        <v>475</v>
      </c>
      <c r="C92" s="115">
        <v>28</v>
      </c>
      <c r="D92" s="115">
        <v>10</v>
      </c>
      <c r="E92" s="115">
        <v>18</v>
      </c>
      <c r="F92" s="115">
        <v>1</v>
      </c>
      <c r="G92" s="115">
        <v>0</v>
      </c>
      <c r="H92" s="115">
        <v>1</v>
      </c>
      <c r="I92" s="115">
        <v>1</v>
      </c>
      <c r="J92" s="115">
        <v>0</v>
      </c>
      <c r="K92" s="115">
        <v>21</v>
      </c>
      <c r="L92" s="120" t="s">
        <v>548</v>
      </c>
      <c r="M92" s="115">
        <v>1</v>
      </c>
      <c r="N92" s="115">
        <v>0</v>
      </c>
      <c r="O92" s="115">
        <v>1</v>
      </c>
      <c r="P92" s="115">
        <v>2</v>
      </c>
      <c r="Q92" s="115">
        <v>3</v>
      </c>
      <c r="R92" s="115">
        <v>0</v>
      </c>
      <c r="S92" s="115">
        <v>3</v>
      </c>
      <c r="T92" s="115">
        <v>1</v>
      </c>
      <c r="U92" s="120" t="s">
        <v>397</v>
      </c>
      <c r="V92" s="115">
        <v>0</v>
      </c>
      <c r="W92" s="115">
        <v>2</v>
      </c>
      <c r="X92" s="115">
        <v>0</v>
      </c>
      <c r="Y92" s="115">
        <v>31</v>
      </c>
      <c r="Z92" s="115">
        <v>10</v>
      </c>
      <c r="AA92" s="115">
        <v>21</v>
      </c>
      <c r="AB92" s="115">
        <v>3</v>
      </c>
      <c r="AC92" s="115">
        <v>1</v>
      </c>
      <c r="AD92" s="115">
        <v>1</v>
      </c>
    </row>
    <row r="93" spans="1:30" ht="20" customHeight="1" x14ac:dyDescent="0.4">
      <c r="A93" s="105">
        <v>82</v>
      </c>
      <c r="B93" s="114" t="s">
        <v>476</v>
      </c>
      <c r="C93" s="115">
        <v>44</v>
      </c>
      <c r="D93" s="115">
        <v>15</v>
      </c>
      <c r="E93" s="115">
        <v>29</v>
      </c>
      <c r="F93" s="115">
        <v>1</v>
      </c>
      <c r="G93" s="115">
        <v>0</v>
      </c>
      <c r="H93" s="115">
        <v>1</v>
      </c>
      <c r="I93" s="115">
        <v>1</v>
      </c>
      <c r="J93" s="115">
        <v>0</v>
      </c>
      <c r="K93" s="115">
        <v>30</v>
      </c>
      <c r="L93" s="120" t="s">
        <v>397</v>
      </c>
      <c r="M93" s="115">
        <v>2</v>
      </c>
      <c r="N93" s="115">
        <v>1</v>
      </c>
      <c r="O93" s="115">
        <v>1</v>
      </c>
      <c r="P93" s="115">
        <v>7</v>
      </c>
      <c r="Q93" s="115">
        <v>5</v>
      </c>
      <c r="R93" s="115">
        <v>1</v>
      </c>
      <c r="S93" s="115">
        <v>4</v>
      </c>
      <c r="T93" s="115">
        <v>2</v>
      </c>
      <c r="U93" s="120" t="s">
        <v>548</v>
      </c>
      <c r="V93" s="115">
        <v>0</v>
      </c>
      <c r="W93" s="115">
        <v>3</v>
      </c>
      <c r="X93" s="115">
        <v>0</v>
      </c>
      <c r="Y93" s="115">
        <v>49</v>
      </c>
      <c r="Z93" s="115">
        <v>16</v>
      </c>
      <c r="AA93" s="115">
        <v>33</v>
      </c>
      <c r="AB93" s="115">
        <v>6</v>
      </c>
      <c r="AC93" s="115">
        <v>2</v>
      </c>
      <c r="AD93" s="115">
        <v>1</v>
      </c>
    </row>
    <row r="94" spans="1:30" ht="20" customHeight="1" x14ac:dyDescent="0.4">
      <c r="A94" s="105">
        <v>83</v>
      </c>
      <c r="B94" s="114" t="s">
        <v>477</v>
      </c>
      <c r="C94" s="115">
        <v>7</v>
      </c>
      <c r="D94" s="115">
        <v>4</v>
      </c>
      <c r="E94" s="115">
        <v>3</v>
      </c>
      <c r="F94" s="115">
        <v>1</v>
      </c>
      <c r="G94" s="115">
        <v>0</v>
      </c>
      <c r="H94" s="115">
        <v>0</v>
      </c>
      <c r="I94" s="115">
        <v>1</v>
      </c>
      <c r="J94" s="115">
        <v>0</v>
      </c>
      <c r="K94" s="115">
        <v>4</v>
      </c>
      <c r="L94" s="120" t="s">
        <v>397</v>
      </c>
      <c r="M94" s="115">
        <v>1</v>
      </c>
      <c r="N94" s="115">
        <v>0</v>
      </c>
      <c r="O94" s="115">
        <v>0</v>
      </c>
      <c r="P94" s="115">
        <v>0</v>
      </c>
      <c r="Q94" s="115">
        <v>2</v>
      </c>
      <c r="R94" s="115">
        <v>1</v>
      </c>
      <c r="S94" s="115">
        <v>1</v>
      </c>
      <c r="T94" s="115">
        <v>1</v>
      </c>
      <c r="U94" s="120" t="s">
        <v>397</v>
      </c>
      <c r="V94" s="115">
        <v>0</v>
      </c>
      <c r="W94" s="115">
        <v>1</v>
      </c>
      <c r="X94" s="115">
        <v>0</v>
      </c>
      <c r="Y94" s="115">
        <v>9</v>
      </c>
      <c r="Z94" s="115">
        <v>5</v>
      </c>
      <c r="AA94" s="115">
        <v>4</v>
      </c>
      <c r="AB94" s="115">
        <v>3</v>
      </c>
      <c r="AC94" s="115">
        <v>1</v>
      </c>
      <c r="AD94" s="115">
        <v>1</v>
      </c>
    </row>
    <row r="95" spans="1:30" ht="20" customHeight="1" x14ac:dyDescent="0.4">
      <c r="A95" s="105">
        <v>84</v>
      </c>
      <c r="B95" s="114" t="s">
        <v>748</v>
      </c>
      <c r="C95" s="115">
        <v>6</v>
      </c>
      <c r="D95" s="115">
        <v>3</v>
      </c>
      <c r="E95" s="115">
        <v>3</v>
      </c>
      <c r="F95" s="115">
        <v>1</v>
      </c>
      <c r="G95" s="115">
        <v>0</v>
      </c>
      <c r="H95" s="115">
        <v>0</v>
      </c>
      <c r="I95" s="115">
        <v>1</v>
      </c>
      <c r="J95" s="115">
        <v>0</v>
      </c>
      <c r="K95" s="115">
        <v>2</v>
      </c>
      <c r="L95" s="120" t="s">
        <v>397</v>
      </c>
      <c r="M95" s="115">
        <v>1</v>
      </c>
      <c r="N95" s="115">
        <v>0</v>
      </c>
      <c r="O95" s="115">
        <v>0</v>
      </c>
      <c r="P95" s="115">
        <v>1</v>
      </c>
      <c r="Q95" s="115">
        <v>2</v>
      </c>
      <c r="R95" s="115">
        <v>0</v>
      </c>
      <c r="S95" s="115">
        <v>2</v>
      </c>
      <c r="T95" s="115">
        <v>1</v>
      </c>
      <c r="U95" s="120" t="s">
        <v>397</v>
      </c>
      <c r="V95" s="115">
        <v>0</v>
      </c>
      <c r="W95" s="115">
        <v>1</v>
      </c>
      <c r="X95" s="115">
        <v>0</v>
      </c>
      <c r="Y95" s="115">
        <v>8</v>
      </c>
      <c r="Z95" s="115">
        <v>3</v>
      </c>
      <c r="AA95" s="115">
        <v>5</v>
      </c>
      <c r="AB95" s="115">
        <v>3</v>
      </c>
      <c r="AC95" s="115">
        <v>1</v>
      </c>
      <c r="AD95" s="115">
        <v>1</v>
      </c>
    </row>
    <row r="96" spans="1:30" ht="20" customHeight="1" x14ac:dyDescent="0.4">
      <c r="A96" s="105">
        <v>85</v>
      </c>
      <c r="B96" s="114" t="s">
        <v>478</v>
      </c>
      <c r="C96" s="115">
        <v>27</v>
      </c>
      <c r="D96" s="115">
        <v>8</v>
      </c>
      <c r="E96" s="115">
        <v>19</v>
      </c>
      <c r="F96" s="115">
        <v>1</v>
      </c>
      <c r="G96" s="115">
        <v>0</v>
      </c>
      <c r="H96" s="115">
        <v>1</v>
      </c>
      <c r="I96" s="115">
        <v>1</v>
      </c>
      <c r="J96" s="115">
        <v>1</v>
      </c>
      <c r="K96" s="115">
        <v>16</v>
      </c>
      <c r="L96" s="120" t="s">
        <v>548</v>
      </c>
      <c r="M96" s="115">
        <v>1</v>
      </c>
      <c r="N96" s="115">
        <v>0</v>
      </c>
      <c r="O96" s="115">
        <v>1</v>
      </c>
      <c r="P96" s="115">
        <v>5</v>
      </c>
      <c r="Q96" s="115">
        <v>3</v>
      </c>
      <c r="R96" s="115">
        <v>0</v>
      </c>
      <c r="S96" s="115">
        <v>3</v>
      </c>
      <c r="T96" s="115">
        <v>1</v>
      </c>
      <c r="U96" s="120" t="s">
        <v>548</v>
      </c>
      <c r="V96" s="115">
        <v>0</v>
      </c>
      <c r="W96" s="115">
        <v>2</v>
      </c>
      <c r="X96" s="115">
        <v>0</v>
      </c>
      <c r="Y96" s="115">
        <v>30</v>
      </c>
      <c r="Z96" s="115">
        <v>8</v>
      </c>
      <c r="AA96" s="115">
        <v>22</v>
      </c>
      <c r="AB96" s="115">
        <v>3</v>
      </c>
      <c r="AC96" s="115">
        <v>1</v>
      </c>
      <c r="AD96" s="115">
        <v>1</v>
      </c>
    </row>
    <row r="97" spans="1:30" ht="20" customHeight="1" x14ac:dyDescent="0.4">
      <c r="A97" s="105">
        <v>86</v>
      </c>
      <c r="B97" s="114" t="s">
        <v>479</v>
      </c>
      <c r="C97" s="115">
        <v>28</v>
      </c>
      <c r="D97" s="115">
        <v>6</v>
      </c>
      <c r="E97" s="115">
        <v>22</v>
      </c>
      <c r="F97" s="115">
        <v>1</v>
      </c>
      <c r="G97" s="115">
        <v>0</v>
      </c>
      <c r="H97" s="115">
        <v>1</v>
      </c>
      <c r="I97" s="115">
        <v>0</v>
      </c>
      <c r="J97" s="115">
        <v>0</v>
      </c>
      <c r="K97" s="115">
        <v>23</v>
      </c>
      <c r="L97" s="120" t="s">
        <v>397</v>
      </c>
      <c r="M97" s="115">
        <v>1</v>
      </c>
      <c r="N97" s="115">
        <v>0</v>
      </c>
      <c r="O97" s="115">
        <v>0</v>
      </c>
      <c r="P97" s="115">
        <v>2</v>
      </c>
      <c r="Q97" s="115">
        <v>3</v>
      </c>
      <c r="R97" s="115">
        <v>0</v>
      </c>
      <c r="S97" s="115">
        <v>3</v>
      </c>
      <c r="T97" s="115">
        <v>1</v>
      </c>
      <c r="U97" s="120" t="s">
        <v>548</v>
      </c>
      <c r="V97" s="115">
        <v>0</v>
      </c>
      <c r="W97" s="115">
        <v>2</v>
      </c>
      <c r="X97" s="115">
        <v>0</v>
      </c>
      <c r="Y97" s="115">
        <v>31</v>
      </c>
      <c r="Z97" s="115">
        <v>6</v>
      </c>
      <c r="AA97" s="115">
        <v>25</v>
      </c>
      <c r="AB97" s="115">
        <v>3</v>
      </c>
      <c r="AC97" s="115">
        <v>1</v>
      </c>
      <c r="AD97" s="115">
        <v>1</v>
      </c>
    </row>
    <row r="98" spans="1:30" ht="20" customHeight="1" x14ac:dyDescent="0.4">
      <c r="A98" s="105">
        <v>87</v>
      </c>
      <c r="B98" s="114" t="s">
        <v>480</v>
      </c>
      <c r="C98" s="115">
        <v>23</v>
      </c>
      <c r="D98" s="115">
        <v>7</v>
      </c>
      <c r="E98" s="115">
        <v>16</v>
      </c>
      <c r="F98" s="115">
        <v>1</v>
      </c>
      <c r="G98" s="115">
        <v>0</v>
      </c>
      <c r="H98" s="115">
        <v>1</v>
      </c>
      <c r="I98" s="115">
        <v>1</v>
      </c>
      <c r="J98" s="115">
        <v>0</v>
      </c>
      <c r="K98" s="115">
        <v>18</v>
      </c>
      <c r="L98" s="120" t="s">
        <v>397</v>
      </c>
      <c r="M98" s="115">
        <v>1</v>
      </c>
      <c r="N98" s="115">
        <v>0</v>
      </c>
      <c r="O98" s="115">
        <v>0</v>
      </c>
      <c r="P98" s="115">
        <v>1</v>
      </c>
      <c r="Q98" s="115">
        <v>3</v>
      </c>
      <c r="R98" s="115">
        <v>2</v>
      </c>
      <c r="S98" s="115">
        <v>1</v>
      </c>
      <c r="T98" s="115">
        <v>1</v>
      </c>
      <c r="U98" s="120" t="s">
        <v>397</v>
      </c>
      <c r="V98" s="115">
        <v>0</v>
      </c>
      <c r="W98" s="115">
        <v>2</v>
      </c>
      <c r="X98" s="115">
        <v>0</v>
      </c>
      <c r="Y98" s="115">
        <v>26</v>
      </c>
      <c r="Z98" s="115">
        <v>9</v>
      </c>
      <c r="AA98" s="115">
        <v>17</v>
      </c>
      <c r="AB98" s="115">
        <v>3</v>
      </c>
      <c r="AC98" s="115">
        <v>1</v>
      </c>
      <c r="AD98" s="115">
        <v>1</v>
      </c>
    </row>
    <row r="99" spans="1:30" ht="20" customHeight="1" x14ac:dyDescent="0.4">
      <c r="A99" s="105">
        <v>88</v>
      </c>
      <c r="B99" s="114" t="s">
        <v>749</v>
      </c>
      <c r="C99" s="115">
        <v>31</v>
      </c>
      <c r="D99" s="115">
        <v>11</v>
      </c>
      <c r="E99" s="115">
        <v>20</v>
      </c>
      <c r="F99" s="115">
        <v>1</v>
      </c>
      <c r="G99" s="115">
        <v>0</v>
      </c>
      <c r="H99" s="115">
        <v>1</v>
      </c>
      <c r="I99" s="115">
        <v>1</v>
      </c>
      <c r="J99" s="115">
        <v>0</v>
      </c>
      <c r="K99" s="115">
        <v>24</v>
      </c>
      <c r="L99" s="120" t="s">
        <v>397</v>
      </c>
      <c r="M99" s="115">
        <v>1</v>
      </c>
      <c r="N99" s="115">
        <v>1</v>
      </c>
      <c r="O99" s="115">
        <v>0</v>
      </c>
      <c r="P99" s="115">
        <v>2</v>
      </c>
      <c r="Q99" s="115">
        <v>4</v>
      </c>
      <c r="R99" s="115">
        <v>2</v>
      </c>
      <c r="S99" s="115">
        <v>2</v>
      </c>
      <c r="T99" s="115">
        <v>2</v>
      </c>
      <c r="U99" s="120" t="s">
        <v>397</v>
      </c>
      <c r="V99" s="115">
        <v>0</v>
      </c>
      <c r="W99" s="115">
        <v>2</v>
      </c>
      <c r="X99" s="115">
        <v>0</v>
      </c>
      <c r="Y99" s="115">
        <v>35</v>
      </c>
      <c r="Z99" s="115">
        <v>13</v>
      </c>
      <c r="AA99" s="115">
        <v>22</v>
      </c>
      <c r="AB99" s="115">
        <v>3</v>
      </c>
      <c r="AC99" s="115">
        <v>1</v>
      </c>
      <c r="AD99" s="115">
        <v>1</v>
      </c>
    </row>
    <row r="100" spans="1:30" ht="20" customHeight="1" x14ac:dyDescent="0.4">
      <c r="A100" s="105">
        <v>89</v>
      </c>
      <c r="B100" s="114" t="s">
        <v>481</v>
      </c>
      <c r="C100" s="115">
        <v>35</v>
      </c>
      <c r="D100" s="115">
        <v>8</v>
      </c>
      <c r="E100" s="115">
        <v>27</v>
      </c>
      <c r="F100" s="115">
        <v>1</v>
      </c>
      <c r="G100" s="115">
        <v>0</v>
      </c>
      <c r="H100" s="115">
        <v>1</v>
      </c>
      <c r="I100" s="115">
        <v>1</v>
      </c>
      <c r="J100" s="115">
        <v>0</v>
      </c>
      <c r="K100" s="115">
        <v>26</v>
      </c>
      <c r="L100" s="120" t="s">
        <v>397</v>
      </c>
      <c r="M100" s="115">
        <v>1</v>
      </c>
      <c r="N100" s="115">
        <v>0</v>
      </c>
      <c r="O100" s="115">
        <v>1</v>
      </c>
      <c r="P100" s="115">
        <v>4</v>
      </c>
      <c r="Q100" s="115">
        <v>1</v>
      </c>
      <c r="R100" s="115">
        <v>1</v>
      </c>
      <c r="S100" s="115">
        <v>0</v>
      </c>
      <c r="T100" s="115">
        <v>1</v>
      </c>
      <c r="U100" s="120" t="s">
        <v>397</v>
      </c>
      <c r="V100" s="115">
        <v>0</v>
      </c>
      <c r="W100" s="115">
        <v>0</v>
      </c>
      <c r="X100" s="115">
        <v>0</v>
      </c>
      <c r="Y100" s="115">
        <v>36</v>
      </c>
      <c r="Z100" s="115">
        <v>9</v>
      </c>
      <c r="AA100" s="115">
        <v>27</v>
      </c>
      <c r="AB100" s="115">
        <v>3</v>
      </c>
      <c r="AC100" s="115">
        <v>1</v>
      </c>
      <c r="AD100" s="115">
        <v>1</v>
      </c>
    </row>
    <row r="101" spans="1:30" ht="20" customHeight="1" x14ac:dyDescent="0.4">
      <c r="A101" s="105">
        <v>90</v>
      </c>
      <c r="B101" s="114" t="s">
        <v>482</v>
      </c>
      <c r="C101" s="115">
        <v>40</v>
      </c>
      <c r="D101" s="115">
        <v>18</v>
      </c>
      <c r="E101" s="115">
        <v>22</v>
      </c>
      <c r="F101" s="115">
        <v>1</v>
      </c>
      <c r="G101" s="115">
        <v>0</v>
      </c>
      <c r="H101" s="115">
        <v>2</v>
      </c>
      <c r="I101" s="115">
        <v>1</v>
      </c>
      <c r="J101" s="115">
        <v>0</v>
      </c>
      <c r="K101" s="115">
        <v>29</v>
      </c>
      <c r="L101" s="120" t="s">
        <v>397</v>
      </c>
      <c r="M101" s="115">
        <v>2</v>
      </c>
      <c r="N101" s="115">
        <v>0</v>
      </c>
      <c r="O101" s="115">
        <v>0</v>
      </c>
      <c r="P101" s="115">
        <v>5</v>
      </c>
      <c r="Q101" s="115">
        <v>6</v>
      </c>
      <c r="R101" s="115">
        <v>2</v>
      </c>
      <c r="S101" s="115">
        <v>4</v>
      </c>
      <c r="T101" s="115">
        <v>2</v>
      </c>
      <c r="U101" s="120" t="s">
        <v>397</v>
      </c>
      <c r="V101" s="115">
        <v>0</v>
      </c>
      <c r="W101" s="115">
        <v>4</v>
      </c>
      <c r="X101" s="115">
        <v>0</v>
      </c>
      <c r="Y101" s="115">
        <v>46</v>
      </c>
      <c r="Z101" s="115">
        <v>20</v>
      </c>
      <c r="AA101" s="115">
        <v>26</v>
      </c>
      <c r="AB101" s="115">
        <v>6</v>
      </c>
      <c r="AC101" s="115">
        <v>1</v>
      </c>
      <c r="AD101" s="115">
        <v>1</v>
      </c>
    </row>
    <row r="102" spans="1:30" ht="20" customHeight="1" x14ac:dyDescent="0.4">
      <c r="A102" s="105">
        <v>91</v>
      </c>
      <c r="B102" s="114" t="s">
        <v>483</v>
      </c>
      <c r="C102" s="115">
        <v>32</v>
      </c>
      <c r="D102" s="115">
        <v>14</v>
      </c>
      <c r="E102" s="115">
        <v>18</v>
      </c>
      <c r="F102" s="115">
        <v>1</v>
      </c>
      <c r="G102" s="115">
        <v>0</v>
      </c>
      <c r="H102" s="115">
        <v>1</v>
      </c>
      <c r="I102" s="115">
        <v>0</v>
      </c>
      <c r="J102" s="115">
        <v>0</v>
      </c>
      <c r="K102" s="115">
        <v>25</v>
      </c>
      <c r="L102" s="120" t="s">
        <v>548</v>
      </c>
      <c r="M102" s="115">
        <v>1</v>
      </c>
      <c r="N102" s="115">
        <v>0</v>
      </c>
      <c r="O102" s="115">
        <v>1</v>
      </c>
      <c r="P102" s="115">
        <v>3</v>
      </c>
      <c r="Q102" s="115">
        <v>1</v>
      </c>
      <c r="R102" s="115">
        <v>1</v>
      </c>
      <c r="S102" s="115">
        <v>0</v>
      </c>
      <c r="T102" s="115">
        <v>1</v>
      </c>
      <c r="U102" s="120" t="s">
        <v>397</v>
      </c>
      <c r="V102" s="115">
        <v>0</v>
      </c>
      <c r="W102" s="115">
        <v>0</v>
      </c>
      <c r="X102" s="115">
        <v>0</v>
      </c>
      <c r="Y102" s="115">
        <v>33</v>
      </c>
      <c r="Z102" s="115">
        <v>15</v>
      </c>
      <c r="AA102" s="115">
        <v>18</v>
      </c>
      <c r="AB102" s="115">
        <v>3</v>
      </c>
      <c r="AC102" s="115">
        <v>1</v>
      </c>
      <c r="AD102" s="115">
        <v>1</v>
      </c>
    </row>
    <row r="103" spans="1:30" ht="20" customHeight="1" x14ac:dyDescent="0.4">
      <c r="A103" s="105">
        <v>92</v>
      </c>
      <c r="B103" s="114" t="s">
        <v>750</v>
      </c>
      <c r="C103" s="115">
        <v>24</v>
      </c>
      <c r="D103" s="115">
        <v>11</v>
      </c>
      <c r="E103" s="115">
        <v>13</v>
      </c>
      <c r="F103" s="115">
        <v>1</v>
      </c>
      <c r="G103" s="115">
        <v>0</v>
      </c>
      <c r="H103" s="115">
        <v>1</v>
      </c>
      <c r="I103" s="115">
        <v>0</v>
      </c>
      <c r="J103" s="115">
        <v>0</v>
      </c>
      <c r="K103" s="115">
        <v>16</v>
      </c>
      <c r="L103" s="120" t="s">
        <v>397</v>
      </c>
      <c r="M103" s="115">
        <v>1</v>
      </c>
      <c r="N103" s="115">
        <v>0</v>
      </c>
      <c r="O103" s="115">
        <v>1</v>
      </c>
      <c r="P103" s="115">
        <v>4</v>
      </c>
      <c r="Q103" s="115">
        <v>1</v>
      </c>
      <c r="R103" s="115">
        <v>0</v>
      </c>
      <c r="S103" s="115">
        <v>1</v>
      </c>
      <c r="T103" s="115">
        <v>1</v>
      </c>
      <c r="U103" s="120" t="s">
        <v>548</v>
      </c>
      <c r="V103" s="115">
        <v>0</v>
      </c>
      <c r="W103" s="115">
        <v>0</v>
      </c>
      <c r="X103" s="115">
        <v>0</v>
      </c>
      <c r="Y103" s="115">
        <v>25</v>
      </c>
      <c r="Z103" s="115">
        <v>11</v>
      </c>
      <c r="AA103" s="115">
        <v>14</v>
      </c>
      <c r="AB103" s="115">
        <v>3</v>
      </c>
      <c r="AC103" s="115">
        <v>1</v>
      </c>
      <c r="AD103" s="115">
        <v>1</v>
      </c>
    </row>
    <row r="104" spans="1:30" ht="20" customHeight="1" x14ac:dyDescent="0.4">
      <c r="A104" s="105">
        <v>93</v>
      </c>
      <c r="B104" s="114" t="s">
        <v>484</v>
      </c>
      <c r="C104" s="115">
        <v>21</v>
      </c>
      <c r="D104" s="115">
        <v>7</v>
      </c>
      <c r="E104" s="115">
        <v>14</v>
      </c>
      <c r="F104" s="115">
        <v>1</v>
      </c>
      <c r="G104" s="115">
        <v>0</v>
      </c>
      <c r="H104" s="115">
        <v>1</v>
      </c>
      <c r="I104" s="115">
        <v>0</v>
      </c>
      <c r="J104" s="115">
        <v>0</v>
      </c>
      <c r="K104" s="115">
        <v>14</v>
      </c>
      <c r="L104" s="120" t="s">
        <v>548</v>
      </c>
      <c r="M104" s="115">
        <v>1</v>
      </c>
      <c r="N104" s="115">
        <v>0</v>
      </c>
      <c r="O104" s="115">
        <v>0</v>
      </c>
      <c r="P104" s="115">
        <v>4</v>
      </c>
      <c r="Q104" s="115">
        <v>2</v>
      </c>
      <c r="R104" s="115">
        <v>0</v>
      </c>
      <c r="S104" s="115">
        <v>2</v>
      </c>
      <c r="T104" s="115">
        <v>1</v>
      </c>
      <c r="U104" s="120" t="s">
        <v>397</v>
      </c>
      <c r="V104" s="115">
        <v>0</v>
      </c>
      <c r="W104" s="115">
        <v>1</v>
      </c>
      <c r="X104" s="115">
        <v>0</v>
      </c>
      <c r="Y104" s="115">
        <v>23</v>
      </c>
      <c r="Z104" s="115">
        <v>7</v>
      </c>
      <c r="AA104" s="115">
        <v>16</v>
      </c>
      <c r="AB104" s="115">
        <v>3</v>
      </c>
      <c r="AC104" s="115">
        <v>1</v>
      </c>
      <c r="AD104" s="115">
        <v>1</v>
      </c>
    </row>
    <row r="105" spans="1:30" ht="20" customHeight="1" x14ac:dyDescent="0.4">
      <c r="A105" s="105">
        <v>94</v>
      </c>
      <c r="B105" s="114" t="s">
        <v>485</v>
      </c>
      <c r="C105" s="115">
        <v>37</v>
      </c>
      <c r="D105" s="115">
        <v>14</v>
      </c>
      <c r="E105" s="115">
        <v>23</v>
      </c>
      <c r="F105" s="115">
        <v>1</v>
      </c>
      <c r="G105" s="115">
        <v>0</v>
      </c>
      <c r="H105" s="115">
        <v>1</v>
      </c>
      <c r="I105" s="115">
        <v>1</v>
      </c>
      <c r="J105" s="115">
        <v>0</v>
      </c>
      <c r="K105" s="115">
        <v>29</v>
      </c>
      <c r="L105" s="120" t="s">
        <v>397</v>
      </c>
      <c r="M105" s="115">
        <v>1</v>
      </c>
      <c r="N105" s="115">
        <v>0</v>
      </c>
      <c r="O105" s="115">
        <v>0</v>
      </c>
      <c r="P105" s="115">
        <v>4</v>
      </c>
      <c r="Q105" s="115">
        <v>3</v>
      </c>
      <c r="R105" s="115">
        <v>0</v>
      </c>
      <c r="S105" s="115">
        <v>3</v>
      </c>
      <c r="T105" s="115">
        <v>1</v>
      </c>
      <c r="U105" s="120" t="s">
        <v>397</v>
      </c>
      <c r="V105" s="115">
        <v>0</v>
      </c>
      <c r="W105" s="115">
        <v>2</v>
      </c>
      <c r="X105" s="115">
        <v>0</v>
      </c>
      <c r="Y105" s="115">
        <v>40</v>
      </c>
      <c r="Z105" s="115">
        <v>14</v>
      </c>
      <c r="AA105" s="115">
        <v>26</v>
      </c>
      <c r="AB105" s="115">
        <v>3</v>
      </c>
      <c r="AC105" s="115">
        <v>1</v>
      </c>
      <c r="AD105" s="115">
        <v>1</v>
      </c>
    </row>
    <row r="106" spans="1:30" ht="20" customHeight="1" x14ac:dyDescent="0.4">
      <c r="A106" s="105">
        <v>95</v>
      </c>
      <c r="B106" s="114" t="s">
        <v>486</v>
      </c>
      <c r="C106" s="115">
        <v>14</v>
      </c>
      <c r="D106" s="115">
        <v>7</v>
      </c>
      <c r="E106" s="115">
        <v>7</v>
      </c>
      <c r="F106" s="115">
        <v>1</v>
      </c>
      <c r="G106" s="115">
        <v>0</v>
      </c>
      <c r="H106" s="115">
        <v>1</v>
      </c>
      <c r="I106" s="115">
        <v>1</v>
      </c>
      <c r="J106" s="115">
        <v>0</v>
      </c>
      <c r="K106" s="115">
        <v>7</v>
      </c>
      <c r="L106" s="120" t="s">
        <v>397</v>
      </c>
      <c r="M106" s="115">
        <v>1</v>
      </c>
      <c r="N106" s="115">
        <v>0</v>
      </c>
      <c r="O106" s="115">
        <v>0</v>
      </c>
      <c r="P106" s="115">
        <v>3</v>
      </c>
      <c r="Q106" s="115">
        <v>2</v>
      </c>
      <c r="R106" s="115">
        <v>1</v>
      </c>
      <c r="S106" s="115">
        <v>1</v>
      </c>
      <c r="T106" s="115">
        <v>1</v>
      </c>
      <c r="U106" s="120" t="s">
        <v>397</v>
      </c>
      <c r="V106" s="115">
        <v>0</v>
      </c>
      <c r="W106" s="115">
        <v>1</v>
      </c>
      <c r="X106" s="115">
        <v>0</v>
      </c>
      <c r="Y106" s="115">
        <v>16</v>
      </c>
      <c r="Z106" s="115">
        <v>8</v>
      </c>
      <c r="AA106" s="115">
        <v>8</v>
      </c>
      <c r="AB106" s="115">
        <v>3</v>
      </c>
      <c r="AC106" s="115">
        <v>1</v>
      </c>
      <c r="AD106" s="115">
        <v>1</v>
      </c>
    </row>
    <row r="107" spans="1:30" ht="20" customHeight="1" x14ac:dyDescent="0.4">
      <c r="A107" s="105">
        <v>96</v>
      </c>
      <c r="B107" s="114" t="s">
        <v>487</v>
      </c>
      <c r="C107" s="115">
        <v>22</v>
      </c>
      <c r="D107" s="115">
        <v>11</v>
      </c>
      <c r="E107" s="115">
        <v>11</v>
      </c>
      <c r="F107" s="115">
        <v>1</v>
      </c>
      <c r="G107" s="115">
        <v>0</v>
      </c>
      <c r="H107" s="115">
        <v>1</v>
      </c>
      <c r="I107" s="115">
        <v>1</v>
      </c>
      <c r="J107" s="115">
        <v>0</v>
      </c>
      <c r="K107" s="115">
        <v>17</v>
      </c>
      <c r="L107" s="120" t="s">
        <v>397</v>
      </c>
      <c r="M107" s="115">
        <v>1</v>
      </c>
      <c r="N107" s="115">
        <v>0</v>
      </c>
      <c r="O107" s="115">
        <v>1</v>
      </c>
      <c r="P107" s="115">
        <v>0</v>
      </c>
      <c r="Q107" s="115">
        <v>2</v>
      </c>
      <c r="R107" s="115">
        <v>1</v>
      </c>
      <c r="S107" s="115">
        <v>1</v>
      </c>
      <c r="T107" s="115">
        <v>1</v>
      </c>
      <c r="U107" s="120" t="s">
        <v>397</v>
      </c>
      <c r="V107" s="115">
        <v>1</v>
      </c>
      <c r="W107" s="115">
        <v>0</v>
      </c>
      <c r="X107" s="115">
        <v>0</v>
      </c>
      <c r="Y107" s="115">
        <v>24</v>
      </c>
      <c r="Z107" s="115">
        <v>12</v>
      </c>
      <c r="AA107" s="115">
        <v>12</v>
      </c>
      <c r="AB107" s="115">
        <v>3</v>
      </c>
      <c r="AC107" s="115">
        <v>1</v>
      </c>
      <c r="AD107" s="115">
        <v>1</v>
      </c>
    </row>
    <row r="108" spans="1:30" ht="20" customHeight="1" x14ac:dyDescent="0.4">
      <c r="A108" s="105">
        <v>97</v>
      </c>
      <c r="B108" s="114" t="s">
        <v>488</v>
      </c>
      <c r="C108" s="115">
        <v>0</v>
      </c>
      <c r="D108" s="115">
        <v>0</v>
      </c>
      <c r="E108" s="115">
        <v>0</v>
      </c>
      <c r="F108" s="115">
        <v>0</v>
      </c>
      <c r="G108" s="115">
        <v>0</v>
      </c>
      <c r="H108" s="115">
        <v>0</v>
      </c>
      <c r="I108" s="115">
        <v>0</v>
      </c>
      <c r="J108" s="115">
        <v>0</v>
      </c>
      <c r="K108" s="115">
        <v>0</v>
      </c>
      <c r="L108" s="120" t="s">
        <v>548</v>
      </c>
      <c r="M108" s="115">
        <v>0</v>
      </c>
      <c r="N108" s="115">
        <v>0</v>
      </c>
      <c r="O108" s="115">
        <v>0</v>
      </c>
      <c r="P108" s="115">
        <v>0</v>
      </c>
      <c r="Q108" s="115">
        <v>0</v>
      </c>
      <c r="R108" s="115">
        <v>0</v>
      </c>
      <c r="S108" s="115">
        <v>0</v>
      </c>
      <c r="T108" s="115">
        <v>0</v>
      </c>
      <c r="U108" s="120" t="s">
        <v>397</v>
      </c>
      <c r="V108" s="115">
        <v>0</v>
      </c>
      <c r="W108" s="115">
        <v>0</v>
      </c>
      <c r="X108" s="115">
        <v>0</v>
      </c>
      <c r="Y108" s="115">
        <v>0</v>
      </c>
      <c r="Z108" s="115">
        <v>0</v>
      </c>
      <c r="AA108" s="115">
        <v>0</v>
      </c>
      <c r="AB108" s="115">
        <v>0</v>
      </c>
      <c r="AC108" s="115">
        <v>0</v>
      </c>
      <c r="AD108" s="115">
        <v>0</v>
      </c>
    </row>
    <row r="109" spans="1:30" ht="20" customHeight="1" x14ac:dyDescent="0.4">
      <c r="A109" s="105">
        <v>98</v>
      </c>
      <c r="B109" s="114" t="s">
        <v>489</v>
      </c>
      <c r="C109" s="115">
        <v>27</v>
      </c>
      <c r="D109" s="115">
        <v>12</v>
      </c>
      <c r="E109" s="115">
        <v>15</v>
      </c>
      <c r="F109" s="115">
        <v>1</v>
      </c>
      <c r="G109" s="115">
        <v>0</v>
      </c>
      <c r="H109" s="115">
        <v>1</v>
      </c>
      <c r="I109" s="115">
        <v>0</v>
      </c>
      <c r="J109" s="115">
        <v>0</v>
      </c>
      <c r="K109" s="115">
        <v>21</v>
      </c>
      <c r="L109" s="120" t="s">
        <v>397</v>
      </c>
      <c r="M109" s="115">
        <v>1</v>
      </c>
      <c r="N109" s="115">
        <v>0</v>
      </c>
      <c r="O109" s="115">
        <v>0</v>
      </c>
      <c r="P109" s="115">
        <v>3</v>
      </c>
      <c r="Q109" s="115">
        <v>4</v>
      </c>
      <c r="R109" s="115">
        <v>0</v>
      </c>
      <c r="S109" s="115">
        <v>4</v>
      </c>
      <c r="T109" s="115">
        <v>1</v>
      </c>
      <c r="U109" s="120" t="s">
        <v>548</v>
      </c>
      <c r="V109" s="115">
        <v>0</v>
      </c>
      <c r="W109" s="115">
        <v>3</v>
      </c>
      <c r="X109" s="115">
        <v>0</v>
      </c>
      <c r="Y109" s="115">
        <v>31</v>
      </c>
      <c r="Z109" s="115">
        <v>12</v>
      </c>
      <c r="AA109" s="115">
        <v>19</v>
      </c>
      <c r="AB109" s="115">
        <v>3</v>
      </c>
      <c r="AC109" s="115">
        <v>1</v>
      </c>
      <c r="AD109" s="115">
        <v>1</v>
      </c>
    </row>
    <row r="110" spans="1:30" ht="20" customHeight="1" x14ac:dyDescent="0.4">
      <c r="A110" s="105">
        <v>99</v>
      </c>
      <c r="B110" s="114" t="s">
        <v>490</v>
      </c>
      <c r="C110" s="115">
        <v>29</v>
      </c>
      <c r="D110" s="115">
        <v>15</v>
      </c>
      <c r="E110" s="115">
        <v>14</v>
      </c>
      <c r="F110" s="115">
        <v>2</v>
      </c>
      <c r="G110" s="115">
        <v>0</v>
      </c>
      <c r="H110" s="115">
        <v>1</v>
      </c>
      <c r="I110" s="115">
        <v>0</v>
      </c>
      <c r="J110" s="115">
        <v>1</v>
      </c>
      <c r="K110" s="115">
        <v>20</v>
      </c>
      <c r="L110" s="120" t="s">
        <v>397</v>
      </c>
      <c r="M110" s="115">
        <v>1</v>
      </c>
      <c r="N110" s="115">
        <v>0</v>
      </c>
      <c r="O110" s="115">
        <v>0</v>
      </c>
      <c r="P110" s="115">
        <v>4</v>
      </c>
      <c r="Q110" s="115">
        <v>3</v>
      </c>
      <c r="R110" s="115">
        <v>0</v>
      </c>
      <c r="S110" s="115">
        <v>3</v>
      </c>
      <c r="T110" s="115">
        <v>1</v>
      </c>
      <c r="U110" s="120" t="s">
        <v>397</v>
      </c>
      <c r="V110" s="115">
        <v>0</v>
      </c>
      <c r="W110" s="115">
        <v>2</v>
      </c>
      <c r="X110" s="115">
        <v>0</v>
      </c>
      <c r="Y110" s="115">
        <v>32</v>
      </c>
      <c r="Z110" s="115">
        <v>15</v>
      </c>
      <c r="AA110" s="115">
        <v>17</v>
      </c>
      <c r="AB110" s="115">
        <v>3</v>
      </c>
      <c r="AC110" s="115">
        <v>1</v>
      </c>
      <c r="AD110" s="115">
        <v>1</v>
      </c>
    </row>
    <row r="111" spans="1:30" ht="20" customHeight="1" x14ac:dyDescent="0.4">
      <c r="A111" s="105">
        <v>100</v>
      </c>
      <c r="B111" s="114" t="s">
        <v>491</v>
      </c>
      <c r="C111" s="115">
        <v>32</v>
      </c>
      <c r="D111" s="115">
        <v>13</v>
      </c>
      <c r="E111" s="115">
        <v>19</v>
      </c>
      <c r="F111" s="115">
        <v>1</v>
      </c>
      <c r="G111" s="115">
        <v>0</v>
      </c>
      <c r="H111" s="115">
        <v>1</v>
      </c>
      <c r="I111" s="115">
        <v>1</v>
      </c>
      <c r="J111" s="115">
        <v>0</v>
      </c>
      <c r="K111" s="115">
        <v>24</v>
      </c>
      <c r="L111" s="120" t="s">
        <v>397</v>
      </c>
      <c r="M111" s="115">
        <v>1</v>
      </c>
      <c r="N111" s="115">
        <v>0</v>
      </c>
      <c r="O111" s="115">
        <v>1</v>
      </c>
      <c r="P111" s="115">
        <v>3</v>
      </c>
      <c r="Q111" s="115">
        <v>2</v>
      </c>
      <c r="R111" s="115">
        <v>0</v>
      </c>
      <c r="S111" s="115">
        <v>2</v>
      </c>
      <c r="T111" s="115">
        <v>2</v>
      </c>
      <c r="U111" s="120" t="s">
        <v>397</v>
      </c>
      <c r="V111" s="115">
        <v>0</v>
      </c>
      <c r="W111" s="115">
        <v>0</v>
      </c>
      <c r="X111" s="115">
        <v>0</v>
      </c>
      <c r="Y111" s="115">
        <v>34</v>
      </c>
      <c r="Z111" s="115">
        <v>13</v>
      </c>
      <c r="AA111" s="115">
        <v>21</v>
      </c>
      <c r="AB111" s="115">
        <v>3</v>
      </c>
      <c r="AC111" s="115">
        <v>1</v>
      </c>
      <c r="AD111" s="115">
        <v>1</v>
      </c>
    </row>
    <row r="112" spans="1:30" ht="20" customHeight="1" x14ac:dyDescent="0.4">
      <c r="A112" s="105">
        <v>101</v>
      </c>
      <c r="B112" s="114" t="s">
        <v>751</v>
      </c>
      <c r="C112" s="115">
        <v>32</v>
      </c>
      <c r="D112" s="115">
        <v>9</v>
      </c>
      <c r="E112" s="115">
        <v>23</v>
      </c>
      <c r="F112" s="115">
        <v>1</v>
      </c>
      <c r="G112" s="115">
        <v>0</v>
      </c>
      <c r="H112" s="115">
        <v>1</v>
      </c>
      <c r="I112" s="115">
        <v>1</v>
      </c>
      <c r="J112" s="115">
        <v>0</v>
      </c>
      <c r="K112" s="115">
        <v>23</v>
      </c>
      <c r="L112" s="120" t="s">
        <v>397</v>
      </c>
      <c r="M112" s="115">
        <v>1</v>
      </c>
      <c r="N112" s="115">
        <v>0</v>
      </c>
      <c r="O112" s="115">
        <v>0</v>
      </c>
      <c r="P112" s="115">
        <v>5</v>
      </c>
      <c r="Q112" s="115">
        <v>3</v>
      </c>
      <c r="R112" s="115">
        <v>0</v>
      </c>
      <c r="S112" s="115">
        <v>3</v>
      </c>
      <c r="T112" s="115">
        <v>1</v>
      </c>
      <c r="U112" s="120" t="s">
        <v>548</v>
      </c>
      <c r="V112" s="115">
        <v>0</v>
      </c>
      <c r="W112" s="115">
        <v>2</v>
      </c>
      <c r="X112" s="115">
        <v>0</v>
      </c>
      <c r="Y112" s="115">
        <v>35</v>
      </c>
      <c r="Z112" s="115">
        <v>9</v>
      </c>
      <c r="AA112" s="115">
        <v>26</v>
      </c>
      <c r="AB112" s="115">
        <v>3</v>
      </c>
      <c r="AC112" s="115">
        <v>1</v>
      </c>
      <c r="AD112" s="115">
        <v>1</v>
      </c>
    </row>
    <row r="113" spans="1:30" ht="20" customHeight="1" x14ac:dyDescent="0.4">
      <c r="A113" s="105">
        <v>102</v>
      </c>
      <c r="B113" s="114" t="s">
        <v>492</v>
      </c>
      <c r="C113" s="115">
        <v>36</v>
      </c>
      <c r="D113" s="115">
        <v>12</v>
      </c>
      <c r="E113" s="115">
        <v>24</v>
      </c>
      <c r="F113" s="115">
        <v>1</v>
      </c>
      <c r="G113" s="115">
        <v>0</v>
      </c>
      <c r="H113" s="115">
        <v>1</v>
      </c>
      <c r="I113" s="115">
        <v>1</v>
      </c>
      <c r="J113" s="115">
        <v>0</v>
      </c>
      <c r="K113" s="115">
        <v>26</v>
      </c>
      <c r="L113" s="120" t="s">
        <v>548</v>
      </c>
      <c r="M113" s="115">
        <v>1</v>
      </c>
      <c r="N113" s="115">
        <v>0</v>
      </c>
      <c r="O113" s="115">
        <v>1</v>
      </c>
      <c r="P113" s="115">
        <v>5</v>
      </c>
      <c r="Q113" s="115">
        <v>1</v>
      </c>
      <c r="R113" s="115">
        <v>0</v>
      </c>
      <c r="S113" s="115">
        <v>1</v>
      </c>
      <c r="T113" s="115">
        <v>1</v>
      </c>
      <c r="U113" s="120" t="s">
        <v>548</v>
      </c>
      <c r="V113" s="115">
        <v>0</v>
      </c>
      <c r="W113" s="115">
        <v>0</v>
      </c>
      <c r="X113" s="115">
        <v>0</v>
      </c>
      <c r="Y113" s="115">
        <v>37</v>
      </c>
      <c r="Z113" s="115">
        <v>12</v>
      </c>
      <c r="AA113" s="115">
        <v>25</v>
      </c>
      <c r="AB113" s="115">
        <v>3</v>
      </c>
      <c r="AC113" s="115">
        <v>1</v>
      </c>
      <c r="AD113" s="115">
        <v>1</v>
      </c>
    </row>
    <row r="114" spans="1:30" ht="20" customHeight="1" x14ac:dyDescent="0.4">
      <c r="A114" s="105">
        <v>103</v>
      </c>
      <c r="B114" s="114" t="s">
        <v>493</v>
      </c>
      <c r="C114" s="115">
        <v>31</v>
      </c>
      <c r="D114" s="115">
        <v>9</v>
      </c>
      <c r="E114" s="115">
        <v>22</v>
      </c>
      <c r="F114" s="115">
        <v>1</v>
      </c>
      <c r="G114" s="115">
        <v>0</v>
      </c>
      <c r="H114" s="115">
        <v>1</v>
      </c>
      <c r="I114" s="115">
        <v>1</v>
      </c>
      <c r="J114" s="115">
        <v>1</v>
      </c>
      <c r="K114" s="115">
        <v>22</v>
      </c>
      <c r="L114" s="120" t="s">
        <v>397</v>
      </c>
      <c r="M114" s="115">
        <v>2</v>
      </c>
      <c r="N114" s="115">
        <v>0</v>
      </c>
      <c r="O114" s="115">
        <v>1</v>
      </c>
      <c r="P114" s="115">
        <v>2</v>
      </c>
      <c r="Q114" s="115">
        <v>1</v>
      </c>
      <c r="R114" s="115">
        <v>0</v>
      </c>
      <c r="S114" s="115">
        <v>1</v>
      </c>
      <c r="T114" s="115">
        <v>1</v>
      </c>
      <c r="U114" s="120" t="s">
        <v>548</v>
      </c>
      <c r="V114" s="115">
        <v>0</v>
      </c>
      <c r="W114" s="115">
        <v>0</v>
      </c>
      <c r="X114" s="115">
        <v>0</v>
      </c>
      <c r="Y114" s="115">
        <v>32</v>
      </c>
      <c r="Z114" s="115">
        <v>9</v>
      </c>
      <c r="AA114" s="115">
        <v>23</v>
      </c>
      <c r="AB114" s="115">
        <v>3</v>
      </c>
      <c r="AC114" s="115">
        <v>1</v>
      </c>
      <c r="AD114" s="115">
        <v>1</v>
      </c>
    </row>
    <row r="115" spans="1:30" ht="20" customHeight="1" x14ac:dyDescent="0.4">
      <c r="A115" s="105">
        <v>104</v>
      </c>
      <c r="B115" s="114" t="s">
        <v>494</v>
      </c>
      <c r="C115" s="115">
        <v>30</v>
      </c>
      <c r="D115" s="115">
        <v>11</v>
      </c>
      <c r="E115" s="115">
        <v>19</v>
      </c>
      <c r="F115" s="115">
        <v>1</v>
      </c>
      <c r="G115" s="115">
        <v>0</v>
      </c>
      <c r="H115" s="115">
        <v>1</v>
      </c>
      <c r="I115" s="115">
        <v>1</v>
      </c>
      <c r="J115" s="115">
        <v>0</v>
      </c>
      <c r="K115" s="115">
        <v>25</v>
      </c>
      <c r="L115" s="120" t="s">
        <v>397</v>
      </c>
      <c r="M115" s="115">
        <v>1</v>
      </c>
      <c r="N115" s="115">
        <v>0</v>
      </c>
      <c r="O115" s="115">
        <v>1</v>
      </c>
      <c r="P115" s="115">
        <v>0</v>
      </c>
      <c r="Q115" s="115">
        <v>3</v>
      </c>
      <c r="R115" s="115">
        <v>0</v>
      </c>
      <c r="S115" s="115">
        <v>3</v>
      </c>
      <c r="T115" s="115">
        <v>1</v>
      </c>
      <c r="U115" s="120" t="s">
        <v>548</v>
      </c>
      <c r="V115" s="115">
        <v>0</v>
      </c>
      <c r="W115" s="115">
        <v>2</v>
      </c>
      <c r="X115" s="115">
        <v>0</v>
      </c>
      <c r="Y115" s="115">
        <v>33</v>
      </c>
      <c r="Z115" s="115">
        <v>11</v>
      </c>
      <c r="AA115" s="115">
        <v>22</v>
      </c>
      <c r="AB115" s="115">
        <v>3</v>
      </c>
      <c r="AC115" s="115">
        <v>1</v>
      </c>
      <c r="AD115" s="115">
        <v>1</v>
      </c>
    </row>
    <row r="116" spans="1:30" ht="20" customHeight="1" x14ac:dyDescent="0.4">
      <c r="A116" s="105">
        <v>105</v>
      </c>
      <c r="B116" s="114" t="s">
        <v>495</v>
      </c>
      <c r="C116" s="115">
        <v>15</v>
      </c>
      <c r="D116" s="115">
        <v>11</v>
      </c>
      <c r="E116" s="115">
        <v>4</v>
      </c>
      <c r="F116" s="115">
        <v>1</v>
      </c>
      <c r="G116" s="115">
        <v>0</v>
      </c>
      <c r="H116" s="115">
        <v>1</v>
      </c>
      <c r="I116" s="115">
        <v>1</v>
      </c>
      <c r="J116" s="115">
        <v>0</v>
      </c>
      <c r="K116" s="115">
        <v>10</v>
      </c>
      <c r="L116" s="120" t="s">
        <v>548</v>
      </c>
      <c r="M116" s="115">
        <v>1</v>
      </c>
      <c r="N116" s="115">
        <v>0</v>
      </c>
      <c r="O116" s="115">
        <v>0</v>
      </c>
      <c r="P116" s="115">
        <v>1</v>
      </c>
      <c r="Q116" s="115">
        <v>4</v>
      </c>
      <c r="R116" s="115">
        <v>0</v>
      </c>
      <c r="S116" s="115">
        <v>4</v>
      </c>
      <c r="T116" s="115">
        <v>1</v>
      </c>
      <c r="U116" s="120" t="s">
        <v>397</v>
      </c>
      <c r="V116" s="115">
        <v>0</v>
      </c>
      <c r="W116" s="115">
        <v>3</v>
      </c>
      <c r="X116" s="115">
        <v>0</v>
      </c>
      <c r="Y116" s="115">
        <v>19</v>
      </c>
      <c r="Z116" s="115">
        <v>11</v>
      </c>
      <c r="AA116" s="115">
        <v>8</v>
      </c>
      <c r="AB116" s="115">
        <v>3</v>
      </c>
      <c r="AC116" s="115">
        <v>1</v>
      </c>
      <c r="AD116" s="115">
        <v>1</v>
      </c>
    </row>
    <row r="117" spans="1:30" ht="20" customHeight="1" x14ac:dyDescent="0.4">
      <c r="A117" s="105">
        <v>106</v>
      </c>
      <c r="B117" s="114" t="s">
        <v>496</v>
      </c>
      <c r="C117" s="115">
        <v>32</v>
      </c>
      <c r="D117" s="115">
        <v>7</v>
      </c>
      <c r="E117" s="115">
        <v>25</v>
      </c>
      <c r="F117" s="115">
        <v>1</v>
      </c>
      <c r="G117" s="115">
        <v>0</v>
      </c>
      <c r="H117" s="115">
        <v>1</v>
      </c>
      <c r="I117" s="115">
        <v>1</v>
      </c>
      <c r="J117" s="115">
        <v>0</v>
      </c>
      <c r="K117" s="115">
        <v>24</v>
      </c>
      <c r="L117" s="120" t="s">
        <v>397</v>
      </c>
      <c r="M117" s="115">
        <v>1</v>
      </c>
      <c r="N117" s="115">
        <v>0</v>
      </c>
      <c r="O117" s="115">
        <v>0</v>
      </c>
      <c r="P117" s="115">
        <v>4</v>
      </c>
      <c r="Q117" s="115">
        <v>3</v>
      </c>
      <c r="R117" s="115">
        <v>1</v>
      </c>
      <c r="S117" s="115">
        <v>2</v>
      </c>
      <c r="T117" s="115">
        <v>1</v>
      </c>
      <c r="U117" s="120" t="s">
        <v>397</v>
      </c>
      <c r="V117" s="115">
        <v>0</v>
      </c>
      <c r="W117" s="115">
        <v>2</v>
      </c>
      <c r="X117" s="115">
        <v>0</v>
      </c>
      <c r="Y117" s="115">
        <v>35</v>
      </c>
      <c r="Z117" s="115">
        <v>8</v>
      </c>
      <c r="AA117" s="115">
        <v>27</v>
      </c>
      <c r="AB117" s="115">
        <v>3</v>
      </c>
      <c r="AC117" s="115">
        <v>1</v>
      </c>
      <c r="AD117" s="115">
        <v>1</v>
      </c>
    </row>
    <row r="118" spans="1:30" ht="20" customHeight="1" x14ac:dyDescent="0.4">
      <c r="A118" s="105">
        <v>107</v>
      </c>
      <c r="B118" s="114" t="s">
        <v>497</v>
      </c>
      <c r="C118" s="115">
        <v>21</v>
      </c>
      <c r="D118" s="115">
        <v>7</v>
      </c>
      <c r="E118" s="115">
        <v>14</v>
      </c>
      <c r="F118" s="115">
        <v>1</v>
      </c>
      <c r="G118" s="115">
        <v>0</v>
      </c>
      <c r="H118" s="115">
        <v>1</v>
      </c>
      <c r="I118" s="115">
        <v>1</v>
      </c>
      <c r="J118" s="115">
        <v>0</v>
      </c>
      <c r="K118" s="115">
        <v>15</v>
      </c>
      <c r="L118" s="120" t="s">
        <v>397</v>
      </c>
      <c r="M118" s="115">
        <v>1</v>
      </c>
      <c r="N118" s="115">
        <v>0</v>
      </c>
      <c r="O118" s="115">
        <v>0</v>
      </c>
      <c r="P118" s="115">
        <v>2</v>
      </c>
      <c r="Q118" s="115">
        <v>10</v>
      </c>
      <c r="R118" s="115">
        <v>9</v>
      </c>
      <c r="S118" s="115">
        <v>1</v>
      </c>
      <c r="T118" s="115">
        <v>1</v>
      </c>
      <c r="U118" s="120" t="s">
        <v>548</v>
      </c>
      <c r="V118" s="115">
        <v>0</v>
      </c>
      <c r="W118" s="115">
        <v>1</v>
      </c>
      <c r="X118" s="115">
        <v>8</v>
      </c>
      <c r="Y118" s="115">
        <v>31</v>
      </c>
      <c r="Z118" s="115">
        <v>16</v>
      </c>
      <c r="AA118" s="115">
        <v>15</v>
      </c>
      <c r="AB118" s="115">
        <v>3</v>
      </c>
      <c r="AC118" s="115">
        <v>1</v>
      </c>
      <c r="AD118" s="115">
        <v>1</v>
      </c>
    </row>
    <row r="119" spans="1:30" ht="20" customHeight="1" x14ac:dyDescent="0.4">
      <c r="A119" s="105">
        <v>108</v>
      </c>
      <c r="B119" s="114" t="s">
        <v>752</v>
      </c>
      <c r="C119" s="115">
        <v>33</v>
      </c>
      <c r="D119" s="115">
        <v>9</v>
      </c>
      <c r="E119" s="115">
        <v>24</v>
      </c>
      <c r="F119" s="115">
        <v>1</v>
      </c>
      <c r="G119" s="115">
        <v>0</v>
      </c>
      <c r="H119" s="115">
        <v>1</v>
      </c>
      <c r="I119" s="115">
        <v>0</v>
      </c>
      <c r="J119" s="115">
        <v>0</v>
      </c>
      <c r="K119" s="115">
        <v>27</v>
      </c>
      <c r="L119" s="120" t="s">
        <v>548</v>
      </c>
      <c r="M119" s="115">
        <v>1</v>
      </c>
      <c r="N119" s="115">
        <v>0</v>
      </c>
      <c r="O119" s="115">
        <v>0</v>
      </c>
      <c r="P119" s="115">
        <v>3</v>
      </c>
      <c r="Q119" s="115">
        <v>3</v>
      </c>
      <c r="R119" s="115">
        <v>0</v>
      </c>
      <c r="S119" s="115">
        <v>3</v>
      </c>
      <c r="T119" s="115">
        <v>1</v>
      </c>
      <c r="U119" s="120" t="s">
        <v>548</v>
      </c>
      <c r="V119" s="115">
        <v>0</v>
      </c>
      <c r="W119" s="115">
        <v>2</v>
      </c>
      <c r="X119" s="115">
        <v>0</v>
      </c>
      <c r="Y119" s="115">
        <v>36</v>
      </c>
      <c r="Z119" s="115">
        <v>9</v>
      </c>
      <c r="AA119" s="115">
        <v>27</v>
      </c>
      <c r="AB119" s="115">
        <v>3</v>
      </c>
      <c r="AC119" s="115">
        <v>1</v>
      </c>
      <c r="AD119" s="115">
        <v>1</v>
      </c>
    </row>
    <row r="120" spans="1:30" ht="20" customHeight="1" x14ac:dyDescent="0.4">
      <c r="A120" s="105">
        <v>109</v>
      </c>
      <c r="B120" s="114" t="s">
        <v>498</v>
      </c>
      <c r="C120" s="115">
        <v>22</v>
      </c>
      <c r="D120" s="115">
        <v>9</v>
      </c>
      <c r="E120" s="115">
        <v>13</v>
      </c>
      <c r="F120" s="115">
        <v>1</v>
      </c>
      <c r="G120" s="115">
        <v>0</v>
      </c>
      <c r="H120" s="115">
        <v>1</v>
      </c>
      <c r="I120" s="115">
        <v>1</v>
      </c>
      <c r="J120" s="115">
        <v>0</v>
      </c>
      <c r="K120" s="115">
        <v>15</v>
      </c>
      <c r="L120" s="120" t="s">
        <v>548</v>
      </c>
      <c r="M120" s="115">
        <v>1</v>
      </c>
      <c r="N120" s="115">
        <v>0</v>
      </c>
      <c r="O120" s="115">
        <v>1</v>
      </c>
      <c r="P120" s="115">
        <v>2</v>
      </c>
      <c r="Q120" s="115">
        <v>1</v>
      </c>
      <c r="R120" s="115">
        <v>0</v>
      </c>
      <c r="S120" s="115">
        <v>1</v>
      </c>
      <c r="T120" s="115">
        <v>1</v>
      </c>
      <c r="U120" s="120" t="s">
        <v>548</v>
      </c>
      <c r="V120" s="115">
        <v>0</v>
      </c>
      <c r="W120" s="115">
        <v>0</v>
      </c>
      <c r="X120" s="115">
        <v>0</v>
      </c>
      <c r="Y120" s="115">
        <v>23</v>
      </c>
      <c r="Z120" s="115">
        <v>9</v>
      </c>
      <c r="AA120" s="115">
        <v>14</v>
      </c>
      <c r="AB120" s="115">
        <v>3</v>
      </c>
      <c r="AC120" s="115">
        <v>1</v>
      </c>
      <c r="AD120" s="115">
        <v>1</v>
      </c>
    </row>
    <row r="121" spans="1:30" ht="20" customHeight="1" x14ac:dyDescent="0.4">
      <c r="A121" s="105">
        <v>110</v>
      </c>
      <c r="B121" s="114" t="s">
        <v>753</v>
      </c>
      <c r="C121" s="115">
        <v>34</v>
      </c>
      <c r="D121" s="115">
        <v>13</v>
      </c>
      <c r="E121" s="115">
        <v>21</v>
      </c>
      <c r="F121" s="115">
        <v>1</v>
      </c>
      <c r="G121" s="115">
        <v>0</v>
      </c>
      <c r="H121" s="115">
        <v>1</v>
      </c>
      <c r="I121" s="115">
        <v>1</v>
      </c>
      <c r="J121" s="115">
        <v>0</v>
      </c>
      <c r="K121" s="115">
        <v>29</v>
      </c>
      <c r="L121" s="120" t="s">
        <v>397</v>
      </c>
      <c r="M121" s="115">
        <v>1</v>
      </c>
      <c r="N121" s="115">
        <v>0</v>
      </c>
      <c r="O121" s="115">
        <v>0</v>
      </c>
      <c r="P121" s="115">
        <v>1</v>
      </c>
      <c r="Q121" s="115">
        <v>5</v>
      </c>
      <c r="R121" s="115">
        <v>1</v>
      </c>
      <c r="S121" s="115">
        <v>4</v>
      </c>
      <c r="T121" s="115">
        <v>2</v>
      </c>
      <c r="U121" s="120" t="s">
        <v>397</v>
      </c>
      <c r="V121" s="115">
        <v>0</v>
      </c>
      <c r="W121" s="115">
        <v>3</v>
      </c>
      <c r="X121" s="115">
        <v>0</v>
      </c>
      <c r="Y121" s="115">
        <v>39</v>
      </c>
      <c r="Z121" s="115">
        <v>14</v>
      </c>
      <c r="AA121" s="115">
        <v>25</v>
      </c>
      <c r="AB121" s="115">
        <v>3</v>
      </c>
      <c r="AC121" s="115">
        <v>1</v>
      </c>
      <c r="AD121" s="115">
        <v>1</v>
      </c>
    </row>
    <row r="122" spans="1:30" ht="20" customHeight="1" x14ac:dyDescent="0.4">
      <c r="A122" s="105">
        <v>111</v>
      </c>
      <c r="B122" s="114" t="s">
        <v>499</v>
      </c>
      <c r="C122" s="115">
        <v>26</v>
      </c>
      <c r="D122" s="115">
        <v>13</v>
      </c>
      <c r="E122" s="115">
        <v>13</v>
      </c>
      <c r="F122" s="115">
        <v>1</v>
      </c>
      <c r="G122" s="115">
        <v>0</v>
      </c>
      <c r="H122" s="115">
        <v>1</v>
      </c>
      <c r="I122" s="115">
        <v>1</v>
      </c>
      <c r="J122" s="115">
        <v>0</v>
      </c>
      <c r="K122" s="115">
        <v>19</v>
      </c>
      <c r="L122" s="120" t="s">
        <v>548</v>
      </c>
      <c r="M122" s="115">
        <v>1</v>
      </c>
      <c r="N122" s="115">
        <v>0</v>
      </c>
      <c r="O122" s="115">
        <v>0</v>
      </c>
      <c r="P122" s="115">
        <v>3</v>
      </c>
      <c r="Q122" s="115">
        <v>3</v>
      </c>
      <c r="R122" s="115">
        <v>1</v>
      </c>
      <c r="S122" s="115">
        <v>2</v>
      </c>
      <c r="T122" s="115">
        <v>1</v>
      </c>
      <c r="U122" s="120" t="s">
        <v>397</v>
      </c>
      <c r="V122" s="115">
        <v>0</v>
      </c>
      <c r="W122" s="115">
        <v>2</v>
      </c>
      <c r="X122" s="115">
        <v>0</v>
      </c>
      <c r="Y122" s="115">
        <v>29</v>
      </c>
      <c r="Z122" s="115">
        <v>14</v>
      </c>
      <c r="AA122" s="115">
        <v>15</v>
      </c>
      <c r="AB122" s="115">
        <v>3</v>
      </c>
      <c r="AC122" s="115">
        <v>1</v>
      </c>
      <c r="AD122" s="115">
        <v>1</v>
      </c>
    </row>
    <row r="123" spans="1:30" ht="20" customHeight="1" x14ac:dyDescent="0.4">
      <c r="A123" s="105">
        <v>112</v>
      </c>
      <c r="B123" s="114" t="s">
        <v>754</v>
      </c>
      <c r="C123" s="115">
        <v>27</v>
      </c>
      <c r="D123" s="115">
        <v>5</v>
      </c>
      <c r="E123" s="115">
        <v>22</v>
      </c>
      <c r="F123" s="115">
        <v>1</v>
      </c>
      <c r="G123" s="115">
        <v>0</v>
      </c>
      <c r="H123" s="115">
        <v>1</v>
      </c>
      <c r="I123" s="115">
        <v>1</v>
      </c>
      <c r="J123" s="115">
        <v>0</v>
      </c>
      <c r="K123" s="115">
        <v>21</v>
      </c>
      <c r="L123" s="120" t="s">
        <v>397</v>
      </c>
      <c r="M123" s="115">
        <v>1</v>
      </c>
      <c r="N123" s="115">
        <v>0</v>
      </c>
      <c r="O123" s="115">
        <v>1</v>
      </c>
      <c r="P123" s="115">
        <v>1</v>
      </c>
      <c r="Q123" s="115">
        <v>1</v>
      </c>
      <c r="R123" s="115">
        <v>0</v>
      </c>
      <c r="S123" s="115">
        <v>1</v>
      </c>
      <c r="T123" s="115">
        <v>1</v>
      </c>
      <c r="U123" s="120" t="s">
        <v>397</v>
      </c>
      <c r="V123" s="115">
        <v>0</v>
      </c>
      <c r="W123" s="115">
        <v>0</v>
      </c>
      <c r="X123" s="115">
        <v>0</v>
      </c>
      <c r="Y123" s="115">
        <v>28</v>
      </c>
      <c r="Z123" s="115">
        <v>5</v>
      </c>
      <c r="AA123" s="115">
        <v>23</v>
      </c>
      <c r="AB123" s="115">
        <v>3</v>
      </c>
      <c r="AC123" s="115">
        <v>1</v>
      </c>
      <c r="AD123" s="115">
        <v>1</v>
      </c>
    </row>
    <row r="124" spans="1:30" ht="20" customHeight="1" x14ac:dyDescent="0.4">
      <c r="A124" s="105">
        <v>113</v>
      </c>
      <c r="B124" s="114" t="s">
        <v>500</v>
      </c>
      <c r="C124" s="115">
        <v>25</v>
      </c>
      <c r="D124" s="115">
        <v>8</v>
      </c>
      <c r="E124" s="115">
        <v>17</v>
      </c>
      <c r="F124" s="115">
        <v>1</v>
      </c>
      <c r="G124" s="115">
        <v>0</v>
      </c>
      <c r="H124" s="115">
        <v>1</v>
      </c>
      <c r="I124" s="115">
        <v>0</v>
      </c>
      <c r="J124" s="115">
        <v>0</v>
      </c>
      <c r="K124" s="115">
        <v>16</v>
      </c>
      <c r="L124" s="120" t="s">
        <v>397</v>
      </c>
      <c r="M124" s="115">
        <v>1</v>
      </c>
      <c r="N124" s="115">
        <v>0</v>
      </c>
      <c r="O124" s="115">
        <v>1</v>
      </c>
      <c r="P124" s="115">
        <v>5</v>
      </c>
      <c r="Q124" s="115">
        <v>3</v>
      </c>
      <c r="R124" s="115">
        <v>1</v>
      </c>
      <c r="S124" s="115">
        <v>2</v>
      </c>
      <c r="T124" s="115">
        <v>1</v>
      </c>
      <c r="U124" s="120" t="s">
        <v>397</v>
      </c>
      <c r="V124" s="115">
        <v>0</v>
      </c>
      <c r="W124" s="115">
        <v>2</v>
      </c>
      <c r="X124" s="115">
        <v>0</v>
      </c>
      <c r="Y124" s="115">
        <v>28</v>
      </c>
      <c r="Z124" s="115">
        <v>9</v>
      </c>
      <c r="AA124" s="115">
        <v>19</v>
      </c>
      <c r="AB124" s="115">
        <v>3</v>
      </c>
      <c r="AC124" s="115">
        <v>1</v>
      </c>
      <c r="AD124" s="115">
        <v>1</v>
      </c>
    </row>
    <row r="125" spans="1:30" ht="20" customHeight="1" x14ac:dyDescent="0.4">
      <c r="A125" s="105">
        <v>114</v>
      </c>
      <c r="B125" s="114" t="s">
        <v>755</v>
      </c>
      <c r="C125" s="115">
        <v>16</v>
      </c>
      <c r="D125" s="115">
        <v>7</v>
      </c>
      <c r="E125" s="115">
        <v>9</v>
      </c>
      <c r="F125" s="115">
        <v>1</v>
      </c>
      <c r="G125" s="115">
        <v>0</v>
      </c>
      <c r="H125" s="115">
        <v>1</v>
      </c>
      <c r="I125" s="115">
        <v>1</v>
      </c>
      <c r="J125" s="115">
        <v>0</v>
      </c>
      <c r="K125" s="115">
        <v>12</v>
      </c>
      <c r="L125" s="120" t="s">
        <v>397</v>
      </c>
      <c r="M125" s="115">
        <v>1</v>
      </c>
      <c r="N125" s="115">
        <v>0</v>
      </c>
      <c r="O125" s="115">
        <v>0</v>
      </c>
      <c r="P125" s="115">
        <v>0</v>
      </c>
      <c r="Q125" s="115">
        <v>2</v>
      </c>
      <c r="R125" s="115">
        <v>0</v>
      </c>
      <c r="S125" s="115">
        <v>2</v>
      </c>
      <c r="T125" s="115">
        <v>1</v>
      </c>
      <c r="U125" s="120" t="s">
        <v>548</v>
      </c>
      <c r="V125" s="115">
        <v>0</v>
      </c>
      <c r="W125" s="115">
        <v>1</v>
      </c>
      <c r="X125" s="115">
        <v>0</v>
      </c>
      <c r="Y125" s="115">
        <v>18</v>
      </c>
      <c r="Z125" s="115">
        <v>7</v>
      </c>
      <c r="AA125" s="115">
        <v>11</v>
      </c>
      <c r="AB125" s="115">
        <v>3</v>
      </c>
      <c r="AC125" s="115">
        <v>1</v>
      </c>
      <c r="AD125" s="115">
        <v>1</v>
      </c>
    </row>
    <row r="126" spans="1:30" ht="20" customHeight="1" x14ac:dyDescent="0.4">
      <c r="A126" s="105">
        <v>115</v>
      </c>
      <c r="B126" s="114" t="s">
        <v>501</v>
      </c>
      <c r="C126" s="115">
        <v>27</v>
      </c>
      <c r="D126" s="115">
        <v>8</v>
      </c>
      <c r="E126" s="115">
        <v>19</v>
      </c>
      <c r="F126" s="115">
        <v>1</v>
      </c>
      <c r="G126" s="115">
        <v>0</v>
      </c>
      <c r="H126" s="115">
        <v>1</v>
      </c>
      <c r="I126" s="115">
        <v>1</v>
      </c>
      <c r="J126" s="115">
        <v>0</v>
      </c>
      <c r="K126" s="115">
        <v>21</v>
      </c>
      <c r="L126" s="120" t="s">
        <v>397</v>
      </c>
      <c r="M126" s="115">
        <v>0</v>
      </c>
      <c r="N126" s="115">
        <v>1</v>
      </c>
      <c r="O126" s="115">
        <v>1</v>
      </c>
      <c r="P126" s="115">
        <v>1</v>
      </c>
      <c r="Q126" s="115">
        <v>1</v>
      </c>
      <c r="R126" s="115">
        <v>0</v>
      </c>
      <c r="S126" s="115">
        <v>1</v>
      </c>
      <c r="T126" s="115">
        <v>1</v>
      </c>
      <c r="U126" s="120" t="s">
        <v>548</v>
      </c>
      <c r="V126" s="115">
        <v>0</v>
      </c>
      <c r="W126" s="115">
        <v>0</v>
      </c>
      <c r="X126" s="115">
        <v>0</v>
      </c>
      <c r="Y126" s="115">
        <v>28</v>
      </c>
      <c r="Z126" s="115">
        <v>8</v>
      </c>
      <c r="AA126" s="115">
        <v>20</v>
      </c>
      <c r="AB126" s="115">
        <v>3</v>
      </c>
      <c r="AC126" s="115">
        <v>1</v>
      </c>
      <c r="AD126" s="115">
        <v>1</v>
      </c>
    </row>
    <row r="127" spans="1:30" ht="20" customHeight="1" x14ac:dyDescent="0.4">
      <c r="A127" s="105">
        <v>116</v>
      </c>
      <c r="B127" s="114" t="s">
        <v>502</v>
      </c>
      <c r="C127" s="115">
        <v>24</v>
      </c>
      <c r="D127" s="115">
        <v>7</v>
      </c>
      <c r="E127" s="115">
        <v>17</v>
      </c>
      <c r="F127" s="115">
        <v>1</v>
      </c>
      <c r="G127" s="115">
        <v>0</v>
      </c>
      <c r="H127" s="115">
        <v>1</v>
      </c>
      <c r="I127" s="115">
        <v>0</v>
      </c>
      <c r="J127" s="115">
        <v>0</v>
      </c>
      <c r="K127" s="115">
        <v>17</v>
      </c>
      <c r="L127" s="120" t="s">
        <v>397</v>
      </c>
      <c r="M127" s="115">
        <v>1</v>
      </c>
      <c r="N127" s="115">
        <v>0</v>
      </c>
      <c r="O127" s="115">
        <v>1</v>
      </c>
      <c r="P127" s="115">
        <v>3</v>
      </c>
      <c r="Q127" s="115">
        <v>3</v>
      </c>
      <c r="R127" s="115">
        <v>1</v>
      </c>
      <c r="S127" s="115">
        <v>2</v>
      </c>
      <c r="T127" s="115">
        <v>1</v>
      </c>
      <c r="U127" s="120" t="s">
        <v>397</v>
      </c>
      <c r="V127" s="115">
        <v>0</v>
      </c>
      <c r="W127" s="115">
        <v>2</v>
      </c>
      <c r="X127" s="115">
        <v>0</v>
      </c>
      <c r="Y127" s="115">
        <v>27</v>
      </c>
      <c r="Z127" s="115">
        <v>8</v>
      </c>
      <c r="AA127" s="115">
        <v>19</v>
      </c>
      <c r="AB127" s="115">
        <v>3</v>
      </c>
      <c r="AC127" s="115">
        <v>1</v>
      </c>
      <c r="AD127" s="115">
        <v>1</v>
      </c>
    </row>
    <row r="128" spans="1:30" ht="20" customHeight="1" x14ac:dyDescent="0.4">
      <c r="A128" s="105">
        <v>117</v>
      </c>
      <c r="B128" s="114" t="s">
        <v>503</v>
      </c>
      <c r="C128" s="115">
        <v>31</v>
      </c>
      <c r="D128" s="115">
        <v>7</v>
      </c>
      <c r="E128" s="115">
        <v>24</v>
      </c>
      <c r="F128" s="115">
        <v>1</v>
      </c>
      <c r="G128" s="115">
        <v>0</v>
      </c>
      <c r="H128" s="115">
        <v>1</v>
      </c>
      <c r="I128" s="115">
        <v>1</v>
      </c>
      <c r="J128" s="115">
        <v>0</v>
      </c>
      <c r="K128" s="115">
        <v>23</v>
      </c>
      <c r="L128" s="120" t="s">
        <v>397</v>
      </c>
      <c r="M128" s="115">
        <v>1</v>
      </c>
      <c r="N128" s="115">
        <v>0</v>
      </c>
      <c r="O128" s="115">
        <v>1</v>
      </c>
      <c r="P128" s="115">
        <v>3</v>
      </c>
      <c r="Q128" s="115">
        <v>1</v>
      </c>
      <c r="R128" s="115">
        <v>0</v>
      </c>
      <c r="S128" s="115">
        <v>1</v>
      </c>
      <c r="T128" s="115">
        <v>1</v>
      </c>
      <c r="U128" s="120" t="s">
        <v>397</v>
      </c>
      <c r="V128" s="115">
        <v>0</v>
      </c>
      <c r="W128" s="115">
        <v>0</v>
      </c>
      <c r="X128" s="115">
        <v>0</v>
      </c>
      <c r="Y128" s="115">
        <v>32</v>
      </c>
      <c r="Z128" s="115">
        <v>7</v>
      </c>
      <c r="AA128" s="115">
        <v>25</v>
      </c>
      <c r="AB128" s="115">
        <v>3</v>
      </c>
      <c r="AC128" s="115">
        <v>1</v>
      </c>
      <c r="AD128" s="115">
        <v>1</v>
      </c>
    </row>
    <row r="129" spans="1:30" ht="20" customHeight="1" x14ac:dyDescent="0.4">
      <c r="A129" s="105">
        <v>118</v>
      </c>
      <c r="B129" s="114" t="s">
        <v>504</v>
      </c>
      <c r="C129" s="115">
        <v>33</v>
      </c>
      <c r="D129" s="115">
        <v>11</v>
      </c>
      <c r="E129" s="115">
        <v>22</v>
      </c>
      <c r="F129" s="115">
        <v>1</v>
      </c>
      <c r="G129" s="115">
        <v>0</v>
      </c>
      <c r="H129" s="115">
        <v>1</v>
      </c>
      <c r="I129" s="115">
        <v>1</v>
      </c>
      <c r="J129" s="115">
        <v>0</v>
      </c>
      <c r="K129" s="115">
        <v>25</v>
      </c>
      <c r="L129" s="120" t="s">
        <v>548</v>
      </c>
      <c r="M129" s="115">
        <v>1</v>
      </c>
      <c r="N129" s="115">
        <v>0</v>
      </c>
      <c r="O129" s="115">
        <v>0</v>
      </c>
      <c r="P129" s="115">
        <v>4</v>
      </c>
      <c r="Q129" s="115">
        <v>3</v>
      </c>
      <c r="R129" s="115">
        <v>0</v>
      </c>
      <c r="S129" s="115">
        <v>3</v>
      </c>
      <c r="T129" s="115">
        <v>1</v>
      </c>
      <c r="U129" s="120" t="s">
        <v>548</v>
      </c>
      <c r="V129" s="115">
        <v>0</v>
      </c>
      <c r="W129" s="115">
        <v>2</v>
      </c>
      <c r="X129" s="115">
        <v>0</v>
      </c>
      <c r="Y129" s="115">
        <v>36</v>
      </c>
      <c r="Z129" s="115">
        <v>11</v>
      </c>
      <c r="AA129" s="115">
        <v>25</v>
      </c>
      <c r="AB129" s="115">
        <v>3</v>
      </c>
      <c r="AC129" s="115">
        <v>1</v>
      </c>
      <c r="AD129" s="115">
        <v>1</v>
      </c>
    </row>
    <row r="130" spans="1:30" ht="20" customHeight="1" x14ac:dyDescent="0.4">
      <c r="A130" s="105">
        <v>119</v>
      </c>
      <c r="B130" s="114" t="s">
        <v>505</v>
      </c>
      <c r="C130" s="115">
        <v>21</v>
      </c>
      <c r="D130" s="115">
        <v>8</v>
      </c>
      <c r="E130" s="115">
        <v>13</v>
      </c>
      <c r="F130" s="115">
        <v>1</v>
      </c>
      <c r="G130" s="115">
        <v>0</v>
      </c>
      <c r="H130" s="115">
        <v>1</v>
      </c>
      <c r="I130" s="115">
        <v>0</v>
      </c>
      <c r="J130" s="115">
        <v>0</v>
      </c>
      <c r="K130" s="115">
        <v>16</v>
      </c>
      <c r="L130" s="120" t="s">
        <v>397</v>
      </c>
      <c r="M130" s="115">
        <v>1</v>
      </c>
      <c r="N130" s="115">
        <v>0</v>
      </c>
      <c r="O130" s="115">
        <v>0</v>
      </c>
      <c r="P130" s="115">
        <v>2</v>
      </c>
      <c r="Q130" s="115">
        <v>3</v>
      </c>
      <c r="R130" s="115">
        <v>0</v>
      </c>
      <c r="S130" s="115">
        <v>3</v>
      </c>
      <c r="T130" s="115">
        <v>1</v>
      </c>
      <c r="U130" s="120" t="s">
        <v>397</v>
      </c>
      <c r="V130" s="115">
        <v>0</v>
      </c>
      <c r="W130" s="115">
        <v>2</v>
      </c>
      <c r="X130" s="115">
        <v>0</v>
      </c>
      <c r="Y130" s="115">
        <v>24</v>
      </c>
      <c r="Z130" s="115">
        <v>8</v>
      </c>
      <c r="AA130" s="115">
        <v>16</v>
      </c>
      <c r="AB130" s="115">
        <v>3</v>
      </c>
      <c r="AC130" s="115">
        <v>1</v>
      </c>
      <c r="AD130" s="115">
        <v>1</v>
      </c>
    </row>
    <row r="131" spans="1:30" ht="14" customHeight="1" x14ac:dyDescent="0.4">
      <c r="A131" s="121"/>
      <c r="B131" s="122"/>
      <c r="C131" s="123"/>
      <c r="D131" s="123"/>
      <c r="E131" s="123"/>
      <c r="F131" s="123"/>
      <c r="G131" s="123"/>
      <c r="H131" s="123"/>
      <c r="I131" s="123"/>
      <c r="J131" s="123"/>
      <c r="K131" s="123"/>
      <c r="L131" s="124"/>
      <c r="M131" s="123"/>
      <c r="N131" s="123"/>
      <c r="O131" s="123"/>
      <c r="P131" s="123"/>
      <c r="Q131" s="123"/>
      <c r="R131" s="123"/>
      <c r="S131" s="123"/>
      <c r="T131" s="123"/>
      <c r="U131" s="124"/>
      <c r="V131" s="123"/>
      <c r="W131" s="123"/>
      <c r="X131" s="123"/>
      <c r="Y131" s="123"/>
      <c r="Z131" s="123"/>
      <c r="AA131" s="123"/>
      <c r="AB131" s="123"/>
      <c r="AC131" s="123"/>
      <c r="AD131" s="123"/>
    </row>
    <row r="132" spans="1:30" ht="14" customHeight="1" x14ac:dyDescent="0.4">
      <c r="A132" s="119"/>
      <c r="B132" s="119"/>
      <c r="AD132" s="104" t="s">
        <v>402</v>
      </c>
    </row>
    <row r="133" spans="1:30" ht="20" customHeight="1" x14ac:dyDescent="0.4">
      <c r="A133" s="479" t="s">
        <v>403</v>
      </c>
      <c r="B133" s="478" t="s">
        <v>404</v>
      </c>
      <c r="C133" s="478" t="s">
        <v>372</v>
      </c>
      <c r="D133" s="478"/>
      <c r="E133" s="478"/>
      <c r="F133" s="478"/>
      <c r="G133" s="478"/>
      <c r="H133" s="478"/>
      <c r="I133" s="478"/>
      <c r="J133" s="478"/>
      <c r="K133" s="478"/>
      <c r="L133" s="478"/>
      <c r="M133" s="478"/>
      <c r="N133" s="478"/>
      <c r="O133" s="478"/>
      <c r="P133" s="478"/>
      <c r="Q133" s="478" t="s">
        <v>373</v>
      </c>
      <c r="R133" s="478"/>
      <c r="S133" s="478"/>
      <c r="T133" s="478"/>
      <c r="U133" s="478"/>
      <c r="V133" s="478"/>
      <c r="W133" s="478"/>
      <c r="X133" s="478"/>
      <c r="Y133" s="488" t="s">
        <v>374</v>
      </c>
      <c r="Z133" s="478"/>
      <c r="AA133" s="478"/>
      <c r="AB133" s="478" t="s">
        <v>375</v>
      </c>
      <c r="AC133" s="478"/>
      <c r="AD133" s="478"/>
    </row>
    <row r="134" spans="1:30" ht="40" customHeight="1" x14ac:dyDescent="0.4">
      <c r="A134" s="479"/>
      <c r="B134" s="478"/>
      <c r="C134" s="478" t="s">
        <v>376</v>
      </c>
      <c r="D134" s="478"/>
      <c r="E134" s="478"/>
      <c r="F134" s="479" t="s">
        <v>377</v>
      </c>
      <c r="G134" s="479" t="s">
        <v>378</v>
      </c>
      <c r="H134" s="479" t="s">
        <v>379</v>
      </c>
      <c r="I134" s="479" t="s">
        <v>380</v>
      </c>
      <c r="J134" s="479" t="s">
        <v>381</v>
      </c>
      <c r="K134" s="479" t="s">
        <v>382</v>
      </c>
      <c r="L134" s="479" t="s">
        <v>383</v>
      </c>
      <c r="M134" s="479" t="s">
        <v>384</v>
      </c>
      <c r="N134" s="479" t="s">
        <v>385</v>
      </c>
      <c r="O134" s="479" t="s">
        <v>386</v>
      </c>
      <c r="P134" s="479" t="s">
        <v>387</v>
      </c>
      <c r="Q134" s="478" t="s">
        <v>376</v>
      </c>
      <c r="R134" s="478"/>
      <c r="S134" s="478"/>
      <c r="T134" s="478" t="s">
        <v>388</v>
      </c>
      <c r="U134" s="478"/>
      <c r="V134" s="479" t="s">
        <v>389</v>
      </c>
      <c r="W134" s="479" t="s">
        <v>390</v>
      </c>
      <c r="X134" s="479" t="s">
        <v>391</v>
      </c>
      <c r="Y134" s="478"/>
      <c r="Z134" s="478"/>
      <c r="AA134" s="478"/>
      <c r="AB134" s="479" t="s">
        <v>392</v>
      </c>
      <c r="AC134" s="479" t="s">
        <v>393</v>
      </c>
      <c r="AD134" s="479" t="s">
        <v>394</v>
      </c>
    </row>
    <row r="135" spans="1:30" ht="20" customHeight="1" x14ac:dyDescent="0.4">
      <c r="A135" s="479"/>
      <c r="B135" s="478"/>
      <c r="C135" s="105" t="s">
        <v>75</v>
      </c>
      <c r="D135" s="105" t="s">
        <v>73</v>
      </c>
      <c r="E135" s="105" t="s">
        <v>74</v>
      </c>
      <c r="F135" s="479"/>
      <c r="G135" s="479"/>
      <c r="H135" s="479"/>
      <c r="I135" s="479"/>
      <c r="J135" s="479"/>
      <c r="K135" s="479"/>
      <c r="L135" s="479"/>
      <c r="M135" s="479"/>
      <c r="N135" s="479"/>
      <c r="O135" s="479"/>
      <c r="P135" s="479"/>
      <c r="Q135" s="105" t="s">
        <v>75</v>
      </c>
      <c r="R135" s="105" t="s">
        <v>73</v>
      </c>
      <c r="S135" s="105" t="s">
        <v>74</v>
      </c>
      <c r="T135" s="114" t="s">
        <v>395</v>
      </c>
      <c r="U135" s="107" t="s">
        <v>396</v>
      </c>
      <c r="V135" s="479"/>
      <c r="W135" s="479"/>
      <c r="X135" s="479"/>
      <c r="Y135" s="105" t="s">
        <v>75</v>
      </c>
      <c r="Z135" s="105" t="s">
        <v>73</v>
      </c>
      <c r="AA135" s="105" t="s">
        <v>74</v>
      </c>
      <c r="AB135" s="479"/>
      <c r="AC135" s="479"/>
      <c r="AD135" s="479"/>
    </row>
    <row r="136" spans="1:30" ht="20" customHeight="1" x14ac:dyDescent="0.4">
      <c r="A136" s="105">
        <v>120</v>
      </c>
      <c r="B136" s="114" t="s">
        <v>506</v>
      </c>
      <c r="C136" s="115">
        <v>30</v>
      </c>
      <c r="D136" s="115">
        <v>10</v>
      </c>
      <c r="E136" s="115">
        <v>20</v>
      </c>
      <c r="F136" s="115">
        <v>1</v>
      </c>
      <c r="G136" s="115">
        <v>0</v>
      </c>
      <c r="H136" s="115">
        <v>1</v>
      </c>
      <c r="I136" s="115">
        <v>1</v>
      </c>
      <c r="J136" s="115">
        <v>0</v>
      </c>
      <c r="K136" s="115">
        <v>23</v>
      </c>
      <c r="L136" s="120" t="s">
        <v>397</v>
      </c>
      <c r="M136" s="115">
        <v>1</v>
      </c>
      <c r="N136" s="115">
        <v>1</v>
      </c>
      <c r="O136" s="115">
        <v>0</v>
      </c>
      <c r="P136" s="115">
        <v>2</v>
      </c>
      <c r="Q136" s="115">
        <v>3</v>
      </c>
      <c r="R136" s="115">
        <v>0</v>
      </c>
      <c r="S136" s="115">
        <v>3</v>
      </c>
      <c r="T136" s="115">
        <v>1</v>
      </c>
      <c r="U136" s="120" t="s">
        <v>548</v>
      </c>
      <c r="V136" s="115">
        <v>0</v>
      </c>
      <c r="W136" s="115">
        <v>2</v>
      </c>
      <c r="X136" s="115">
        <v>0</v>
      </c>
      <c r="Y136" s="115">
        <v>33</v>
      </c>
      <c r="Z136" s="115">
        <v>10</v>
      </c>
      <c r="AA136" s="115">
        <v>23</v>
      </c>
      <c r="AB136" s="115">
        <v>3</v>
      </c>
      <c r="AC136" s="115">
        <v>1</v>
      </c>
      <c r="AD136" s="115">
        <v>1</v>
      </c>
    </row>
    <row r="137" spans="1:30" ht="20" customHeight="1" x14ac:dyDescent="0.4">
      <c r="A137" s="105">
        <v>121</v>
      </c>
      <c r="B137" s="114" t="s">
        <v>507</v>
      </c>
      <c r="C137" s="115">
        <v>26</v>
      </c>
      <c r="D137" s="115">
        <v>7</v>
      </c>
      <c r="E137" s="115">
        <v>19</v>
      </c>
      <c r="F137" s="115">
        <v>1</v>
      </c>
      <c r="G137" s="115">
        <v>0</v>
      </c>
      <c r="H137" s="115">
        <v>1</v>
      </c>
      <c r="I137" s="115">
        <v>1</v>
      </c>
      <c r="J137" s="115">
        <v>0</v>
      </c>
      <c r="K137" s="115">
        <v>17</v>
      </c>
      <c r="L137" s="120" t="s">
        <v>397</v>
      </c>
      <c r="M137" s="115">
        <v>1</v>
      </c>
      <c r="N137" s="115">
        <v>1</v>
      </c>
      <c r="O137" s="115">
        <v>1</v>
      </c>
      <c r="P137" s="115">
        <v>3</v>
      </c>
      <c r="Q137" s="115">
        <v>1</v>
      </c>
      <c r="R137" s="115">
        <v>0</v>
      </c>
      <c r="S137" s="115">
        <v>1</v>
      </c>
      <c r="T137" s="115">
        <v>1</v>
      </c>
      <c r="U137" s="120" t="s">
        <v>744</v>
      </c>
      <c r="V137" s="115">
        <v>0</v>
      </c>
      <c r="W137" s="115">
        <v>0</v>
      </c>
      <c r="X137" s="115">
        <v>0</v>
      </c>
      <c r="Y137" s="115">
        <v>27</v>
      </c>
      <c r="Z137" s="115">
        <v>7</v>
      </c>
      <c r="AA137" s="115">
        <v>20</v>
      </c>
      <c r="AB137" s="115">
        <v>3</v>
      </c>
      <c r="AC137" s="115">
        <v>1</v>
      </c>
      <c r="AD137" s="115">
        <v>1</v>
      </c>
    </row>
    <row r="138" spans="1:30" ht="20" customHeight="1" x14ac:dyDescent="0.4">
      <c r="A138" s="105">
        <v>122</v>
      </c>
      <c r="B138" s="114" t="s">
        <v>508</v>
      </c>
      <c r="C138" s="115">
        <v>40</v>
      </c>
      <c r="D138" s="115">
        <v>11</v>
      </c>
      <c r="E138" s="115">
        <v>29</v>
      </c>
      <c r="F138" s="115">
        <v>1</v>
      </c>
      <c r="G138" s="115">
        <v>0</v>
      </c>
      <c r="H138" s="115">
        <v>1</v>
      </c>
      <c r="I138" s="115">
        <v>1</v>
      </c>
      <c r="J138" s="115">
        <v>1</v>
      </c>
      <c r="K138" s="115">
        <v>29</v>
      </c>
      <c r="L138" s="120" t="s">
        <v>397</v>
      </c>
      <c r="M138" s="115">
        <v>1</v>
      </c>
      <c r="N138" s="115">
        <v>0</v>
      </c>
      <c r="O138" s="115">
        <v>1</v>
      </c>
      <c r="P138" s="115">
        <v>5</v>
      </c>
      <c r="Q138" s="115">
        <v>2</v>
      </c>
      <c r="R138" s="115">
        <v>1</v>
      </c>
      <c r="S138" s="115">
        <v>1</v>
      </c>
      <c r="T138" s="115">
        <v>2</v>
      </c>
      <c r="U138" s="120" t="s">
        <v>397</v>
      </c>
      <c r="V138" s="115">
        <v>0</v>
      </c>
      <c r="W138" s="115">
        <v>0</v>
      </c>
      <c r="X138" s="115">
        <v>0</v>
      </c>
      <c r="Y138" s="115">
        <v>42</v>
      </c>
      <c r="Z138" s="115">
        <v>12</v>
      </c>
      <c r="AA138" s="115">
        <v>30</v>
      </c>
      <c r="AB138" s="115">
        <v>3</v>
      </c>
      <c r="AC138" s="115">
        <v>1</v>
      </c>
      <c r="AD138" s="115">
        <v>1</v>
      </c>
    </row>
    <row r="139" spans="1:30" ht="20" customHeight="1" x14ac:dyDescent="0.4">
      <c r="A139" s="105">
        <v>123</v>
      </c>
      <c r="B139" s="114" t="s">
        <v>509</v>
      </c>
      <c r="C139" s="115">
        <v>30</v>
      </c>
      <c r="D139" s="115">
        <v>11</v>
      </c>
      <c r="E139" s="115">
        <v>19</v>
      </c>
      <c r="F139" s="115">
        <v>1</v>
      </c>
      <c r="G139" s="115">
        <v>0</v>
      </c>
      <c r="H139" s="115">
        <v>1</v>
      </c>
      <c r="I139" s="115">
        <v>1</v>
      </c>
      <c r="J139" s="115">
        <v>0</v>
      </c>
      <c r="K139" s="115">
        <v>22</v>
      </c>
      <c r="L139" s="120" t="s">
        <v>397</v>
      </c>
      <c r="M139" s="115">
        <v>1</v>
      </c>
      <c r="N139" s="115">
        <v>0</v>
      </c>
      <c r="O139" s="115">
        <v>0</v>
      </c>
      <c r="P139" s="115">
        <v>4</v>
      </c>
      <c r="Q139" s="115">
        <v>11</v>
      </c>
      <c r="R139" s="115">
        <v>8</v>
      </c>
      <c r="S139" s="115">
        <v>3</v>
      </c>
      <c r="T139" s="115">
        <v>1</v>
      </c>
      <c r="U139" s="120" t="s">
        <v>397</v>
      </c>
      <c r="V139" s="115">
        <v>0</v>
      </c>
      <c r="W139" s="115">
        <v>2</v>
      </c>
      <c r="X139" s="115">
        <v>8</v>
      </c>
      <c r="Y139" s="115">
        <v>41</v>
      </c>
      <c r="Z139" s="115">
        <v>19</v>
      </c>
      <c r="AA139" s="115">
        <v>22</v>
      </c>
      <c r="AB139" s="115">
        <v>3</v>
      </c>
      <c r="AC139" s="115">
        <v>1</v>
      </c>
      <c r="AD139" s="115">
        <v>1</v>
      </c>
    </row>
    <row r="140" spans="1:30" ht="20" customHeight="1" x14ac:dyDescent="0.4">
      <c r="A140" s="105">
        <v>124</v>
      </c>
      <c r="B140" s="114" t="s">
        <v>510</v>
      </c>
      <c r="C140" s="115">
        <v>37</v>
      </c>
      <c r="D140" s="115">
        <v>14</v>
      </c>
      <c r="E140" s="115">
        <v>23</v>
      </c>
      <c r="F140" s="115">
        <v>1</v>
      </c>
      <c r="G140" s="115">
        <v>0</v>
      </c>
      <c r="H140" s="115">
        <v>1</v>
      </c>
      <c r="I140" s="115">
        <v>1</v>
      </c>
      <c r="J140" s="115">
        <v>0</v>
      </c>
      <c r="K140" s="115">
        <v>29</v>
      </c>
      <c r="L140" s="120" t="s">
        <v>397</v>
      </c>
      <c r="M140" s="115">
        <v>1</v>
      </c>
      <c r="N140" s="115">
        <v>0</v>
      </c>
      <c r="O140" s="115">
        <v>1</v>
      </c>
      <c r="P140" s="115">
        <v>3</v>
      </c>
      <c r="Q140" s="115">
        <v>1</v>
      </c>
      <c r="R140" s="115">
        <v>0</v>
      </c>
      <c r="S140" s="115">
        <v>1</v>
      </c>
      <c r="T140" s="115">
        <v>1</v>
      </c>
      <c r="U140" s="120" t="s">
        <v>548</v>
      </c>
      <c r="V140" s="115">
        <v>0</v>
      </c>
      <c r="W140" s="115">
        <v>0</v>
      </c>
      <c r="X140" s="115">
        <v>0</v>
      </c>
      <c r="Y140" s="115">
        <v>38</v>
      </c>
      <c r="Z140" s="115">
        <v>14</v>
      </c>
      <c r="AA140" s="115">
        <v>24</v>
      </c>
      <c r="AB140" s="115">
        <v>3</v>
      </c>
      <c r="AC140" s="115">
        <v>1</v>
      </c>
      <c r="AD140" s="115">
        <v>1</v>
      </c>
    </row>
    <row r="141" spans="1:30" ht="20" customHeight="1" x14ac:dyDescent="0.4">
      <c r="A141" s="105">
        <v>125</v>
      </c>
      <c r="B141" s="114" t="s">
        <v>511</v>
      </c>
      <c r="C141" s="115">
        <v>28</v>
      </c>
      <c r="D141" s="115">
        <v>7</v>
      </c>
      <c r="E141" s="115">
        <v>21</v>
      </c>
      <c r="F141" s="115">
        <v>1</v>
      </c>
      <c r="G141" s="115">
        <v>0</v>
      </c>
      <c r="H141" s="115">
        <v>1</v>
      </c>
      <c r="I141" s="115">
        <v>0</v>
      </c>
      <c r="J141" s="115">
        <v>0</v>
      </c>
      <c r="K141" s="115">
        <v>22</v>
      </c>
      <c r="L141" s="120" t="s">
        <v>397</v>
      </c>
      <c r="M141" s="115">
        <v>1</v>
      </c>
      <c r="N141" s="115">
        <v>0</v>
      </c>
      <c r="O141" s="115">
        <v>0</v>
      </c>
      <c r="P141" s="115">
        <v>3</v>
      </c>
      <c r="Q141" s="115">
        <v>1</v>
      </c>
      <c r="R141" s="115">
        <v>0</v>
      </c>
      <c r="S141" s="115">
        <v>1</v>
      </c>
      <c r="T141" s="115">
        <v>1</v>
      </c>
      <c r="U141" s="120" t="s">
        <v>397</v>
      </c>
      <c r="V141" s="115">
        <v>0</v>
      </c>
      <c r="W141" s="115">
        <v>0</v>
      </c>
      <c r="X141" s="115">
        <v>0</v>
      </c>
      <c r="Y141" s="115">
        <v>29</v>
      </c>
      <c r="Z141" s="115">
        <v>7</v>
      </c>
      <c r="AA141" s="115">
        <v>22</v>
      </c>
      <c r="AB141" s="115">
        <v>3</v>
      </c>
      <c r="AC141" s="115">
        <v>1</v>
      </c>
      <c r="AD141" s="115">
        <v>1</v>
      </c>
    </row>
    <row r="142" spans="1:30" ht="20" customHeight="1" x14ac:dyDescent="0.4">
      <c r="A142" s="105">
        <v>126</v>
      </c>
      <c r="B142" s="114" t="s">
        <v>512</v>
      </c>
      <c r="C142" s="115">
        <v>21</v>
      </c>
      <c r="D142" s="115">
        <v>8</v>
      </c>
      <c r="E142" s="115">
        <v>13</v>
      </c>
      <c r="F142" s="115">
        <v>1</v>
      </c>
      <c r="G142" s="115">
        <v>0</v>
      </c>
      <c r="H142" s="115">
        <v>1</v>
      </c>
      <c r="I142" s="115">
        <v>0</v>
      </c>
      <c r="J142" s="115">
        <v>1</v>
      </c>
      <c r="K142" s="115">
        <v>14</v>
      </c>
      <c r="L142" s="120" t="s">
        <v>397</v>
      </c>
      <c r="M142" s="115">
        <v>1</v>
      </c>
      <c r="N142" s="115">
        <v>0</v>
      </c>
      <c r="O142" s="115">
        <v>0</v>
      </c>
      <c r="P142" s="115">
        <v>3</v>
      </c>
      <c r="Q142" s="115">
        <v>3</v>
      </c>
      <c r="R142" s="115">
        <v>0</v>
      </c>
      <c r="S142" s="115">
        <v>3</v>
      </c>
      <c r="T142" s="115">
        <v>1</v>
      </c>
      <c r="U142" s="120" t="s">
        <v>397</v>
      </c>
      <c r="V142" s="115">
        <v>0</v>
      </c>
      <c r="W142" s="115">
        <v>2</v>
      </c>
      <c r="X142" s="115">
        <v>0</v>
      </c>
      <c r="Y142" s="115">
        <v>24</v>
      </c>
      <c r="Z142" s="115">
        <v>8</v>
      </c>
      <c r="AA142" s="115">
        <v>16</v>
      </c>
      <c r="AB142" s="115">
        <v>3</v>
      </c>
      <c r="AC142" s="115">
        <v>1</v>
      </c>
      <c r="AD142" s="115">
        <v>1</v>
      </c>
    </row>
    <row r="143" spans="1:30" ht="20" customHeight="1" x14ac:dyDescent="0.4">
      <c r="A143" s="105">
        <v>127</v>
      </c>
      <c r="B143" s="114" t="s">
        <v>513</v>
      </c>
      <c r="C143" s="115">
        <v>18</v>
      </c>
      <c r="D143" s="115">
        <v>6</v>
      </c>
      <c r="E143" s="115">
        <v>12</v>
      </c>
      <c r="F143" s="115">
        <v>1</v>
      </c>
      <c r="G143" s="115">
        <v>0</v>
      </c>
      <c r="H143" s="115">
        <v>1</v>
      </c>
      <c r="I143" s="115">
        <v>0</v>
      </c>
      <c r="J143" s="115">
        <v>1</v>
      </c>
      <c r="K143" s="115">
        <v>11</v>
      </c>
      <c r="L143" s="120" t="s">
        <v>397</v>
      </c>
      <c r="M143" s="115">
        <v>1</v>
      </c>
      <c r="N143" s="115">
        <v>0</v>
      </c>
      <c r="O143" s="115">
        <v>1</v>
      </c>
      <c r="P143" s="115">
        <v>2</v>
      </c>
      <c r="Q143" s="115">
        <v>11</v>
      </c>
      <c r="R143" s="115">
        <v>7</v>
      </c>
      <c r="S143" s="115">
        <v>4</v>
      </c>
      <c r="T143" s="115">
        <v>11</v>
      </c>
      <c r="U143" s="120" t="s">
        <v>397</v>
      </c>
      <c r="V143" s="115">
        <v>0</v>
      </c>
      <c r="W143" s="115">
        <v>0</v>
      </c>
      <c r="X143" s="115">
        <v>0</v>
      </c>
      <c r="Y143" s="115">
        <v>29</v>
      </c>
      <c r="Z143" s="115">
        <v>13</v>
      </c>
      <c r="AA143" s="115">
        <v>16</v>
      </c>
      <c r="AB143" s="115">
        <v>3</v>
      </c>
      <c r="AC143" s="115">
        <v>1</v>
      </c>
      <c r="AD143" s="115">
        <v>1</v>
      </c>
    </row>
    <row r="144" spans="1:30" ht="20" customHeight="1" x14ac:dyDescent="0.4">
      <c r="A144" s="105">
        <v>128</v>
      </c>
      <c r="B144" s="114" t="s">
        <v>514</v>
      </c>
      <c r="C144" s="115">
        <v>28</v>
      </c>
      <c r="D144" s="115">
        <v>12</v>
      </c>
      <c r="E144" s="115">
        <v>16</v>
      </c>
      <c r="F144" s="115">
        <v>1</v>
      </c>
      <c r="G144" s="115">
        <v>0</v>
      </c>
      <c r="H144" s="115">
        <v>1</v>
      </c>
      <c r="I144" s="115">
        <v>0</v>
      </c>
      <c r="J144" s="115">
        <v>0</v>
      </c>
      <c r="K144" s="115">
        <v>21</v>
      </c>
      <c r="L144" s="120" t="s">
        <v>397</v>
      </c>
      <c r="M144" s="115">
        <v>1</v>
      </c>
      <c r="N144" s="115">
        <v>0</v>
      </c>
      <c r="O144" s="115">
        <v>1</v>
      </c>
      <c r="P144" s="115">
        <v>3</v>
      </c>
      <c r="Q144" s="115">
        <v>1</v>
      </c>
      <c r="R144" s="115">
        <v>1</v>
      </c>
      <c r="S144" s="115">
        <v>0</v>
      </c>
      <c r="T144" s="115">
        <v>1</v>
      </c>
      <c r="U144" s="120" t="s">
        <v>397</v>
      </c>
      <c r="V144" s="115">
        <v>0</v>
      </c>
      <c r="W144" s="115">
        <v>0</v>
      </c>
      <c r="X144" s="115">
        <v>0</v>
      </c>
      <c r="Y144" s="115">
        <v>29</v>
      </c>
      <c r="Z144" s="115">
        <v>13</v>
      </c>
      <c r="AA144" s="115">
        <v>16</v>
      </c>
      <c r="AB144" s="115">
        <v>3</v>
      </c>
      <c r="AC144" s="115">
        <v>1</v>
      </c>
      <c r="AD144" s="115">
        <v>1</v>
      </c>
    </row>
    <row r="145" spans="1:30" ht="20" customHeight="1" x14ac:dyDescent="0.4">
      <c r="A145" s="105">
        <v>129</v>
      </c>
      <c r="B145" s="114" t="s">
        <v>515</v>
      </c>
      <c r="C145" s="115">
        <v>22</v>
      </c>
      <c r="D145" s="115">
        <v>9</v>
      </c>
      <c r="E145" s="115">
        <v>13</v>
      </c>
      <c r="F145" s="115">
        <v>1</v>
      </c>
      <c r="G145" s="115">
        <v>0</v>
      </c>
      <c r="H145" s="115">
        <v>1</v>
      </c>
      <c r="I145" s="115">
        <v>1</v>
      </c>
      <c r="J145" s="115">
        <v>0</v>
      </c>
      <c r="K145" s="115">
        <v>15</v>
      </c>
      <c r="L145" s="120" t="s">
        <v>548</v>
      </c>
      <c r="M145" s="115">
        <v>1</v>
      </c>
      <c r="N145" s="115">
        <v>0</v>
      </c>
      <c r="O145" s="115">
        <v>1</v>
      </c>
      <c r="P145" s="115">
        <v>2</v>
      </c>
      <c r="Q145" s="115">
        <v>3</v>
      </c>
      <c r="R145" s="115">
        <v>1</v>
      </c>
      <c r="S145" s="115">
        <v>2</v>
      </c>
      <c r="T145" s="115">
        <v>1</v>
      </c>
      <c r="U145" s="120" t="s">
        <v>397</v>
      </c>
      <c r="V145" s="115">
        <v>0</v>
      </c>
      <c r="W145" s="115">
        <v>2</v>
      </c>
      <c r="X145" s="115">
        <v>0</v>
      </c>
      <c r="Y145" s="115">
        <v>25</v>
      </c>
      <c r="Z145" s="115">
        <v>10</v>
      </c>
      <c r="AA145" s="115">
        <v>15</v>
      </c>
      <c r="AB145" s="115">
        <v>3</v>
      </c>
      <c r="AC145" s="115">
        <v>1</v>
      </c>
      <c r="AD145" s="115">
        <v>1</v>
      </c>
    </row>
    <row r="146" spans="1:30" ht="20" customHeight="1" x14ac:dyDescent="0.4">
      <c r="A146" s="105">
        <v>130</v>
      </c>
      <c r="B146" s="114" t="s">
        <v>516</v>
      </c>
      <c r="C146" s="115">
        <v>25</v>
      </c>
      <c r="D146" s="115">
        <v>9</v>
      </c>
      <c r="E146" s="115">
        <v>16</v>
      </c>
      <c r="F146" s="115">
        <v>1</v>
      </c>
      <c r="G146" s="115">
        <v>0</v>
      </c>
      <c r="H146" s="115">
        <v>1</v>
      </c>
      <c r="I146" s="115">
        <v>1</v>
      </c>
      <c r="J146" s="115">
        <v>0</v>
      </c>
      <c r="K146" s="115">
        <v>20</v>
      </c>
      <c r="L146" s="120" t="s">
        <v>397</v>
      </c>
      <c r="M146" s="115">
        <v>1</v>
      </c>
      <c r="N146" s="115">
        <v>0</v>
      </c>
      <c r="O146" s="115">
        <v>0</v>
      </c>
      <c r="P146" s="115">
        <v>1</v>
      </c>
      <c r="Q146" s="115">
        <v>3</v>
      </c>
      <c r="R146" s="115">
        <v>1</v>
      </c>
      <c r="S146" s="115">
        <v>2</v>
      </c>
      <c r="T146" s="115">
        <v>1</v>
      </c>
      <c r="U146" s="120" t="s">
        <v>397</v>
      </c>
      <c r="V146" s="115">
        <v>0</v>
      </c>
      <c r="W146" s="115">
        <v>2</v>
      </c>
      <c r="X146" s="115">
        <v>0</v>
      </c>
      <c r="Y146" s="115">
        <v>28</v>
      </c>
      <c r="Z146" s="115">
        <v>10</v>
      </c>
      <c r="AA146" s="115">
        <v>18</v>
      </c>
      <c r="AB146" s="115">
        <v>3</v>
      </c>
      <c r="AC146" s="115">
        <v>1</v>
      </c>
      <c r="AD146" s="115">
        <v>1</v>
      </c>
    </row>
    <row r="147" spans="1:30" ht="20" customHeight="1" x14ac:dyDescent="0.4">
      <c r="A147" s="105">
        <v>131</v>
      </c>
      <c r="B147" s="114" t="s">
        <v>517</v>
      </c>
      <c r="C147" s="115">
        <v>15</v>
      </c>
      <c r="D147" s="115">
        <v>8</v>
      </c>
      <c r="E147" s="115">
        <v>7</v>
      </c>
      <c r="F147" s="115">
        <v>1</v>
      </c>
      <c r="G147" s="115">
        <v>0</v>
      </c>
      <c r="H147" s="115">
        <v>1</v>
      </c>
      <c r="I147" s="115">
        <v>0</v>
      </c>
      <c r="J147" s="115">
        <v>0</v>
      </c>
      <c r="K147" s="115">
        <v>10</v>
      </c>
      <c r="L147" s="120" t="s">
        <v>397</v>
      </c>
      <c r="M147" s="115">
        <v>1</v>
      </c>
      <c r="N147" s="115">
        <v>0</v>
      </c>
      <c r="O147" s="115">
        <v>0</v>
      </c>
      <c r="P147" s="115">
        <v>2</v>
      </c>
      <c r="Q147" s="115">
        <v>2</v>
      </c>
      <c r="R147" s="115">
        <v>0</v>
      </c>
      <c r="S147" s="115">
        <v>2</v>
      </c>
      <c r="T147" s="115">
        <v>1</v>
      </c>
      <c r="U147" s="120" t="s">
        <v>397</v>
      </c>
      <c r="V147" s="115">
        <v>0</v>
      </c>
      <c r="W147" s="115">
        <v>1</v>
      </c>
      <c r="X147" s="115">
        <v>0</v>
      </c>
      <c r="Y147" s="115">
        <v>17</v>
      </c>
      <c r="Z147" s="115">
        <v>8</v>
      </c>
      <c r="AA147" s="115">
        <v>9</v>
      </c>
      <c r="AB147" s="115">
        <v>3</v>
      </c>
      <c r="AC147" s="115">
        <v>1</v>
      </c>
      <c r="AD147" s="115">
        <v>1</v>
      </c>
    </row>
    <row r="148" spans="1:30" ht="20" customHeight="1" x14ac:dyDescent="0.4">
      <c r="A148" s="105">
        <v>132</v>
      </c>
      <c r="B148" s="114" t="s">
        <v>206</v>
      </c>
      <c r="C148" s="115">
        <v>41</v>
      </c>
      <c r="D148" s="115">
        <v>11</v>
      </c>
      <c r="E148" s="115">
        <v>30</v>
      </c>
      <c r="F148" s="115">
        <v>1</v>
      </c>
      <c r="G148" s="115">
        <v>0</v>
      </c>
      <c r="H148" s="115">
        <v>2</v>
      </c>
      <c r="I148" s="115">
        <v>1</v>
      </c>
      <c r="J148" s="115">
        <v>0</v>
      </c>
      <c r="K148" s="115">
        <v>30</v>
      </c>
      <c r="L148" s="120" t="s">
        <v>397</v>
      </c>
      <c r="M148" s="115">
        <v>1</v>
      </c>
      <c r="N148" s="115">
        <v>0</v>
      </c>
      <c r="O148" s="115">
        <v>1</v>
      </c>
      <c r="P148" s="115">
        <v>5</v>
      </c>
      <c r="Q148" s="115">
        <v>2</v>
      </c>
      <c r="R148" s="115">
        <v>1</v>
      </c>
      <c r="S148" s="115">
        <v>1</v>
      </c>
      <c r="T148" s="115">
        <v>2</v>
      </c>
      <c r="U148" s="120" t="s">
        <v>397</v>
      </c>
      <c r="V148" s="115">
        <v>0</v>
      </c>
      <c r="W148" s="115">
        <v>0</v>
      </c>
      <c r="X148" s="115">
        <v>0</v>
      </c>
      <c r="Y148" s="115">
        <v>43</v>
      </c>
      <c r="Z148" s="115">
        <v>12</v>
      </c>
      <c r="AA148" s="115">
        <v>31</v>
      </c>
      <c r="AB148" s="115">
        <v>3</v>
      </c>
      <c r="AC148" s="115">
        <v>1</v>
      </c>
      <c r="AD148" s="115">
        <v>1</v>
      </c>
    </row>
    <row r="149" spans="1:30" ht="20" customHeight="1" x14ac:dyDescent="0.4">
      <c r="A149" s="105">
        <v>133</v>
      </c>
      <c r="B149" s="114" t="s">
        <v>518</v>
      </c>
      <c r="C149" s="115">
        <v>19</v>
      </c>
      <c r="D149" s="115">
        <v>7</v>
      </c>
      <c r="E149" s="115">
        <v>12</v>
      </c>
      <c r="F149" s="115">
        <v>1</v>
      </c>
      <c r="G149" s="115">
        <v>0</v>
      </c>
      <c r="H149" s="115">
        <v>1</v>
      </c>
      <c r="I149" s="115">
        <v>1</v>
      </c>
      <c r="J149" s="115">
        <v>1</v>
      </c>
      <c r="K149" s="115">
        <v>14</v>
      </c>
      <c r="L149" s="120" t="s">
        <v>397</v>
      </c>
      <c r="M149" s="115">
        <v>1</v>
      </c>
      <c r="N149" s="115">
        <v>0</v>
      </c>
      <c r="O149" s="115">
        <v>0</v>
      </c>
      <c r="P149" s="115">
        <v>0</v>
      </c>
      <c r="Q149" s="115">
        <v>10</v>
      </c>
      <c r="R149" s="115">
        <v>7</v>
      </c>
      <c r="S149" s="115">
        <v>3</v>
      </c>
      <c r="T149" s="115">
        <v>1</v>
      </c>
      <c r="U149" s="120" t="s">
        <v>548</v>
      </c>
      <c r="V149" s="115">
        <v>0</v>
      </c>
      <c r="W149" s="115">
        <v>2</v>
      </c>
      <c r="X149" s="115">
        <v>7</v>
      </c>
      <c r="Y149" s="115">
        <v>29</v>
      </c>
      <c r="Z149" s="115">
        <v>14</v>
      </c>
      <c r="AA149" s="115">
        <v>15</v>
      </c>
      <c r="AB149" s="115">
        <v>3</v>
      </c>
      <c r="AC149" s="115">
        <v>1</v>
      </c>
      <c r="AD149" s="115">
        <v>1</v>
      </c>
    </row>
    <row r="150" spans="1:30" ht="20" customHeight="1" x14ac:dyDescent="0.4">
      <c r="A150" s="105">
        <v>134</v>
      </c>
      <c r="B150" s="114" t="s">
        <v>519</v>
      </c>
      <c r="C150" s="115">
        <v>34</v>
      </c>
      <c r="D150" s="115">
        <v>12</v>
      </c>
      <c r="E150" s="115">
        <v>22</v>
      </c>
      <c r="F150" s="115">
        <v>1</v>
      </c>
      <c r="G150" s="115">
        <v>0</v>
      </c>
      <c r="H150" s="115">
        <v>1</v>
      </c>
      <c r="I150" s="115">
        <v>0</v>
      </c>
      <c r="J150" s="115">
        <v>0</v>
      </c>
      <c r="K150" s="115">
        <v>28</v>
      </c>
      <c r="L150" s="120" t="s">
        <v>397</v>
      </c>
      <c r="M150" s="115">
        <v>1</v>
      </c>
      <c r="N150" s="115">
        <v>0</v>
      </c>
      <c r="O150" s="115">
        <v>1</v>
      </c>
      <c r="P150" s="115">
        <v>2</v>
      </c>
      <c r="Q150" s="115">
        <v>4</v>
      </c>
      <c r="R150" s="115">
        <v>0</v>
      </c>
      <c r="S150" s="115">
        <v>4</v>
      </c>
      <c r="T150" s="115">
        <v>1</v>
      </c>
      <c r="U150" s="120" t="s">
        <v>397</v>
      </c>
      <c r="V150" s="115">
        <v>0</v>
      </c>
      <c r="W150" s="115">
        <v>3</v>
      </c>
      <c r="X150" s="115">
        <v>0</v>
      </c>
      <c r="Y150" s="115">
        <v>38</v>
      </c>
      <c r="Z150" s="115">
        <v>12</v>
      </c>
      <c r="AA150" s="115">
        <v>26</v>
      </c>
      <c r="AB150" s="115">
        <v>3</v>
      </c>
      <c r="AC150" s="115">
        <v>1</v>
      </c>
      <c r="AD150" s="115">
        <v>1</v>
      </c>
    </row>
    <row r="151" spans="1:30" ht="20" customHeight="1" x14ac:dyDescent="0.4">
      <c r="A151" s="105">
        <v>135</v>
      </c>
      <c r="B151" s="114" t="s">
        <v>520</v>
      </c>
      <c r="C151" s="115">
        <v>31</v>
      </c>
      <c r="D151" s="115">
        <v>12</v>
      </c>
      <c r="E151" s="115">
        <v>19</v>
      </c>
      <c r="F151" s="115">
        <v>1</v>
      </c>
      <c r="G151" s="115">
        <v>0</v>
      </c>
      <c r="H151" s="115">
        <v>1</v>
      </c>
      <c r="I151" s="115">
        <v>1</v>
      </c>
      <c r="J151" s="115">
        <v>0</v>
      </c>
      <c r="K151" s="115">
        <v>24</v>
      </c>
      <c r="L151" s="120" t="s">
        <v>744</v>
      </c>
      <c r="M151" s="115">
        <v>1</v>
      </c>
      <c r="N151" s="115">
        <v>0</v>
      </c>
      <c r="O151" s="115">
        <v>0</v>
      </c>
      <c r="P151" s="115">
        <v>3</v>
      </c>
      <c r="Q151" s="115">
        <v>3</v>
      </c>
      <c r="R151" s="115">
        <v>0</v>
      </c>
      <c r="S151" s="115">
        <v>3</v>
      </c>
      <c r="T151" s="115">
        <v>1</v>
      </c>
      <c r="U151" s="120" t="s">
        <v>397</v>
      </c>
      <c r="V151" s="115">
        <v>0</v>
      </c>
      <c r="W151" s="115">
        <v>2</v>
      </c>
      <c r="X151" s="115">
        <v>0</v>
      </c>
      <c r="Y151" s="115">
        <v>34</v>
      </c>
      <c r="Z151" s="115">
        <v>12</v>
      </c>
      <c r="AA151" s="115">
        <v>22</v>
      </c>
      <c r="AB151" s="115">
        <v>3</v>
      </c>
      <c r="AC151" s="115">
        <v>1</v>
      </c>
      <c r="AD151" s="115">
        <v>1</v>
      </c>
    </row>
    <row r="152" spans="1:30" ht="20" customHeight="1" x14ac:dyDescent="0.4">
      <c r="A152" s="105">
        <v>136</v>
      </c>
      <c r="B152" s="114" t="s">
        <v>521</v>
      </c>
      <c r="C152" s="115">
        <v>24</v>
      </c>
      <c r="D152" s="115">
        <v>9</v>
      </c>
      <c r="E152" s="115">
        <v>15</v>
      </c>
      <c r="F152" s="115">
        <v>1</v>
      </c>
      <c r="G152" s="115">
        <v>0</v>
      </c>
      <c r="H152" s="115">
        <v>1</v>
      </c>
      <c r="I152" s="115">
        <v>0</v>
      </c>
      <c r="J152" s="115">
        <v>0</v>
      </c>
      <c r="K152" s="115">
        <v>18</v>
      </c>
      <c r="L152" s="120" t="s">
        <v>397</v>
      </c>
      <c r="M152" s="115">
        <v>1</v>
      </c>
      <c r="N152" s="115">
        <v>0</v>
      </c>
      <c r="O152" s="115">
        <v>0</v>
      </c>
      <c r="P152" s="115">
        <v>3</v>
      </c>
      <c r="Q152" s="115">
        <v>2</v>
      </c>
      <c r="R152" s="115">
        <v>0</v>
      </c>
      <c r="S152" s="115">
        <v>2</v>
      </c>
      <c r="T152" s="115">
        <v>1</v>
      </c>
      <c r="U152" s="120" t="s">
        <v>744</v>
      </c>
      <c r="V152" s="115">
        <v>0</v>
      </c>
      <c r="W152" s="115">
        <v>1</v>
      </c>
      <c r="X152" s="115">
        <v>0</v>
      </c>
      <c r="Y152" s="115">
        <v>26</v>
      </c>
      <c r="Z152" s="115">
        <v>9</v>
      </c>
      <c r="AA152" s="115">
        <v>17</v>
      </c>
      <c r="AB152" s="115">
        <v>3</v>
      </c>
      <c r="AC152" s="115">
        <v>1</v>
      </c>
      <c r="AD152" s="115">
        <v>1</v>
      </c>
    </row>
    <row r="153" spans="1:30" ht="20" customHeight="1" x14ac:dyDescent="0.4">
      <c r="A153" s="105">
        <v>137</v>
      </c>
      <c r="B153" s="114" t="s">
        <v>522</v>
      </c>
      <c r="C153" s="115">
        <v>22</v>
      </c>
      <c r="D153" s="115">
        <v>9</v>
      </c>
      <c r="E153" s="115">
        <v>13</v>
      </c>
      <c r="F153" s="115">
        <v>1</v>
      </c>
      <c r="G153" s="115">
        <v>0</v>
      </c>
      <c r="H153" s="115">
        <v>1</v>
      </c>
      <c r="I153" s="115">
        <v>1</v>
      </c>
      <c r="J153" s="115">
        <v>0</v>
      </c>
      <c r="K153" s="115">
        <v>15</v>
      </c>
      <c r="L153" s="120" t="s">
        <v>548</v>
      </c>
      <c r="M153" s="115">
        <v>1</v>
      </c>
      <c r="N153" s="115">
        <v>0</v>
      </c>
      <c r="O153" s="115">
        <v>0</v>
      </c>
      <c r="P153" s="115">
        <v>3</v>
      </c>
      <c r="Q153" s="115">
        <v>3</v>
      </c>
      <c r="R153" s="115">
        <v>1</v>
      </c>
      <c r="S153" s="115">
        <v>2</v>
      </c>
      <c r="T153" s="115">
        <v>1</v>
      </c>
      <c r="U153" s="120" t="s">
        <v>397</v>
      </c>
      <c r="V153" s="115">
        <v>0</v>
      </c>
      <c r="W153" s="115">
        <v>2</v>
      </c>
      <c r="X153" s="115">
        <v>0</v>
      </c>
      <c r="Y153" s="115">
        <v>25</v>
      </c>
      <c r="Z153" s="115">
        <v>10</v>
      </c>
      <c r="AA153" s="115">
        <v>15</v>
      </c>
      <c r="AB153" s="115">
        <v>3</v>
      </c>
      <c r="AC153" s="115">
        <v>1</v>
      </c>
      <c r="AD153" s="115">
        <v>1</v>
      </c>
    </row>
    <row r="154" spans="1:30" ht="20" customHeight="1" x14ac:dyDescent="0.4">
      <c r="A154" s="105">
        <v>138</v>
      </c>
      <c r="B154" s="114" t="s">
        <v>523</v>
      </c>
      <c r="C154" s="115">
        <v>29</v>
      </c>
      <c r="D154" s="115">
        <v>10</v>
      </c>
      <c r="E154" s="115">
        <v>19</v>
      </c>
      <c r="F154" s="115">
        <v>1</v>
      </c>
      <c r="G154" s="115">
        <v>0</v>
      </c>
      <c r="H154" s="115">
        <v>1</v>
      </c>
      <c r="I154" s="115">
        <v>0</v>
      </c>
      <c r="J154" s="115">
        <v>0</v>
      </c>
      <c r="K154" s="115">
        <v>22</v>
      </c>
      <c r="L154" s="120" t="s">
        <v>397</v>
      </c>
      <c r="M154" s="115">
        <v>1</v>
      </c>
      <c r="N154" s="115">
        <v>0</v>
      </c>
      <c r="O154" s="115">
        <v>1</v>
      </c>
      <c r="P154" s="115">
        <v>3</v>
      </c>
      <c r="Q154" s="115">
        <v>2</v>
      </c>
      <c r="R154" s="115">
        <v>1</v>
      </c>
      <c r="S154" s="115">
        <v>1</v>
      </c>
      <c r="T154" s="115">
        <v>2</v>
      </c>
      <c r="U154" s="120" t="s">
        <v>397</v>
      </c>
      <c r="V154" s="115">
        <v>0</v>
      </c>
      <c r="W154" s="115">
        <v>0</v>
      </c>
      <c r="X154" s="115">
        <v>0</v>
      </c>
      <c r="Y154" s="115">
        <v>31</v>
      </c>
      <c r="Z154" s="115">
        <v>11</v>
      </c>
      <c r="AA154" s="115">
        <v>20</v>
      </c>
      <c r="AB154" s="115">
        <v>3</v>
      </c>
      <c r="AC154" s="115">
        <v>1</v>
      </c>
      <c r="AD154" s="115">
        <v>1</v>
      </c>
    </row>
    <row r="155" spans="1:30" ht="20" customHeight="1" x14ac:dyDescent="0.4">
      <c r="A155" s="105">
        <v>139</v>
      </c>
      <c r="B155" s="114" t="s">
        <v>318</v>
      </c>
      <c r="C155" s="115">
        <v>19</v>
      </c>
      <c r="D155" s="115">
        <v>7</v>
      </c>
      <c r="E155" s="115">
        <v>12</v>
      </c>
      <c r="F155" s="115">
        <v>1</v>
      </c>
      <c r="G155" s="115">
        <v>0</v>
      </c>
      <c r="H155" s="115">
        <v>1</v>
      </c>
      <c r="I155" s="115">
        <v>1</v>
      </c>
      <c r="J155" s="115">
        <v>0</v>
      </c>
      <c r="K155" s="115">
        <v>14</v>
      </c>
      <c r="L155" s="120" t="s">
        <v>397</v>
      </c>
      <c r="M155" s="115">
        <v>1</v>
      </c>
      <c r="N155" s="115">
        <v>0</v>
      </c>
      <c r="O155" s="115">
        <v>1</v>
      </c>
      <c r="P155" s="115">
        <v>0</v>
      </c>
      <c r="Q155" s="115">
        <v>1</v>
      </c>
      <c r="R155" s="115">
        <v>1</v>
      </c>
      <c r="S155" s="115">
        <v>0</v>
      </c>
      <c r="T155" s="115">
        <v>1</v>
      </c>
      <c r="U155" s="120" t="s">
        <v>744</v>
      </c>
      <c r="V155" s="115">
        <v>0</v>
      </c>
      <c r="W155" s="115">
        <v>0</v>
      </c>
      <c r="X155" s="115">
        <v>0</v>
      </c>
      <c r="Y155" s="115">
        <v>20</v>
      </c>
      <c r="Z155" s="115">
        <v>8</v>
      </c>
      <c r="AA155" s="115">
        <v>12</v>
      </c>
      <c r="AB155" s="115">
        <v>3</v>
      </c>
      <c r="AC155" s="115">
        <v>1</v>
      </c>
      <c r="AD155" s="115">
        <v>1</v>
      </c>
    </row>
    <row r="156" spans="1:30" ht="20" customHeight="1" x14ac:dyDescent="0.4">
      <c r="A156" s="105">
        <v>140</v>
      </c>
      <c r="B156" s="114" t="s">
        <v>524</v>
      </c>
      <c r="C156" s="115">
        <v>39</v>
      </c>
      <c r="D156" s="115">
        <v>6</v>
      </c>
      <c r="E156" s="115">
        <v>33</v>
      </c>
      <c r="F156" s="115">
        <v>1</v>
      </c>
      <c r="G156" s="115">
        <v>0</v>
      </c>
      <c r="H156" s="115">
        <v>2</v>
      </c>
      <c r="I156" s="115">
        <v>1</v>
      </c>
      <c r="J156" s="115">
        <v>0</v>
      </c>
      <c r="K156" s="115">
        <v>30</v>
      </c>
      <c r="L156" s="120" t="s">
        <v>397</v>
      </c>
      <c r="M156" s="115">
        <v>1</v>
      </c>
      <c r="N156" s="115">
        <v>0</v>
      </c>
      <c r="O156" s="115">
        <v>1</v>
      </c>
      <c r="P156" s="115">
        <v>3</v>
      </c>
      <c r="Q156" s="115">
        <v>2</v>
      </c>
      <c r="R156" s="115">
        <v>0</v>
      </c>
      <c r="S156" s="115">
        <v>2</v>
      </c>
      <c r="T156" s="115">
        <v>2</v>
      </c>
      <c r="U156" s="120" t="s">
        <v>397</v>
      </c>
      <c r="V156" s="115">
        <v>0</v>
      </c>
      <c r="W156" s="115">
        <v>0</v>
      </c>
      <c r="X156" s="115">
        <v>0</v>
      </c>
      <c r="Y156" s="115">
        <v>41</v>
      </c>
      <c r="Z156" s="115">
        <v>6</v>
      </c>
      <c r="AA156" s="115">
        <v>35</v>
      </c>
      <c r="AB156" s="115">
        <v>3</v>
      </c>
      <c r="AC156" s="115">
        <v>1</v>
      </c>
      <c r="AD156" s="115">
        <v>1</v>
      </c>
    </row>
    <row r="157" spans="1:30" ht="20" customHeight="1" x14ac:dyDescent="0.4">
      <c r="A157" s="105">
        <v>141</v>
      </c>
      <c r="B157" s="114" t="s">
        <v>756</v>
      </c>
      <c r="C157" s="115">
        <v>42</v>
      </c>
      <c r="D157" s="115">
        <v>15</v>
      </c>
      <c r="E157" s="115">
        <v>27</v>
      </c>
      <c r="F157" s="115">
        <v>1</v>
      </c>
      <c r="G157" s="115">
        <v>0</v>
      </c>
      <c r="H157" s="115">
        <v>2</v>
      </c>
      <c r="I157" s="115">
        <v>0</v>
      </c>
      <c r="J157" s="115">
        <v>0</v>
      </c>
      <c r="K157" s="115">
        <v>32</v>
      </c>
      <c r="L157" s="120" t="s">
        <v>397</v>
      </c>
      <c r="M157" s="115">
        <v>1</v>
      </c>
      <c r="N157" s="115">
        <v>0</v>
      </c>
      <c r="O157" s="115">
        <v>1</v>
      </c>
      <c r="P157" s="115">
        <v>5</v>
      </c>
      <c r="Q157" s="115">
        <v>5</v>
      </c>
      <c r="R157" s="115">
        <v>0</v>
      </c>
      <c r="S157" s="115">
        <v>5</v>
      </c>
      <c r="T157" s="115">
        <v>2</v>
      </c>
      <c r="U157" s="120" t="s">
        <v>548</v>
      </c>
      <c r="V157" s="115">
        <v>0</v>
      </c>
      <c r="W157" s="115">
        <v>3</v>
      </c>
      <c r="X157" s="115">
        <v>0</v>
      </c>
      <c r="Y157" s="115">
        <v>47</v>
      </c>
      <c r="Z157" s="115">
        <v>15</v>
      </c>
      <c r="AA157" s="115">
        <v>32</v>
      </c>
      <c r="AB157" s="115">
        <v>3</v>
      </c>
      <c r="AC157" s="115">
        <v>1</v>
      </c>
      <c r="AD157" s="115">
        <v>1</v>
      </c>
    </row>
    <row r="158" spans="1:30" ht="20" customHeight="1" x14ac:dyDescent="0.4">
      <c r="A158" s="105">
        <v>142</v>
      </c>
      <c r="B158" s="114" t="s">
        <v>757</v>
      </c>
      <c r="C158" s="115">
        <v>21</v>
      </c>
      <c r="D158" s="115">
        <v>8</v>
      </c>
      <c r="E158" s="115">
        <v>13</v>
      </c>
      <c r="F158" s="115">
        <v>1</v>
      </c>
      <c r="G158" s="115">
        <v>0</v>
      </c>
      <c r="H158" s="115">
        <v>1</v>
      </c>
      <c r="I158" s="115">
        <v>0</v>
      </c>
      <c r="J158" s="115">
        <v>0</v>
      </c>
      <c r="K158" s="115">
        <v>18</v>
      </c>
      <c r="L158" s="120" t="s">
        <v>397</v>
      </c>
      <c r="M158" s="115">
        <v>1</v>
      </c>
      <c r="N158" s="115">
        <v>0</v>
      </c>
      <c r="O158" s="115">
        <v>0</v>
      </c>
      <c r="P158" s="115">
        <v>0</v>
      </c>
      <c r="Q158" s="115">
        <v>3</v>
      </c>
      <c r="R158" s="115">
        <v>1</v>
      </c>
      <c r="S158" s="115">
        <v>2</v>
      </c>
      <c r="T158" s="115">
        <v>1</v>
      </c>
      <c r="U158" s="120" t="s">
        <v>548</v>
      </c>
      <c r="V158" s="115">
        <v>0</v>
      </c>
      <c r="W158" s="115">
        <v>2</v>
      </c>
      <c r="X158" s="115">
        <v>0</v>
      </c>
      <c r="Y158" s="115">
        <v>24</v>
      </c>
      <c r="Z158" s="115">
        <v>9</v>
      </c>
      <c r="AA158" s="115">
        <v>15</v>
      </c>
      <c r="AB158" s="115">
        <v>3</v>
      </c>
      <c r="AC158" s="115">
        <v>1</v>
      </c>
      <c r="AD158" s="115">
        <v>1</v>
      </c>
    </row>
    <row r="159" spans="1:30" ht="20" customHeight="1" x14ac:dyDescent="0.4">
      <c r="A159" s="105">
        <v>143</v>
      </c>
      <c r="B159" s="114" t="s">
        <v>758</v>
      </c>
      <c r="C159" s="115">
        <v>27</v>
      </c>
      <c r="D159" s="115">
        <v>10</v>
      </c>
      <c r="E159" s="115">
        <v>17</v>
      </c>
      <c r="F159" s="115">
        <v>1</v>
      </c>
      <c r="G159" s="115">
        <v>0</v>
      </c>
      <c r="H159" s="115">
        <v>1</v>
      </c>
      <c r="I159" s="115">
        <v>0</v>
      </c>
      <c r="J159" s="115">
        <v>0</v>
      </c>
      <c r="K159" s="115">
        <v>21</v>
      </c>
      <c r="L159" s="120" t="s">
        <v>548</v>
      </c>
      <c r="M159" s="115">
        <v>1</v>
      </c>
      <c r="N159" s="115">
        <v>0</v>
      </c>
      <c r="O159" s="115">
        <v>1</v>
      </c>
      <c r="P159" s="115">
        <v>2</v>
      </c>
      <c r="Q159" s="115">
        <v>1</v>
      </c>
      <c r="R159" s="115">
        <v>0</v>
      </c>
      <c r="S159" s="115">
        <v>1</v>
      </c>
      <c r="T159" s="115">
        <v>1</v>
      </c>
      <c r="U159" s="120" t="s">
        <v>397</v>
      </c>
      <c r="V159" s="115">
        <v>0</v>
      </c>
      <c r="W159" s="115">
        <v>0</v>
      </c>
      <c r="X159" s="115">
        <v>0</v>
      </c>
      <c r="Y159" s="115">
        <v>28</v>
      </c>
      <c r="Z159" s="115">
        <v>10</v>
      </c>
      <c r="AA159" s="115">
        <v>18</v>
      </c>
      <c r="AB159" s="115">
        <v>3</v>
      </c>
      <c r="AC159" s="115">
        <v>1</v>
      </c>
      <c r="AD159" s="115">
        <v>1</v>
      </c>
    </row>
    <row r="160" spans="1:30" ht="20" customHeight="1" x14ac:dyDescent="0.4">
      <c r="A160" s="105">
        <v>144</v>
      </c>
      <c r="B160" s="114" t="s">
        <v>525</v>
      </c>
      <c r="C160" s="115">
        <v>51</v>
      </c>
      <c r="D160" s="115">
        <v>17</v>
      </c>
      <c r="E160" s="115">
        <v>34</v>
      </c>
      <c r="F160" s="115">
        <v>1</v>
      </c>
      <c r="G160" s="115">
        <v>0</v>
      </c>
      <c r="H160" s="115">
        <v>2</v>
      </c>
      <c r="I160" s="115">
        <v>0</v>
      </c>
      <c r="J160" s="115">
        <v>0</v>
      </c>
      <c r="K160" s="115">
        <v>38</v>
      </c>
      <c r="L160" s="120" t="s">
        <v>397</v>
      </c>
      <c r="M160" s="115">
        <v>2</v>
      </c>
      <c r="N160" s="115">
        <v>0</v>
      </c>
      <c r="O160" s="115">
        <v>1</v>
      </c>
      <c r="P160" s="115">
        <v>7</v>
      </c>
      <c r="Q160" s="115">
        <v>2</v>
      </c>
      <c r="R160" s="115">
        <v>0</v>
      </c>
      <c r="S160" s="115">
        <v>2</v>
      </c>
      <c r="T160" s="115">
        <v>2</v>
      </c>
      <c r="U160" s="120" t="s">
        <v>548</v>
      </c>
      <c r="V160" s="115">
        <v>0</v>
      </c>
      <c r="W160" s="115">
        <v>0</v>
      </c>
      <c r="X160" s="115">
        <v>0</v>
      </c>
      <c r="Y160" s="115">
        <v>53</v>
      </c>
      <c r="Z160" s="115">
        <v>17</v>
      </c>
      <c r="AA160" s="115">
        <v>36</v>
      </c>
      <c r="AB160" s="115">
        <v>6</v>
      </c>
      <c r="AC160" s="115">
        <v>2</v>
      </c>
      <c r="AD160" s="115">
        <v>1</v>
      </c>
    </row>
    <row r="161" spans="1:30" ht="20" customHeight="1" x14ac:dyDescent="0.4">
      <c r="A161" s="105">
        <v>145</v>
      </c>
      <c r="B161" s="114" t="s">
        <v>526</v>
      </c>
      <c r="C161" s="115">
        <v>26</v>
      </c>
      <c r="D161" s="115">
        <v>10</v>
      </c>
      <c r="E161" s="115">
        <v>16</v>
      </c>
      <c r="F161" s="115">
        <v>1</v>
      </c>
      <c r="G161" s="115">
        <v>0</v>
      </c>
      <c r="H161" s="115">
        <v>1</v>
      </c>
      <c r="I161" s="115">
        <v>1</v>
      </c>
      <c r="J161" s="115">
        <v>0</v>
      </c>
      <c r="K161" s="115">
        <v>18</v>
      </c>
      <c r="L161" s="120" t="s">
        <v>397</v>
      </c>
      <c r="M161" s="115">
        <v>1</v>
      </c>
      <c r="N161" s="115">
        <v>0</v>
      </c>
      <c r="O161" s="115">
        <v>0</v>
      </c>
      <c r="P161" s="115">
        <v>4</v>
      </c>
      <c r="Q161" s="115">
        <v>3</v>
      </c>
      <c r="R161" s="115">
        <v>1</v>
      </c>
      <c r="S161" s="115">
        <v>2</v>
      </c>
      <c r="T161" s="115">
        <v>1</v>
      </c>
      <c r="U161" s="120" t="s">
        <v>397</v>
      </c>
      <c r="V161" s="115">
        <v>0</v>
      </c>
      <c r="W161" s="115">
        <v>2</v>
      </c>
      <c r="X161" s="115">
        <v>0</v>
      </c>
      <c r="Y161" s="115">
        <v>29</v>
      </c>
      <c r="Z161" s="115">
        <v>11</v>
      </c>
      <c r="AA161" s="115">
        <v>18</v>
      </c>
      <c r="AB161" s="115">
        <v>3</v>
      </c>
      <c r="AC161" s="115">
        <v>1</v>
      </c>
      <c r="AD161" s="115">
        <v>1</v>
      </c>
    </row>
    <row r="162" spans="1:30" ht="20" customHeight="1" x14ac:dyDescent="0.4">
      <c r="A162" s="105">
        <v>146</v>
      </c>
      <c r="B162" s="114" t="s">
        <v>527</v>
      </c>
      <c r="C162" s="115">
        <v>38</v>
      </c>
      <c r="D162" s="115">
        <v>13</v>
      </c>
      <c r="E162" s="115">
        <v>25</v>
      </c>
      <c r="F162" s="115">
        <v>1</v>
      </c>
      <c r="G162" s="115">
        <v>0</v>
      </c>
      <c r="H162" s="115">
        <v>1</v>
      </c>
      <c r="I162" s="115">
        <v>0</v>
      </c>
      <c r="J162" s="115">
        <v>1</v>
      </c>
      <c r="K162" s="115">
        <v>28</v>
      </c>
      <c r="L162" s="120" t="s">
        <v>548</v>
      </c>
      <c r="M162" s="115">
        <v>1</v>
      </c>
      <c r="N162" s="115">
        <v>1</v>
      </c>
      <c r="O162" s="115">
        <v>1</v>
      </c>
      <c r="P162" s="115">
        <v>4</v>
      </c>
      <c r="Q162" s="115">
        <v>4</v>
      </c>
      <c r="R162" s="115">
        <v>0</v>
      </c>
      <c r="S162" s="115">
        <v>4</v>
      </c>
      <c r="T162" s="115">
        <v>1</v>
      </c>
      <c r="U162" s="120" t="s">
        <v>397</v>
      </c>
      <c r="V162" s="115">
        <v>0</v>
      </c>
      <c r="W162" s="115">
        <v>3</v>
      </c>
      <c r="X162" s="115">
        <v>0</v>
      </c>
      <c r="Y162" s="115">
        <v>42</v>
      </c>
      <c r="Z162" s="115">
        <v>13</v>
      </c>
      <c r="AA162" s="115">
        <v>29</v>
      </c>
      <c r="AB162" s="115">
        <v>3</v>
      </c>
      <c r="AC162" s="115">
        <v>1</v>
      </c>
      <c r="AD162" s="115">
        <v>1</v>
      </c>
    </row>
    <row r="163" spans="1:30" ht="20" customHeight="1" x14ac:dyDescent="0.4">
      <c r="A163" s="105">
        <v>147</v>
      </c>
      <c r="B163" s="114" t="s">
        <v>528</v>
      </c>
      <c r="C163" s="115">
        <v>23</v>
      </c>
      <c r="D163" s="115">
        <v>9</v>
      </c>
      <c r="E163" s="115">
        <v>14</v>
      </c>
      <c r="F163" s="115">
        <v>1</v>
      </c>
      <c r="G163" s="115">
        <v>0</v>
      </c>
      <c r="H163" s="115">
        <v>1</v>
      </c>
      <c r="I163" s="115">
        <v>0</v>
      </c>
      <c r="J163" s="115">
        <v>0</v>
      </c>
      <c r="K163" s="115">
        <v>16</v>
      </c>
      <c r="L163" s="120" t="s">
        <v>548</v>
      </c>
      <c r="M163" s="115">
        <v>1</v>
      </c>
      <c r="N163" s="115">
        <v>0</v>
      </c>
      <c r="O163" s="115">
        <v>0</v>
      </c>
      <c r="P163" s="115">
        <v>4</v>
      </c>
      <c r="Q163" s="115">
        <v>3</v>
      </c>
      <c r="R163" s="115">
        <v>0</v>
      </c>
      <c r="S163" s="115">
        <v>3</v>
      </c>
      <c r="T163" s="115">
        <v>1</v>
      </c>
      <c r="U163" s="120" t="s">
        <v>397</v>
      </c>
      <c r="V163" s="115">
        <v>0</v>
      </c>
      <c r="W163" s="115">
        <v>2</v>
      </c>
      <c r="X163" s="115">
        <v>0</v>
      </c>
      <c r="Y163" s="115">
        <v>26</v>
      </c>
      <c r="Z163" s="115">
        <v>9</v>
      </c>
      <c r="AA163" s="115">
        <v>17</v>
      </c>
      <c r="AB163" s="115">
        <v>3</v>
      </c>
      <c r="AC163" s="115">
        <v>1</v>
      </c>
      <c r="AD163" s="115">
        <v>1</v>
      </c>
    </row>
    <row r="164" spans="1:30" ht="20" customHeight="1" x14ac:dyDescent="0.4">
      <c r="A164" s="105">
        <v>148</v>
      </c>
      <c r="B164" s="114" t="s">
        <v>529</v>
      </c>
      <c r="C164" s="115">
        <v>33</v>
      </c>
      <c r="D164" s="115">
        <v>13</v>
      </c>
      <c r="E164" s="115">
        <v>20</v>
      </c>
      <c r="F164" s="115">
        <v>1</v>
      </c>
      <c r="G164" s="115">
        <v>0</v>
      </c>
      <c r="H164" s="115">
        <v>1</v>
      </c>
      <c r="I164" s="115">
        <v>0</v>
      </c>
      <c r="J164" s="115">
        <v>0</v>
      </c>
      <c r="K164" s="115">
        <v>26</v>
      </c>
      <c r="L164" s="120" t="s">
        <v>397</v>
      </c>
      <c r="M164" s="115">
        <v>1</v>
      </c>
      <c r="N164" s="115">
        <v>0</v>
      </c>
      <c r="O164" s="115">
        <v>0</v>
      </c>
      <c r="P164" s="115">
        <v>4</v>
      </c>
      <c r="Q164" s="115">
        <v>3</v>
      </c>
      <c r="R164" s="115">
        <v>1</v>
      </c>
      <c r="S164" s="115">
        <v>2</v>
      </c>
      <c r="T164" s="115">
        <v>1</v>
      </c>
      <c r="U164" s="120" t="s">
        <v>397</v>
      </c>
      <c r="V164" s="115">
        <v>0</v>
      </c>
      <c r="W164" s="115">
        <v>2</v>
      </c>
      <c r="X164" s="115">
        <v>0</v>
      </c>
      <c r="Y164" s="115">
        <v>36</v>
      </c>
      <c r="Z164" s="115">
        <v>14</v>
      </c>
      <c r="AA164" s="115">
        <v>22</v>
      </c>
      <c r="AB164" s="115">
        <v>3</v>
      </c>
      <c r="AC164" s="115">
        <v>1</v>
      </c>
      <c r="AD164" s="115">
        <v>1</v>
      </c>
    </row>
    <row r="165" spans="1:30" ht="20" customHeight="1" x14ac:dyDescent="0.4">
      <c r="A165" s="105">
        <v>149</v>
      </c>
      <c r="B165" s="114" t="s">
        <v>530</v>
      </c>
      <c r="C165" s="115">
        <v>36</v>
      </c>
      <c r="D165" s="115">
        <v>12</v>
      </c>
      <c r="E165" s="115">
        <v>24</v>
      </c>
      <c r="F165" s="115">
        <v>1</v>
      </c>
      <c r="G165" s="115">
        <v>0</v>
      </c>
      <c r="H165" s="115">
        <v>1</v>
      </c>
      <c r="I165" s="115">
        <v>1</v>
      </c>
      <c r="J165" s="115">
        <v>0</v>
      </c>
      <c r="K165" s="115">
        <v>28</v>
      </c>
      <c r="L165" s="120" t="s">
        <v>548</v>
      </c>
      <c r="M165" s="115">
        <v>1</v>
      </c>
      <c r="N165" s="115">
        <v>0</v>
      </c>
      <c r="O165" s="115">
        <v>1</v>
      </c>
      <c r="P165" s="115">
        <v>3</v>
      </c>
      <c r="Q165" s="115">
        <v>6</v>
      </c>
      <c r="R165" s="115">
        <v>0</v>
      </c>
      <c r="S165" s="115">
        <v>6</v>
      </c>
      <c r="T165" s="115">
        <v>3</v>
      </c>
      <c r="U165" s="120" t="s">
        <v>744</v>
      </c>
      <c r="V165" s="115">
        <v>0</v>
      </c>
      <c r="W165" s="115">
        <v>3</v>
      </c>
      <c r="X165" s="115">
        <v>0</v>
      </c>
      <c r="Y165" s="115">
        <v>42</v>
      </c>
      <c r="Z165" s="115">
        <v>12</v>
      </c>
      <c r="AA165" s="115">
        <v>30</v>
      </c>
      <c r="AB165" s="115">
        <v>3</v>
      </c>
      <c r="AC165" s="115">
        <v>1</v>
      </c>
      <c r="AD165" s="115">
        <v>1</v>
      </c>
    </row>
    <row r="166" spans="1:30" ht="20" customHeight="1" x14ac:dyDescent="0.4">
      <c r="A166" s="105">
        <v>150</v>
      </c>
      <c r="B166" s="114" t="s">
        <v>531</v>
      </c>
      <c r="C166" s="115">
        <v>46</v>
      </c>
      <c r="D166" s="115">
        <v>19</v>
      </c>
      <c r="E166" s="115">
        <v>27</v>
      </c>
      <c r="F166" s="115">
        <v>1</v>
      </c>
      <c r="G166" s="115">
        <v>0</v>
      </c>
      <c r="H166" s="115">
        <v>2</v>
      </c>
      <c r="I166" s="115">
        <v>0</v>
      </c>
      <c r="J166" s="115">
        <v>0</v>
      </c>
      <c r="K166" s="115">
        <v>36</v>
      </c>
      <c r="L166" s="120" t="s">
        <v>744</v>
      </c>
      <c r="M166" s="115">
        <v>2</v>
      </c>
      <c r="N166" s="115">
        <v>0</v>
      </c>
      <c r="O166" s="115">
        <v>0</v>
      </c>
      <c r="P166" s="115">
        <v>5</v>
      </c>
      <c r="Q166" s="115">
        <v>6</v>
      </c>
      <c r="R166" s="115">
        <v>2</v>
      </c>
      <c r="S166" s="115">
        <v>4</v>
      </c>
      <c r="T166" s="115">
        <v>2</v>
      </c>
      <c r="U166" s="120" t="s">
        <v>744</v>
      </c>
      <c r="V166" s="115">
        <v>0</v>
      </c>
      <c r="W166" s="115">
        <v>4</v>
      </c>
      <c r="X166" s="115">
        <v>0</v>
      </c>
      <c r="Y166" s="115">
        <v>52</v>
      </c>
      <c r="Z166" s="115">
        <v>21</v>
      </c>
      <c r="AA166" s="115">
        <v>31</v>
      </c>
      <c r="AB166" s="115">
        <v>6</v>
      </c>
      <c r="AC166" s="115">
        <v>2</v>
      </c>
      <c r="AD166" s="115">
        <v>1</v>
      </c>
    </row>
    <row r="167" spans="1:30" ht="20" customHeight="1" x14ac:dyDescent="0.4">
      <c r="A167" s="105">
        <v>151</v>
      </c>
      <c r="B167" s="114" t="s">
        <v>532</v>
      </c>
      <c r="C167" s="115">
        <v>28</v>
      </c>
      <c r="D167" s="115">
        <v>8</v>
      </c>
      <c r="E167" s="115">
        <v>20</v>
      </c>
      <c r="F167" s="115">
        <v>1</v>
      </c>
      <c r="G167" s="115">
        <v>0</v>
      </c>
      <c r="H167" s="115">
        <v>1</v>
      </c>
      <c r="I167" s="115">
        <v>1</v>
      </c>
      <c r="J167" s="115">
        <v>0</v>
      </c>
      <c r="K167" s="115">
        <v>22</v>
      </c>
      <c r="L167" s="120" t="s">
        <v>397</v>
      </c>
      <c r="M167" s="115">
        <v>1</v>
      </c>
      <c r="N167" s="115">
        <v>0</v>
      </c>
      <c r="O167" s="115">
        <v>0</v>
      </c>
      <c r="P167" s="115">
        <v>2</v>
      </c>
      <c r="Q167" s="115">
        <v>4</v>
      </c>
      <c r="R167" s="115">
        <v>1</v>
      </c>
      <c r="S167" s="115">
        <v>3</v>
      </c>
      <c r="T167" s="115">
        <v>1</v>
      </c>
      <c r="U167" s="120" t="s">
        <v>548</v>
      </c>
      <c r="V167" s="115">
        <v>0</v>
      </c>
      <c r="W167" s="115">
        <v>3</v>
      </c>
      <c r="X167" s="115">
        <v>0</v>
      </c>
      <c r="Y167" s="115">
        <v>32</v>
      </c>
      <c r="Z167" s="115">
        <v>9</v>
      </c>
      <c r="AA167" s="115">
        <v>23</v>
      </c>
      <c r="AB167" s="115">
        <v>3</v>
      </c>
      <c r="AC167" s="115">
        <v>1</v>
      </c>
      <c r="AD167" s="115">
        <v>1</v>
      </c>
    </row>
    <row r="168" spans="1:30" ht="20" customHeight="1" x14ac:dyDescent="0.4">
      <c r="A168" s="486" t="s">
        <v>362</v>
      </c>
      <c r="B168" s="487"/>
      <c r="C168" s="115">
        <f t="shared" ref="C168:AD168" si="0">SUM(C8:C167)</f>
        <v>4300</v>
      </c>
      <c r="D168" s="115">
        <f t="shared" si="0"/>
        <v>1513</v>
      </c>
      <c r="E168" s="115">
        <f t="shared" si="0"/>
        <v>2787</v>
      </c>
      <c r="F168" s="115">
        <f t="shared" si="0"/>
        <v>144</v>
      </c>
      <c r="G168" s="115">
        <f t="shared" si="0"/>
        <v>0</v>
      </c>
      <c r="H168" s="115">
        <f t="shared" si="0"/>
        <v>164</v>
      </c>
      <c r="I168" s="115">
        <f t="shared" si="0"/>
        <v>90</v>
      </c>
      <c r="J168" s="115">
        <f t="shared" si="0"/>
        <v>21</v>
      </c>
      <c r="K168" s="115">
        <f t="shared" si="0"/>
        <v>3219</v>
      </c>
      <c r="L168" s="115">
        <f t="shared" si="0"/>
        <v>0</v>
      </c>
      <c r="M168" s="115">
        <f t="shared" si="0"/>
        <v>163</v>
      </c>
      <c r="N168" s="115">
        <f t="shared" si="0"/>
        <v>13</v>
      </c>
      <c r="O168" s="115">
        <f t="shared" si="0"/>
        <v>77</v>
      </c>
      <c r="P168" s="115">
        <f t="shared" si="0"/>
        <v>409</v>
      </c>
      <c r="Q168" s="115">
        <f t="shared" si="0"/>
        <v>504</v>
      </c>
      <c r="R168" s="115">
        <f t="shared" si="0"/>
        <v>181</v>
      </c>
      <c r="S168" s="115">
        <f t="shared" si="0"/>
        <v>323</v>
      </c>
      <c r="T168" s="115">
        <f t="shared" si="0"/>
        <v>211</v>
      </c>
      <c r="U168" s="115">
        <f t="shared" si="0"/>
        <v>0</v>
      </c>
      <c r="V168" s="115">
        <f t="shared" si="0"/>
        <v>1</v>
      </c>
      <c r="W168" s="115">
        <f t="shared" si="0"/>
        <v>206</v>
      </c>
      <c r="X168" s="115">
        <f t="shared" si="0"/>
        <v>86</v>
      </c>
      <c r="Y168" s="115">
        <f t="shared" si="0"/>
        <v>4804</v>
      </c>
      <c r="Z168" s="115">
        <f t="shared" si="0"/>
        <v>1694</v>
      </c>
      <c r="AA168" s="115">
        <f t="shared" si="0"/>
        <v>3110</v>
      </c>
      <c r="AB168" s="115">
        <f t="shared" si="0"/>
        <v>492</v>
      </c>
      <c r="AC168" s="115">
        <f t="shared" si="0"/>
        <v>163</v>
      </c>
      <c r="AD168" s="115">
        <f t="shared" si="0"/>
        <v>144</v>
      </c>
    </row>
    <row r="169" spans="1:30" ht="20" customHeight="1" x14ac:dyDescent="0.4">
      <c r="B169" s="104" t="s">
        <v>533</v>
      </c>
      <c r="C169" s="125" t="e">
        <f>+#REF!</f>
        <v>#REF!</v>
      </c>
      <c r="D169" s="125" t="e">
        <f>+#REF!</f>
        <v>#REF!</v>
      </c>
      <c r="E169" s="125" t="e">
        <f>+#REF!</f>
        <v>#REF!</v>
      </c>
      <c r="F169" s="125" t="e">
        <f>+#REF!</f>
        <v>#REF!</v>
      </c>
      <c r="G169" s="125" t="e">
        <f>+#REF!</f>
        <v>#REF!</v>
      </c>
      <c r="H169" s="125" t="e">
        <f>+#REF!</f>
        <v>#REF!</v>
      </c>
      <c r="I169" s="125" t="e">
        <f>+#REF!</f>
        <v>#REF!</v>
      </c>
      <c r="J169" s="125" t="e">
        <f>+#REF!</f>
        <v>#REF!</v>
      </c>
      <c r="K169" s="125" t="e">
        <f>+#REF!</f>
        <v>#REF!</v>
      </c>
      <c r="L169" s="125" t="e">
        <f>+#REF!</f>
        <v>#REF!</v>
      </c>
      <c r="M169" s="125" t="e">
        <f>+#REF!</f>
        <v>#REF!</v>
      </c>
      <c r="N169" s="125" t="e">
        <f>+#REF!</f>
        <v>#REF!</v>
      </c>
      <c r="O169" s="125" t="e">
        <f>+#REF!</f>
        <v>#REF!</v>
      </c>
      <c r="P169" s="125" t="e">
        <f>+#REF!</f>
        <v>#REF!</v>
      </c>
      <c r="Q169" s="125" t="e">
        <f>+#REF!</f>
        <v>#REF!</v>
      </c>
      <c r="R169" s="125" t="e">
        <f>+#REF!</f>
        <v>#REF!</v>
      </c>
      <c r="S169" s="125" t="e">
        <f>+#REF!</f>
        <v>#REF!</v>
      </c>
      <c r="T169" s="125" t="e">
        <f>+#REF!</f>
        <v>#REF!</v>
      </c>
      <c r="U169" s="125" t="e">
        <f>+#REF!</f>
        <v>#REF!</v>
      </c>
      <c r="V169" s="125" t="e">
        <f>+#REF!</f>
        <v>#REF!</v>
      </c>
      <c r="W169" s="125" t="e">
        <f>+#REF!</f>
        <v>#REF!</v>
      </c>
      <c r="X169" s="125" t="e">
        <f>+#REF!</f>
        <v>#REF!</v>
      </c>
      <c r="Y169" s="125" t="e">
        <f>+#REF!</f>
        <v>#REF!</v>
      </c>
      <c r="Z169" s="125" t="e">
        <f>+#REF!</f>
        <v>#REF!</v>
      </c>
      <c r="AA169" s="125" t="e">
        <f>+#REF!</f>
        <v>#REF!</v>
      </c>
      <c r="AB169" s="125" t="e">
        <f>+#REF!</f>
        <v>#REF!</v>
      </c>
      <c r="AC169" s="125" t="e">
        <f>+#REF!</f>
        <v>#REF!</v>
      </c>
      <c r="AD169" s="125" t="e">
        <f>+#REF!</f>
        <v>#REF!</v>
      </c>
    </row>
    <row r="170" spans="1:30" ht="20" customHeight="1" x14ac:dyDescent="0.4">
      <c r="B170" s="104" t="s">
        <v>759</v>
      </c>
      <c r="C170" s="125" t="e">
        <f>C168=C169</f>
        <v>#REF!</v>
      </c>
      <c r="D170" s="125" t="e">
        <f t="shared" ref="D170:AD170" si="1">D168=D169</f>
        <v>#REF!</v>
      </c>
      <c r="E170" s="125" t="e">
        <f t="shared" si="1"/>
        <v>#REF!</v>
      </c>
      <c r="F170" s="125" t="e">
        <f t="shared" si="1"/>
        <v>#REF!</v>
      </c>
      <c r="G170" s="125" t="e">
        <f t="shared" si="1"/>
        <v>#REF!</v>
      </c>
      <c r="H170" s="125" t="e">
        <f t="shared" si="1"/>
        <v>#REF!</v>
      </c>
      <c r="I170" s="125" t="e">
        <f t="shared" si="1"/>
        <v>#REF!</v>
      </c>
      <c r="J170" s="125" t="e">
        <f t="shared" si="1"/>
        <v>#REF!</v>
      </c>
      <c r="K170" s="125" t="e">
        <f t="shared" si="1"/>
        <v>#REF!</v>
      </c>
      <c r="L170" s="125" t="e">
        <f t="shared" si="1"/>
        <v>#REF!</v>
      </c>
      <c r="M170" s="125" t="e">
        <f t="shared" si="1"/>
        <v>#REF!</v>
      </c>
      <c r="N170" s="125" t="e">
        <f t="shared" si="1"/>
        <v>#REF!</v>
      </c>
      <c r="O170" s="125" t="e">
        <f t="shared" si="1"/>
        <v>#REF!</v>
      </c>
      <c r="P170" s="125" t="e">
        <f t="shared" si="1"/>
        <v>#REF!</v>
      </c>
      <c r="Q170" s="125" t="e">
        <f t="shared" si="1"/>
        <v>#REF!</v>
      </c>
      <c r="R170" s="125" t="e">
        <f t="shared" si="1"/>
        <v>#REF!</v>
      </c>
      <c r="S170" s="125" t="e">
        <f t="shared" si="1"/>
        <v>#REF!</v>
      </c>
      <c r="T170" s="125" t="e">
        <f t="shared" si="1"/>
        <v>#REF!</v>
      </c>
      <c r="U170" s="125" t="e">
        <f t="shared" si="1"/>
        <v>#REF!</v>
      </c>
      <c r="V170" s="125" t="e">
        <f t="shared" si="1"/>
        <v>#REF!</v>
      </c>
      <c r="W170" s="125" t="e">
        <f t="shared" si="1"/>
        <v>#REF!</v>
      </c>
      <c r="X170" s="125" t="e">
        <f t="shared" si="1"/>
        <v>#REF!</v>
      </c>
      <c r="Y170" s="125" t="e">
        <f t="shared" si="1"/>
        <v>#REF!</v>
      </c>
      <c r="Z170" s="125" t="e">
        <f t="shared" si="1"/>
        <v>#REF!</v>
      </c>
      <c r="AA170" s="125" t="e">
        <f t="shared" si="1"/>
        <v>#REF!</v>
      </c>
      <c r="AB170" s="125" t="e">
        <f t="shared" si="1"/>
        <v>#REF!</v>
      </c>
      <c r="AC170" s="125" t="e">
        <f t="shared" si="1"/>
        <v>#REF!</v>
      </c>
      <c r="AD170" s="125" t="e">
        <f t="shared" si="1"/>
        <v>#REF!</v>
      </c>
    </row>
  </sheetData>
  <mergeCells count="105">
    <mergeCell ref="A168:B168"/>
    <mergeCell ref="N134:N135"/>
    <mergeCell ref="O134:O135"/>
    <mergeCell ref="P134:P135"/>
    <mergeCell ref="Q134:S134"/>
    <mergeCell ref="T134:U134"/>
    <mergeCell ref="V134:V135"/>
    <mergeCell ref="AB133:AD133"/>
    <mergeCell ref="C134:E134"/>
    <mergeCell ref="F134:F135"/>
    <mergeCell ref="G134:G135"/>
    <mergeCell ref="H134:H135"/>
    <mergeCell ref="I134:I135"/>
    <mergeCell ref="J134:J135"/>
    <mergeCell ref="K134:K135"/>
    <mergeCell ref="L134:L135"/>
    <mergeCell ref="M134:M135"/>
    <mergeCell ref="W134:W135"/>
    <mergeCell ref="X134:X135"/>
    <mergeCell ref="AB134:AB135"/>
    <mergeCell ref="AC134:AC135"/>
    <mergeCell ref="AD134:AD135"/>
    <mergeCell ref="F28:F29"/>
    <mergeCell ref="G28:G29"/>
    <mergeCell ref="W81:W82"/>
    <mergeCell ref="X81:X82"/>
    <mergeCell ref="AB81:AB82"/>
    <mergeCell ref="AC81:AC82"/>
    <mergeCell ref="AD81:AD82"/>
    <mergeCell ref="A133:A135"/>
    <mergeCell ref="B133:B135"/>
    <mergeCell ref="C133:P133"/>
    <mergeCell ref="Q133:X133"/>
    <mergeCell ref="Y133:AA134"/>
    <mergeCell ref="N81:N82"/>
    <mergeCell ref="O81:O82"/>
    <mergeCell ref="P81:P82"/>
    <mergeCell ref="Q81:S81"/>
    <mergeCell ref="T81:U81"/>
    <mergeCell ref="V81:V82"/>
    <mergeCell ref="H81:H82"/>
    <mergeCell ref="I81:I82"/>
    <mergeCell ref="J81:J82"/>
    <mergeCell ref="K81:K82"/>
    <mergeCell ref="L81:L82"/>
    <mergeCell ref="M81:M82"/>
    <mergeCell ref="V28:V29"/>
    <mergeCell ref="W28:W29"/>
    <mergeCell ref="X28:X29"/>
    <mergeCell ref="AB28:AB29"/>
    <mergeCell ref="AC28:AC29"/>
    <mergeCell ref="L28:L29"/>
    <mergeCell ref="M28:M29"/>
    <mergeCell ref="N28:N29"/>
    <mergeCell ref="O28:O29"/>
    <mergeCell ref="P28:P29"/>
    <mergeCell ref="Q28:S28"/>
    <mergeCell ref="A80:A82"/>
    <mergeCell ref="B80:B82"/>
    <mergeCell ref="C80:P80"/>
    <mergeCell ref="Q80:X80"/>
    <mergeCell ref="Y80:AA81"/>
    <mergeCell ref="AB80:AD80"/>
    <mergeCell ref="C81:E81"/>
    <mergeCell ref="F81:F82"/>
    <mergeCell ref="G81:G82"/>
    <mergeCell ref="H28:H29"/>
    <mergeCell ref="I28:I29"/>
    <mergeCell ref="J28:J29"/>
    <mergeCell ref="K28:K29"/>
    <mergeCell ref="AB6:AB7"/>
    <mergeCell ref="AC6:AC7"/>
    <mergeCell ref="AD6:AD7"/>
    <mergeCell ref="A27:A29"/>
    <mergeCell ref="B27:B29"/>
    <mergeCell ref="C27:P27"/>
    <mergeCell ref="Q27:X27"/>
    <mergeCell ref="Y27:AA28"/>
    <mergeCell ref="AB27:AD27"/>
    <mergeCell ref="C28:E28"/>
    <mergeCell ref="P6:P7"/>
    <mergeCell ref="Q6:S6"/>
    <mergeCell ref="T6:U6"/>
    <mergeCell ref="V6:V7"/>
    <mergeCell ref="W6:W7"/>
    <mergeCell ref="X6:X7"/>
    <mergeCell ref="A5:A7"/>
    <mergeCell ref="B5:B7"/>
    <mergeCell ref="AD28:AD29"/>
    <mergeCell ref="T28:U28"/>
    <mergeCell ref="Q5:X5"/>
    <mergeCell ref="Y5:AA6"/>
    <mergeCell ref="AB5:AD5"/>
    <mergeCell ref="C6:E6"/>
    <mergeCell ref="F6:F7"/>
    <mergeCell ref="G6:G7"/>
    <mergeCell ref="H6:H7"/>
    <mergeCell ref="I6:I7"/>
    <mergeCell ref="J6:J7"/>
    <mergeCell ref="K6:K7"/>
    <mergeCell ref="C5:P5"/>
    <mergeCell ref="L6:L7"/>
    <mergeCell ref="M6:M7"/>
    <mergeCell ref="N6:N7"/>
    <mergeCell ref="O6:O7"/>
  </mergeCells>
  <phoneticPr fontId="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8"/>
  <sheetViews>
    <sheetView showGridLines="0" zoomScaleNormal="100" zoomScaleSheetLayoutView="100" workbookViewId="0">
      <pane ySplit="7" topLeftCell="A8" activePane="bottomLeft" state="frozen"/>
      <selection pane="bottomLeft"/>
    </sheetView>
  </sheetViews>
  <sheetFormatPr defaultRowHeight="21.1" customHeight="1" x14ac:dyDescent="0.4"/>
  <cols>
    <col min="1" max="1" width="4.5" style="370" customWidth="1"/>
    <col min="2" max="2" width="9.5" style="371" bestFit="1" customWidth="1"/>
    <col min="3" max="3" width="11.75" style="372" customWidth="1"/>
    <col min="4" max="4" width="13" style="373" bestFit="1" customWidth="1"/>
    <col min="5" max="5" width="9.75" style="372" customWidth="1"/>
    <col min="6" max="6" width="8.625" style="372" bestFit="1" customWidth="1"/>
    <col min="7" max="13" width="5.5" style="371" customWidth="1"/>
    <col min="14" max="15" width="7.5" style="371" customWidth="1"/>
    <col min="16" max="16384" width="9" style="370"/>
  </cols>
  <sheetData>
    <row r="1" spans="1:15" s="36" customFormat="1" ht="13.1" x14ac:dyDescent="0.4">
      <c r="A1" s="397" t="s">
        <v>346</v>
      </c>
    </row>
    <row r="2" spans="1:15" ht="13.1" x14ac:dyDescent="0.4">
      <c r="A2" s="370" t="s">
        <v>1852</v>
      </c>
      <c r="G2" s="373"/>
      <c r="H2" s="372"/>
    </row>
    <row r="3" spans="1:15" ht="14" customHeight="1" x14ac:dyDescent="0.4">
      <c r="O3" s="374" t="s">
        <v>817</v>
      </c>
    </row>
    <row r="4" spans="1:15" ht="21.1" customHeight="1" x14ac:dyDescent="0.4">
      <c r="A4" s="498" t="s">
        <v>818</v>
      </c>
      <c r="B4" s="497"/>
      <c r="C4" s="499" t="s">
        <v>819</v>
      </c>
      <c r="D4" s="499"/>
      <c r="E4" s="500" t="s">
        <v>820</v>
      </c>
      <c r="F4" s="500" t="s">
        <v>821</v>
      </c>
      <c r="G4" s="497" t="s">
        <v>822</v>
      </c>
      <c r="H4" s="497"/>
      <c r="I4" s="497"/>
      <c r="J4" s="497"/>
      <c r="K4" s="497"/>
      <c r="L4" s="497"/>
      <c r="M4" s="497"/>
      <c r="N4" s="497" t="s">
        <v>823</v>
      </c>
      <c r="O4" s="497"/>
    </row>
    <row r="5" spans="1:15" ht="21.1" customHeight="1" x14ac:dyDescent="0.4">
      <c r="A5" s="497"/>
      <c r="B5" s="497"/>
      <c r="C5" s="499" t="s">
        <v>824</v>
      </c>
      <c r="D5" s="503" t="s">
        <v>825</v>
      </c>
      <c r="E5" s="501"/>
      <c r="F5" s="501"/>
      <c r="G5" s="504" t="s">
        <v>826</v>
      </c>
      <c r="H5" s="497" t="s">
        <v>827</v>
      </c>
      <c r="I5" s="497"/>
      <c r="J5" s="504" t="s">
        <v>828</v>
      </c>
      <c r="K5" s="504" t="s">
        <v>829</v>
      </c>
      <c r="L5" s="504" t="s">
        <v>830</v>
      </c>
      <c r="M5" s="504" t="s">
        <v>831</v>
      </c>
      <c r="N5" s="498" t="s">
        <v>832</v>
      </c>
      <c r="O5" s="497" t="s">
        <v>833</v>
      </c>
    </row>
    <row r="6" spans="1:15" ht="21.1" customHeight="1" x14ac:dyDescent="0.4">
      <c r="A6" s="497"/>
      <c r="B6" s="497"/>
      <c r="C6" s="499"/>
      <c r="D6" s="499"/>
      <c r="E6" s="502"/>
      <c r="F6" s="502"/>
      <c r="G6" s="504"/>
      <c r="H6" s="375" t="s">
        <v>834</v>
      </c>
      <c r="I6" s="375" t="s">
        <v>835</v>
      </c>
      <c r="J6" s="504"/>
      <c r="K6" s="504"/>
      <c r="L6" s="504"/>
      <c r="M6" s="504"/>
      <c r="N6" s="497"/>
      <c r="O6" s="497"/>
    </row>
    <row r="7" spans="1:15" ht="21.1" customHeight="1" x14ac:dyDescent="0.4">
      <c r="A7" s="497" t="s">
        <v>836</v>
      </c>
      <c r="B7" s="497"/>
      <c r="C7" s="376">
        <v>2399898.64</v>
      </c>
      <c r="D7" s="377">
        <v>19773.07</v>
      </c>
      <c r="E7" s="376">
        <v>965684.84000000008</v>
      </c>
      <c r="F7" s="376">
        <v>3527</v>
      </c>
      <c r="G7" s="378">
        <v>145</v>
      </c>
      <c r="H7" s="378">
        <v>144</v>
      </c>
      <c r="I7" s="378">
        <v>36</v>
      </c>
      <c r="J7" s="378">
        <v>144</v>
      </c>
      <c r="K7" s="378">
        <v>142</v>
      </c>
      <c r="L7" s="378">
        <v>141</v>
      </c>
      <c r="M7" s="378">
        <v>10</v>
      </c>
      <c r="N7" s="378">
        <v>145</v>
      </c>
      <c r="O7" s="378">
        <v>144</v>
      </c>
    </row>
    <row r="8" spans="1:15" ht="21.1" customHeight="1" x14ac:dyDescent="0.4">
      <c r="A8" s="379">
        <v>1</v>
      </c>
      <c r="B8" s="375" t="s">
        <v>837</v>
      </c>
      <c r="C8" s="376">
        <v>5419</v>
      </c>
      <c r="D8" s="377" t="s">
        <v>838</v>
      </c>
      <c r="E8" s="376">
        <v>12460.44</v>
      </c>
      <c r="F8" s="376">
        <v>24</v>
      </c>
      <c r="G8" s="375" t="s">
        <v>839</v>
      </c>
      <c r="H8" s="375" t="s">
        <v>839</v>
      </c>
      <c r="I8" s="375" t="s">
        <v>838</v>
      </c>
      <c r="J8" s="375" t="s">
        <v>839</v>
      </c>
      <c r="K8" s="375" t="s">
        <v>839</v>
      </c>
      <c r="L8" s="375" t="s">
        <v>839</v>
      </c>
      <c r="M8" s="375" t="s">
        <v>838</v>
      </c>
      <c r="N8" s="375" t="s">
        <v>839</v>
      </c>
      <c r="O8" s="375" t="s">
        <v>839</v>
      </c>
    </row>
    <row r="9" spans="1:15" ht="21.1" customHeight="1" x14ac:dyDescent="0.4">
      <c r="A9" s="379">
        <v>2</v>
      </c>
      <c r="B9" s="375" t="s">
        <v>840</v>
      </c>
      <c r="C9" s="376">
        <v>14113</v>
      </c>
      <c r="D9" s="377" t="s">
        <v>838</v>
      </c>
      <c r="E9" s="376">
        <v>6801</v>
      </c>
      <c r="F9" s="376">
        <v>22</v>
      </c>
      <c r="G9" s="375" t="s">
        <v>839</v>
      </c>
      <c r="H9" s="375" t="s">
        <v>839</v>
      </c>
      <c r="I9" s="375" t="s">
        <v>838</v>
      </c>
      <c r="J9" s="375" t="s">
        <v>839</v>
      </c>
      <c r="K9" s="375" t="s">
        <v>839</v>
      </c>
      <c r="L9" s="375" t="s">
        <v>839</v>
      </c>
      <c r="M9" s="375" t="s">
        <v>838</v>
      </c>
      <c r="N9" s="375" t="s">
        <v>839</v>
      </c>
      <c r="O9" s="375" t="s">
        <v>839</v>
      </c>
    </row>
    <row r="10" spans="1:15" ht="21.1" customHeight="1" x14ac:dyDescent="0.4">
      <c r="A10" s="379">
        <v>3</v>
      </c>
      <c r="B10" s="375" t="s">
        <v>841</v>
      </c>
      <c r="C10" s="376">
        <v>9283</v>
      </c>
      <c r="D10" s="377" t="s">
        <v>838</v>
      </c>
      <c r="E10" s="376">
        <v>11706.17</v>
      </c>
      <c r="F10" s="376">
        <v>25</v>
      </c>
      <c r="G10" s="375" t="s">
        <v>839</v>
      </c>
      <c r="H10" s="375" t="s">
        <v>839</v>
      </c>
      <c r="I10" s="375" t="s">
        <v>839</v>
      </c>
      <c r="J10" s="375" t="s">
        <v>839</v>
      </c>
      <c r="K10" s="375" t="s">
        <v>839</v>
      </c>
      <c r="L10" s="375" t="s">
        <v>839</v>
      </c>
      <c r="M10" s="375" t="s">
        <v>838</v>
      </c>
      <c r="N10" s="375" t="s">
        <v>839</v>
      </c>
      <c r="O10" s="375" t="s">
        <v>839</v>
      </c>
    </row>
    <row r="11" spans="1:15" ht="21.1" customHeight="1" x14ac:dyDescent="0.4">
      <c r="A11" s="379">
        <v>8</v>
      </c>
      <c r="B11" s="375" t="s">
        <v>842</v>
      </c>
      <c r="C11" s="376">
        <v>14353.02</v>
      </c>
      <c r="D11" s="377" t="s">
        <v>838</v>
      </c>
      <c r="E11" s="376">
        <v>6793.85</v>
      </c>
      <c r="F11" s="376">
        <v>22</v>
      </c>
      <c r="G11" s="375" t="s">
        <v>839</v>
      </c>
      <c r="H11" s="375" t="s">
        <v>839</v>
      </c>
      <c r="I11" s="375" t="s">
        <v>838</v>
      </c>
      <c r="J11" s="375" t="s">
        <v>839</v>
      </c>
      <c r="K11" s="375" t="s">
        <v>839</v>
      </c>
      <c r="L11" s="375" t="s">
        <v>839</v>
      </c>
      <c r="M11" s="375" t="s">
        <v>838</v>
      </c>
      <c r="N11" s="375" t="s">
        <v>839</v>
      </c>
      <c r="O11" s="375" t="s">
        <v>839</v>
      </c>
    </row>
    <row r="12" spans="1:15" ht="14" customHeight="1" x14ac:dyDescent="0.4">
      <c r="A12" s="380" t="s">
        <v>843</v>
      </c>
      <c r="B12" s="381"/>
      <c r="C12" s="382"/>
      <c r="D12" s="383"/>
      <c r="E12" s="382"/>
      <c r="F12" s="382"/>
      <c r="G12" s="381"/>
      <c r="H12" s="381"/>
      <c r="I12" s="381"/>
      <c r="J12" s="381"/>
      <c r="K12" s="381"/>
      <c r="L12" s="381"/>
      <c r="M12" s="381"/>
      <c r="N12" s="381"/>
      <c r="O12" s="381"/>
    </row>
    <row r="13" spans="1:15" ht="14" customHeight="1" x14ac:dyDescent="0.4">
      <c r="A13" s="384" t="s">
        <v>844</v>
      </c>
      <c r="B13" s="385"/>
      <c r="C13" s="386"/>
      <c r="D13" s="387"/>
      <c r="E13" s="386"/>
      <c r="F13" s="386"/>
      <c r="G13" s="385"/>
      <c r="H13" s="385"/>
      <c r="I13" s="385"/>
      <c r="J13" s="385"/>
      <c r="K13" s="385"/>
      <c r="L13" s="385"/>
      <c r="M13" s="385"/>
      <c r="N13" s="385"/>
      <c r="O13" s="385"/>
    </row>
    <row r="14" spans="1:15" ht="14" customHeight="1" x14ac:dyDescent="0.4">
      <c r="O14" s="374" t="s">
        <v>817</v>
      </c>
    </row>
    <row r="15" spans="1:15" ht="21.1" customHeight="1" x14ac:dyDescent="0.4">
      <c r="A15" s="498" t="s">
        <v>818</v>
      </c>
      <c r="B15" s="497"/>
      <c r="C15" s="499" t="s">
        <v>819</v>
      </c>
      <c r="D15" s="499"/>
      <c r="E15" s="500" t="s">
        <v>820</v>
      </c>
      <c r="F15" s="500" t="s">
        <v>821</v>
      </c>
      <c r="G15" s="497" t="s">
        <v>822</v>
      </c>
      <c r="H15" s="497"/>
      <c r="I15" s="497"/>
      <c r="J15" s="497"/>
      <c r="K15" s="497"/>
      <c r="L15" s="497"/>
      <c r="M15" s="497"/>
      <c r="N15" s="497" t="s">
        <v>823</v>
      </c>
      <c r="O15" s="497"/>
    </row>
    <row r="16" spans="1:15" ht="21.1" customHeight="1" x14ac:dyDescent="0.4">
      <c r="A16" s="497"/>
      <c r="B16" s="497"/>
      <c r="C16" s="499" t="s">
        <v>824</v>
      </c>
      <c r="D16" s="503" t="s">
        <v>845</v>
      </c>
      <c r="E16" s="501"/>
      <c r="F16" s="501"/>
      <c r="G16" s="504" t="s">
        <v>826</v>
      </c>
      <c r="H16" s="497" t="s">
        <v>827</v>
      </c>
      <c r="I16" s="497"/>
      <c r="J16" s="504" t="s">
        <v>828</v>
      </c>
      <c r="K16" s="504" t="s">
        <v>829</v>
      </c>
      <c r="L16" s="504" t="s">
        <v>830</v>
      </c>
      <c r="M16" s="504" t="s">
        <v>831</v>
      </c>
      <c r="N16" s="498" t="s">
        <v>832</v>
      </c>
      <c r="O16" s="497" t="s">
        <v>846</v>
      </c>
    </row>
    <row r="17" spans="1:15" ht="21.1" customHeight="1" x14ac:dyDescent="0.4">
      <c r="A17" s="497"/>
      <c r="B17" s="497"/>
      <c r="C17" s="499"/>
      <c r="D17" s="499"/>
      <c r="E17" s="502"/>
      <c r="F17" s="502"/>
      <c r="G17" s="504"/>
      <c r="H17" s="375" t="s">
        <v>834</v>
      </c>
      <c r="I17" s="375" t="s">
        <v>835</v>
      </c>
      <c r="J17" s="504"/>
      <c r="K17" s="504"/>
      <c r="L17" s="504"/>
      <c r="M17" s="504"/>
      <c r="N17" s="497"/>
      <c r="O17" s="497"/>
    </row>
    <row r="18" spans="1:15" ht="21.1" customHeight="1" x14ac:dyDescent="0.4">
      <c r="A18" s="379">
        <v>9</v>
      </c>
      <c r="B18" s="375" t="s">
        <v>847</v>
      </c>
      <c r="C18" s="376">
        <v>18445</v>
      </c>
      <c r="D18" s="377" t="s">
        <v>838</v>
      </c>
      <c r="E18" s="376">
        <v>7977</v>
      </c>
      <c r="F18" s="376">
        <v>34</v>
      </c>
      <c r="G18" s="375" t="s">
        <v>839</v>
      </c>
      <c r="H18" s="375" t="s">
        <v>839</v>
      </c>
      <c r="I18" s="375" t="s">
        <v>838</v>
      </c>
      <c r="J18" s="375" t="s">
        <v>839</v>
      </c>
      <c r="K18" s="375" t="s">
        <v>839</v>
      </c>
      <c r="L18" s="375" t="s">
        <v>839</v>
      </c>
      <c r="M18" s="375" t="s">
        <v>838</v>
      </c>
      <c r="N18" s="375" t="s">
        <v>839</v>
      </c>
      <c r="O18" s="375" t="s">
        <v>839</v>
      </c>
    </row>
    <row r="19" spans="1:15" ht="21.1" customHeight="1" x14ac:dyDescent="0.4">
      <c r="A19" s="379">
        <v>10</v>
      </c>
      <c r="B19" s="375" t="s">
        <v>848</v>
      </c>
      <c r="C19" s="376">
        <v>9879.7000000000007</v>
      </c>
      <c r="D19" s="377" t="s">
        <v>838</v>
      </c>
      <c r="E19" s="376">
        <v>5154.63</v>
      </c>
      <c r="F19" s="376">
        <v>10</v>
      </c>
      <c r="G19" s="375" t="s">
        <v>839</v>
      </c>
      <c r="H19" s="375" t="s">
        <v>839</v>
      </c>
      <c r="I19" s="375" t="s">
        <v>838</v>
      </c>
      <c r="J19" s="375" t="s">
        <v>839</v>
      </c>
      <c r="K19" s="375" t="s">
        <v>839</v>
      </c>
      <c r="L19" s="375" t="s">
        <v>839</v>
      </c>
      <c r="M19" s="375" t="s">
        <v>838</v>
      </c>
      <c r="N19" s="375" t="s">
        <v>839</v>
      </c>
      <c r="O19" s="375" t="s">
        <v>839</v>
      </c>
    </row>
    <row r="20" spans="1:15" ht="21.1" customHeight="1" x14ac:dyDescent="0.4">
      <c r="A20" s="379">
        <v>11</v>
      </c>
      <c r="B20" s="375" t="s">
        <v>849</v>
      </c>
      <c r="C20" s="376">
        <v>4588</v>
      </c>
      <c r="D20" s="377" t="s">
        <v>838</v>
      </c>
      <c r="E20" s="376">
        <v>13701.46</v>
      </c>
      <c r="F20" s="376">
        <v>23</v>
      </c>
      <c r="G20" s="375" t="s">
        <v>839</v>
      </c>
      <c r="H20" s="375" t="s">
        <v>839</v>
      </c>
      <c r="I20" s="375" t="s">
        <v>838</v>
      </c>
      <c r="J20" s="375" t="s">
        <v>839</v>
      </c>
      <c r="K20" s="375" t="s">
        <v>839</v>
      </c>
      <c r="L20" s="375" t="s">
        <v>839</v>
      </c>
      <c r="M20" s="375" t="s">
        <v>838</v>
      </c>
      <c r="N20" s="375" t="s">
        <v>839</v>
      </c>
      <c r="O20" s="375" t="s">
        <v>839</v>
      </c>
    </row>
    <row r="21" spans="1:15" ht="21.1" customHeight="1" x14ac:dyDescent="0.4">
      <c r="A21" s="379">
        <v>12</v>
      </c>
      <c r="B21" s="375" t="s">
        <v>850</v>
      </c>
      <c r="C21" s="376">
        <v>13766</v>
      </c>
      <c r="D21" s="377" t="s">
        <v>838</v>
      </c>
      <c r="E21" s="376">
        <v>8435.0300000000007</v>
      </c>
      <c r="F21" s="376">
        <v>31</v>
      </c>
      <c r="G21" s="375" t="s">
        <v>839</v>
      </c>
      <c r="H21" s="375" t="s">
        <v>839</v>
      </c>
      <c r="I21" s="375" t="s">
        <v>839</v>
      </c>
      <c r="J21" s="375" t="s">
        <v>839</v>
      </c>
      <c r="K21" s="375" t="s">
        <v>839</v>
      </c>
      <c r="L21" s="375" t="s">
        <v>839</v>
      </c>
      <c r="M21" s="375" t="s">
        <v>838</v>
      </c>
      <c r="N21" s="375" t="s">
        <v>839</v>
      </c>
      <c r="O21" s="375" t="s">
        <v>839</v>
      </c>
    </row>
    <row r="22" spans="1:15" ht="21.1" customHeight="1" x14ac:dyDescent="0.4">
      <c r="A22" s="379">
        <v>13</v>
      </c>
      <c r="B22" s="375" t="s">
        <v>851</v>
      </c>
      <c r="C22" s="376">
        <v>13584</v>
      </c>
      <c r="D22" s="377" t="s">
        <v>838</v>
      </c>
      <c r="E22" s="376">
        <v>6494.3</v>
      </c>
      <c r="F22" s="376">
        <v>19</v>
      </c>
      <c r="G22" s="375" t="s">
        <v>839</v>
      </c>
      <c r="H22" s="375" t="s">
        <v>839</v>
      </c>
      <c r="I22" s="375" t="s">
        <v>838</v>
      </c>
      <c r="J22" s="375" t="s">
        <v>839</v>
      </c>
      <c r="K22" s="375" t="s">
        <v>839</v>
      </c>
      <c r="L22" s="375" t="s">
        <v>839</v>
      </c>
      <c r="M22" s="375" t="s">
        <v>839</v>
      </c>
      <c r="N22" s="375" t="s">
        <v>839</v>
      </c>
      <c r="O22" s="375" t="s">
        <v>839</v>
      </c>
    </row>
    <row r="23" spans="1:15" ht="21.1" customHeight="1" x14ac:dyDescent="0.4">
      <c r="A23" s="379">
        <v>14</v>
      </c>
      <c r="B23" s="375" t="s">
        <v>852</v>
      </c>
      <c r="C23" s="376">
        <v>18301</v>
      </c>
      <c r="D23" s="377" t="s">
        <v>838</v>
      </c>
      <c r="E23" s="376">
        <v>6292.6</v>
      </c>
      <c r="F23" s="376">
        <v>19</v>
      </c>
      <c r="G23" s="375" t="s">
        <v>839</v>
      </c>
      <c r="H23" s="375" t="s">
        <v>839</v>
      </c>
      <c r="I23" s="375" t="s">
        <v>838</v>
      </c>
      <c r="J23" s="375" t="s">
        <v>839</v>
      </c>
      <c r="K23" s="375" t="s">
        <v>839</v>
      </c>
      <c r="L23" s="375" t="s">
        <v>839</v>
      </c>
      <c r="M23" s="375" t="s">
        <v>838</v>
      </c>
      <c r="N23" s="375" t="s">
        <v>839</v>
      </c>
      <c r="O23" s="375" t="s">
        <v>839</v>
      </c>
    </row>
    <row r="24" spans="1:15" ht="21.1" customHeight="1" x14ac:dyDescent="0.4">
      <c r="A24" s="379">
        <v>15</v>
      </c>
      <c r="B24" s="375" t="s">
        <v>853</v>
      </c>
      <c r="C24" s="376">
        <v>15059.15</v>
      </c>
      <c r="D24" s="377">
        <v>8118.15</v>
      </c>
      <c r="E24" s="376">
        <v>6631.96</v>
      </c>
      <c r="F24" s="376">
        <v>18</v>
      </c>
      <c r="G24" s="375" t="s">
        <v>839</v>
      </c>
      <c r="H24" s="375" t="s">
        <v>839</v>
      </c>
      <c r="I24" s="375" t="s">
        <v>838</v>
      </c>
      <c r="J24" s="375" t="s">
        <v>839</v>
      </c>
      <c r="K24" s="375" t="s">
        <v>839</v>
      </c>
      <c r="L24" s="375" t="s">
        <v>839</v>
      </c>
      <c r="M24" s="375" t="s">
        <v>839</v>
      </c>
      <c r="N24" s="375" t="s">
        <v>839</v>
      </c>
      <c r="O24" s="375" t="s">
        <v>839</v>
      </c>
    </row>
    <row r="25" spans="1:15" ht="21.1" customHeight="1" x14ac:dyDescent="0.4">
      <c r="A25" s="379">
        <v>16</v>
      </c>
      <c r="B25" s="375" t="s">
        <v>214</v>
      </c>
      <c r="C25" s="376">
        <v>18657</v>
      </c>
      <c r="D25" s="377" t="s">
        <v>838</v>
      </c>
      <c r="E25" s="376">
        <v>6722.77</v>
      </c>
      <c r="F25" s="376">
        <v>26</v>
      </c>
      <c r="G25" s="375" t="s">
        <v>839</v>
      </c>
      <c r="H25" s="375" t="s">
        <v>839</v>
      </c>
      <c r="I25" s="375" t="s">
        <v>839</v>
      </c>
      <c r="J25" s="375" t="s">
        <v>839</v>
      </c>
      <c r="K25" s="375" t="s">
        <v>839</v>
      </c>
      <c r="L25" s="375" t="s">
        <v>839</v>
      </c>
      <c r="M25" s="375" t="s">
        <v>838</v>
      </c>
      <c r="N25" s="375" t="s">
        <v>839</v>
      </c>
      <c r="O25" s="375" t="s">
        <v>839</v>
      </c>
    </row>
    <row r="26" spans="1:15" ht="21.1" customHeight="1" x14ac:dyDescent="0.4">
      <c r="A26" s="379">
        <v>17</v>
      </c>
      <c r="B26" s="375" t="s">
        <v>854</v>
      </c>
      <c r="C26" s="376">
        <v>15495</v>
      </c>
      <c r="D26" s="377" t="s">
        <v>838</v>
      </c>
      <c r="E26" s="376">
        <v>7039.33</v>
      </c>
      <c r="F26" s="376">
        <v>30</v>
      </c>
      <c r="G26" s="375" t="s">
        <v>839</v>
      </c>
      <c r="H26" s="375" t="s">
        <v>839</v>
      </c>
      <c r="I26" s="375" t="s">
        <v>838</v>
      </c>
      <c r="J26" s="375" t="s">
        <v>839</v>
      </c>
      <c r="K26" s="375" t="s">
        <v>839</v>
      </c>
      <c r="L26" s="375" t="s">
        <v>839</v>
      </c>
      <c r="M26" s="375" t="s">
        <v>838</v>
      </c>
      <c r="N26" s="375" t="s">
        <v>839</v>
      </c>
      <c r="O26" s="375" t="s">
        <v>839</v>
      </c>
    </row>
    <row r="27" spans="1:15" ht="21.1" customHeight="1" x14ac:dyDescent="0.4">
      <c r="A27" s="379">
        <v>18</v>
      </c>
      <c r="B27" s="375" t="s">
        <v>855</v>
      </c>
      <c r="C27" s="376">
        <v>14700</v>
      </c>
      <c r="D27" s="377" t="s">
        <v>838</v>
      </c>
      <c r="E27" s="376">
        <v>5533</v>
      </c>
      <c r="F27" s="376">
        <v>21</v>
      </c>
      <c r="G27" s="375" t="s">
        <v>839</v>
      </c>
      <c r="H27" s="375" t="s">
        <v>839</v>
      </c>
      <c r="I27" s="375" t="s">
        <v>838</v>
      </c>
      <c r="J27" s="375" t="s">
        <v>839</v>
      </c>
      <c r="K27" s="375" t="s">
        <v>838</v>
      </c>
      <c r="L27" s="375" t="s">
        <v>839</v>
      </c>
      <c r="M27" s="375" t="s">
        <v>838</v>
      </c>
      <c r="N27" s="375" t="s">
        <v>839</v>
      </c>
      <c r="O27" s="375" t="s">
        <v>839</v>
      </c>
    </row>
    <row r="28" spans="1:15" ht="21.1" customHeight="1" x14ac:dyDescent="0.4">
      <c r="A28" s="379">
        <v>19</v>
      </c>
      <c r="B28" s="375" t="s">
        <v>856</v>
      </c>
      <c r="C28" s="376">
        <v>15488</v>
      </c>
      <c r="D28" s="377" t="s">
        <v>838</v>
      </c>
      <c r="E28" s="376">
        <v>4908.66</v>
      </c>
      <c r="F28" s="376">
        <v>14</v>
      </c>
      <c r="G28" s="375" t="s">
        <v>839</v>
      </c>
      <c r="H28" s="375" t="s">
        <v>839</v>
      </c>
      <c r="I28" s="375" t="s">
        <v>838</v>
      </c>
      <c r="J28" s="375" t="s">
        <v>839</v>
      </c>
      <c r="K28" s="375" t="s">
        <v>839</v>
      </c>
      <c r="L28" s="375" t="s">
        <v>839</v>
      </c>
      <c r="M28" s="375" t="s">
        <v>839</v>
      </c>
      <c r="N28" s="375" t="s">
        <v>839</v>
      </c>
      <c r="O28" s="375" t="s">
        <v>839</v>
      </c>
    </row>
    <row r="29" spans="1:15" ht="21.1" customHeight="1" x14ac:dyDescent="0.4">
      <c r="A29" s="379">
        <v>20</v>
      </c>
      <c r="B29" s="375" t="s">
        <v>857</v>
      </c>
      <c r="C29" s="376">
        <v>18154</v>
      </c>
      <c r="D29" s="377" t="s">
        <v>838</v>
      </c>
      <c r="E29" s="376">
        <v>8375</v>
      </c>
      <c r="F29" s="376">
        <v>33</v>
      </c>
      <c r="G29" s="375" t="s">
        <v>839</v>
      </c>
      <c r="H29" s="375" t="s">
        <v>839</v>
      </c>
      <c r="I29" s="375" t="s">
        <v>839</v>
      </c>
      <c r="J29" s="375" t="s">
        <v>839</v>
      </c>
      <c r="K29" s="375" t="s">
        <v>839</v>
      </c>
      <c r="L29" s="375" t="s">
        <v>839</v>
      </c>
      <c r="M29" s="375" t="s">
        <v>838</v>
      </c>
      <c r="N29" s="375" t="s">
        <v>839</v>
      </c>
      <c r="O29" s="375" t="s">
        <v>839</v>
      </c>
    </row>
    <row r="30" spans="1:15" ht="21.1" customHeight="1" x14ac:dyDescent="0.4">
      <c r="A30" s="379">
        <v>21</v>
      </c>
      <c r="B30" s="375" t="s">
        <v>858</v>
      </c>
      <c r="C30" s="376">
        <v>13526</v>
      </c>
      <c r="D30" s="377" t="s">
        <v>838</v>
      </c>
      <c r="E30" s="376">
        <v>9512</v>
      </c>
      <c r="F30" s="376">
        <v>38</v>
      </c>
      <c r="G30" s="375" t="s">
        <v>839</v>
      </c>
      <c r="H30" s="375" t="s">
        <v>839</v>
      </c>
      <c r="I30" s="375" t="s">
        <v>839</v>
      </c>
      <c r="J30" s="375" t="s">
        <v>839</v>
      </c>
      <c r="K30" s="375" t="s">
        <v>839</v>
      </c>
      <c r="L30" s="375" t="s">
        <v>838</v>
      </c>
      <c r="M30" s="375" t="s">
        <v>838</v>
      </c>
      <c r="N30" s="375" t="s">
        <v>839</v>
      </c>
      <c r="O30" s="375" t="s">
        <v>839</v>
      </c>
    </row>
    <row r="31" spans="1:15" ht="21.1" customHeight="1" x14ac:dyDescent="0.4">
      <c r="A31" s="379">
        <v>22</v>
      </c>
      <c r="B31" s="375" t="s">
        <v>859</v>
      </c>
      <c r="C31" s="376">
        <v>13454.45</v>
      </c>
      <c r="D31" s="377" t="s">
        <v>838</v>
      </c>
      <c r="E31" s="376">
        <v>5856.17</v>
      </c>
      <c r="F31" s="376">
        <v>17</v>
      </c>
      <c r="G31" s="375" t="s">
        <v>839</v>
      </c>
      <c r="H31" s="375" t="s">
        <v>839</v>
      </c>
      <c r="I31" s="375" t="s">
        <v>838</v>
      </c>
      <c r="J31" s="375" t="s">
        <v>839</v>
      </c>
      <c r="K31" s="375" t="s">
        <v>839</v>
      </c>
      <c r="L31" s="375" t="s">
        <v>839</v>
      </c>
      <c r="M31" s="375" t="s">
        <v>838</v>
      </c>
      <c r="N31" s="375" t="s">
        <v>839</v>
      </c>
      <c r="O31" s="375" t="s">
        <v>839</v>
      </c>
    </row>
    <row r="32" spans="1:15" ht="21.1" customHeight="1" x14ac:dyDescent="0.4">
      <c r="A32" s="379">
        <v>23</v>
      </c>
      <c r="B32" s="375" t="s">
        <v>860</v>
      </c>
      <c r="C32" s="376">
        <v>26088</v>
      </c>
      <c r="D32" s="377" t="s">
        <v>838</v>
      </c>
      <c r="E32" s="376">
        <v>7348.24</v>
      </c>
      <c r="F32" s="376">
        <v>34</v>
      </c>
      <c r="G32" s="375" t="s">
        <v>839</v>
      </c>
      <c r="H32" s="375" t="s">
        <v>839</v>
      </c>
      <c r="I32" s="375" t="s">
        <v>838</v>
      </c>
      <c r="J32" s="375" t="s">
        <v>839</v>
      </c>
      <c r="K32" s="375" t="s">
        <v>839</v>
      </c>
      <c r="L32" s="375" t="s">
        <v>838</v>
      </c>
      <c r="M32" s="375" t="s">
        <v>838</v>
      </c>
      <c r="N32" s="375" t="s">
        <v>839</v>
      </c>
      <c r="O32" s="375" t="s">
        <v>839</v>
      </c>
    </row>
    <row r="33" spans="1:15" ht="21.1" customHeight="1" x14ac:dyDescent="0.4">
      <c r="A33" s="379">
        <v>24</v>
      </c>
      <c r="B33" s="375" t="s">
        <v>861</v>
      </c>
      <c r="C33" s="376">
        <v>20727.63</v>
      </c>
      <c r="D33" s="377">
        <v>177.63</v>
      </c>
      <c r="E33" s="376">
        <v>4594.45</v>
      </c>
      <c r="F33" s="376">
        <v>14</v>
      </c>
      <c r="G33" s="375" t="s">
        <v>839</v>
      </c>
      <c r="H33" s="375" t="s">
        <v>839</v>
      </c>
      <c r="I33" s="375" t="s">
        <v>838</v>
      </c>
      <c r="J33" s="375" t="s">
        <v>839</v>
      </c>
      <c r="K33" s="375" t="s">
        <v>839</v>
      </c>
      <c r="L33" s="375" t="s">
        <v>839</v>
      </c>
      <c r="M33" s="375" t="s">
        <v>838</v>
      </c>
      <c r="N33" s="375" t="s">
        <v>839</v>
      </c>
      <c r="O33" s="375" t="s">
        <v>839</v>
      </c>
    </row>
    <row r="34" spans="1:15" ht="21.1" customHeight="1" x14ac:dyDescent="0.4">
      <c r="A34" s="379">
        <v>25</v>
      </c>
      <c r="B34" s="375" t="s">
        <v>862</v>
      </c>
      <c r="C34" s="376">
        <v>16102.2</v>
      </c>
      <c r="D34" s="377" t="s">
        <v>838</v>
      </c>
      <c r="E34" s="376">
        <v>6092.73</v>
      </c>
      <c r="F34" s="376">
        <v>27</v>
      </c>
      <c r="G34" s="375" t="s">
        <v>839</v>
      </c>
      <c r="H34" s="375" t="s">
        <v>839</v>
      </c>
      <c r="I34" s="375" t="s">
        <v>838</v>
      </c>
      <c r="J34" s="375" t="s">
        <v>839</v>
      </c>
      <c r="K34" s="375" t="s">
        <v>839</v>
      </c>
      <c r="L34" s="375" t="s">
        <v>839</v>
      </c>
      <c r="M34" s="375" t="s">
        <v>838</v>
      </c>
      <c r="N34" s="375" t="s">
        <v>839</v>
      </c>
      <c r="O34" s="375" t="s">
        <v>839</v>
      </c>
    </row>
    <row r="35" spans="1:15" ht="21.1" customHeight="1" x14ac:dyDescent="0.4">
      <c r="A35" s="379">
        <v>26</v>
      </c>
      <c r="B35" s="375" t="s">
        <v>863</v>
      </c>
      <c r="C35" s="376">
        <v>20041</v>
      </c>
      <c r="D35" s="377" t="s">
        <v>838</v>
      </c>
      <c r="E35" s="376">
        <v>7042.17</v>
      </c>
      <c r="F35" s="376">
        <v>31</v>
      </c>
      <c r="G35" s="375" t="s">
        <v>839</v>
      </c>
      <c r="H35" s="375" t="s">
        <v>839</v>
      </c>
      <c r="I35" s="375" t="s">
        <v>839</v>
      </c>
      <c r="J35" s="375" t="s">
        <v>839</v>
      </c>
      <c r="K35" s="375" t="s">
        <v>839</v>
      </c>
      <c r="L35" s="375" t="s">
        <v>839</v>
      </c>
      <c r="M35" s="375" t="s">
        <v>838</v>
      </c>
      <c r="N35" s="375" t="s">
        <v>839</v>
      </c>
      <c r="O35" s="375" t="s">
        <v>839</v>
      </c>
    </row>
    <row r="36" spans="1:15" ht="21.1" customHeight="1" x14ac:dyDescent="0.4">
      <c r="A36" s="379">
        <v>27</v>
      </c>
      <c r="B36" s="375" t="s">
        <v>864</v>
      </c>
      <c r="C36" s="376">
        <v>14389.61</v>
      </c>
      <c r="D36" s="377" t="s">
        <v>838</v>
      </c>
      <c r="E36" s="376">
        <v>6701.76</v>
      </c>
      <c r="F36" s="376">
        <v>21</v>
      </c>
      <c r="G36" s="375" t="s">
        <v>839</v>
      </c>
      <c r="H36" s="375" t="s">
        <v>839</v>
      </c>
      <c r="I36" s="375" t="s">
        <v>838</v>
      </c>
      <c r="J36" s="375" t="s">
        <v>839</v>
      </c>
      <c r="K36" s="375" t="s">
        <v>839</v>
      </c>
      <c r="L36" s="375" t="s">
        <v>839</v>
      </c>
      <c r="M36" s="375" t="s">
        <v>838</v>
      </c>
      <c r="N36" s="375" t="s">
        <v>839</v>
      </c>
      <c r="O36" s="375" t="s">
        <v>839</v>
      </c>
    </row>
    <row r="37" spans="1:15" ht="21.1" customHeight="1" x14ac:dyDescent="0.4">
      <c r="A37" s="379">
        <v>28</v>
      </c>
      <c r="B37" s="375" t="s">
        <v>865</v>
      </c>
      <c r="C37" s="376">
        <v>12825</v>
      </c>
      <c r="D37" s="377" t="s">
        <v>838</v>
      </c>
      <c r="E37" s="376">
        <v>6559.98</v>
      </c>
      <c r="F37" s="376">
        <v>25</v>
      </c>
      <c r="G37" s="375" t="s">
        <v>839</v>
      </c>
      <c r="H37" s="375" t="s">
        <v>839</v>
      </c>
      <c r="I37" s="375" t="s">
        <v>838</v>
      </c>
      <c r="J37" s="375" t="s">
        <v>839</v>
      </c>
      <c r="K37" s="375" t="s">
        <v>839</v>
      </c>
      <c r="L37" s="375" t="s">
        <v>839</v>
      </c>
      <c r="M37" s="375" t="s">
        <v>838</v>
      </c>
      <c r="N37" s="375" t="s">
        <v>839</v>
      </c>
      <c r="O37" s="375" t="s">
        <v>839</v>
      </c>
    </row>
    <row r="38" spans="1:15" ht="21.1" customHeight="1" x14ac:dyDescent="0.4">
      <c r="A38" s="379">
        <v>29</v>
      </c>
      <c r="B38" s="375" t="s">
        <v>866</v>
      </c>
      <c r="C38" s="376">
        <v>17454.3</v>
      </c>
      <c r="D38" s="377" t="s">
        <v>838</v>
      </c>
      <c r="E38" s="376">
        <v>8524.08</v>
      </c>
      <c r="F38" s="376">
        <v>35</v>
      </c>
      <c r="G38" s="375" t="s">
        <v>839</v>
      </c>
      <c r="H38" s="375" t="s">
        <v>839</v>
      </c>
      <c r="I38" s="375" t="s">
        <v>838</v>
      </c>
      <c r="J38" s="375" t="s">
        <v>839</v>
      </c>
      <c r="K38" s="375" t="s">
        <v>839</v>
      </c>
      <c r="L38" s="375" t="s">
        <v>839</v>
      </c>
      <c r="M38" s="375" t="s">
        <v>838</v>
      </c>
      <c r="N38" s="375" t="s">
        <v>839</v>
      </c>
      <c r="O38" s="375" t="s">
        <v>839</v>
      </c>
    </row>
    <row r="39" spans="1:15" ht="21.1" customHeight="1" x14ac:dyDescent="0.4">
      <c r="A39" s="379">
        <v>30</v>
      </c>
      <c r="B39" s="375" t="s">
        <v>867</v>
      </c>
      <c r="C39" s="376">
        <v>23106.6</v>
      </c>
      <c r="D39" s="388" t="s">
        <v>868</v>
      </c>
      <c r="E39" s="376">
        <v>2372.64</v>
      </c>
      <c r="F39" s="376">
        <v>6</v>
      </c>
      <c r="G39" s="375" t="s">
        <v>839</v>
      </c>
      <c r="H39" s="375" t="s">
        <v>839</v>
      </c>
      <c r="I39" s="375" t="s">
        <v>838</v>
      </c>
      <c r="J39" s="375" t="s">
        <v>839</v>
      </c>
      <c r="K39" s="375" t="s">
        <v>839</v>
      </c>
      <c r="L39" s="375" t="s">
        <v>839</v>
      </c>
      <c r="M39" s="375" t="s">
        <v>838</v>
      </c>
      <c r="N39" s="375" t="s">
        <v>839</v>
      </c>
      <c r="O39" s="375" t="s">
        <v>839</v>
      </c>
    </row>
    <row r="40" spans="1:15" ht="21.1" customHeight="1" x14ac:dyDescent="0.4">
      <c r="A40" s="379">
        <v>31</v>
      </c>
      <c r="B40" s="375" t="s">
        <v>869</v>
      </c>
      <c r="C40" s="376">
        <v>17584</v>
      </c>
      <c r="D40" s="377" t="s">
        <v>838</v>
      </c>
      <c r="E40" s="376">
        <v>6971.92</v>
      </c>
      <c r="F40" s="376">
        <v>27</v>
      </c>
      <c r="G40" s="375" t="s">
        <v>839</v>
      </c>
      <c r="H40" s="375" t="s">
        <v>839</v>
      </c>
      <c r="I40" s="375" t="s">
        <v>838</v>
      </c>
      <c r="J40" s="375" t="s">
        <v>839</v>
      </c>
      <c r="K40" s="375" t="s">
        <v>839</v>
      </c>
      <c r="L40" s="375" t="s">
        <v>839</v>
      </c>
      <c r="M40" s="375" t="s">
        <v>838</v>
      </c>
      <c r="N40" s="375" t="s">
        <v>839</v>
      </c>
      <c r="O40" s="375" t="s">
        <v>839</v>
      </c>
    </row>
    <row r="41" spans="1:15" ht="21.1" customHeight="1" x14ac:dyDescent="0.4">
      <c r="A41" s="379">
        <v>32</v>
      </c>
      <c r="B41" s="375" t="s">
        <v>870</v>
      </c>
      <c r="C41" s="376">
        <v>15480</v>
      </c>
      <c r="D41" s="377" t="s">
        <v>838</v>
      </c>
      <c r="E41" s="376">
        <v>4287.43</v>
      </c>
      <c r="F41" s="376">
        <v>11</v>
      </c>
      <c r="G41" s="375" t="s">
        <v>839</v>
      </c>
      <c r="H41" s="375" t="s">
        <v>839</v>
      </c>
      <c r="I41" s="375" t="s">
        <v>838</v>
      </c>
      <c r="J41" s="375" t="s">
        <v>839</v>
      </c>
      <c r="K41" s="375" t="s">
        <v>839</v>
      </c>
      <c r="L41" s="375" t="s">
        <v>839</v>
      </c>
      <c r="M41" s="375" t="s">
        <v>838</v>
      </c>
      <c r="N41" s="375" t="s">
        <v>839</v>
      </c>
      <c r="O41" s="375" t="s">
        <v>839</v>
      </c>
    </row>
    <row r="42" spans="1:15" ht="21.1" customHeight="1" x14ac:dyDescent="0.4">
      <c r="A42" s="379">
        <v>33</v>
      </c>
      <c r="B42" s="375" t="s">
        <v>871</v>
      </c>
      <c r="C42" s="376">
        <v>17807</v>
      </c>
      <c r="D42" s="377" t="s">
        <v>838</v>
      </c>
      <c r="E42" s="376">
        <v>7081.11</v>
      </c>
      <c r="F42" s="376">
        <v>26</v>
      </c>
      <c r="G42" s="375" t="s">
        <v>839</v>
      </c>
      <c r="H42" s="375" t="s">
        <v>839</v>
      </c>
      <c r="I42" s="375" t="s">
        <v>839</v>
      </c>
      <c r="J42" s="375" t="s">
        <v>839</v>
      </c>
      <c r="K42" s="375" t="s">
        <v>839</v>
      </c>
      <c r="L42" s="375" t="s">
        <v>839</v>
      </c>
      <c r="M42" s="375" t="s">
        <v>838</v>
      </c>
      <c r="N42" s="375" t="s">
        <v>839</v>
      </c>
      <c r="O42" s="375" t="s">
        <v>839</v>
      </c>
    </row>
    <row r="43" spans="1:15" ht="21.1" customHeight="1" x14ac:dyDescent="0.4">
      <c r="A43" s="379">
        <v>34</v>
      </c>
      <c r="B43" s="375" t="s">
        <v>872</v>
      </c>
      <c r="C43" s="376">
        <v>21187</v>
      </c>
      <c r="D43" s="377" t="s">
        <v>838</v>
      </c>
      <c r="E43" s="376">
        <v>7734.43</v>
      </c>
      <c r="F43" s="376">
        <v>36</v>
      </c>
      <c r="G43" s="375" t="s">
        <v>839</v>
      </c>
      <c r="H43" s="375" t="s">
        <v>839</v>
      </c>
      <c r="I43" s="375" t="s">
        <v>838</v>
      </c>
      <c r="J43" s="375" t="s">
        <v>839</v>
      </c>
      <c r="K43" s="375" t="s">
        <v>839</v>
      </c>
      <c r="L43" s="375" t="s">
        <v>839</v>
      </c>
      <c r="M43" s="375" t="s">
        <v>838</v>
      </c>
      <c r="N43" s="375" t="s">
        <v>839</v>
      </c>
      <c r="O43" s="375" t="s">
        <v>839</v>
      </c>
    </row>
    <row r="44" spans="1:15" ht="21.1" customHeight="1" x14ac:dyDescent="0.4">
      <c r="A44" s="379">
        <v>35</v>
      </c>
      <c r="B44" s="375" t="s">
        <v>873</v>
      </c>
      <c r="C44" s="376">
        <v>21214</v>
      </c>
      <c r="D44" s="377" t="s">
        <v>838</v>
      </c>
      <c r="E44" s="376">
        <v>6475</v>
      </c>
      <c r="F44" s="376">
        <v>26</v>
      </c>
      <c r="G44" s="375" t="s">
        <v>839</v>
      </c>
      <c r="H44" s="375" t="s">
        <v>839</v>
      </c>
      <c r="I44" s="375" t="s">
        <v>838</v>
      </c>
      <c r="J44" s="375" t="s">
        <v>839</v>
      </c>
      <c r="K44" s="375" t="s">
        <v>839</v>
      </c>
      <c r="L44" s="375" t="s">
        <v>839</v>
      </c>
      <c r="M44" s="375" t="s">
        <v>838</v>
      </c>
      <c r="N44" s="375" t="s">
        <v>839</v>
      </c>
      <c r="O44" s="375" t="s">
        <v>839</v>
      </c>
    </row>
    <row r="45" spans="1:15" ht="21.1" customHeight="1" x14ac:dyDescent="0.4">
      <c r="A45" s="379">
        <v>36</v>
      </c>
      <c r="B45" s="375" t="s">
        <v>874</v>
      </c>
      <c r="C45" s="376">
        <v>16155</v>
      </c>
      <c r="D45" s="377">
        <v>3208.75</v>
      </c>
      <c r="E45" s="376">
        <v>7101.29</v>
      </c>
      <c r="F45" s="376">
        <v>36</v>
      </c>
      <c r="G45" s="375" t="s">
        <v>839</v>
      </c>
      <c r="H45" s="375" t="s">
        <v>839</v>
      </c>
      <c r="I45" s="375" t="s">
        <v>838</v>
      </c>
      <c r="J45" s="375" t="s">
        <v>839</v>
      </c>
      <c r="K45" s="375" t="s">
        <v>839</v>
      </c>
      <c r="L45" s="375" t="s">
        <v>839</v>
      </c>
      <c r="M45" s="375" t="s">
        <v>838</v>
      </c>
      <c r="N45" s="375" t="s">
        <v>839</v>
      </c>
      <c r="O45" s="375" t="s">
        <v>839</v>
      </c>
    </row>
    <row r="46" spans="1:15" ht="21.1" customHeight="1" x14ac:dyDescent="0.4">
      <c r="A46" s="379">
        <v>37</v>
      </c>
      <c r="B46" s="375" t="s">
        <v>875</v>
      </c>
      <c r="C46" s="376">
        <v>12919.16</v>
      </c>
      <c r="D46" s="377" t="s">
        <v>838</v>
      </c>
      <c r="E46" s="376">
        <v>5776</v>
      </c>
      <c r="F46" s="376">
        <v>19</v>
      </c>
      <c r="G46" s="375" t="s">
        <v>839</v>
      </c>
      <c r="H46" s="375" t="s">
        <v>839</v>
      </c>
      <c r="I46" s="375" t="s">
        <v>838</v>
      </c>
      <c r="J46" s="375" t="s">
        <v>839</v>
      </c>
      <c r="K46" s="375" t="s">
        <v>839</v>
      </c>
      <c r="L46" s="375" t="s">
        <v>839</v>
      </c>
      <c r="M46" s="375" t="s">
        <v>838</v>
      </c>
      <c r="N46" s="375" t="s">
        <v>839</v>
      </c>
      <c r="O46" s="375" t="s">
        <v>839</v>
      </c>
    </row>
    <row r="47" spans="1:15" ht="21.1" customHeight="1" x14ac:dyDescent="0.4">
      <c r="A47" s="379">
        <v>38</v>
      </c>
      <c r="B47" s="375" t="s">
        <v>876</v>
      </c>
      <c r="C47" s="376">
        <v>22953</v>
      </c>
      <c r="D47" s="377" t="s">
        <v>838</v>
      </c>
      <c r="E47" s="376">
        <v>6500.37</v>
      </c>
      <c r="F47" s="376">
        <v>22</v>
      </c>
      <c r="G47" s="375" t="s">
        <v>839</v>
      </c>
      <c r="H47" s="375" t="s">
        <v>839</v>
      </c>
      <c r="I47" s="375" t="s">
        <v>838</v>
      </c>
      <c r="J47" s="375" t="s">
        <v>839</v>
      </c>
      <c r="K47" s="375" t="s">
        <v>839</v>
      </c>
      <c r="L47" s="375" t="s">
        <v>839</v>
      </c>
      <c r="M47" s="375" t="s">
        <v>838</v>
      </c>
      <c r="N47" s="375" t="s">
        <v>839</v>
      </c>
      <c r="O47" s="375" t="s">
        <v>839</v>
      </c>
    </row>
    <row r="48" spans="1:15" ht="21.1" customHeight="1" x14ac:dyDescent="0.4">
      <c r="A48" s="379">
        <v>39</v>
      </c>
      <c r="B48" s="375" t="s">
        <v>877</v>
      </c>
      <c r="C48" s="376">
        <v>13014.04</v>
      </c>
      <c r="D48" s="377" t="s">
        <v>838</v>
      </c>
      <c r="E48" s="376">
        <v>5602</v>
      </c>
      <c r="F48" s="376">
        <v>20</v>
      </c>
      <c r="G48" s="375" t="s">
        <v>839</v>
      </c>
      <c r="H48" s="375" t="s">
        <v>839</v>
      </c>
      <c r="I48" s="375" t="s">
        <v>838</v>
      </c>
      <c r="J48" s="375" t="s">
        <v>839</v>
      </c>
      <c r="K48" s="375" t="s">
        <v>839</v>
      </c>
      <c r="L48" s="375" t="s">
        <v>839</v>
      </c>
      <c r="M48" s="375" t="s">
        <v>838</v>
      </c>
      <c r="N48" s="375" t="s">
        <v>839</v>
      </c>
      <c r="O48" s="375" t="s">
        <v>839</v>
      </c>
    </row>
    <row r="49" spans="1:15" ht="21.1" customHeight="1" x14ac:dyDescent="0.4">
      <c r="A49" s="379">
        <v>40</v>
      </c>
      <c r="B49" s="375" t="s">
        <v>878</v>
      </c>
      <c r="C49" s="376">
        <v>13770.3</v>
      </c>
      <c r="D49" s="377" t="s">
        <v>838</v>
      </c>
      <c r="E49" s="376">
        <v>6569.7</v>
      </c>
      <c r="F49" s="376">
        <v>30</v>
      </c>
      <c r="G49" s="375" t="s">
        <v>839</v>
      </c>
      <c r="H49" s="375" t="s">
        <v>839</v>
      </c>
      <c r="I49" s="375" t="s">
        <v>838</v>
      </c>
      <c r="J49" s="375" t="s">
        <v>839</v>
      </c>
      <c r="K49" s="375" t="s">
        <v>839</v>
      </c>
      <c r="L49" s="375" t="s">
        <v>839</v>
      </c>
      <c r="M49" s="375" t="s">
        <v>838</v>
      </c>
      <c r="N49" s="375" t="s">
        <v>839</v>
      </c>
      <c r="O49" s="375" t="s">
        <v>839</v>
      </c>
    </row>
    <row r="50" spans="1:15" ht="21.1" customHeight="1" x14ac:dyDescent="0.4">
      <c r="A50" s="379">
        <v>41</v>
      </c>
      <c r="B50" s="375" t="s">
        <v>879</v>
      </c>
      <c r="C50" s="376">
        <v>15676.02</v>
      </c>
      <c r="D50" s="377" t="s">
        <v>838</v>
      </c>
      <c r="E50" s="376">
        <v>7269</v>
      </c>
      <c r="F50" s="376">
        <v>30</v>
      </c>
      <c r="G50" s="375" t="s">
        <v>839</v>
      </c>
      <c r="H50" s="375" t="s">
        <v>839</v>
      </c>
      <c r="I50" s="375" t="s">
        <v>838</v>
      </c>
      <c r="J50" s="375" t="s">
        <v>839</v>
      </c>
      <c r="K50" s="375" t="s">
        <v>839</v>
      </c>
      <c r="L50" s="375" t="s">
        <v>839</v>
      </c>
      <c r="M50" s="375" t="s">
        <v>838</v>
      </c>
      <c r="N50" s="375" t="s">
        <v>839</v>
      </c>
      <c r="O50" s="375" t="s">
        <v>839</v>
      </c>
    </row>
    <row r="51" spans="1:15" ht="21.1" customHeight="1" x14ac:dyDescent="0.4">
      <c r="A51" s="379">
        <v>42</v>
      </c>
      <c r="B51" s="375" t="s">
        <v>880</v>
      </c>
      <c r="C51" s="376">
        <v>25885</v>
      </c>
      <c r="D51" s="377" t="s">
        <v>838</v>
      </c>
      <c r="E51" s="376">
        <v>7417.98</v>
      </c>
      <c r="F51" s="376">
        <v>29</v>
      </c>
      <c r="G51" s="375" t="s">
        <v>839</v>
      </c>
      <c r="H51" s="375" t="s">
        <v>839</v>
      </c>
      <c r="I51" s="375" t="s">
        <v>838</v>
      </c>
      <c r="J51" s="375" t="s">
        <v>839</v>
      </c>
      <c r="K51" s="375" t="s">
        <v>839</v>
      </c>
      <c r="L51" s="375" t="s">
        <v>839</v>
      </c>
      <c r="M51" s="375" t="s">
        <v>838</v>
      </c>
      <c r="N51" s="375" t="s">
        <v>839</v>
      </c>
      <c r="O51" s="375" t="s">
        <v>839</v>
      </c>
    </row>
    <row r="52" spans="1:15" ht="21.1" customHeight="1" x14ac:dyDescent="0.4">
      <c r="A52" s="379">
        <v>43</v>
      </c>
      <c r="B52" s="375" t="s">
        <v>881</v>
      </c>
      <c r="C52" s="376">
        <v>18804.919999999998</v>
      </c>
      <c r="D52" s="377" t="s">
        <v>838</v>
      </c>
      <c r="E52" s="376">
        <v>6659</v>
      </c>
      <c r="F52" s="376">
        <v>27</v>
      </c>
      <c r="G52" s="375" t="s">
        <v>839</v>
      </c>
      <c r="H52" s="375" t="s">
        <v>839</v>
      </c>
      <c r="I52" s="375" t="s">
        <v>839</v>
      </c>
      <c r="J52" s="375" t="s">
        <v>839</v>
      </c>
      <c r="K52" s="375" t="s">
        <v>839</v>
      </c>
      <c r="L52" s="375" t="s">
        <v>839</v>
      </c>
      <c r="M52" s="375" t="s">
        <v>838</v>
      </c>
      <c r="N52" s="375" t="s">
        <v>839</v>
      </c>
      <c r="O52" s="375" t="s">
        <v>839</v>
      </c>
    </row>
    <row r="53" spans="1:15" ht="21.1" customHeight="1" x14ac:dyDescent="0.4">
      <c r="A53" s="379">
        <v>44</v>
      </c>
      <c r="B53" s="375" t="s">
        <v>882</v>
      </c>
      <c r="C53" s="376">
        <v>31067.79</v>
      </c>
      <c r="D53" s="377" t="s">
        <v>838</v>
      </c>
      <c r="E53" s="376">
        <v>8032.91</v>
      </c>
      <c r="F53" s="376">
        <v>38</v>
      </c>
      <c r="G53" s="375" t="s">
        <v>839</v>
      </c>
      <c r="H53" s="375" t="s">
        <v>839</v>
      </c>
      <c r="I53" s="375" t="s">
        <v>839</v>
      </c>
      <c r="J53" s="375" t="s">
        <v>839</v>
      </c>
      <c r="K53" s="375" t="s">
        <v>839</v>
      </c>
      <c r="L53" s="375" t="s">
        <v>839</v>
      </c>
      <c r="M53" s="375" t="s">
        <v>838</v>
      </c>
      <c r="N53" s="375" t="s">
        <v>839</v>
      </c>
      <c r="O53" s="375" t="s">
        <v>839</v>
      </c>
    </row>
    <row r="54" spans="1:15" ht="21.1" customHeight="1" x14ac:dyDescent="0.4">
      <c r="A54" s="379">
        <v>45</v>
      </c>
      <c r="B54" s="375" t="s">
        <v>883</v>
      </c>
      <c r="C54" s="376">
        <v>10933</v>
      </c>
      <c r="D54" s="377" t="s">
        <v>838</v>
      </c>
      <c r="E54" s="376">
        <v>5597</v>
      </c>
      <c r="F54" s="376">
        <v>17</v>
      </c>
      <c r="G54" s="375" t="s">
        <v>839</v>
      </c>
      <c r="H54" s="375" t="s">
        <v>839</v>
      </c>
      <c r="I54" s="375" t="s">
        <v>838</v>
      </c>
      <c r="J54" s="375" t="s">
        <v>839</v>
      </c>
      <c r="K54" s="375" t="s">
        <v>839</v>
      </c>
      <c r="L54" s="375" t="s">
        <v>839</v>
      </c>
      <c r="M54" s="375" t="s">
        <v>838</v>
      </c>
      <c r="N54" s="375" t="s">
        <v>839</v>
      </c>
      <c r="O54" s="375" t="s">
        <v>839</v>
      </c>
    </row>
    <row r="55" spans="1:15" ht="21.1" customHeight="1" x14ac:dyDescent="0.4">
      <c r="A55" s="379">
        <v>46</v>
      </c>
      <c r="B55" s="375" t="s">
        <v>884</v>
      </c>
      <c r="C55" s="376">
        <v>14599</v>
      </c>
      <c r="D55" s="377" t="s">
        <v>838</v>
      </c>
      <c r="E55" s="376">
        <v>4543.4399999999996</v>
      </c>
      <c r="F55" s="376">
        <v>16</v>
      </c>
      <c r="G55" s="375" t="s">
        <v>839</v>
      </c>
      <c r="H55" s="375" t="s">
        <v>839</v>
      </c>
      <c r="I55" s="375" t="s">
        <v>838</v>
      </c>
      <c r="J55" s="375" t="s">
        <v>839</v>
      </c>
      <c r="K55" s="375" t="s">
        <v>839</v>
      </c>
      <c r="L55" s="375" t="s">
        <v>839</v>
      </c>
      <c r="M55" s="375" t="s">
        <v>838</v>
      </c>
      <c r="N55" s="375" t="s">
        <v>839</v>
      </c>
      <c r="O55" s="375" t="s">
        <v>839</v>
      </c>
    </row>
    <row r="56" spans="1:15" ht="21.1" customHeight="1" x14ac:dyDescent="0.4">
      <c r="A56" s="379">
        <v>47</v>
      </c>
      <c r="B56" s="375" t="s">
        <v>885</v>
      </c>
      <c r="C56" s="376">
        <v>18381.53</v>
      </c>
      <c r="D56" s="377" t="s">
        <v>838</v>
      </c>
      <c r="E56" s="376">
        <v>7802.34</v>
      </c>
      <c r="F56" s="376">
        <v>29</v>
      </c>
      <c r="G56" s="375" t="s">
        <v>839</v>
      </c>
      <c r="H56" s="375" t="s">
        <v>839</v>
      </c>
      <c r="I56" s="375" t="s">
        <v>838</v>
      </c>
      <c r="J56" s="375" t="s">
        <v>839</v>
      </c>
      <c r="K56" s="375" t="s">
        <v>839</v>
      </c>
      <c r="L56" s="375" t="s">
        <v>839</v>
      </c>
      <c r="M56" s="375" t="s">
        <v>838</v>
      </c>
      <c r="N56" s="375" t="s">
        <v>839</v>
      </c>
      <c r="O56" s="375" t="s">
        <v>839</v>
      </c>
    </row>
    <row r="57" spans="1:15" ht="21.1" customHeight="1" x14ac:dyDescent="0.4">
      <c r="A57" s="379">
        <v>48</v>
      </c>
      <c r="B57" s="375" t="s">
        <v>886</v>
      </c>
      <c r="C57" s="376">
        <v>18363</v>
      </c>
      <c r="D57" s="377" t="s">
        <v>838</v>
      </c>
      <c r="E57" s="376">
        <v>8857.98</v>
      </c>
      <c r="F57" s="376">
        <v>36</v>
      </c>
      <c r="G57" s="375" t="s">
        <v>839</v>
      </c>
      <c r="H57" s="375" t="s">
        <v>839</v>
      </c>
      <c r="I57" s="375" t="s">
        <v>839</v>
      </c>
      <c r="J57" s="375" t="s">
        <v>839</v>
      </c>
      <c r="K57" s="375" t="s">
        <v>839</v>
      </c>
      <c r="L57" s="375" t="s">
        <v>839</v>
      </c>
      <c r="M57" s="375" t="s">
        <v>838</v>
      </c>
      <c r="N57" s="375" t="s">
        <v>839</v>
      </c>
      <c r="O57" s="375" t="s">
        <v>839</v>
      </c>
    </row>
    <row r="58" spans="1:15" ht="21.1" customHeight="1" x14ac:dyDescent="0.4">
      <c r="A58" s="379">
        <v>49</v>
      </c>
      <c r="B58" s="375" t="s">
        <v>887</v>
      </c>
      <c r="C58" s="376">
        <v>22545.68</v>
      </c>
      <c r="D58" s="377" t="s">
        <v>838</v>
      </c>
      <c r="E58" s="376">
        <v>6552</v>
      </c>
      <c r="F58" s="376">
        <v>26</v>
      </c>
      <c r="G58" s="375" t="s">
        <v>839</v>
      </c>
      <c r="H58" s="375" t="s">
        <v>839</v>
      </c>
      <c r="I58" s="375" t="s">
        <v>838</v>
      </c>
      <c r="J58" s="375" t="s">
        <v>839</v>
      </c>
      <c r="K58" s="375" t="s">
        <v>839</v>
      </c>
      <c r="L58" s="375" t="s">
        <v>839</v>
      </c>
      <c r="M58" s="375" t="s">
        <v>838</v>
      </c>
      <c r="N58" s="375" t="s">
        <v>839</v>
      </c>
      <c r="O58" s="375" t="s">
        <v>839</v>
      </c>
    </row>
    <row r="59" spans="1:15" ht="21.1" customHeight="1" x14ac:dyDescent="0.4">
      <c r="A59" s="379">
        <v>50</v>
      </c>
      <c r="B59" s="375" t="s">
        <v>888</v>
      </c>
      <c r="C59" s="376">
        <v>19045</v>
      </c>
      <c r="D59" s="377" t="s">
        <v>838</v>
      </c>
      <c r="E59" s="376">
        <v>6338</v>
      </c>
      <c r="F59" s="376">
        <v>28</v>
      </c>
      <c r="G59" s="375" t="s">
        <v>839</v>
      </c>
      <c r="H59" s="375" t="s">
        <v>839</v>
      </c>
      <c r="I59" s="375" t="s">
        <v>838</v>
      </c>
      <c r="J59" s="375" t="s">
        <v>839</v>
      </c>
      <c r="K59" s="375" t="s">
        <v>839</v>
      </c>
      <c r="L59" s="375" t="s">
        <v>839</v>
      </c>
      <c r="M59" s="375" t="s">
        <v>838</v>
      </c>
      <c r="N59" s="375" t="s">
        <v>839</v>
      </c>
      <c r="O59" s="375" t="s">
        <v>839</v>
      </c>
    </row>
    <row r="60" spans="1:15" ht="14" customHeight="1" x14ac:dyDescent="0.4">
      <c r="A60" s="380" t="s">
        <v>843</v>
      </c>
      <c r="B60" s="381"/>
      <c r="C60" s="382"/>
      <c r="D60" s="383"/>
      <c r="E60" s="382"/>
      <c r="F60" s="382"/>
      <c r="G60" s="381"/>
      <c r="H60" s="381"/>
      <c r="I60" s="381"/>
      <c r="J60" s="381"/>
      <c r="K60" s="381"/>
      <c r="L60" s="381"/>
      <c r="M60" s="381"/>
      <c r="N60" s="381"/>
      <c r="O60" s="381"/>
    </row>
    <row r="61" spans="1:15" ht="14" customHeight="1" x14ac:dyDescent="0.4">
      <c r="A61" s="384" t="s">
        <v>844</v>
      </c>
      <c r="B61" s="385"/>
      <c r="C61" s="386"/>
      <c r="D61" s="387"/>
      <c r="E61" s="386"/>
      <c r="F61" s="386"/>
      <c r="G61" s="385"/>
      <c r="H61" s="385"/>
      <c r="I61" s="385"/>
      <c r="J61" s="385"/>
      <c r="K61" s="385"/>
      <c r="L61" s="385"/>
      <c r="M61" s="385"/>
      <c r="N61" s="385"/>
      <c r="O61" s="385"/>
    </row>
    <row r="62" spans="1:15" ht="14" customHeight="1" x14ac:dyDescent="0.4">
      <c r="O62" s="374" t="s">
        <v>889</v>
      </c>
    </row>
    <row r="63" spans="1:15" ht="21.1" customHeight="1" x14ac:dyDescent="0.4">
      <c r="A63" s="498" t="s">
        <v>818</v>
      </c>
      <c r="B63" s="497"/>
      <c r="C63" s="499" t="s">
        <v>819</v>
      </c>
      <c r="D63" s="499"/>
      <c r="E63" s="500" t="s">
        <v>820</v>
      </c>
      <c r="F63" s="500" t="s">
        <v>821</v>
      </c>
      <c r="G63" s="497" t="s">
        <v>822</v>
      </c>
      <c r="H63" s="497"/>
      <c r="I63" s="497"/>
      <c r="J63" s="497"/>
      <c r="K63" s="497"/>
      <c r="L63" s="497"/>
      <c r="M63" s="497"/>
      <c r="N63" s="497" t="s">
        <v>823</v>
      </c>
      <c r="O63" s="497"/>
    </row>
    <row r="64" spans="1:15" ht="21.1" customHeight="1" x14ac:dyDescent="0.4">
      <c r="A64" s="497"/>
      <c r="B64" s="497"/>
      <c r="C64" s="499" t="s">
        <v>824</v>
      </c>
      <c r="D64" s="503" t="s">
        <v>825</v>
      </c>
      <c r="E64" s="501"/>
      <c r="F64" s="501"/>
      <c r="G64" s="504" t="s">
        <v>826</v>
      </c>
      <c r="H64" s="497" t="s">
        <v>827</v>
      </c>
      <c r="I64" s="497"/>
      <c r="J64" s="504" t="s">
        <v>828</v>
      </c>
      <c r="K64" s="504" t="s">
        <v>890</v>
      </c>
      <c r="L64" s="504" t="s">
        <v>891</v>
      </c>
      <c r="M64" s="504" t="s">
        <v>831</v>
      </c>
      <c r="N64" s="498" t="s">
        <v>832</v>
      </c>
      <c r="O64" s="497" t="s">
        <v>833</v>
      </c>
    </row>
    <row r="65" spans="1:15" ht="21.1" customHeight="1" x14ac:dyDescent="0.4">
      <c r="A65" s="497"/>
      <c r="B65" s="497"/>
      <c r="C65" s="499"/>
      <c r="D65" s="499"/>
      <c r="E65" s="502"/>
      <c r="F65" s="502"/>
      <c r="G65" s="504"/>
      <c r="H65" s="375" t="s">
        <v>834</v>
      </c>
      <c r="I65" s="375" t="s">
        <v>835</v>
      </c>
      <c r="J65" s="504"/>
      <c r="K65" s="504"/>
      <c r="L65" s="504"/>
      <c r="M65" s="504"/>
      <c r="N65" s="497"/>
      <c r="O65" s="497"/>
    </row>
    <row r="66" spans="1:15" ht="21.1" customHeight="1" x14ac:dyDescent="0.4">
      <c r="A66" s="379">
        <v>51</v>
      </c>
      <c r="B66" s="375" t="s">
        <v>892</v>
      </c>
      <c r="C66" s="376">
        <v>10249</v>
      </c>
      <c r="D66" s="377" t="s">
        <v>838</v>
      </c>
      <c r="E66" s="376">
        <v>5768.5</v>
      </c>
      <c r="F66" s="376">
        <v>20</v>
      </c>
      <c r="G66" s="375" t="s">
        <v>839</v>
      </c>
      <c r="H66" s="375" t="s">
        <v>839</v>
      </c>
      <c r="I66" s="375" t="s">
        <v>838</v>
      </c>
      <c r="J66" s="375" t="s">
        <v>839</v>
      </c>
      <c r="K66" s="375" t="s">
        <v>839</v>
      </c>
      <c r="L66" s="375" t="s">
        <v>839</v>
      </c>
      <c r="M66" s="375" t="s">
        <v>838</v>
      </c>
      <c r="N66" s="375" t="s">
        <v>839</v>
      </c>
      <c r="O66" s="375" t="s">
        <v>839</v>
      </c>
    </row>
    <row r="67" spans="1:15" ht="21.1" customHeight="1" x14ac:dyDescent="0.4">
      <c r="A67" s="379">
        <v>52</v>
      </c>
      <c r="B67" s="375" t="s">
        <v>893</v>
      </c>
      <c r="C67" s="376">
        <v>19530</v>
      </c>
      <c r="D67" s="377" t="s">
        <v>838</v>
      </c>
      <c r="E67" s="376">
        <v>5866</v>
      </c>
      <c r="F67" s="376">
        <v>24</v>
      </c>
      <c r="G67" s="375" t="s">
        <v>839</v>
      </c>
      <c r="H67" s="375" t="s">
        <v>839</v>
      </c>
      <c r="I67" s="375" t="s">
        <v>838</v>
      </c>
      <c r="J67" s="375" t="s">
        <v>839</v>
      </c>
      <c r="K67" s="375" t="s">
        <v>839</v>
      </c>
      <c r="L67" s="375" t="s">
        <v>839</v>
      </c>
      <c r="M67" s="375" t="s">
        <v>838</v>
      </c>
      <c r="N67" s="375" t="s">
        <v>839</v>
      </c>
      <c r="O67" s="375" t="s">
        <v>839</v>
      </c>
    </row>
    <row r="68" spans="1:15" ht="21.1" customHeight="1" x14ac:dyDescent="0.4">
      <c r="A68" s="379">
        <v>53</v>
      </c>
      <c r="B68" s="375" t="s">
        <v>894</v>
      </c>
      <c r="C68" s="376">
        <v>18043</v>
      </c>
      <c r="D68" s="377" t="s">
        <v>838</v>
      </c>
      <c r="E68" s="376">
        <v>5943.41</v>
      </c>
      <c r="F68" s="376">
        <v>19</v>
      </c>
      <c r="G68" s="375" t="s">
        <v>839</v>
      </c>
      <c r="H68" s="375" t="s">
        <v>839</v>
      </c>
      <c r="I68" s="375" t="s">
        <v>838</v>
      </c>
      <c r="J68" s="375" t="s">
        <v>839</v>
      </c>
      <c r="K68" s="375" t="s">
        <v>839</v>
      </c>
      <c r="L68" s="375" t="s">
        <v>839</v>
      </c>
      <c r="M68" s="375" t="s">
        <v>838</v>
      </c>
      <c r="N68" s="375" t="s">
        <v>839</v>
      </c>
      <c r="O68" s="375" t="s">
        <v>839</v>
      </c>
    </row>
    <row r="69" spans="1:15" ht="21.1" customHeight="1" x14ac:dyDescent="0.4">
      <c r="A69" s="379">
        <v>55</v>
      </c>
      <c r="B69" s="375" t="s">
        <v>895</v>
      </c>
      <c r="C69" s="376">
        <v>23265.27</v>
      </c>
      <c r="D69" s="377" t="s">
        <v>838</v>
      </c>
      <c r="E69" s="376">
        <v>7276.43</v>
      </c>
      <c r="F69" s="376">
        <v>28</v>
      </c>
      <c r="G69" s="375" t="s">
        <v>839</v>
      </c>
      <c r="H69" s="375" t="s">
        <v>839</v>
      </c>
      <c r="I69" s="375" t="s">
        <v>839</v>
      </c>
      <c r="J69" s="375" t="s">
        <v>839</v>
      </c>
      <c r="K69" s="375" t="s">
        <v>839</v>
      </c>
      <c r="L69" s="375" t="s">
        <v>839</v>
      </c>
      <c r="M69" s="375" t="s">
        <v>838</v>
      </c>
      <c r="N69" s="375" t="s">
        <v>839</v>
      </c>
      <c r="O69" s="375" t="s">
        <v>839</v>
      </c>
    </row>
    <row r="70" spans="1:15" ht="21.1" customHeight="1" x14ac:dyDescent="0.4">
      <c r="A70" s="379">
        <v>56</v>
      </c>
      <c r="B70" s="375" t="s">
        <v>896</v>
      </c>
      <c r="C70" s="376">
        <v>19542</v>
      </c>
      <c r="D70" s="377" t="s">
        <v>838</v>
      </c>
      <c r="E70" s="376">
        <v>5857</v>
      </c>
      <c r="F70" s="376">
        <v>22</v>
      </c>
      <c r="G70" s="375" t="s">
        <v>839</v>
      </c>
      <c r="H70" s="375" t="s">
        <v>839</v>
      </c>
      <c r="I70" s="375" t="s">
        <v>839</v>
      </c>
      <c r="J70" s="375" t="s">
        <v>839</v>
      </c>
      <c r="K70" s="375" t="s">
        <v>839</v>
      </c>
      <c r="L70" s="375" t="s">
        <v>839</v>
      </c>
      <c r="M70" s="375" t="s">
        <v>838</v>
      </c>
      <c r="N70" s="375" t="s">
        <v>839</v>
      </c>
      <c r="O70" s="375" t="s">
        <v>839</v>
      </c>
    </row>
    <row r="71" spans="1:15" ht="21.1" customHeight="1" x14ac:dyDescent="0.4">
      <c r="A71" s="379">
        <v>57</v>
      </c>
      <c r="B71" s="375" t="s">
        <v>897</v>
      </c>
      <c r="C71" s="376">
        <v>18237</v>
      </c>
      <c r="D71" s="377" t="s">
        <v>838</v>
      </c>
      <c r="E71" s="376">
        <v>7304.38</v>
      </c>
      <c r="F71" s="376">
        <v>30</v>
      </c>
      <c r="G71" s="375" t="s">
        <v>839</v>
      </c>
      <c r="H71" s="375" t="s">
        <v>839</v>
      </c>
      <c r="I71" s="375" t="s">
        <v>838</v>
      </c>
      <c r="J71" s="375" t="s">
        <v>839</v>
      </c>
      <c r="K71" s="375" t="s">
        <v>839</v>
      </c>
      <c r="L71" s="375" t="s">
        <v>839</v>
      </c>
      <c r="M71" s="375" t="s">
        <v>838</v>
      </c>
      <c r="N71" s="375" t="s">
        <v>839</v>
      </c>
      <c r="O71" s="375" t="s">
        <v>839</v>
      </c>
    </row>
    <row r="72" spans="1:15" ht="21.1" customHeight="1" x14ac:dyDescent="0.4">
      <c r="A72" s="379">
        <v>58</v>
      </c>
      <c r="B72" s="375" t="s">
        <v>898</v>
      </c>
      <c r="C72" s="376">
        <v>15308</v>
      </c>
      <c r="D72" s="377" t="s">
        <v>838</v>
      </c>
      <c r="E72" s="376">
        <v>6514.41</v>
      </c>
      <c r="F72" s="376">
        <v>24</v>
      </c>
      <c r="G72" s="375" t="s">
        <v>839</v>
      </c>
      <c r="H72" s="375" t="s">
        <v>839</v>
      </c>
      <c r="I72" s="375" t="s">
        <v>838</v>
      </c>
      <c r="J72" s="375" t="s">
        <v>839</v>
      </c>
      <c r="K72" s="375" t="s">
        <v>839</v>
      </c>
      <c r="L72" s="375" t="s">
        <v>839</v>
      </c>
      <c r="M72" s="375" t="s">
        <v>838</v>
      </c>
      <c r="N72" s="375" t="s">
        <v>839</v>
      </c>
      <c r="O72" s="375" t="s">
        <v>839</v>
      </c>
    </row>
    <row r="73" spans="1:15" ht="21.1" customHeight="1" x14ac:dyDescent="0.4">
      <c r="A73" s="379">
        <v>59</v>
      </c>
      <c r="B73" s="375" t="s">
        <v>899</v>
      </c>
      <c r="C73" s="376">
        <v>15624.22</v>
      </c>
      <c r="D73" s="377" t="s">
        <v>838</v>
      </c>
      <c r="E73" s="376">
        <v>8218</v>
      </c>
      <c r="F73" s="376">
        <v>33</v>
      </c>
      <c r="G73" s="375" t="s">
        <v>839</v>
      </c>
      <c r="H73" s="375" t="s">
        <v>839</v>
      </c>
      <c r="I73" s="375" t="s">
        <v>838</v>
      </c>
      <c r="J73" s="375" t="s">
        <v>839</v>
      </c>
      <c r="K73" s="375" t="s">
        <v>839</v>
      </c>
      <c r="L73" s="375" t="s">
        <v>839</v>
      </c>
      <c r="M73" s="375" t="s">
        <v>838</v>
      </c>
      <c r="N73" s="375" t="s">
        <v>839</v>
      </c>
      <c r="O73" s="375" t="s">
        <v>839</v>
      </c>
    </row>
    <row r="74" spans="1:15" ht="21.1" customHeight="1" x14ac:dyDescent="0.4">
      <c r="A74" s="379">
        <v>60</v>
      </c>
      <c r="B74" s="375" t="s">
        <v>900</v>
      </c>
      <c r="C74" s="376">
        <v>23035</v>
      </c>
      <c r="D74" s="377" t="s">
        <v>838</v>
      </c>
      <c r="E74" s="376">
        <v>7145.32</v>
      </c>
      <c r="F74" s="376">
        <v>29</v>
      </c>
      <c r="G74" s="375" t="s">
        <v>839</v>
      </c>
      <c r="H74" s="375" t="s">
        <v>839</v>
      </c>
      <c r="I74" s="375" t="s">
        <v>838</v>
      </c>
      <c r="J74" s="375" t="s">
        <v>839</v>
      </c>
      <c r="K74" s="375" t="s">
        <v>839</v>
      </c>
      <c r="L74" s="375" t="s">
        <v>839</v>
      </c>
      <c r="M74" s="375" t="s">
        <v>838</v>
      </c>
      <c r="N74" s="375" t="s">
        <v>839</v>
      </c>
      <c r="O74" s="375" t="s">
        <v>839</v>
      </c>
    </row>
    <row r="75" spans="1:15" ht="21.1" customHeight="1" x14ac:dyDescent="0.4">
      <c r="A75" s="379">
        <v>61</v>
      </c>
      <c r="B75" s="375" t="s">
        <v>901</v>
      </c>
      <c r="C75" s="376">
        <v>15872.24</v>
      </c>
      <c r="D75" s="377" t="s">
        <v>838</v>
      </c>
      <c r="E75" s="376">
        <v>5149.71</v>
      </c>
      <c r="F75" s="376">
        <v>16</v>
      </c>
      <c r="G75" s="375" t="s">
        <v>839</v>
      </c>
      <c r="H75" s="375" t="s">
        <v>839</v>
      </c>
      <c r="I75" s="375" t="s">
        <v>838</v>
      </c>
      <c r="J75" s="375" t="s">
        <v>839</v>
      </c>
      <c r="K75" s="375" t="s">
        <v>839</v>
      </c>
      <c r="L75" s="375" t="s">
        <v>839</v>
      </c>
      <c r="M75" s="375" t="s">
        <v>838</v>
      </c>
      <c r="N75" s="375" t="s">
        <v>839</v>
      </c>
      <c r="O75" s="375" t="s">
        <v>839</v>
      </c>
    </row>
    <row r="76" spans="1:15" ht="21.1" customHeight="1" x14ac:dyDescent="0.4">
      <c r="A76" s="379">
        <v>63</v>
      </c>
      <c r="B76" s="375" t="s">
        <v>902</v>
      </c>
      <c r="C76" s="376">
        <v>17880</v>
      </c>
      <c r="D76" s="377" t="s">
        <v>838</v>
      </c>
      <c r="E76" s="376">
        <v>6085</v>
      </c>
      <c r="F76" s="376">
        <v>27</v>
      </c>
      <c r="G76" s="375" t="s">
        <v>839</v>
      </c>
      <c r="H76" s="375" t="s">
        <v>839</v>
      </c>
      <c r="I76" s="375" t="s">
        <v>838</v>
      </c>
      <c r="J76" s="375" t="s">
        <v>839</v>
      </c>
      <c r="K76" s="375" t="s">
        <v>839</v>
      </c>
      <c r="L76" s="375" t="s">
        <v>839</v>
      </c>
      <c r="M76" s="375" t="s">
        <v>838</v>
      </c>
      <c r="N76" s="375" t="s">
        <v>839</v>
      </c>
      <c r="O76" s="375" t="s">
        <v>839</v>
      </c>
    </row>
    <row r="77" spans="1:15" ht="21.1" customHeight="1" x14ac:dyDescent="0.4">
      <c r="A77" s="379">
        <v>64</v>
      </c>
      <c r="B77" s="375" t="s">
        <v>903</v>
      </c>
      <c r="C77" s="376">
        <v>13723.02</v>
      </c>
      <c r="D77" s="377" t="s">
        <v>838</v>
      </c>
      <c r="E77" s="376">
        <v>7049</v>
      </c>
      <c r="F77" s="376">
        <v>29</v>
      </c>
      <c r="G77" s="375" t="s">
        <v>839</v>
      </c>
      <c r="H77" s="375" t="s">
        <v>839</v>
      </c>
      <c r="I77" s="375" t="s">
        <v>838</v>
      </c>
      <c r="J77" s="375" t="s">
        <v>839</v>
      </c>
      <c r="K77" s="375" t="s">
        <v>839</v>
      </c>
      <c r="L77" s="375" t="s">
        <v>839</v>
      </c>
      <c r="M77" s="375" t="s">
        <v>838</v>
      </c>
      <c r="N77" s="375" t="s">
        <v>839</v>
      </c>
      <c r="O77" s="375" t="s">
        <v>839</v>
      </c>
    </row>
    <row r="78" spans="1:15" ht="21.1" customHeight="1" x14ac:dyDescent="0.4">
      <c r="A78" s="379">
        <v>65</v>
      </c>
      <c r="B78" s="375" t="s">
        <v>904</v>
      </c>
      <c r="C78" s="376">
        <v>11814.52</v>
      </c>
      <c r="D78" s="377" t="s">
        <v>838</v>
      </c>
      <c r="E78" s="376">
        <v>4236.26</v>
      </c>
      <c r="F78" s="376">
        <v>9</v>
      </c>
      <c r="G78" s="375" t="s">
        <v>839</v>
      </c>
      <c r="H78" s="375" t="s">
        <v>839</v>
      </c>
      <c r="I78" s="375" t="s">
        <v>838</v>
      </c>
      <c r="J78" s="375" t="s">
        <v>839</v>
      </c>
      <c r="K78" s="375" t="s">
        <v>839</v>
      </c>
      <c r="L78" s="375" t="s">
        <v>839</v>
      </c>
      <c r="M78" s="375" t="s">
        <v>838</v>
      </c>
      <c r="N78" s="375" t="s">
        <v>839</v>
      </c>
      <c r="O78" s="375" t="s">
        <v>839</v>
      </c>
    </row>
    <row r="79" spans="1:15" ht="21.1" customHeight="1" x14ac:dyDescent="0.4">
      <c r="A79" s="379">
        <v>66</v>
      </c>
      <c r="B79" s="375" t="s">
        <v>905</v>
      </c>
      <c r="C79" s="376">
        <v>12758</v>
      </c>
      <c r="D79" s="388" t="s">
        <v>868</v>
      </c>
      <c r="E79" s="376">
        <v>5271</v>
      </c>
      <c r="F79" s="376">
        <v>5</v>
      </c>
      <c r="G79" s="375" t="s">
        <v>839</v>
      </c>
      <c r="H79" s="375" t="s">
        <v>839</v>
      </c>
      <c r="I79" s="375" t="s">
        <v>838</v>
      </c>
      <c r="J79" s="375" t="s">
        <v>839</v>
      </c>
      <c r="K79" s="375" t="s">
        <v>906</v>
      </c>
      <c r="L79" s="375" t="s">
        <v>839</v>
      </c>
      <c r="M79" s="375" t="s">
        <v>838</v>
      </c>
      <c r="N79" s="375" t="s">
        <v>839</v>
      </c>
      <c r="O79" s="375" t="s">
        <v>839</v>
      </c>
    </row>
    <row r="80" spans="1:15" ht="21.1" customHeight="1" x14ac:dyDescent="0.4">
      <c r="A80" s="379">
        <v>67</v>
      </c>
      <c r="B80" s="375" t="s">
        <v>907</v>
      </c>
      <c r="C80" s="376">
        <v>10393</v>
      </c>
      <c r="D80" s="388" t="s">
        <v>868</v>
      </c>
      <c r="E80" s="376">
        <v>1455.21</v>
      </c>
      <c r="F80" s="376">
        <v>3</v>
      </c>
      <c r="G80" s="375" t="s">
        <v>906</v>
      </c>
      <c r="H80" s="375" t="s">
        <v>906</v>
      </c>
      <c r="I80" s="375" t="s">
        <v>838</v>
      </c>
      <c r="J80" s="375" t="s">
        <v>906</v>
      </c>
      <c r="K80" s="375" t="s">
        <v>906</v>
      </c>
      <c r="L80" s="375" t="s">
        <v>906</v>
      </c>
      <c r="M80" s="375" t="s">
        <v>838</v>
      </c>
      <c r="N80" s="375" t="s">
        <v>839</v>
      </c>
      <c r="O80" s="375" t="s">
        <v>838</v>
      </c>
    </row>
    <row r="81" spans="1:15" ht="21.1" customHeight="1" x14ac:dyDescent="0.4">
      <c r="A81" s="379">
        <v>68</v>
      </c>
      <c r="B81" s="375" t="s">
        <v>908</v>
      </c>
      <c r="C81" s="376">
        <v>15438.01</v>
      </c>
      <c r="D81" s="377" t="s">
        <v>838</v>
      </c>
      <c r="E81" s="376">
        <v>5809</v>
      </c>
      <c r="F81" s="376">
        <v>33</v>
      </c>
      <c r="G81" s="375" t="s">
        <v>839</v>
      </c>
      <c r="H81" s="375" t="s">
        <v>839</v>
      </c>
      <c r="I81" s="375" t="s">
        <v>839</v>
      </c>
      <c r="J81" s="375" t="s">
        <v>839</v>
      </c>
      <c r="K81" s="375" t="s">
        <v>839</v>
      </c>
      <c r="L81" s="375" t="s">
        <v>839</v>
      </c>
      <c r="M81" s="375" t="s">
        <v>838</v>
      </c>
      <c r="N81" s="375" t="s">
        <v>839</v>
      </c>
      <c r="O81" s="375" t="s">
        <v>839</v>
      </c>
    </row>
    <row r="82" spans="1:15" ht="21.1" customHeight="1" x14ac:dyDescent="0.4">
      <c r="A82" s="379">
        <v>69</v>
      </c>
      <c r="B82" s="375" t="s">
        <v>909</v>
      </c>
      <c r="C82" s="376">
        <v>23902</v>
      </c>
      <c r="D82" s="377" t="s">
        <v>838</v>
      </c>
      <c r="E82" s="376">
        <v>7459</v>
      </c>
      <c r="F82" s="376">
        <v>31</v>
      </c>
      <c r="G82" s="375" t="s">
        <v>839</v>
      </c>
      <c r="H82" s="375" t="s">
        <v>839</v>
      </c>
      <c r="I82" s="375" t="s">
        <v>839</v>
      </c>
      <c r="J82" s="375" t="s">
        <v>839</v>
      </c>
      <c r="K82" s="375" t="s">
        <v>839</v>
      </c>
      <c r="L82" s="375" t="s">
        <v>839</v>
      </c>
      <c r="M82" s="375" t="s">
        <v>838</v>
      </c>
      <c r="N82" s="375" t="s">
        <v>839</v>
      </c>
      <c r="O82" s="375" t="s">
        <v>839</v>
      </c>
    </row>
    <row r="83" spans="1:15" ht="21.1" customHeight="1" x14ac:dyDescent="0.4">
      <c r="A83" s="379">
        <v>70</v>
      </c>
      <c r="B83" s="375" t="s">
        <v>910</v>
      </c>
      <c r="C83" s="376">
        <v>18960</v>
      </c>
      <c r="D83" s="377" t="s">
        <v>838</v>
      </c>
      <c r="E83" s="376">
        <v>6604.36</v>
      </c>
      <c r="F83" s="376">
        <v>25</v>
      </c>
      <c r="G83" s="375" t="s">
        <v>839</v>
      </c>
      <c r="H83" s="375" t="s">
        <v>839</v>
      </c>
      <c r="I83" s="375" t="s">
        <v>838</v>
      </c>
      <c r="J83" s="375" t="s">
        <v>839</v>
      </c>
      <c r="K83" s="375" t="s">
        <v>839</v>
      </c>
      <c r="L83" s="375" t="s">
        <v>839</v>
      </c>
      <c r="M83" s="375" t="s">
        <v>838</v>
      </c>
      <c r="N83" s="375" t="s">
        <v>839</v>
      </c>
      <c r="O83" s="375" t="s">
        <v>839</v>
      </c>
    </row>
    <row r="84" spans="1:15" ht="21.1" customHeight="1" x14ac:dyDescent="0.4">
      <c r="A84" s="379">
        <v>71</v>
      </c>
      <c r="B84" s="375" t="s">
        <v>911</v>
      </c>
      <c r="C84" s="376">
        <v>16318</v>
      </c>
      <c r="D84" s="377" t="s">
        <v>838</v>
      </c>
      <c r="E84" s="376">
        <v>5950.74</v>
      </c>
      <c r="F84" s="376">
        <v>21</v>
      </c>
      <c r="G84" s="375" t="s">
        <v>839</v>
      </c>
      <c r="H84" s="375" t="s">
        <v>839</v>
      </c>
      <c r="I84" s="375" t="s">
        <v>838</v>
      </c>
      <c r="J84" s="375" t="s">
        <v>839</v>
      </c>
      <c r="K84" s="375" t="s">
        <v>839</v>
      </c>
      <c r="L84" s="375" t="s">
        <v>839</v>
      </c>
      <c r="M84" s="375" t="s">
        <v>838</v>
      </c>
      <c r="N84" s="375" t="s">
        <v>839</v>
      </c>
      <c r="O84" s="375" t="s">
        <v>839</v>
      </c>
    </row>
    <row r="85" spans="1:15" ht="21.1" customHeight="1" x14ac:dyDescent="0.4">
      <c r="A85" s="379">
        <v>72</v>
      </c>
      <c r="B85" s="375" t="s">
        <v>912</v>
      </c>
      <c r="C85" s="376">
        <v>15019</v>
      </c>
      <c r="D85" s="377" t="s">
        <v>838</v>
      </c>
      <c r="E85" s="376">
        <v>6289.38</v>
      </c>
      <c r="F85" s="376">
        <v>25</v>
      </c>
      <c r="G85" s="375" t="s">
        <v>839</v>
      </c>
      <c r="H85" s="375" t="s">
        <v>839</v>
      </c>
      <c r="I85" s="375" t="s">
        <v>839</v>
      </c>
      <c r="J85" s="375" t="s">
        <v>839</v>
      </c>
      <c r="K85" s="375" t="s">
        <v>839</v>
      </c>
      <c r="L85" s="375" t="s">
        <v>839</v>
      </c>
      <c r="M85" s="375" t="s">
        <v>838</v>
      </c>
      <c r="N85" s="375" t="s">
        <v>839</v>
      </c>
      <c r="O85" s="375" t="s">
        <v>839</v>
      </c>
    </row>
    <row r="86" spans="1:15" ht="21.1" customHeight="1" x14ac:dyDescent="0.4">
      <c r="A86" s="379">
        <v>73</v>
      </c>
      <c r="B86" s="375" t="s">
        <v>913</v>
      </c>
      <c r="C86" s="376">
        <v>16763</v>
      </c>
      <c r="D86" s="377" t="s">
        <v>838</v>
      </c>
      <c r="E86" s="376">
        <v>6218.41</v>
      </c>
      <c r="F86" s="376">
        <v>23</v>
      </c>
      <c r="G86" s="375" t="s">
        <v>839</v>
      </c>
      <c r="H86" s="375" t="s">
        <v>839</v>
      </c>
      <c r="I86" s="375" t="s">
        <v>839</v>
      </c>
      <c r="J86" s="375" t="s">
        <v>839</v>
      </c>
      <c r="K86" s="375" t="s">
        <v>839</v>
      </c>
      <c r="L86" s="375" t="s">
        <v>839</v>
      </c>
      <c r="M86" s="375" t="s">
        <v>838</v>
      </c>
      <c r="N86" s="375" t="s">
        <v>839</v>
      </c>
      <c r="O86" s="375" t="s">
        <v>839</v>
      </c>
    </row>
    <row r="87" spans="1:15" ht="21.1" customHeight="1" x14ac:dyDescent="0.4">
      <c r="A87" s="379">
        <v>74</v>
      </c>
      <c r="B87" s="375" t="s">
        <v>914</v>
      </c>
      <c r="C87" s="376">
        <v>15047.57</v>
      </c>
      <c r="D87" s="377" t="s">
        <v>838</v>
      </c>
      <c r="E87" s="376">
        <v>6898.73</v>
      </c>
      <c r="F87" s="376">
        <v>28</v>
      </c>
      <c r="G87" s="375" t="s">
        <v>839</v>
      </c>
      <c r="H87" s="375" t="s">
        <v>839</v>
      </c>
      <c r="I87" s="375" t="s">
        <v>839</v>
      </c>
      <c r="J87" s="375" t="s">
        <v>839</v>
      </c>
      <c r="K87" s="375" t="s">
        <v>839</v>
      </c>
      <c r="L87" s="375" t="s">
        <v>839</v>
      </c>
      <c r="M87" s="375" t="s">
        <v>838</v>
      </c>
      <c r="N87" s="375" t="s">
        <v>839</v>
      </c>
      <c r="O87" s="375" t="s">
        <v>839</v>
      </c>
    </row>
    <row r="88" spans="1:15" ht="21.1" customHeight="1" x14ac:dyDescent="0.4">
      <c r="A88" s="379">
        <v>75</v>
      </c>
      <c r="B88" s="375" t="s">
        <v>915</v>
      </c>
      <c r="C88" s="376">
        <v>17347</v>
      </c>
      <c r="D88" s="377" t="s">
        <v>838</v>
      </c>
      <c r="E88" s="376">
        <v>6010.71</v>
      </c>
      <c r="F88" s="376">
        <v>26</v>
      </c>
      <c r="G88" s="375" t="s">
        <v>839</v>
      </c>
      <c r="H88" s="375" t="s">
        <v>839</v>
      </c>
      <c r="I88" s="375" t="s">
        <v>838</v>
      </c>
      <c r="J88" s="375" t="s">
        <v>839</v>
      </c>
      <c r="K88" s="375" t="s">
        <v>839</v>
      </c>
      <c r="L88" s="375" t="s">
        <v>839</v>
      </c>
      <c r="M88" s="375" t="s">
        <v>838</v>
      </c>
      <c r="N88" s="375" t="s">
        <v>839</v>
      </c>
      <c r="O88" s="375" t="s">
        <v>839</v>
      </c>
    </row>
    <row r="89" spans="1:15" ht="21.1" customHeight="1" x14ac:dyDescent="0.4">
      <c r="A89" s="379">
        <v>76</v>
      </c>
      <c r="B89" s="375" t="s">
        <v>916</v>
      </c>
      <c r="C89" s="376">
        <v>16592</v>
      </c>
      <c r="D89" s="377" t="s">
        <v>838</v>
      </c>
      <c r="E89" s="376">
        <v>6316.69</v>
      </c>
      <c r="F89" s="376">
        <v>26</v>
      </c>
      <c r="G89" s="375" t="s">
        <v>839</v>
      </c>
      <c r="H89" s="375" t="s">
        <v>839</v>
      </c>
      <c r="I89" s="375" t="s">
        <v>838</v>
      </c>
      <c r="J89" s="375" t="s">
        <v>839</v>
      </c>
      <c r="K89" s="375" t="s">
        <v>839</v>
      </c>
      <c r="L89" s="375" t="s">
        <v>839</v>
      </c>
      <c r="M89" s="375" t="s">
        <v>838</v>
      </c>
      <c r="N89" s="375" t="s">
        <v>839</v>
      </c>
      <c r="O89" s="375" t="s">
        <v>839</v>
      </c>
    </row>
    <row r="90" spans="1:15" ht="21.1" customHeight="1" x14ac:dyDescent="0.4">
      <c r="A90" s="379">
        <v>77</v>
      </c>
      <c r="B90" s="375" t="s">
        <v>917</v>
      </c>
      <c r="C90" s="376">
        <v>16529</v>
      </c>
      <c r="D90" s="377" t="s">
        <v>838</v>
      </c>
      <c r="E90" s="376">
        <v>6717.06</v>
      </c>
      <c r="F90" s="376">
        <v>28</v>
      </c>
      <c r="G90" s="375" t="s">
        <v>839</v>
      </c>
      <c r="H90" s="375" t="s">
        <v>839</v>
      </c>
      <c r="I90" s="375" t="s">
        <v>838</v>
      </c>
      <c r="J90" s="375" t="s">
        <v>839</v>
      </c>
      <c r="K90" s="375" t="s">
        <v>839</v>
      </c>
      <c r="L90" s="375" t="s">
        <v>839</v>
      </c>
      <c r="M90" s="375" t="s">
        <v>839</v>
      </c>
      <c r="N90" s="375" t="s">
        <v>839</v>
      </c>
      <c r="O90" s="375" t="s">
        <v>839</v>
      </c>
    </row>
    <row r="91" spans="1:15" ht="21.1" customHeight="1" x14ac:dyDescent="0.4">
      <c r="A91" s="379">
        <v>78</v>
      </c>
      <c r="B91" s="375" t="s">
        <v>278</v>
      </c>
      <c r="C91" s="376">
        <v>16015.09</v>
      </c>
      <c r="D91" s="377" t="s">
        <v>838</v>
      </c>
      <c r="E91" s="376">
        <v>6553.98</v>
      </c>
      <c r="F91" s="376">
        <v>28</v>
      </c>
      <c r="G91" s="375" t="s">
        <v>839</v>
      </c>
      <c r="H91" s="375" t="s">
        <v>839</v>
      </c>
      <c r="I91" s="375" t="s">
        <v>839</v>
      </c>
      <c r="J91" s="375" t="s">
        <v>839</v>
      </c>
      <c r="K91" s="375" t="s">
        <v>839</v>
      </c>
      <c r="L91" s="375" t="s">
        <v>839</v>
      </c>
      <c r="M91" s="375" t="s">
        <v>838</v>
      </c>
      <c r="N91" s="375" t="s">
        <v>839</v>
      </c>
      <c r="O91" s="375" t="s">
        <v>839</v>
      </c>
    </row>
    <row r="92" spans="1:15" ht="21.1" customHeight="1" x14ac:dyDescent="0.4">
      <c r="A92" s="379">
        <v>79</v>
      </c>
      <c r="B92" s="375" t="s">
        <v>918</v>
      </c>
      <c r="C92" s="376">
        <v>14405</v>
      </c>
      <c r="D92" s="377" t="s">
        <v>838</v>
      </c>
      <c r="E92" s="376">
        <v>6877.22</v>
      </c>
      <c r="F92" s="376">
        <v>29</v>
      </c>
      <c r="G92" s="375" t="s">
        <v>839</v>
      </c>
      <c r="H92" s="375" t="s">
        <v>839</v>
      </c>
      <c r="I92" s="375" t="s">
        <v>839</v>
      </c>
      <c r="J92" s="375" t="s">
        <v>839</v>
      </c>
      <c r="K92" s="375" t="s">
        <v>839</v>
      </c>
      <c r="L92" s="375" t="s">
        <v>839</v>
      </c>
      <c r="M92" s="375" t="s">
        <v>838</v>
      </c>
      <c r="N92" s="375" t="s">
        <v>839</v>
      </c>
      <c r="O92" s="375" t="s">
        <v>839</v>
      </c>
    </row>
    <row r="93" spans="1:15" ht="21.1" customHeight="1" x14ac:dyDescent="0.4">
      <c r="A93" s="379">
        <v>80</v>
      </c>
      <c r="B93" s="375" t="s">
        <v>919</v>
      </c>
      <c r="C93" s="376">
        <v>17165</v>
      </c>
      <c r="D93" s="377" t="s">
        <v>838</v>
      </c>
      <c r="E93" s="376">
        <v>7475.83</v>
      </c>
      <c r="F93" s="376">
        <v>30</v>
      </c>
      <c r="G93" s="375" t="s">
        <v>839</v>
      </c>
      <c r="H93" s="375" t="s">
        <v>839</v>
      </c>
      <c r="I93" s="375" t="s">
        <v>838</v>
      </c>
      <c r="J93" s="375" t="s">
        <v>839</v>
      </c>
      <c r="K93" s="375" t="s">
        <v>839</v>
      </c>
      <c r="L93" s="375" t="s">
        <v>839</v>
      </c>
      <c r="M93" s="375" t="s">
        <v>838</v>
      </c>
      <c r="N93" s="375" t="s">
        <v>839</v>
      </c>
      <c r="O93" s="375" t="s">
        <v>839</v>
      </c>
    </row>
    <row r="94" spans="1:15" ht="21.1" customHeight="1" x14ac:dyDescent="0.4">
      <c r="A94" s="379">
        <v>81</v>
      </c>
      <c r="B94" s="375" t="s">
        <v>920</v>
      </c>
      <c r="C94" s="376">
        <v>16500</v>
      </c>
      <c r="D94" s="377" t="s">
        <v>838</v>
      </c>
      <c r="E94" s="376">
        <v>7012.8499999999995</v>
      </c>
      <c r="F94" s="376">
        <v>31</v>
      </c>
      <c r="G94" s="375" t="s">
        <v>839</v>
      </c>
      <c r="H94" s="375" t="s">
        <v>839</v>
      </c>
      <c r="I94" s="375" t="s">
        <v>839</v>
      </c>
      <c r="J94" s="375" t="s">
        <v>839</v>
      </c>
      <c r="K94" s="375" t="s">
        <v>839</v>
      </c>
      <c r="L94" s="375" t="s">
        <v>839</v>
      </c>
      <c r="M94" s="375" t="s">
        <v>838</v>
      </c>
      <c r="N94" s="375" t="s">
        <v>839</v>
      </c>
      <c r="O94" s="375" t="s">
        <v>839</v>
      </c>
    </row>
    <row r="95" spans="1:15" ht="21.1" customHeight="1" x14ac:dyDescent="0.4">
      <c r="A95" s="379">
        <v>82</v>
      </c>
      <c r="B95" s="375" t="s">
        <v>921</v>
      </c>
      <c r="C95" s="376">
        <v>15240</v>
      </c>
      <c r="D95" s="377" t="s">
        <v>838</v>
      </c>
      <c r="E95" s="376">
        <v>7048.06</v>
      </c>
      <c r="F95" s="376">
        <v>33</v>
      </c>
      <c r="G95" s="375" t="s">
        <v>839</v>
      </c>
      <c r="H95" s="375" t="s">
        <v>839</v>
      </c>
      <c r="I95" s="375" t="s">
        <v>839</v>
      </c>
      <c r="J95" s="375" t="s">
        <v>839</v>
      </c>
      <c r="K95" s="375" t="s">
        <v>839</v>
      </c>
      <c r="L95" s="375" t="s">
        <v>839</v>
      </c>
      <c r="M95" s="375" t="s">
        <v>838</v>
      </c>
      <c r="N95" s="375" t="s">
        <v>839</v>
      </c>
      <c r="O95" s="375" t="s">
        <v>839</v>
      </c>
    </row>
    <row r="96" spans="1:15" ht="21.1" customHeight="1" x14ac:dyDescent="0.4">
      <c r="A96" s="379">
        <v>83</v>
      </c>
      <c r="B96" s="375" t="s">
        <v>922</v>
      </c>
      <c r="C96" s="376">
        <v>4588</v>
      </c>
      <c r="D96" s="377" t="s">
        <v>838</v>
      </c>
      <c r="E96" s="376">
        <v>1413.32</v>
      </c>
      <c r="F96" s="376">
        <v>3</v>
      </c>
      <c r="G96" s="375" t="s">
        <v>906</v>
      </c>
      <c r="H96" s="375" t="s">
        <v>906</v>
      </c>
      <c r="I96" s="375" t="s">
        <v>838</v>
      </c>
      <c r="J96" s="375" t="s">
        <v>906</v>
      </c>
      <c r="K96" s="375" t="s">
        <v>906</v>
      </c>
      <c r="L96" s="375" t="s">
        <v>906</v>
      </c>
      <c r="M96" s="375" t="s">
        <v>838</v>
      </c>
      <c r="N96" s="375" t="s">
        <v>839</v>
      </c>
      <c r="O96" s="375" t="s">
        <v>839</v>
      </c>
    </row>
    <row r="97" spans="1:15" ht="21.1" customHeight="1" x14ac:dyDescent="0.4">
      <c r="A97" s="379">
        <v>84</v>
      </c>
      <c r="B97" s="375" t="s">
        <v>923</v>
      </c>
      <c r="C97" s="376">
        <v>12477</v>
      </c>
      <c r="D97" s="377" t="s">
        <v>838</v>
      </c>
      <c r="E97" s="376">
        <v>3405.86</v>
      </c>
      <c r="F97" s="376">
        <v>6</v>
      </c>
      <c r="G97" s="375" t="s">
        <v>839</v>
      </c>
      <c r="H97" s="375" t="s">
        <v>839</v>
      </c>
      <c r="I97" s="375" t="s">
        <v>838</v>
      </c>
      <c r="J97" s="375" t="s">
        <v>839</v>
      </c>
      <c r="K97" s="375" t="s">
        <v>838</v>
      </c>
      <c r="L97" s="375" t="s">
        <v>839</v>
      </c>
      <c r="M97" s="375" t="s">
        <v>838</v>
      </c>
      <c r="N97" s="375" t="s">
        <v>839</v>
      </c>
      <c r="O97" s="375" t="s">
        <v>839</v>
      </c>
    </row>
    <row r="98" spans="1:15" ht="21.1" customHeight="1" x14ac:dyDescent="0.4">
      <c r="A98" s="379">
        <v>85</v>
      </c>
      <c r="B98" s="375" t="s">
        <v>924</v>
      </c>
      <c r="C98" s="376">
        <v>21877</v>
      </c>
      <c r="D98" s="377" t="s">
        <v>838</v>
      </c>
      <c r="E98" s="376">
        <v>4661.99</v>
      </c>
      <c r="F98" s="376">
        <v>17</v>
      </c>
      <c r="G98" s="375" t="s">
        <v>839</v>
      </c>
      <c r="H98" s="375" t="s">
        <v>839</v>
      </c>
      <c r="I98" s="375" t="s">
        <v>838</v>
      </c>
      <c r="J98" s="375" t="s">
        <v>839</v>
      </c>
      <c r="K98" s="375" t="s">
        <v>839</v>
      </c>
      <c r="L98" s="375" t="s">
        <v>838</v>
      </c>
      <c r="M98" s="375" t="s">
        <v>838</v>
      </c>
      <c r="N98" s="375" t="s">
        <v>839</v>
      </c>
      <c r="O98" s="375" t="s">
        <v>839</v>
      </c>
    </row>
    <row r="99" spans="1:15" ht="21.1" customHeight="1" x14ac:dyDescent="0.4">
      <c r="A99" s="379">
        <v>86</v>
      </c>
      <c r="B99" s="375" t="s">
        <v>925</v>
      </c>
      <c r="C99" s="376">
        <v>16686</v>
      </c>
      <c r="D99" s="377" t="s">
        <v>838</v>
      </c>
      <c r="E99" s="376">
        <v>6431.88</v>
      </c>
      <c r="F99" s="376">
        <v>26</v>
      </c>
      <c r="G99" s="375" t="s">
        <v>839</v>
      </c>
      <c r="H99" s="375" t="s">
        <v>839</v>
      </c>
      <c r="I99" s="375" t="s">
        <v>838</v>
      </c>
      <c r="J99" s="375" t="s">
        <v>839</v>
      </c>
      <c r="K99" s="375" t="s">
        <v>839</v>
      </c>
      <c r="L99" s="375" t="s">
        <v>839</v>
      </c>
      <c r="M99" s="375" t="s">
        <v>838</v>
      </c>
      <c r="N99" s="375" t="s">
        <v>839</v>
      </c>
      <c r="O99" s="375" t="s">
        <v>839</v>
      </c>
    </row>
    <row r="100" spans="1:15" ht="21.1" customHeight="1" x14ac:dyDescent="0.4">
      <c r="A100" s="379">
        <v>87</v>
      </c>
      <c r="B100" s="375" t="s">
        <v>926</v>
      </c>
      <c r="C100" s="376">
        <v>16499.009999999998</v>
      </c>
      <c r="D100" s="377" t="s">
        <v>838</v>
      </c>
      <c r="E100" s="376">
        <v>6337.09</v>
      </c>
      <c r="F100" s="376">
        <v>18</v>
      </c>
      <c r="G100" s="375" t="s">
        <v>839</v>
      </c>
      <c r="H100" s="375" t="s">
        <v>839</v>
      </c>
      <c r="I100" s="375" t="s">
        <v>838</v>
      </c>
      <c r="J100" s="375" t="s">
        <v>839</v>
      </c>
      <c r="K100" s="375" t="s">
        <v>839</v>
      </c>
      <c r="L100" s="375" t="s">
        <v>839</v>
      </c>
      <c r="M100" s="375" t="s">
        <v>838</v>
      </c>
      <c r="N100" s="375" t="s">
        <v>839</v>
      </c>
      <c r="O100" s="375" t="s">
        <v>839</v>
      </c>
    </row>
    <row r="101" spans="1:15" ht="21.1" customHeight="1" x14ac:dyDescent="0.4">
      <c r="A101" s="379">
        <v>88</v>
      </c>
      <c r="B101" s="375" t="s">
        <v>927</v>
      </c>
      <c r="C101" s="376">
        <v>16805</v>
      </c>
      <c r="D101" s="377" t="s">
        <v>838</v>
      </c>
      <c r="E101" s="376">
        <v>6476.05</v>
      </c>
      <c r="F101" s="376">
        <v>28</v>
      </c>
      <c r="G101" s="375" t="s">
        <v>839</v>
      </c>
      <c r="H101" s="375" t="s">
        <v>839</v>
      </c>
      <c r="I101" s="375" t="s">
        <v>839</v>
      </c>
      <c r="J101" s="375" t="s">
        <v>839</v>
      </c>
      <c r="K101" s="375" t="s">
        <v>839</v>
      </c>
      <c r="L101" s="375" t="s">
        <v>839</v>
      </c>
      <c r="M101" s="375" t="s">
        <v>838</v>
      </c>
      <c r="N101" s="375" t="s">
        <v>839</v>
      </c>
      <c r="O101" s="375" t="s">
        <v>839</v>
      </c>
    </row>
    <row r="102" spans="1:15" ht="21.1" customHeight="1" x14ac:dyDescent="0.4">
      <c r="A102" s="379">
        <v>89</v>
      </c>
      <c r="B102" s="375" t="s">
        <v>928</v>
      </c>
      <c r="C102" s="376">
        <v>19969</v>
      </c>
      <c r="D102" s="377" t="s">
        <v>838</v>
      </c>
      <c r="E102" s="376">
        <v>7168.32</v>
      </c>
      <c r="F102" s="376">
        <v>33</v>
      </c>
      <c r="G102" s="375" t="s">
        <v>839</v>
      </c>
      <c r="H102" s="375" t="s">
        <v>839</v>
      </c>
      <c r="I102" s="375" t="s">
        <v>839</v>
      </c>
      <c r="J102" s="375" t="s">
        <v>839</v>
      </c>
      <c r="K102" s="375" t="s">
        <v>839</v>
      </c>
      <c r="L102" s="375" t="s">
        <v>839</v>
      </c>
      <c r="M102" s="375" t="s">
        <v>838</v>
      </c>
      <c r="N102" s="375" t="s">
        <v>839</v>
      </c>
      <c r="O102" s="375" t="s">
        <v>839</v>
      </c>
    </row>
    <row r="103" spans="1:15" ht="21.1" customHeight="1" x14ac:dyDescent="0.4">
      <c r="A103" s="379">
        <v>90</v>
      </c>
      <c r="B103" s="375" t="s">
        <v>929</v>
      </c>
      <c r="C103" s="376">
        <v>16834</v>
      </c>
      <c r="D103" s="377" t="s">
        <v>838</v>
      </c>
      <c r="E103" s="376">
        <v>6981.65</v>
      </c>
      <c r="F103" s="376">
        <v>32</v>
      </c>
      <c r="G103" s="375" t="s">
        <v>839</v>
      </c>
      <c r="H103" s="375" t="s">
        <v>839</v>
      </c>
      <c r="I103" s="375" t="s">
        <v>838</v>
      </c>
      <c r="J103" s="375" t="s">
        <v>839</v>
      </c>
      <c r="K103" s="375" t="s">
        <v>839</v>
      </c>
      <c r="L103" s="375" t="s">
        <v>839</v>
      </c>
      <c r="M103" s="375" t="s">
        <v>838</v>
      </c>
      <c r="N103" s="375" t="s">
        <v>839</v>
      </c>
      <c r="O103" s="375" t="s">
        <v>839</v>
      </c>
    </row>
    <row r="104" spans="1:15" ht="21.1" customHeight="1" x14ac:dyDescent="0.4">
      <c r="A104" s="379">
        <v>91</v>
      </c>
      <c r="B104" s="375" t="s">
        <v>930</v>
      </c>
      <c r="C104" s="376">
        <v>21308</v>
      </c>
      <c r="D104" s="377" t="s">
        <v>838</v>
      </c>
      <c r="E104" s="376">
        <v>5724.83</v>
      </c>
      <c r="F104" s="376">
        <v>22</v>
      </c>
      <c r="G104" s="375" t="s">
        <v>839</v>
      </c>
      <c r="H104" s="375" t="s">
        <v>839</v>
      </c>
      <c r="I104" s="375" t="s">
        <v>838</v>
      </c>
      <c r="J104" s="375" t="s">
        <v>839</v>
      </c>
      <c r="K104" s="375" t="s">
        <v>839</v>
      </c>
      <c r="L104" s="375" t="s">
        <v>839</v>
      </c>
      <c r="M104" s="375" t="s">
        <v>838</v>
      </c>
      <c r="N104" s="375" t="s">
        <v>839</v>
      </c>
      <c r="O104" s="375" t="s">
        <v>839</v>
      </c>
    </row>
    <row r="105" spans="1:15" ht="21.1" customHeight="1" x14ac:dyDescent="0.4">
      <c r="A105" s="379">
        <v>92</v>
      </c>
      <c r="B105" s="375" t="s">
        <v>931</v>
      </c>
      <c r="C105" s="376">
        <v>17455.96</v>
      </c>
      <c r="D105" s="377" t="s">
        <v>838</v>
      </c>
      <c r="E105" s="376">
        <v>7226.29</v>
      </c>
      <c r="F105" s="376">
        <v>34</v>
      </c>
      <c r="G105" s="375" t="s">
        <v>839</v>
      </c>
      <c r="H105" s="375" t="s">
        <v>839</v>
      </c>
      <c r="I105" s="375" t="s">
        <v>839</v>
      </c>
      <c r="J105" s="375" t="s">
        <v>839</v>
      </c>
      <c r="K105" s="375" t="s">
        <v>839</v>
      </c>
      <c r="L105" s="375" t="s">
        <v>839</v>
      </c>
      <c r="M105" s="375" t="s">
        <v>838</v>
      </c>
      <c r="N105" s="375" t="s">
        <v>839</v>
      </c>
      <c r="O105" s="375" t="s">
        <v>839</v>
      </c>
    </row>
    <row r="106" spans="1:15" ht="21.1" customHeight="1" x14ac:dyDescent="0.4">
      <c r="A106" s="379">
        <v>93</v>
      </c>
      <c r="B106" s="375" t="s">
        <v>932</v>
      </c>
      <c r="C106" s="376">
        <v>16395</v>
      </c>
      <c r="D106" s="377" t="s">
        <v>838</v>
      </c>
      <c r="E106" s="376">
        <v>5982.3</v>
      </c>
      <c r="F106" s="376">
        <v>24</v>
      </c>
      <c r="G106" s="375" t="s">
        <v>839</v>
      </c>
      <c r="H106" s="375" t="s">
        <v>839</v>
      </c>
      <c r="I106" s="375" t="s">
        <v>838</v>
      </c>
      <c r="J106" s="375" t="s">
        <v>839</v>
      </c>
      <c r="K106" s="375" t="s">
        <v>839</v>
      </c>
      <c r="L106" s="375" t="s">
        <v>839</v>
      </c>
      <c r="M106" s="375" t="s">
        <v>838</v>
      </c>
      <c r="N106" s="375" t="s">
        <v>839</v>
      </c>
      <c r="O106" s="375" t="s">
        <v>839</v>
      </c>
    </row>
    <row r="107" spans="1:15" ht="21.1" customHeight="1" x14ac:dyDescent="0.4">
      <c r="A107" s="379">
        <v>94</v>
      </c>
      <c r="B107" s="375" t="s">
        <v>933</v>
      </c>
      <c r="C107" s="376">
        <v>17561.990000000002</v>
      </c>
      <c r="D107" s="377" t="s">
        <v>838</v>
      </c>
      <c r="E107" s="376">
        <v>7524.66</v>
      </c>
      <c r="F107" s="376">
        <v>31</v>
      </c>
      <c r="G107" s="375" t="s">
        <v>839</v>
      </c>
      <c r="H107" s="375" t="s">
        <v>839</v>
      </c>
      <c r="I107" s="375" t="s">
        <v>839</v>
      </c>
      <c r="J107" s="375" t="s">
        <v>839</v>
      </c>
      <c r="K107" s="375" t="s">
        <v>839</v>
      </c>
      <c r="L107" s="375" t="s">
        <v>839</v>
      </c>
      <c r="M107" s="375" t="s">
        <v>838</v>
      </c>
      <c r="N107" s="375" t="s">
        <v>839</v>
      </c>
      <c r="O107" s="375" t="s">
        <v>839</v>
      </c>
    </row>
    <row r="108" spans="1:15" ht="14" customHeight="1" x14ac:dyDescent="0.4">
      <c r="A108" s="380" t="s">
        <v>843</v>
      </c>
      <c r="B108" s="381"/>
      <c r="C108" s="382"/>
      <c r="D108" s="383"/>
      <c r="E108" s="382"/>
      <c r="F108" s="382"/>
      <c r="G108" s="381"/>
      <c r="H108" s="381"/>
      <c r="I108" s="381"/>
      <c r="J108" s="381"/>
      <c r="K108" s="381"/>
      <c r="L108" s="381"/>
      <c r="M108" s="381"/>
      <c r="N108" s="381"/>
      <c r="O108" s="381"/>
    </row>
    <row r="109" spans="1:15" ht="14" customHeight="1" x14ac:dyDescent="0.4">
      <c r="A109" s="384" t="s">
        <v>844</v>
      </c>
      <c r="B109" s="385"/>
      <c r="C109" s="386"/>
      <c r="D109" s="387"/>
      <c r="E109" s="386"/>
      <c r="F109" s="386"/>
      <c r="G109" s="385"/>
      <c r="H109" s="385"/>
      <c r="I109" s="385"/>
      <c r="J109" s="385"/>
      <c r="K109" s="385"/>
      <c r="L109" s="385"/>
      <c r="M109" s="385"/>
      <c r="N109" s="385"/>
      <c r="O109" s="385"/>
    </row>
    <row r="110" spans="1:15" ht="14" customHeight="1" x14ac:dyDescent="0.4">
      <c r="O110" s="374" t="s">
        <v>817</v>
      </c>
    </row>
    <row r="111" spans="1:15" ht="21.1" customHeight="1" x14ac:dyDescent="0.4">
      <c r="A111" s="498" t="s">
        <v>818</v>
      </c>
      <c r="B111" s="497"/>
      <c r="C111" s="499" t="s">
        <v>819</v>
      </c>
      <c r="D111" s="499"/>
      <c r="E111" s="500" t="s">
        <v>820</v>
      </c>
      <c r="F111" s="500" t="s">
        <v>821</v>
      </c>
      <c r="G111" s="497" t="s">
        <v>822</v>
      </c>
      <c r="H111" s="497"/>
      <c r="I111" s="497"/>
      <c r="J111" s="497"/>
      <c r="K111" s="497"/>
      <c r="L111" s="497"/>
      <c r="M111" s="497"/>
      <c r="N111" s="497" t="s">
        <v>823</v>
      </c>
      <c r="O111" s="497"/>
    </row>
    <row r="112" spans="1:15" ht="21.1" customHeight="1" x14ac:dyDescent="0.4">
      <c r="A112" s="497"/>
      <c r="B112" s="497"/>
      <c r="C112" s="499" t="s">
        <v>824</v>
      </c>
      <c r="D112" s="503" t="s">
        <v>825</v>
      </c>
      <c r="E112" s="501"/>
      <c r="F112" s="501"/>
      <c r="G112" s="504" t="s">
        <v>934</v>
      </c>
      <c r="H112" s="497" t="s">
        <v>827</v>
      </c>
      <c r="I112" s="497"/>
      <c r="J112" s="504" t="s">
        <v>828</v>
      </c>
      <c r="K112" s="504" t="s">
        <v>829</v>
      </c>
      <c r="L112" s="504" t="s">
        <v>830</v>
      </c>
      <c r="M112" s="504" t="s">
        <v>831</v>
      </c>
      <c r="N112" s="498" t="s">
        <v>935</v>
      </c>
      <c r="O112" s="497" t="s">
        <v>833</v>
      </c>
    </row>
    <row r="113" spans="1:15" ht="21.1" customHeight="1" x14ac:dyDescent="0.4">
      <c r="A113" s="497"/>
      <c r="B113" s="497"/>
      <c r="C113" s="499"/>
      <c r="D113" s="499"/>
      <c r="E113" s="502"/>
      <c r="F113" s="502"/>
      <c r="G113" s="504"/>
      <c r="H113" s="375" t="s">
        <v>834</v>
      </c>
      <c r="I113" s="375" t="s">
        <v>835</v>
      </c>
      <c r="J113" s="504"/>
      <c r="K113" s="504"/>
      <c r="L113" s="504"/>
      <c r="M113" s="504"/>
      <c r="N113" s="497"/>
      <c r="O113" s="497"/>
    </row>
    <row r="114" spans="1:15" ht="21.1" customHeight="1" x14ac:dyDescent="0.4">
      <c r="A114" s="379">
        <v>95</v>
      </c>
      <c r="B114" s="375" t="s">
        <v>936</v>
      </c>
      <c r="C114" s="376">
        <v>15107</v>
      </c>
      <c r="D114" s="377" t="s">
        <v>838</v>
      </c>
      <c r="E114" s="376">
        <v>4239.84</v>
      </c>
      <c r="F114" s="376">
        <v>11</v>
      </c>
      <c r="G114" s="375" t="s">
        <v>839</v>
      </c>
      <c r="H114" s="375" t="s">
        <v>839</v>
      </c>
      <c r="I114" s="375" t="s">
        <v>838</v>
      </c>
      <c r="J114" s="375" t="s">
        <v>839</v>
      </c>
      <c r="K114" s="375" t="s">
        <v>839</v>
      </c>
      <c r="L114" s="375" t="s">
        <v>839</v>
      </c>
      <c r="M114" s="375" t="s">
        <v>838</v>
      </c>
      <c r="N114" s="375" t="s">
        <v>839</v>
      </c>
      <c r="O114" s="375" t="s">
        <v>839</v>
      </c>
    </row>
    <row r="115" spans="1:15" ht="21.1" customHeight="1" x14ac:dyDescent="0.4">
      <c r="A115" s="379">
        <v>96</v>
      </c>
      <c r="B115" s="375" t="s">
        <v>937</v>
      </c>
      <c r="C115" s="376">
        <v>17711.990000000002</v>
      </c>
      <c r="D115" s="377" t="s">
        <v>838</v>
      </c>
      <c r="E115" s="376">
        <v>5836.9</v>
      </c>
      <c r="F115" s="376">
        <v>19</v>
      </c>
      <c r="G115" s="375" t="s">
        <v>839</v>
      </c>
      <c r="H115" s="375" t="s">
        <v>839</v>
      </c>
      <c r="I115" s="375" t="s">
        <v>838</v>
      </c>
      <c r="J115" s="375" t="s">
        <v>839</v>
      </c>
      <c r="K115" s="375" t="s">
        <v>839</v>
      </c>
      <c r="L115" s="375" t="s">
        <v>839</v>
      </c>
      <c r="M115" s="375" t="s">
        <v>838</v>
      </c>
      <c r="N115" s="375" t="s">
        <v>839</v>
      </c>
      <c r="O115" s="375" t="s">
        <v>839</v>
      </c>
    </row>
    <row r="116" spans="1:15" ht="21.1" customHeight="1" x14ac:dyDescent="0.4">
      <c r="A116" s="379">
        <v>97</v>
      </c>
      <c r="B116" s="375" t="s">
        <v>938</v>
      </c>
      <c r="C116" s="376">
        <v>3979</v>
      </c>
      <c r="D116" s="377" t="s">
        <v>838</v>
      </c>
      <c r="E116" s="376">
        <v>1011.68</v>
      </c>
      <c r="F116" s="376">
        <v>3</v>
      </c>
      <c r="G116" s="375" t="s">
        <v>839</v>
      </c>
      <c r="H116" s="375" t="s">
        <v>838</v>
      </c>
      <c r="I116" s="375" t="s">
        <v>838</v>
      </c>
      <c r="J116" s="375" t="s">
        <v>838</v>
      </c>
      <c r="K116" s="375" t="s">
        <v>838</v>
      </c>
      <c r="L116" s="375" t="s">
        <v>838</v>
      </c>
      <c r="M116" s="375" t="s">
        <v>838</v>
      </c>
      <c r="N116" s="375" t="s">
        <v>839</v>
      </c>
      <c r="O116" s="375" t="s">
        <v>839</v>
      </c>
    </row>
    <row r="117" spans="1:15" ht="21.1" customHeight="1" x14ac:dyDescent="0.4">
      <c r="A117" s="379">
        <v>98</v>
      </c>
      <c r="B117" s="375" t="s">
        <v>939</v>
      </c>
      <c r="C117" s="376">
        <v>14120</v>
      </c>
      <c r="D117" s="377" t="s">
        <v>838</v>
      </c>
      <c r="E117" s="376">
        <v>4823.41</v>
      </c>
      <c r="F117" s="376">
        <v>16</v>
      </c>
      <c r="G117" s="375" t="s">
        <v>839</v>
      </c>
      <c r="H117" s="375" t="s">
        <v>839</v>
      </c>
      <c r="I117" s="375" t="s">
        <v>838</v>
      </c>
      <c r="J117" s="375" t="s">
        <v>839</v>
      </c>
      <c r="K117" s="375" t="s">
        <v>839</v>
      </c>
      <c r="L117" s="375" t="s">
        <v>839</v>
      </c>
      <c r="M117" s="375" t="s">
        <v>838</v>
      </c>
      <c r="N117" s="375" t="s">
        <v>839</v>
      </c>
      <c r="O117" s="375" t="s">
        <v>839</v>
      </c>
    </row>
    <row r="118" spans="1:15" ht="21.1" customHeight="1" x14ac:dyDescent="0.4">
      <c r="A118" s="379">
        <v>99</v>
      </c>
      <c r="B118" s="375" t="s">
        <v>940</v>
      </c>
      <c r="C118" s="376">
        <v>17395</v>
      </c>
      <c r="D118" s="377" t="s">
        <v>838</v>
      </c>
      <c r="E118" s="376">
        <v>6724.69</v>
      </c>
      <c r="F118" s="376">
        <v>28</v>
      </c>
      <c r="G118" s="375" t="s">
        <v>839</v>
      </c>
      <c r="H118" s="375" t="s">
        <v>839</v>
      </c>
      <c r="I118" s="375" t="s">
        <v>838</v>
      </c>
      <c r="J118" s="375" t="s">
        <v>839</v>
      </c>
      <c r="K118" s="375" t="s">
        <v>839</v>
      </c>
      <c r="L118" s="375" t="s">
        <v>839</v>
      </c>
      <c r="M118" s="375" t="s">
        <v>838</v>
      </c>
      <c r="N118" s="375" t="s">
        <v>839</v>
      </c>
      <c r="O118" s="375" t="s">
        <v>839</v>
      </c>
    </row>
    <row r="119" spans="1:15" ht="21.1" customHeight="1" x14ac:dyDescent="0.4">
      <c r="A119" s="379">
        <v>100</v>
      </c>
      <c r="B119" s="375" t="s">
        <v>941</v>
      </c>
      <c r="C119" s="376">
        <v>16852</v>
      </c>
      <c r="D119" s="377" t="s">
        <v>838</v>
      </c>
      <c r="E119" s="376">
        <v>7029.99</v>
      </c>
      <c r="F119" s="376">
        <v>33</v>
      </c>
      <c r="G119" s="375" t="s">
        <v>839</v>
      </c>
      <c r="H119" s="375" t="s">
        <v>839</v>
      </c>
      <c r="I119" s="375" t="s">
        <v>839</v>
      </c>
      <c r="J119" s="375" t="s">
        <v>839</v>
      </c>
      <c r="K119" s="375" t="s">
        <v>839</v>
      </c>
      <c r="L119" s="375" t="s">
        <v>839</v>
      </c>
      <c r="M119" s="375" t="s">
        <v>838</v>
      </c>
      <c r="N119" s="375" t="s">
        <v>839</v>
      </c>
      <c r="O119" s="375" t="s">
        <v>839</v>
      </c>
    </row>
    <row r="120" spans="1:15" ht="21.1" customHeight="1" x14ac:dyDescent="0.4">
      <c r="A120" s="379">
        <v>101</v>
      </c>
      <c r="B120" s="375" t="s">
        <v>942</v>
      </c>
      <c r="C120" s="376">
        <v>17390</v>
      </c>
      <c r="D120" s="377" t="s">
        <v>838</v>
      </c>
      <c r="E120" s="376">
        <v>7510.5</v>
      </c>
      <c r="F120" s="376">
        <v>31</v>
      </c>
      <c r="G120" s="375" t="s">
        <v>839</v>
      </c>
      <c r="H120" s="375" t="s">
        <v>839</v>
      </c>
      <c r="I120" s="375" t="s">
        <v>839</v>
      </c>
      <c r="J120" s="375" t="s">
        <v>839</v>
      </c>
      <c r="K120" s="375" t="s">
        <v>839</v>
      </c>
      <c r="L120" s="375" t="s">
        <v>839</v>
      </c>
      <c r="M120" s="375" t="s">
        <v>838</v>
      </c>
      <c r="N120" s="375" t="s">
        <v>839</v>
      </c>
      <c r="O120" s="375" t="s">
        <v>839</v>
      </c>
    </row>
    <row r="121" spans="1:15" ht="21.1" customHeight="1" x14ac:dyDescent="0.4">
      <c r="A121" s="379">
        <v>102</v>
      </c>
      <c r="B121" s="375" t="s">
        <v>943</v>
      </c>
      <c r="C121" s="376">
        <v>18460</v>
      </c>
      <c r="D121" s="377" t="s">
        <v>838</v>
      </c>
      <c r="E121" s="376">
        <v>6897.53</v>
      </c>
      <c r="F121" s="376">
        <v>30</v>
      </c>
      <c r="G121" s="375" t="s">
        <v>839</v>
      </c>
      <c r="H121" s="375" t="s">
        <v>839</v>
      </c>
      <c r="I121" s="375" t="s">
        <v>839</v>
      </c>
      <c r="J121" s="375" t="s">
        <v>839</v>
      </c>
      <c r="K121" s="375" t="s">
        <v>839</v>
      </c>
      <c r="L121" s="375" t="s">
        <v>839</v>
      </c>
      <c r="M121" s="375" t="s">
        <v>838</v>
      </c>
      <c r="N121" s="375" t="s">
        <v>839</v>
      </c>
      <c r="O121" s="375" t="s">
        <v>839</v>
      </c>
    </row>
    <row r="122" spans="1:15" ht="21.1" customHeight="1" x14ac:dyDescent="0.4">
      <c r="A122" s="379">
        <v>103</v>
      </c>
      <c r="B122" s="375" t="s">
        <v>944</v>
      </c>
      <c r="C122" s="376">
        <v>16500</v>
      </c>
      <c r="D122" s="377" t="s">
        <v>838</v>
      </c>
      <c r="E122" s="376">
        <v>6088.31</v>
      </c>
      <c r="F122" s="376">
        <v>22</v>
      </c>
      <c r="G122" s="375" t="s">
        <v>839</v>
      </c>
      <c r="H122" s="375" t="s">
        <v>839</v>
      </c>
      <c r="I122" s="375" t="s">
        <v>838</v>
      </c>
      <c r="J122" s="375" t="s">
        <v>839</v>
      </c>
      <c r="K122" s="375" t="s">
        <v>839</v>
      </c>
      <c r="L122" s="375" t="s">
        <v>839</v>
      </c>
      <c r="M122" s="375" t="s">
        <v>838</v>
      </c>
      <c r="N122" s="375" t="s">
        <v>839</v>
      </c>
      <c r="O122" s="375" t="s">
        <v>839</v>
      </c>
    </row>
    <row r="123" spans="1:15" ht="21.1" customHeight="1" x14ac:dyDescent="0.4">
      <c r="A123" s="379">
        <v>104</v>
      </c>
      <c r="B123" s="375" t="s">
        <v>945</v>
      </c>
      <c r="C123" s="376">
        <v>18158.87</v>
      </c>
      <c r="D123" s="377" t="s">
        <v>838</v>
      </c>
      <c r="E123" s="376">
        <v>7118.06</v>
      </c>
      <c r="F123" s="376">
        <v>29</v>
      </c>
      <c r="G123" s="375" t="s">
        <v>839</v>
      </c>
      <c r="H123" s="375" t="s">
        <v>839</v>
      </c>
      <c r="I123" s="375" t="s">
        <v>839</v>
      </c>
      <c r="J123" s="375" t="s">
        <v>839</v>
      </c>
      <c r="K123" s="375" t="s">
        <v>839</v>
      </c>
      <c r="L123" s="375" t="s">
        <v>839</v>
      </c>
      <c r="M123" s="375" t="s">
        <v>838</v>
      </c>
      <c r="N123" s="375" t="s">
        <v>839</v>
      </c>
      <c r="O123" s="375" t="s">
        <v>839</v>
      </c>
    </row>
    <row r="124" spans="1:15" ht="21.1" customHeight="1" x14ac:dyDescent="0.4">
      <c r="A124" s="379">
        <v>105</v>
      </c>
      <c r="B124" s="375" t="s">
        <v>946</v>
      </c>
      <c r="C124" s="376">
        <v>16524</v>
      </c>
      <c r="D124" s="377" t="s">
        <v>838</v>
      </c>
      <c r="E124" s="376">
        <v>7802.59</v>
      </c>
      <c r="F124" s="376">
        <v>37</v>
      </c>
      <c r="G124" s="375" t="s">
        <v>839</v>
      </c>
      <c r="H124" s="375" t="s">
        <v>839</v>
      </c>
      <c r="I124" s="375" t="s">
        <v>838</v>
      </c>
      <c r="J124" s="375" t="s">
        <v>839</v>
      </c>
      <c r="K124" s="375" t="s">
        <v>839</v>
      </c>
      <c r="L124" s="375" t="s">
        <v>839</v>
      </c>
      <c r="M124" s="375" t="s">
        <v>838</v>
      </c>
      <c r="N124" s="375" t="s">
        <v>839</v>
      </c>
      <c r="O124" s="375" t="s">
        <v>839</v>
      </c>
    </row>
    <row r="125" spans="1:15" ht="21.1" customHeight="1" x14ac:dyDescent="0.4">
      <c r="A125" s="379">
        <v>106</v>
      </c>
      <c r="B125" s="375" t="s">
        <v>947</v>
      </c>
      <c r="C125" s="376">
        <v>17199</v>
      </c>
      <c r="D125" s="377" t="s">
        <v>838</v>
      </c>
      <c r="E125" s="376">
        <v>7033.42</v>
      </c>
      <c r="F125" s="376">
        <v>28</v>
      </c>
      <c r="G125" s="375" t="s">
        <v>839</v>
      </c>
      <c r="H125" s="375" t="s">
        <v>839</v>
      </c>
      <c r="I125" s="375" t="s">
        <v>839</v>
      </c>
      <c r="J125" s="375" t="s">
        <v>839</v>
      </c>
      <c r="K125" s="375" t="s">
        <v>839</v>
      </c>
      <c r="L125" s="375" t="s">
        <v>839</v>
      </c>
      <c r="M125" s="375" t="s">
        <v>838</v>
      </c>
      <c r="N125" s="375" t="s">
        <v>839</v>
      </c>
      <c r="O125" s="375" t="s">
        <v>839</v>
      </c>
    </row>
    <row r="126" spans="1:15" ht="21.1" customHeight="1" x14ac:dyDescent="0.4">
      <c r="A126" s="379">
        <v>107</v>
      </c>
      <c r="B126" s="375" t="s">
        <v>948</v>
      </c>
      <c r="C126" s="376">
        <v>16967</v>
      </c>
      <c r="D126" s="377" t="s">
        <v>838</v>
      </c>
      <c r="E126" s="376">
        <v>6273.99</v>
      </c>
      <c r="F126" s="376">
        <v>17</v>
      </c>
      <c r="G126" s="375" t="s">
        <v>839</v>
      </c>
      <c r="H126" s="375" t="s">
        <v>839</v>
      </c>
      <c r="I126" s="375" t="s">
        <v>838</v>
      </c>
      <c r="J126" s="375" t="s">
        <v>839</v>
      </c>
      <c r="K126" s="375" t="s">
        <v>839</v>
      </c>
      <c r="L126" s="375" t="s">
        <v>839</v>
      </c>
      <c r="M126" s="375" t="s">
        <v>838</v>
      </c>
      <c r="N126" s="375" t="s">
        <v>839</v>
      </c>
      <c r="O126" s="375" t="s">
        <v>839</v>
      </c>
    </row>
    <row r="127" spans="1:15" ht="21.1" customHeight="1" x14ac:dyDescent="0.4">
      <c r="A127" s="379">
        <v>108</v>
      </c>
      <c r="B127" s="375" t="s">
        <v>949</v>
      </c>
      <c r="C127" s="376">
        <v>16504</v>
      </c>
      <c r="D127" s="377" t="s">
        <v>838</v>
      </c>
      <c r="E127" s="376">
        <v>5879.88</v>
      </c>
      <c r="F127" s="376">
        <v>20</v>
      </c>
      <c r="G127" s="375" t="s">
        <v>839</v>
      </c>
      <c r="H127" s="375" t="s">
        <v>839</v>
      </c>
      <c r="I127" s="375" t="s">
        <v>838</v>
      </c>
      <c r="J127" s="375" t="s">
        <v>839</v>
      </c>
      <c r="K127" s="375" t="s">
        <v>839</v>
      </c>
      <c r="L127" s="375" t="s">
        <v>839</v>
      </c>
      <c r="M127" s="375" t="s">
        <v>838</v>
      </c>
      <c r="N127" s="375" t="s">
        <v>839</v>
      </c>
      <c r="O127" s="375" t="s">
        <v>839</v>
      </c>
    </row>
    <row r="128" spans="1:15" ht="21.1" customHeight="1" x14ac:dyDescent="0.4">
      <c r="A128" s="379">
        <v>109</v>
      </c>
      <c r="B128" s="375" t="s">
        <v>950</v>
      </c>
      <c r="C128" s="376">
        <v>16630.14</v>
      </c>
      <c r="D128" s="377" t="s">
        <v>838</v>
      </c>
      <c r="E128" s="376">
        <v>7054.18</v>
      </c>
      <c r="F128" s="376">
        <v>32</v>
      </c>
      <c r="G128" s="375" t="s">
        <v>839</v>
      </c>
      <c r="H128" s="375" t="s">
        <v>839</v>
      </c>
      <c r="I128" s="375" t="s">
        <v>838</v>
      </c>
      <c r="J128" s="375" t="s">
        <v>839</v>
      </c>
      <c r="K128" s="375" t="s">
        <v>839</v>
      </c>
      <c r="L128" s="375" t="s">
        <v>839</v>
      </c>
      <c r="M128" s="375" t="s">
        <v>838</v>
      </c>
      <c r="N128" s="375" t="s">
        <v>839</v>
      </c>
      <c r="O128" s="375" t="s">
        <v>839</v>
      </c>
    </row>
    <row r="129" spans="1:15" ht="21.1" customHeight="1" x14ac:dyDescent="0.4">
      <c r="A129" s="379">
        <v>110</v>
      </c>
      <c r="B129" s="375" t="s">
        <v>951</v>
      </c>
      <c r="C129" s="376">
        <v>16528</v>
      </c>
      <c r="D129" s="377" t="s">
        <v>838</v>
      </c>
      <c r="E129" s="376">
        <v>7100.73</v>
      </c>
      <c r="F129" s="376">
        <v>29</v>
      </c>
      <c r="G129" s="375" t="s">
        <v>839</v>
      </c>
      <c r="H129" s="375" t="s">
        <v>839</v>
      </c>
      <c r="I129" s="375" t="s">
        <v>839</v>
      </c>
      <c r="J129" s="375" t="s">
        <v>839</v>
      </c>
      <c r="K129" s="375" t="s">
        <v>839</v>
      </c>
      <c r="L129" s="375" t="s">
        <v>839</v>
      </c>
      <c r="M129" s="375" t="s">
        <v>838</v>
      </c>
      <c r="N129" s="375" t="s">
        <v>839</v>
      </c>
      <c r="O129" s="375" t="s">
        <v>839</v>
      </c>
    </row>
    <row r="130" spans="1:15" ht="21.1" customHeight="1" x14ac:dyDescent="0.4">
      <c r="A130" s="379">
        <v>111</v>
      </c>
      <c r="B130" s="375" t="s">
        <v>952</v>
      </c>
      <c r="C130" s="376">
        <v>16313.14</v>
      </c>
      <c r="D130" s="377" t="s">
        <v>838</v>
      </c>
      <c r="E130" s="376">
        <v>6129.51</v>
      </c>
      <c r="F130" s="376">
        <v>22</v>
      </c>
      <c r="G130" s="375" t="s">
        <v>839</v>
      </c>
      <c r="H130" s="375" t="s">
        <v>839</v>
      </c>
      <c r="I130" s="375" t="s">
        <v>838</v>
      </c>
      <c r="J130" s="375" t="s">
        <v>839</v>
      </c>
      <c r="K130" s="375" t="s">
        <v>839</v>
      </c>
      <c r="L130" s="375" t="s">
        <v>839</v>
      </c>
      <c r="M130" s="375" t="s">
        <v>838</v>
      </c>
      <c r="N130" s="375" t="s">
        <v>839</v>
      </c>
      <c r="O130" s="375" t="s">
        <v>839</v>
      </c>
    </row>
    <row r="131" spans="1:15" ht="21.1" customHeight="1" x14ac:dyDescent="0.4">
      <c r="A131" s="379">
        <v>112</v>
      </c>
      <c r="B131" s="375" t="s">
        <v>953</v>
      </c>
      <c r="C131" s="376">
        <v>16994.490000000002</v>
      </c>
      <c r="D131" s="377" t="s">
        <v>838</v>
      </c>
      <c r="E131" s="376">
        <v>6068.25</v>
      </c>
      <c r="F131" s="376">
        <v>20</v>
      </c>
      <c r="G131" s="375" t="s">
        <v>839</v>
      </c>
      <c r="H131" s="375" t="s">
        <v>839</v>
      </c>
      <c r="I131" s="375" t="s">
        <v>838</v>
      </c>
      <c r="J131" s="375" t="s">
        <v>839</v>
      </c>
      <c r="K131" s="375" t="s">
        <v>839</v>
      </c>
      <c r="L131" s="375" t="s">
        <v>839</v>
      </c>
      <c r="M131" s="375" t="s">
        <v>838</v>
      </c>
      <c r="N131" s="375" t="s">
        <v>839</v>
      </c>
      <c r="O131" s="375" t="s">
        <v>839</v>
      </c>
    </row>
    <row r="132" spans="1:15" ht="21.1" customHeight="1" x14ac:dyDescent="0.4">
      <c r="A132" s="379">
        <v>113</v>
      </c>
      <c r="B132" s="375" t="s">
        <v>954</v>
      </c>
      <c r="C132" s="376">
        <v>16040</v>
      </c>
      <c r="D132" s="377" t="s">
        <v>838</v>
      </c>
      <c r="E132" s="376">
        <v>5956.74</v>
      </c>
      <c r="F132" s="376">
        <v>24</v>
      </c>
      <c r="G132" s="375" t="s">
        <v>839</v>
      </c>
      <c r="H132" s="375" t="s">
        <v>839</v>
      </c>
      <c r="I132" s="375" t="s">
        <v>838</v>
      </c>
      <c r="J132" s="375" t="s">
        <v>839</v>
      </c>
      <c r="K132" s="375" t="s">
        <v>839</v>
      </c>
      <c r="L132" s="375" t="s">
        <v>839</v>
      </c>
      <c r="M132" s="375" t="s">
        <v>838</v>
      </c>
      <c r="N132" s="375" t="s">
        <v>839</v>
      </c>
      <c r="O132" s="375" t="s">
        <v>839</v>
      </c>
    </row>
    <row r="133" spans="1:15" ht="21.1" customHeight="1" x14ac:dyDescent="0.4">
      <c r="A133" s="379">
        <v>114</v>
      </c>
      <c r="B133" s="375" t="s">
        <v>955</v>
      </c>
      <c r="C133" s="376">
        <v>16535</v>
      </c>
      <c r="D133" s="377" t="s">
        <v>838</v>
      </c>
      <c r="E133" s="376">
        <v>6576.46</v>
      </c>
      <c r="F133" s="376">
        <v>25</v>
      </c>
      <c r="G133" s="375" t="s">
        <v>839</v>
      </c>
      <c r="H133" s="375" t="s">
        <v>839</v>
      </c>
      <c r="I133" s="375" t="s">
        <v>838</v>
      </c>
      <c r="J133" s="375" t="s">
        <v>839</v>
      </c>
      <c r="K133" s="375" t="s">
        <v>839</v>
      </c>
      <c r="L133" s="375" t="s">
        <v>839</v>
      </c>
      <c r="M133" s="375" t="s">
        <v>838</v>
      </c>
      <c r="N133" s="375" t="s">
        <v>839</v>
      </c>
      <c r="O133" s="375" t="s">
        <v>839</v>
      </c>
    </row>
    <row r="134" spans="1:15" ht="21.1" customHeight="1" x14ac:dyDescent="0.4">
      <c r="A134" s="379">
        <v>115</v>
      </c>
      <c r="B134" s="375" t="s">
        <v>956</v>
      </c>
      <c r="C134" s="376">
        <v>16092</v>
      </c>
      <c r="D134" s="377" t="s">
        <v>838</v>
      </c>
      <c r="E134" s="376">
        <v>6337.16</v>
      </c>
      <c r="F134" s="376">
        <v>25</v>
      </c>
      <c r="G134" s="375" t="s">
        <v>839</v>
      </c>
      <c r="H134" s="375" t="s">
        <v>839</v>
      </c>
      <c r="I134" s="375" t="s">
        <v>838</v>
      </c>
      <c r="J134" s="375" t="s">
        <v>839</v>
      </c>
      <c r="K134" s="375" t="s">
        <v>839</v>
      </c>
      <c r="L134" s="375" t="s">
        <v>839</v>
      </c>
      <c r="M134" s="375" t="s">
        <v>838</v>
      </c>
      <c r="N134" s="375" t="s">
        <v>839</v>
      </c>
      <c r="O134" s="375" t="s">
        <v>839</v>
      </c>
    </row>
    <row r="135" spans="1:15" ht="21.1" customHeight="1" x14ac:dyDescent="0.4">
      <c r="A135" s="379">
        <v>116</v>
      </c>
      <c r="B135" s="375" t="s">
        <v>957</v>
      </c>
      <c r="C135" s="376">
        <v>16175</v>
      </c>
      <c r="D135" s="377" t="s">
        <v>838</v>
      </c>
      <c r="E135" s="376">
        <v>5963.24</v>
      </c>
      <c r="F135" s="376">
        <v>19</v>
      </c>
      <c r="G135" s="375" t="s">
        <v>839</v>
      </c>
      <c r="H135" s="375" t="s">
        <v>839</v>
      </c>
      <c r="I135" s="375" t="s">
        <v>838</v>
      </c>
      <c r="J135" s="375" t="s">
        <v>839</v>
      </c>
      <c r="K135" s="375" t="s">
        <v>839</v>
      </c>
      <c r="L135" s="375" t="s">
        <v>839</v>
      </c>
      <c r="M135" s="375" t="s">
        <v>838</v>
      </c>
      <c r="N135" s="375" t="s">
        <v>839</v>
      </c>
      <c r="O135" s="375" t="s">
        <v>839</v>
      </c>
    </row>
    <row r="136" spans="1:15" ht="21.1" customHeight="1" x14ac:dyDescent="0.4">
      <c r="A136" s="379">
        <v>117</v>
      </c>
      <c r="B136" s="375" t="s">
        <v>958</v>
      </c>
      <c r="C136" s="376">
        <v>17528.97</v>
      </c>
      <c r="D136" s="377" t="s">
        <v>838</v>
      </c>
      <c r="E136" s="376">
        <v>6152.9000000000005</v>
      </c>
      <c r="F136" s="376">
        <v>26</v>
      </c>
      <c r="G136" s="375" t="s">
        <v>839</v>
      </c>
      <c r="H136" s="375" t="s">
        <v>839</v>
      </c>
      <c r="I136" s="375" t="s">
        <v>839</v>
      </c>
      <c r="J136" s="375" t="s">
        <v>839</v>
      </c>
      <c r="K136" s="375" t="s">
        <v>839</v>
      </c>
      <c r="L136" s="375" t="s">
        <v>839</v>
      </c>
      <c r="M136" s="375" t="s">
        <v>838</v>
      </c>
      <c r="N136" s="375" t="s">
        <v>839</v>
      </c>
      <c r="O136" s="375" t="s">
        <v>839</v>
      </c>
    </row>
    <row r="137" spans="1:15" ht="21.1" customHeight="1" x14ac:dyDescent="0.4">
      <c r="A137" s="379">
        <v>118</v>
      </c>
      <c r="B137" s="375" t="s">
        <v>959</v>
      </c>
      <c r="C137" s="376">
        <v>14958</v>
      </c>
      <c r="D137" s="377" t="s">
        <v>838</v>
      </c>
      <c r="E137" s="376">
        <v>6665.52</v>
      </c>
      <c r="F137" s="376">
        <v>25</v>
      </c>
      <c r="G137" s="375" t="s">
        <v>839</v>
      </c>
      <c r="H137" s="375" t="s">
        <v>839</v>
      </c>
      <c r="I137" s="375" t="s">
        <v>838</v>
      </c>
      <c r="J137" s="375" t="s">
        <v>839</v>
      </c>
      <c r="K137" s="375" t="s">
        <v>839</v>
      </c>
      <c r="L137" s="375" t="s">
        <v>839</v>
      </c>
      <c r="M137" s="375" t="s">
        <v>838</v>
      </c>
      <c r="N137" s="375" t="s">
        <v>839</v>
      </c>
      <c r="O137" s="375" t="s">
        <v>839</v>
      </c>
    </row>
    <row r="138" spans="1:15" ht="21.1" customHeight="1" x14ac:dyDescent="0.4">
      <c r="A138" s="379">
        <v>119</v>
      </c>
      <c r="B138" s="375" t="s">
        <v>960</v>
      </c>
      <c r="C138" s="376">
        <v>17457.189999999999</v>
      </c>
      <c r="D138" s="377" t="s">
        <v>838</v>
      </c>
      <c r="E138" s="376">
        <v>6483.43</v>
      </c>
      <c r="F138" s="376">
        <v>25</v>
      </c>
      <c r="G138" s="375" t="s">
        <v>839</v>
      </c>
      <c r="H138" s="375" t="s">
        <v>839</v>
      </c>
      <c r="I138" s="375" t="s">
        <v>838</v>
      </c>
      <c r="J138" s="375" t="s">
        <v>839</v>
      </c>
      <c r="K138" s="375" t="s">
        <v>839</v>
      </c>
      <c r="L138" s="375" t="s">
        <v>839</v>
      </c>
      <c r="M138" s="375" t="s">
        <v>838</v>
      </c>
      <c r="N138" s="375" t="s">
        <v>839</v>
      </c>
      <c r="O138" s="375" t="s">
        <v>839</v>
      </c>
    </row>
    <row r="139" spans="1:15" ht="21.1" customHeight="1" x14ac:dyDescent="0.4">
      <c r="A139" s="379">
        <v>120</v>
      </c>
      <c r="B139" s="375" t="s">
        <v>961</v>
      </c>
      <c r="C139" s="376">
        <v>16972</v>
      </c>
      <c r="D139" s="377" t="s">
        <v>838</v>
      </c>
      <c r="E139" s="376">
        <v>6567.19</v>
      </c>
      <c r="F139" s="376">
        <v>23</v>
      </c>
      <c r="G139" s="375" t="s">
        <v>839</v>
      </c>
      <c r="H139" s="375" t="s">
        <v>839</v>
      </c>
      <c r="I139" s="375" t="s">
        <v>839</v>
      </c>
      <c r="J139" s="375" t="s">
        <v>839</v>
      </c>
      <c r="K139" s="375" t="s">
        <v>839</v>
      </c>
      <c r="L139" s="375" t="s">
        <v>839</v>
      </c>
      <c r="M139" s="375" t="s">
        <v>838</v>
      </c>
      <c r="N139" s="375" t="s">
        <v>839</v>
      </c>
      <c r="O139" s="375" t="s">
        <v>839</v>
      </c>
    </row>
    <row r="140" spans="1:15" ht="21.1" customHeight="1" x14ac:dyDescent="0.4">
      <c r="A140" s="379">
        <v>121</v>
      </c>
      <c r="B140" s="375" t="s">
        <v>962</v>
      </c>
      <c r="C140" s="376">
        <v>16955</v>
      </c>
      <c r="D140" s="377">
        <v>5281</v>
      </c>
      <c r="E140" s="376">
        <v>6856.22</v>
      </c>
      <c r="F140" s="376">
        <v>28</v>
      </c>
      <c r="G140" s="375" t="s">
        <v>839</v>
      </c>
      <c r="H140" s="375" t="s">
        <v>839</v>
      </c>
      <c r="I140" s="375" t="s">
        <v>838</v>
      </c>
      <c r="J140" s="375" t="s">
        <v>839</v>
      </c>
      <c r="K140" s="375" t="s">
        <v>839</v>
      </c>
      <c r="L140" s="375" t="s">
        <v>839</v>
      </c>
      <c r="M140" s="375" t="s">
        <v>838</v>
      </c>
      <c r="N140" s="375" t="s">
        <v>839</v>
      </c>
      <c r="O140" s="375" t="s">
        <v>839</v>
      </c>
    </row>
    <row r="141" spans="1:15" ht="21.1" customHeight="1" x14ac:dyDescent="0.4">
      <c r="A141" s="379">
        <v>122</v>
      </c>
      <c r="B141" s="375" t="s">
        <v>963</v>
      </c>
      <c r="C141" s="376">
        <v>18395.04</v>
      </c>
      <c r="D141" s="377" t="s">
        <v>838</v>
      </c>
      <c r="E141" s="376">
        <v>7019.31</v>
      </c>
      <c r="F141" s="376">
        <v>30</v>
      </c>
      <c r="G141" s="375" t="s">
        <v>839</v>
      </c>
      <c r="H141" s="375" t="s">
        <v>839</v>
      </c>
      <c r="I141" s="375" t="s">
        <v>838</v>
      </c>
      <c r="J141" s="375" t="s">
        <v>839</v>
      </c>
      <c r="K141" s="375" t="s">
        <v>839</v>
      </c>
      <c r="L141" s="375" t="s">
        <v>839</v>
      </c>
      <c r="M141" s="375" t="s">
        <v>838</v>
      </c>
      <c r="N141" s="375" t="s">
        <v>839</v>
      </c>
      <c r="O141" s="375" t="s">
        <v>839</v>
      </c>
    </row>
    <row r="142" spans="1:15" ht="21.1" customHeight="1" x14ac:dyDescent="0.4">
      <c r="A142" s="379">
        <v>123</v>
      </c>
      <c r="B142" s="375" t="s">
        <v>964</v>
      </c>
      <c r="C142" s="376">
        <v>16365</v>
      </c>
      <c r="D142" s="377" t="s">
        <v>838</v>
      </c>
      <c r="E142" s="376">
        <v>6873.41</v>
      </c>
      <c r="F142" s="376">
        <v>30</v>
      </c>
      <c r="G142" s="375" t="s">
        <v>839</v>
      </c>
      <c r="H142" s="375" t="s">
        <v>839</v>
      </c>
      <c r="I142" s="375" t="s">
        <v>838</v>
      </c>
      <c r="J142" s="375" t="s">
        <v>839</v>
      </c>
      <c r="K142" s="375" t="s">
        <v>839</v>
      </c>
      <c r="L142" s="375" t="s">
        <v>839</v>
      </c>
      <c r="M142" s="375" t="s">
        <v>838</v>
      </c>
      <c r="N142" s="375" t="s">
        <v>839</v>
      </c>
      <c r="O142" s="375" t="s">
        <v>839</v>
      </c>
    </row>
    <row r="143" spans="1:15" ht="21.1" customHeight="1" x14ac:dyDescent="0.4">
      <c r="A143" s="379">
        <v>124</v>
      </c>
      <c r="B143" s="375" t="s">
        <v>965</v>
      </c>
      <c r="C143" s="376">
        <v>15424.5</v>
      </c>
      <c r="D143" s="377" t="s">
        <v>838</v>
      </c>
      <c r="E143" s="376">
        <v>6312.09</v>
      </c>
      <c r="F143" s="376">
        <v>26</v>
      </c>
      <c r="G143" s="375" t="s">
        <v>839</v>
      </c>
      <c r="H143" s="375" t="s">
        <v>839</v>
      </c>
      <c r="I143" s="375" t="s">
        <v>838</v>
      </c>
      <c r="J143" s="375" t="s">
        <v>839</v>
      </c>
      <c r="K143" s="375" t="s">
        <v>839</v>
      </c>
      <c r="L143" s="375" t="s">
        <v>839</v>
      </c>
      <c r="M143" s="375" t="s">
        <v>838</v>
      </c>
      <c r="N143" s="375" t="s">
        <v>839</v>
      </c>
      <c r="O143" s="375" t="s">
        <v>839</v>
      </c>
    </row>
    <row r="144" spans="1:15" ht="21.1" customHeight="1" x14ac:dyDescent="0.4">
      <c r="A144" s="379">
        <v>125</v>
      </c>
      <c r="B144" s="375" t="s">
        <v>966</v>
      </c>
      <c r="C144" s="376">
        <v>17214.54</v>
      </c>
      <c r="D144" s="377">
        <v>2987.54</v>
      </c>
      <c r="E144" s="376">
        <v>6369.18</v>
      </c>
      <c r="F144" s="376">
        <v>22</v>
      </c>
      <c r="G144" s="375" t="s">
        <v>839</v>
      </c>
      <c r="H144" s="375" t="s">
        <v>839</v>
      </c>
      <c r="I144" s="375" t="s">
        <v>838</v>
      </c>
      <c r="J144" s="375" t="s">
        <v>839</v>
      </c>
      <c r="K144" s="375" t="s">
        <v>839</v>
      </c>
      <c r="L144" s="375" t="s">
        <v>839</v>
      </c>
      <c r="M144" s="375" t="s">
        <v>838</v>
      </c>
      <c r="N144" s="375" t="s">
        <v>839</v>
      </c>
      <c r="O144" s="375" t="s">
        <v>839</v>
      </c>
    </row>
    <row r="145" spans="1:15" ht="21.1" customHeight="1" x14ac:dyDescent="0.4">
      <c r="A145" s="379">
        <v>126</v>
      </c>
      <c r="B145" s="375" t="s">
        <v>967</v>
      </c>
      <c r="C145" s="376">
        <v>18661.39</v>
      </c>
      <c r="D145" s="377" t="s">
        <v>838</v>
      </c>
      <c r="E145" s="376">
        <v>6149.22</v>
      </c>
      <c r="F145" s="376">
        <v>21</v>
      </c>
      <c r="G145" s="375" t="s">
        <v>839</v>
      </c>
      <c r="H145" s="375" t="s">
        <v>839</v>
      </c>
      <c r="I145" s="375" t="s">
        <v>838</v>
      </c>
      <c r="J145" s="375" t="s">
        <v>839</v>
      </c>
      <c r="K145" s="375" t="s">
        <v>839</v>
      </c>
      <c r="L145" s="375" t="s">
        <v>839</v>
      </c>
      <c r="M145" s="375" t="s">
        <v>839</v>
      </c>
      <c r="N145" s="375" t="s">
        <v>839</v>
      </c>
      <c r="O145" s="375" t="s">
        <v>839</v>
      </c>
    </row>
    <row r="146" spans="1:15" ht="21.1" customHeight="1" x14ac:dyDescent="0.4">
      <c r="A146" s="379">
        <v>127</v>
      </c>
      <c r="B146" s="375" t="s">
        <v>968</v>
      </c>
      <c r="C146" s="376">
        <v>16269</v>
      </c>
      <c r="D146" s="377" t="s">
        <v>838</v>
      </c>
      <c r="E146" s="376">
        <v>7012.37</v>
      </c>
      <c r="F146" s="376">
        <v>29</v>
      </c>
      <c r="G146" s="375" t="s">
        <v>839</v>
      </c>
      <c r="H146" s="375" t="s">
        <v>839</v>
      </c>
      <c r="I146" s="375" t="s">
        <v>838</v>
      </c>
      <c r="J146" s="375" t="s">
        <v>839</v>
      </c>
      <c r="K146" s="375" t="s">
        <v>839</v>
      </c>
      <c r="L146" s="375" t="s">
        <v>839</v>
      </c>
      <c r="M146" s="375" t="s">
        <v>838</v>
      </c>
      <c r="N146" s="375" t="s">
        <v>839</v>
      </c>
      <c r="O146" s="375" t="s">
        <v>839</v>
      </c>
    </row>
    <row r="147" spans="1:15" ht="21.1" customHeight="1" x14ac:dyDescent="0.4">
      <c r="A147" s="379">
        <v>128</v>
      </c>
      <c r="B147" s="375" t="s">
        <v>969</v>
      </c>
      <c r="C147" s="376">
        <v>18591</v>
      </c>
      <c r="D147" s="377" t="s">
        <v>838</v>
      </c>
      <c r="E147" s="376">
        <v>6818.04</v>
      </c>
      <c r="F147" s="376">
        <v>25</v>
      </c>
      <c r="G147" s="375" t="s">
        <v>839</v>
      </c>
      <c r="H147" s="375" t="s">
        <v>839</v>
      </c>
      <c r="I147" s="375" t="s">
        <v>838</v>
      </c>
      <c r="J147" s="375" t="s">
        <v>839</v>
      </c>
      <c r="K147" s="375" t="s">
        <v>839</v>
      </c>
      <c r="L147" s="375" t="s">
        <v>839</v>
      </c>
      <c r="M147" s="375" t="s">
        <v>839</v>
      </c>
      <c r="N147" s="375" t="s">
        <v>839</v>
      </c>
      <c r="O147" s="375" t="s">
        <v>839</v>
      </c>
    </row>
    <row r="148" spans="1:15" ht="21.1" customHeight="1" x14ac:dyDescent="0.4">
      <c r="A148" s="379">
        <v>129</v>
      </c>
      <c r="B148" s="375" t="s">
        <v>970</v>
      </c>
      <c r="C148" s="376">
        <v>16644</v>
      </c>
      <c r="D148" s="377" t="s">
        <v>838</v>
      </c>
      <c r="E148" s="376">
        <v>6491.24</v>
      </c>
      <c r="F148" s="376">
        <v>19</v>
      </c>
      <c r="G148" s="375" t="s">
        <v>839</v>
      </c>
      <c r="H148" s="375" t="s">
        <v>839</v>
      </c>
      <c r="I148" s="375" t="s">
        <v>838</v>
      </c>
      <c r="J148" s="375" t="s">
        <v>839</v>
      </c>
      <c r="K148" s="375" t="s">
        <v>839</v>
      </c>
      <c r="L148" s="375" t="s">
        <v>839</v>
      </c>
      <c r="M148" s="375" t="s">
        <v>838</v>
      </c>
      <c r="N148" s="375" t="s">
        <v>839</v>
      </c>
      <c r="O148" s="375" t="s">
        <v>839</v>
      </c>
    </row>
    <row r="149" spans="1:15" ht="21.1" customHeight="1" x14ac:dyDescent="0.4">
      <c r="A149" s="379">
        <v>130</v>
      </c>
      <c r="B149" s="375" t="s">
        <v>971</v>
      </c>
      <c r="C149" s="376">
        <v>15025</v>
      </c>
      <c r="D149" s="377" t="s">
        <v>838</v>
      </c>
      <c r="E149" s="376">
        <v>7283.7</v>
      </c>
      <c r="F149" s="376">
        <v>21</v>
      </c>
      <c r="G149" s="375" t="s">
        <v>839</v>
      </c>
      <c r="H149" s="375" t="s">
        <v>839</v>
      </c>
      <c r="I149" s="375" t="s">
        <v>839</v>
      </c>
      <c r="J149" s="375" t="s">
        <v>839</v>
      </c>
      <c r="K149" s="375" t="s">
        <v>839</v>
      </c>
      <c r="L149" s="375" t="s">
        <v>839</v>
      </c>
      <c r="M149" s="375" t="s">
        <v>838</v>
      </c>
      <c r="N149" s="375" t="s">
        <v>839</v>
      </c>
      <c r="O149" s="375" t="s">
        <v>839</v>
      </c>
    </row>
    <row r="150" spans="1:15" ht="21.1" customHeight="1" x14ac:dyDescent="0.4">
      <c r="A150" s="379">
        <v>131</v>
      </c>
      <c r="B150" s="375" t="s">
        <v>972</v>
      </c>
      <c r="C150" s="376">
        <v>16472.52</v>
      </c>
      <c r="D150" s="377" t="s">
        <v>838</v>
      </c>
      <c r="E150" s="376">
        <v>6123.44</v>
      </c>
      <c r="F150" s="376">
        <v>18</v>
      </c>
      <c r="G150" s="375" t="s">
        <v>839</v>
      </c>
      <c r="H150" s="375" t="s">
        <v>839</v>
      </c>
      <c r="I150" s="375" t="s">
        <v>838</v>
      </c>
      <c r="J150" s="375" t="s">
        <v>839</v>
      </c>
      <c r="K150" s="375" t="s">
        <v>839</v>
      </c>
      <c r="L150" s="375" t="s">
        <v>839</v>
      </c>
      <c r="M150" s="375" t="s">
        <v>839</v>
      </c>
      <c r="N150" s="375" t="s">
        <v>839</v>
      </c>
      <c r="O150" s="375" t="s">
        <v>839</v>
      </c>
    </row>
    <row r="151" spans="1:15" ht="21.1" customHeight="1" x14ac:dyDescent="0.4">
      <c r="A151" s="379">
        <v>132</v>
      </c>
      <c r="B151" s="375" t="s">
        <v>206</v>
      </c>
      <c r="C151" s="376">
        <v>18773.09</v>
      </c>
      <c r="D151" s="377" t="s">
        <v>838</v>
      </c>
      <c r="E151" s="376">
        <v>6806.23</v>
      </c>
      <c r="F151" s="376">
        <v>27</v>
      </c>
      <c r="G151" s="375" t="s">
        <v>839</v>
      </c>
      <c r="H151" s="375" t="s">
        <v>839</v>
      </c>
      <c r="I151" s="375" t="s">
        <v>838</v>
      </c>
      <c r="J151" s="375" t="s">
        <v>839</v>
      </c>
      <c r="K151" s="375" t="s">
        <v>839</v>
      </c>
      <c r="L151" s="375" t="s">
        <v>839</v>
      </c>
      <c r="M151" s="375" t="s">
        <v>838</v>
      </c>
      <c r="N151" s="375" t="s">
        <v>839</v>
      </c>
      <c r="O151" s="375" t="s">
        <v>839</v>
      </c>
    </row>
    <row r="152" spans="1:15" ht="21.1" customHeight="1" x14ac:dyDescent="0.4">
      <c r="A152" s="379">
        <v>133</v>
      </c>
      <c r="B152" s="375" t="s">
        <v>973</v>
      </c>
      <c r="C152" s="376">
        <v>18710</v>
      </c>
      <c r="D152" s="377" t="s">
        <v>838</v>
      </c>
      <c r="E152" s="376">
        <v>6480.59</v>
      </c>
      <c r="F152" s="376">
        <v>20</v>
      </c>
      <c r="G152" s="375" t="s">
        <v>839</v>
      </c>
      <c r="H152" s="375" t="s">
        <v>839</v>
      </c>
      <c r="I152" s="375" t="s">
        <v>838</v>
      </c>
      <c r="J152" s="375" t="s">
        <v>839</v>
      </c>
      <c r="K152" s="375" t="s">
        <v>839</v>
      </c>
      <c r="L152" s="375" t="s">
        <v>839</v>
      </c>
      <c r="M152" s="375" t="s">
        <v>839</v>
      </c>
      <c r="N152" s="375" t="s">
        <v>839</v>
      </c>
      <c r="O152" s="375" t="s">
        <v>839</v>
      </c>
    </row>
    <row r="153" spans="1:15" ht="21.1" customHeight="1" x14ac:dyDescent="0.4">
      <c r="A153" s="379">
        <v>134</v>
      </c>
      <c r="B153" s="375" t="s">
        <v>974</v>
      </c>
      <c r="C153" s="376">
        <v>16470</v>
      </c>
      <c r="D153" s="377" t="s">
        <v>838</v>
      </c>
      <c r="E153" s="376">
        <v>6253.38</v>
      </c>
      <c r="F153" s="376">
        <v>27</v>
      </c>
      <c r="G153" s="375" t="s">
        <v>839</v>
      </c>
      <c r="H153" s="375" t="s">
        <v>839</v>
      </c>
      <c r="I153" s="375" t="s">
        <v>838</v>
      </c>
      <c r="J153" s="375" t="s">
        <v>839</v>
      </c>
      <c r="K153" s="375" t="s">
        <v>839</v>
      </c>
      <c r="L153" s="375" t="s">
        <v>839</v>
      </c>
      <c r="M153" s="375" t="s">
        <v>838</v>
      </c>
      <c r="N153" s="375" t="s">
        <v>839</v>
      </c>
      <c r="O153" s="375" t="s">
        <v>839</v>
      </c>
    </row>
    <row r="154" spans="1:15" ht="21.1" customHeight="1" x14ac:dyDescent="0.4">
      <c r="A154" s="379">
        <v>135</v>
      </c>
      <c r="B154" s="375" t="s">
        <v>975</v>
      </c>
      <c r="C154" s="376">
        <v>14672</v>
      </c>
      <c r="D154" s="377" t="s">
        <v>838</v>
      </c>
      <c r="E154" s="376">
        <v>6653.4</v>
      </c>
      <c r="F154" s="376">
        <v>23</v>
      </c>
      <c r="G154" s="375" t="s">
        <v>839</v>
      </c>
      <c r="H154" s="375" t="s">
        <v>839</v>
      </c>
      <c r="I154" s="375" t="s">
        <v>838</v>
      </c>
      <c r="J154" s="375" t="s">
        <v>839</v>
      </c>
      <c r="K154" s="375" t="s">
        <v>839</v>
      </c>
      <c r="L154" s="375" t="s">
        <v>839</v>
      </c>
      <c r="M154" s="375" t="s">
        <v>838</v>
      </c>
      <c r="N154" s="375" t="s">
        <v>839</v>
      </c>
      <c r="O154" s="375" t="s">
        <v>839</v>
      </c>
    </row>
    <row r="155" spans="1:15" ht="21.1" customHeight="1" x14ac:dyDescent="0.4">
      <c r="A155" s="379">
        <v>136</v>
      </c>
      <c r="B155" s="375" t="s">
        <v>976</v>
      </c>
      <c r="C155" s="376">
        <v>17187</v>
      </c>
      <c r="D155" s="377" t="s">
        <v>838</v>
      </c>
      <c r="E155" s="376">
        <v>7420.05</v>
      </c>
      <c r="F155" s="376">
        <v>30</v>
      </c>
      <c r="G155" s="375" t="s">
        <v>839</v>
      </c>
      <c r="H155" s="375" t="s">
        <v>839</v>
      </c>
      <c r="I155" s="375" t="s">
        <v>838</v>
      </c>
      <c r="J155" s="375" t="s">
        <v>839</v>
      </c>
      <c r="K155" s="375" t="s">
        <v>839</v>
      </c>
      <c r="L155" s="375" t="s">
        <v>839</v>
      </c>
      <c r="M155" s="375" t="s">
        <v>838</v>
      </c>
      <c r="N155" s="375" t="s">
        <v>839</v>
      </c>
      <c r="O155" s="375" t="s">
        <v>839</v>
      </c>
    </row>
    <row r="156" spans="1:15" ht="14" customHeight="1" x14ac:dyDescent="0.4">
      <c r="A156" s="380" t="s">
        <v>843</v>
      </c>
      <c r="B156" s="381"/>
      <c r="C156" s="382"/>
      <c r="D156" s="383"/>
      <c r="E156" s="382"/>
      <c r="F156" s="382"/>
      <c r="G156" s="381"/>
      <c r="H156" s="381"/>
      <c r="I156" s="381"/>
      <c r="J156" s="381"/>
      <c r="K156" s="381"/>
      <c r="L156" s="381"/>
      <c r="M156" s="381"/>
      <c r="N156" s="381"/>
      <c r="O156" s="381"/>
    </row>
    <row r="157" spans="1:15" ht="14" customHeight="1" x14ac:dyDescent="0.4">
      <c r="A157" s="384" t="s">
        <v>977</v>
      </c>
      <c r="B157" s="385"/>
      <c r="C157" s="386"/>
      <c r="D157" s="387"/>
      <c r="E157" s="386"/>
      <c r="F157" s="386"/>
      <c r="G157" s="385"/>
      <c r="H157" s="385"/>
      <c r="I157" s="385"/>
      <c r="J157" s="385"/>
      <c r="K157" s="385"/>
      <c r="L157" s="385"/>
      <c r="M157" s="385"/>
      <c r="N157" s="385"/>
      <c r="O157" s="385"/>
    </row>
    <row r="158" spans="1:15" ht="14" customHeight="1" x14ac:dyDescent="0.4">
      <c r="O158" s="374" t="s">
        <v>817</v>
      </c>
    </row>
    <row r="159" spans="1:15" ht="21.1" customHeight="1" x14ac:dyDescent="0.4">
      <c r="A159" s="498" t="s">
        <v>818</v>
      </c>
      <c r="B159" s="497"/>
      <c r="C159" s="499" t="s">
        <v>819</v>
      </c>
      <c r="D159" s="499"/>
      <c r="E159" s="500" t="s">
        <v>820</v>
      </c>
      <c r="F159" s="500" t="s">
        <v>821</v>
      </c>
      <c r="G159" s="497" t="s">
        <v>822</v>
      </c>
      <c r="H159" s="497"/>
      <c r="I159" s="497"/>
      <c r="J159" s="497"/>
      <c r="K159" s="497"/>
      <c r="L159" s="497"/>
      <c r="M159" s="497"/>
      <c r="N159" s="497" t="s">
        <v>823</v>
      </c>
      <c r="O159" s="497"/>
    </row>
    <row r="160" spans="1:15" ht="21.1" customHeight="1" x14ac:dyDescent="0.4">
      <c r="A160" s="497"/>
      <c r="B160" s="497"/>
      <c r="C160" s="499" t="s">
        <v>824</v>
      </c>
      <c r="D160" s="503" t="s">
        <v>845</v>
      </c>
      <c r="E160" s="501"/>
      <c r="F160" s="501"/>
      <c r="G160" s="504" t="s">
        <v>826</v>
      </c>
      <c r="H160" s="497" t="s">
        <v>827</v>
      </c>
      <c r="I160" s="497"/>
      <c r="J160" s="504" t="s">
        <v>828</v>
      </c>
      <c r="K160" s="504" t="s">
        <v>890</v>
      </c>
      <c r="L160" s="504" t="s">
        <v>891</v>
      </c>
      <c r="M160" s="504" t="s">
        <v>831</v>
      </c>
      <c r="N160" s="498" t="s">
        <v>935</v>
      </c>
      <c r="O160" s="497" t="s">
        <v>833</v>
      </c>
    </row>
    <row r="161" spans="1:15" ht="21.1" customHeight="1" x14ac:dyDescent="0.4">
      <c r="A161" s="497"/>
      <c r="B161" s="497"/>
      <c r="C161" s="499"/>
      <c r="D161" s="499"/>
      <c r="E161" s="502"/>
      <c r="F161" s="502"/>
      <c r="G161" s="504"/>
      <c r="H161" s="375" t="s">
        <v>834</v>
      </c>
      <c r="I161" s="375" t="s">
        <v>835</v>
      </c>
      <c r="J161" s="504"/>
      <c r="K161" s="504"/>
      <c r="L161" s="504"/>
      <c r="M161" s="504"/>
      <c r="N161" s="497"/>
      <c r="O161" s="497"/>
    </row>
    <row r="162" spans="1:15" ht="21.1" customHeight="1" x14ac:dyDescent="0.4">
      <c r="A162" s="379">
        <v>137</v>
      </c>
      <c r="B162" s="375" t="s">
        <v>978</v>
      </c>
      <c r="C162" s="376">
        <v>11029</v>
      </c>
      <c r="D162" s="377" t="s">
        <v>838</v>
      </c>
      <c r="E162" s="376">
        <v>6909.5400000000009</v>
      </c>
      <c r="F162" s="376">
        <v>21</v>
      </c>
      <c r="G162" s="375" t="s">
        <v>839</v>
      </c>
      <c r="H162" s="375" t="s">
        <v>839</v>
      </c>
      <c r="I162" s="375" t="s">
        <v>838</v>
      </c>
      <c r="J162" s="375" t="s">
        <v>839</v>
      </c>
      <c r="K162" s="375" t="s">
        <v>839</v>
      </c>
      <c r="L162" s="375" t="s">
        <v>839</v>
      </c>
      <c r="M162" s="375" t="s">
        <v>839</v>
      </c>
      <c r="N162" s="375" t="s">
        <v>839</v>
      </c>
      <c r="O162" s="375" t="s">
        <v>839</v>
      </c>
    </row>
    <row r="163" spans="1:15" ht="21.1" customHeight="1" x14ac:dyDescent="0.4">
      <c r="A163" s="379">
        <v>138</v>
      </c>
      <c r="B163" s="375" t="s">
        <v>979</v>
      </c>
      <c r="C163" s="376">
        <v>17675</v>
      </c>
      <c r="D163" s="377" t="s">
        <v>838</v>
      </c>
      <c r="E163" s="376">
        <v>7366.64</v>
      </c>
      <c r="F163" s="376">
        <v>22</v>
      </c>
      <c r="G163" s="375" t="s">
        <v>839</v>
      </c>
      <c r="H163" s="375" t="s">
        <v>839</v>
      </c>
      <c r="I163" s="375" t="s">
        <v>839</v>
      </c>
      <c r="J163" s="375" t="s">
        <v>839</v>
      </c>
      <c r="K163" s="375" t="s">
        <v>839</v>
      </c>
      <c r="L163" s="375" t="s">
        <v>839</v>
      </c>
      <c r="M163" s="375" t="s">
        <v>838</v>
      </c>
      <c r="N163" s="375" t="s">
        <v>839</v>
      </c>
      <c r="O163" s="375" t="s">
        <v>839</v>
      </c>
    </row>
    <row r="164" spans="1:15" ht="21.1" customHeight="1" x14ac:dyDescent="0.4">
      <c r="A164" s="379">
        <v>139</v>
      </c>
      <c r="B164" s="375" t="s">
        <v>318</v>
      </c>
      <c r="C164" s="376">
        <v>16296</v>
      </c>
      <c r="D164" s="377" t="s">
        <v>838</v>
      </c>
      <c r="E164" s="376">
        <v>6553.9</v>
      </c>
      <c r="F164" s="376">
        <v>16</v>
      </c>
      <c r="G164" s="375" t="s">
        <v>839</v>
      </c>
      <c r="H164" s="375" t="s">
        <v>839</v>
      </c>
      <c r="I164" s="375" t="s">
        <v>838</v>
      </c>
      <c r="J164" s="375" t="s">
        <v>839</v>
      </c>
      <c r="K164" s="375" t="s">
        <v>839</v>
      </c>
      <c r="L164" s="375" t="s">
        <v>839</v>
      </c>
      <c r="M164" s="375" t="s">
        <v>838</v>
      </c>
      <c r="N164" s="375" t="s">
        <v>839</v>
      </c>
      <c r="O164" s="375" t="s">
        <v>839</v>
      </c>
    </row>
    <row r="165" spans="1:15" ht="21.1" customHeight="1" x14ac:dyDescent="0.4">
      <c r="A165" s="379">
        <v>140</v>
      </c>
      <c r="B165" s="375" t="s">
        <v>980</v>
      </c>
      <c r="C165" s="376">
        <v>20820</v>
      </c>
      <c r="D165" s="377" t="s">
        <v>838</v>
      </c>
      <c r="E165" s="376">
        <v>7225.66</v>
      </c>
      <c r="F165" s="376">
        <v>24</v>
      </c>
      <c r="G165" s="375" t="s">
        <v>839</v>
      </c>
      <c r="H165" s="375" t="s">
        <v>839</v>
      </c>
      <c r="I165" s="375" t="s">
        <v>838</v>
      </c>
      <c r="J165" s="375" t="s">
        <v>839</v>
      </c>
      <c r="K165" s="375" t="s">
        <v>839</v>
      </c>
      <c r="L165" s="375" t="s">
        <v>839</v>
      </c>
      <c r="M165" s="375" t="s">
        <v>838</v>
      </c>
      <c r="N165" s="375" t="s">
        <v>839</v>
      </c>
      <c r="O165" s="375" t="s">
        <v>839</v>
      </c>
    </row>
    <row r="166" spans="1:15" ht="21.1" customHeight="1" x14ac:dyDescent="0.4">
      <c r="A166" s="379">
        <v>141</v>
      </c>
      <c r="B166" s="375" t="s">
        <v>981</v>
      </c>
      <c r="C166" s="376">
        <v>16517.62</v>
      </c>
      <c r="D166" s="377" t="s">
        <v>838</v>
      </c>
      <c r="E166" s="376">
        <v>6755.32</v>
      </c>
      <c r="F166" s="376">
        <v>24</v>
      </c>
      <c r="G166" s="375" t="s">
        <v>839</v>
      </c>
      <c r="H166" s="375" t="s">
        <v>839</v>
      </c>
      <c r="I166" s="375" t="s">
        <v>838</v>
      </c>
      <c r="J166" s="375" t="s">
        <v>839</v>
      </c>
      <c r="K166" s="375" t="s">
        <v>839</v>
      </c>
      <c r="L166" s="375" t="s">
        <v>839</v>
      </c>
      <c r="M166" s="375" t="s">
        <v>838</v>
      </c>
      <c r="N166" s="375" t="s">
        <v>839</v>
      </c>
      <c r="O166" s="375" t="s">
        <v>839</v>
      </c>
    </row>
    <row r="167" spans="1:15" ht="21.1" customHeight="1" x14ac:dyDescent="0.4">
      <c r="A167" s="379">
        <v>142</v>
      </c>
      <c r="B167" s="375" t="s">
        <v>982</v>
      </c>
      <c r="C167" s="376">
        <v>16528</v>
      </c>
      <c r="D167" s="377" t="s">
        <v>838</v>
      </c>
      <c r="E167" s="376">
        <v>6691.3200000000006</v>
      </c>
      <c r="F167" s="376">
        <v>19</v>
      </c>
      <c r="G167" s="375" t="s">
        <v>839</v>
      </c>
      <c r="H167" s="375" t="s">
        <v>839</v>
      </c>
      <c r="I167" s="375" t="s">
        <v>838</v>
      </c>
      <c r="J167" s="375" t="s">
        <v>839</v>
      </c>
      <c r="K167" s="375" t="s">
        <v>839</v>
      </c>
      <c r="L167" s="375" t="s">
        <v>839</v>
      </c>
      <c r="M167" s="375" t="s">
        <v>838</v>
      </c>
      <c r="N167" s="375" t="s">
        <v>839</v>
      </c>
      <c r="O167" s="375" t="s">
        <v>839</v>
      </c>
    </row>
    <row r="168" spans="1:15" ht="21.1" customHeight="1" x14ac:dyDescent="0.4">
      <c r="A168" s="379">
        <v>143</v>
      </c>
      <c r="B168" s="375" t="s">
        <v>983</v>
      </c>
      <c r="C168" s="376">
        <v>15880</v>
      </c>
      <c r="D168" s="377" t="s">
        <v>838</v>
      </c>
      <c r="E168" s="376">
        <v>6992.4</v>
      </c>
      <c r="F168" s="376">
        <v>24</v>
      </c>
      <c r="G168" s="375" t="s">
        <v>839</v>
      </c>
      <c r="H168" s="375" t="s">
        <v>839</v>
      </c>
      <c r="I168" s="375" t="s">
        <v>838</v>
      </c>
      <c r="J168" s="375" t="s">
        <v>839</v>
      </c>
      <c r="K168" s="375" t="s">
        <v>839</v>
      </c>
      <c r="L168" s="375" t="s">
        <v>839</v>
      </c>
      <c r="M168" s="375" t="s">
        <v>838</v>
      </c>
      <c r="N168" s="375" t="s">
        <v>839</v>
      </c>
      <c r="O168" s="375" t="s">
        <v>839</v>
      </c>
    </row>
    <row r="169" spans="1:15" ht="21.1" customHeight="1" x14ac:dyDescent="0.4">
      <c r="A169" s="379">
        <v>144</v>
      </c>
      <c r="B169" s="375" t="s">
        <v>984</v>
      </c>
      <c r="C169" s="376">
        <v>16990</v>
      </c>
      <c r="D169" s="377" t="s">
        <v>838</v>
      </c>
      <c r="E169" s="376">
        <v>8546.33</v>
      </c>
      <c r="F169" s="376">
        <v>36</v>
      </c>
      <c r="G169" s="375" t="s">
        <v>839</v>
      </c>
      <c r="H169" s="375" t="s">
        <v>839</v>
      </c>
      <c r="I169" s="375" t="s">
        <v>838</v>
      </c>
      <c r="J169" s="375" t="s">
        <v>839</v>
      </c>
      <c r="K169" s="375" t="s">
        <v>839</v>
      </c>
      <c r="L169" s="375" t="s">
        <v>839</v>
      </c>
      <c r="M169" s="375" t="s">
        <v>838</v>
      </c>
      <c r="N169" s="375" t="s">
        <v>839</v>
      </c>
      <c r="O169" s="375" t="s">
        <v>839</v>
      </c>
    </row>
    <row r="170" spans="1:15" ht="21.1" customHeight="1" x14ac:dyDescent="0.4">
      <c r="A170" s="379">
        <v>145</v>
      </c>
      <c r="B170" s="375" t="s">
        <v>985</v>
      </c>
      <c r="C170" s="376">
        <v>13752.81</v>
      </c>
      <c r="D170" s="377" t="s">
        <v>838</v>
      </c>
      <c r="E170" s="376">
        <v>6456.72</v>
      </c>
      <c r="F170" s="376">
        <v>19</v>
      </c>
      <c r="G170" s="375" t="s">
        <v>839</v>
      </c>
      <c r="H170" s="375" t="s">
        <v>839</v>
      </c>
      <c r="I170" s="375" t="s">
        <v>838</v>
      </c>
      <c r="J170" s="375" t="s">
        <v>839</v>
      </c>
      <c r="K170" s="375" t="s">
        <v>839</v>
      </c>
      <c r="L170" s="375" t="s">
        <v>839</v>
      </c>
      <c r="M170" s="375" t="s">
        <v>838</v>
      </c>
      <c r="N170" s="375" t="s">
        <v>839</v>
      </c>
      <c r="O170" s="375" t="s">
        <v>839</v>
      </c>
    </row>
    <row r="171" spans="1:15" ht="21.1" customHeight="1" x14ac:dyDescent="0.4">
      <c r="A171" s="379">
        <v>146</v>
      </c>
      <c r="B171" s="375" t="s">
        <v>986</v>
      </c>
      <c r="C171" s="376">
        <v>17289.060000000001</v>
      </c>
      <c r="D171" s="377" t="s">
        <v>838</v>
      </c>
      <c r="E171" s="376">
        <v>6764.5999999999995</v>
      </c>
      <c r="F171" s="376">
        <v>24</v>
      </c>
      <c r="G171" s="375" t="s">
        <v>839</v>
      </c>
      <c r="H171" s="375" t="s">
        <v>839</v>
      </c>
      <c r="I171" s="375" t="s">
        <v>838</v>
      </c>
      <c r="J171" s="375" t="s">
        <v>839</v>
      </c>
      <c r="K171" s="375" t="s">
        <v>839</v>
      </c>
      <c r="L171" s="375" t="s">
        <v>839</v>
      </c>
      <c r="M171" s="375" t="s">
        <v>838</v>
      </c>
      <c r="N171" s="375" t="s">
        <v>839</v>
      </c>
      <c r="O171" s="375" t="s">
        <v>839</v>
      </c>
    </row>
    <row r="172" spans="1:15" ht="21.1" customHeight="1" x14ac:dyDescent="0.4">
      <c r="A172" s="379">
        <v>147</v>
      </c>
      <c r="B172" s="375" t="s">
        <v>987</v>
      </c>
      <c r="C172" s="376">
        <v>16500</v>
      </c>
      <c r="D172" s="377" t="s">
        <v>838</v>
      </c>
      <c r="E172" s="376">
        <v>6926.45</v>
      </c>
      <c r="F172" s="376">
        <v>21</v>
      </c>
      <c r="G172" s="375" t="s">
        <v>839</v>
      </c>
      <c r="H172" s="375" t="s">
        <v>839</v>
      </c>
      <c r="I172" s="375" t="s">
        <v>838</v>
      </c>
      <c r="J172" s="375" t="s">
        <v>839</v>
      </c>
      <c r="K172" s="375" t="s">
        <v>839</v>
      </c>
      <c r="L172" s="375" t="s">
        <v>839</v>
      </c>
      <c r="M172" s="375" t="s">
        <v>839</v>
      </c>
      <c r="N172" s="375" t="s">
        <v>839</v>
      </c>
      <c r="O172" s="375" t="s">
        <v>839</v>
      </c>
    </row>
    <row r="173" spans="1:15" ht="21.1" customHeight="1" x14ac:dyDescent="0.4">
      <c r="A173" s="379">
        <v>148</v>
      </c>
      <c r="B173" s="375" t="s">
        <v>988</v>
      </c>
      <c r="C173" s="376">
        <v>18825.13</v>
      </c>
      <c r="D173" s="377" t="s">
        <v>838</v>
      </c>
      <c r="E173" s="376">
        <v>8988.7800000000007</v>
      </c>
      <c r="F173" s="376">
        <v>25</v>
      </c>
      <c r="G173" s="375" t="s">
        <v>839</v>
      </c>
      <c r="H173" s="375" t="s">
        <v>839</v>
      </c>
      <c r="I173" s="375" t="s">
        <v>838</v>
      </c>
      <c r="J173" s="375" t="s">
        <v>839</v>
      </c>
      <c r="K173" s="375" t="s">
        <v>839</v>
      </c>
      <c r="L173" s="375" t="s">
        <v>839</v>
      </c>
      <c r="M173" s="375" t="s">
        <v>838</v>
      </c>
      <c r="N173" s="375" t="s">
        <v>839</v>
      </c>
      <c r="O173" s="375" t="s">
        <v>839</v>
      </c>
    </row>
    <row r="174" spans="1:15" ht="21.1" customHeight="1" x14ac:dyDescent="0.4">
      <c r="A174" s="379">
        <v>149</v>
      </c>
      <c r="B174" s="375" t="s">
        <v>989</v>
      </c>
      <c r="C174" s="376">
        <v>16606.150000000001</v>
      </c>
      <c r="D174" s="377" t="s">
        <v>838</v>
      </c>
      <c r="E174" s="376">
        <v>9533.7800000000007</v>
      </c>
      <c r="F174" s="376">
        <v>24</v>
      </c>
      <c r="G174" s="375" t="s">
        <v>839</v>
      </c>
      <c r="H174" s="375" t="s">
        <v>839</v>
      </c>
      <c r="I174" s="375" t="s">
        <v>838</v>
      </c>
      <c r="J174" s="375" t="s">
        <v>839</v>
      </c>
      <c r="K174" s="375" t="s">
        <v>839</v>
      </c>
      <c r="L174" s="375" t="s">
        <v>839</v>
      </c>
      <c r="M174" s="375" t="s">
        <v>838</v>
      </c>
      <c r="N174" s="375" t="s">
        <v>839</v>
      </c>
      <c r="O174" s="375" t="s">
        <v>839</v>
      </c>
    </row>
    <row r="175" spans="1:15" ht="21.1" customHeight="1" x14ac:dyDescent="0.4">
      <c r="A175" s="379">
        <v>150</v>
      </c>
      <c r="B175" s="375" t="s">
        <v>990</v>
      </c>
      <c r="C175" s="376">
        <v>15385</v>
      </c>
      <c r="D175" s="377" t="s">
        <v>838</v>
      </c>
      <c r="E175" s="376">
        <v>10225.219999999999</v>
      </c>
      <c r="F175" s="376">
        <v>30</v>
      </c>
      <c r="G175" s="375" t="s">
        <v>839</v>
      </c>
      <c r="H175" s="375" t="s">
        <v>839</v>
      </c>
      <c r="I175" s="375" t="s">
        <v>839</v>
      </c>
      <c r="J175" s="375" t="s">
        <v>839</v>
      </c>
      <c r="K175" s="375" t="s">
        <v>839</v>
      </c>
      <c r="L175" s="375" t="s">
        <v>839</v>
      </c>
      <c r="M175" s="375" t="s">
        <v>838</v>
      </c>
      <c r="N175" s="375" t="s">
        <v>839</v>
      </c>
      <c r="O175" s="375" t="s">
        <v>839</v>
      </c>
    </row>
    <row r="176" spans="1:15" ht="21.1" customHeight="1" x14ac:dyDescent="0.4">
      <c r="A176" s="379">
        <v>151</v>
      </c>
      <c r="B176" s="375" t="s">
        <v>991</v>
      </c>
      <c r="C176" s="376">
        <v>17529</v>
      </c>
      <c r="D176" s="377" t="s">
        <v>838</v>
      </c>
      <c r="E176" s="376">
        <v>10984</v>
      </c>
      <c r="F176" s="376">
        <v>26</v>
      </c>
      <c r="G176" s="375" t="s">
        <v>839</v>
      </c>
      <c r="H176" s="375" t="s">
        <v>839</v>
      </c>
      <c r="I176" s="375" t="s">
        <v>838</v>
      </c>
      <c r="J176" s="375" t="s">
        <v>839</v>
      </c>
      <c r="K176" s="375" t="s">
        <v>839</v>
      </c>
      <c r="L176" s="375" t="s">
        <v>839</v>
      </c>
      <c r="M176" s="375" t="s">
        <v>838</v>
      </c>
      <c r="N176" s="375" t="s">
        <v>839</v>
      </c>
      <c r="O176" s="375" t="s">
        <v>839</v>
      </c>
    </row>
    <row r="177" spans="1:15" ht="14" customHeight="1" x14ac:dyDescent="0.4">
      <c r="A177" s="380" t="s">
        <v>992</v>
      </c>
      <c r="B177" s="381"/>
      <c r="C177" s="382"/>
      <c r="D177" s="383"/>
      <c r="E177" s="382"/>
      <c r="F177" s="382"/>
      <c r="G177" s="381"/>
      <c r="H177" s="381"/>
      <c r="I177" s="381"/>
      <c r="J177" s="381"/>
      <c r="K177" s="381"/>
      <c r="L177" s="381"/>
      <c r="M177" s="381"/>
      <c r="N177" s="381"/>
      <c r="O177" s="381"/>
    </row>
    <row r="178" spans="1:15" ht="14" customHeight="1" x14ac:dyDescent="0.4">
      <c r="A178" s="384" t="s">
        <v>977</v>
      </c>
      <c r="B178" s="385"/>
      <c r="C178" s="386"/>
      <c r="D178" s="387"/>
      <c r="E178" s="386"/>
      <c r="F178" s="386"/>
      <c r="G178" s="385"/>
      <c r="H178" s="385"/>
      <c r="I178" s="385"/>
      <c r="J178" s="385"/>
      <c r="K178" s="385"/>
      <c r="L178" s="385"/>
      <c r="M178" s="385"/>
      <c r="N178" s="385"/>
      <c r="O178" s="385"/>
    </row>
  </sheetData>
  <mergeCells count="81">
    <mergeCell ref="N159:O159"/>
    <mergeCell ref="C160:C161"/>
    <mergeCell ref="D160:D161"/>
    <mergeCell ref="G160:G161"/>
    <mergeCell ref="O160:O161"/>
    <mergeCell ref="H160:I160"/>
    <mergeCell ref="J160:J161"/>
    <mergeCell ref="K160:K161"/>
    <mergeCell ref="L160:L161"/>
    <mergeCell ref="M160:M161"/>
    <mergeCell ref="N160:N161"/>
    <mergeCell ref="A159:B161"/>
    <mergeCell ref="C159:D159"/>
    <mergeCell ref="E159:E161"/>
    <mergeCell ref="F159:F161"/>
    <mergeCell ref="G159:M159"/>
    <mergeCell ref="N111:O111"/>
    <mergeCell ref="C112:C113"/>
    <mergeCell ref="D112:D113"/>
    <mergeCell ref="G112:G113"/>
    <mergeCell ref="H64:I64"/>
    <mergeCell ref="J64:J65"/>
    <mergeCell ref="K64:K65"/>
    <mergeCell ref="L64:L65"/>
    <mergeCell ref="M64:M65"/>
    <mergeCell ref="N64:N65"/>
    <mergeCell ref="O112:O113"/>
    <mergeCell ref="N112:N113"/>
    <mergeCell ref="H112:I112"/>
    <mergeCell ref="J112:J113"/>
    <mergeCell ref="K112:K113"/>
    <mergeCell ref="L112:L113"/>
    <mergeCell ref="A111:B113"/>
    <mergeCell ref="C111:D111"/>
    <mergeCell ref="E111:E113"/>
    <mergeCell ref="F111:F113"/>
    <mergeCell ref="G111:M111"/>
    <mergeCell ref="M112:M113"/>
    <mergeCell ref="N63:O63"/>
    <mergeCell ref="C64:C65"/>
    <mergeCell ref="D64:D65"/>
    <mergeCell ref="G64:G65"/>
    <mergeCell ref="O64:O65"/>
    <mergeCell ref="A63:B65"/>
    <mergeCell ref="C63:D63"/>
    <mergeCell ref="E63:E65"/>
    <mergeCell ref="F63:F65"/>
    <mergeCell ref="G63:M63"/>
    <mergeCell ref="N15:O15"/>
    <mergeCell ref="C16:C17"/>
    <mergeCell ref="D16:D17"/>
    <mergeCell ref="G16:G17"/>
    <mergeCell ref="H16:I16"/>
    <mergeCell ref="J16:J17"/>
    <mergeCell ref="K16:K17"/>
    <mergeCell ref="L16:L17"/>
    <mergeCell ref="M16:M17"/>
    <mergeCell ref="N16:N17"/>
    <mergeCell ref="G15:M15"/>
    <mergeCell ref="O16:O17"/>
    <mergeCell ref="A7:B7"/>
    <mergeCell ref="A15:B17"/>
    <mergeCell ref="C15:D15"/>
    <mergeCell ref="E15:E17"/>
    <mergeCell ref="F15:F17"/>
    <mergeCell ref="O5:O6"/>
    <mergeCell ref="A4:B6"/>
    <mergeCell ref="C4:D4"/>
    <mergeCell ref="E4:E6"/>
    <mergeCell ref="F4:F6"/>
    <mergeCell ref="G4:M4"/>
    <mergeCell ref="N4:O4"/>
    <mergeCell ref="C5:C6"/>
    <mergeCell ref="D5:D6"/>
    <mergeCell ref="G5:G6"/>
    <mergeCell ref="H5:I5"/>
    <mergeCell ref="J5:J6"/>
    <mergeCell ref="K5:K6"/>
    <mergeCell ref="L5:L6"/>
    <mergeCell ref="M5:M6"/>
    <mergeCell ref="N5:N6"/>
  </mergeCells>
  <phoneticPr fontId="2"/>
  <pageMargins left="0.70866141732283472" right="0.70866141732283472" top="0.74803149606299213" bottom="0.74803149606299213" header="0.31496062992125984" footer="0.31496062992125984"/>
  <pageSetup paperSize="9" scale="80" fitToHeight="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6"/>
  <sheetViews>
    <sheetView showGridLines="0" zoomScaleNormal="100" workbookViewId="0"/>
  </sheetViews>
  <sheetFormatPr defaultRowHeight="14" customHeight="1" x14ac:dyDescent="0.4"/>
  <cols>
    <col min="1" max="2" width="4.5" style="119" customWidth="1"/>
    <col min="3" max="3" width="1.625" style="157" customWidth="1"/>
    <col min="4" max="4" width="9" style="157"/>
    <col min="5" max="5" width="1.625" style="157" customWidth="1"/>
    <col min="6" max="13" width="9.125" style="104" bestFit="1" customWidth="1"/>
    <col min="14" max="14" width="9" style="36"/>
    <col min="15" max="15" width="4.5" style="36" bestFit="1" customWidth="1"/>
    <col min="16" max="16" width="3.875" style="36" bestFit="1" customWidth="1"/>
    <col min="17" max="18" width="4.625" style="36" bestFit="1" customWidth="1"/>
    <col min="19" max="19" width="3.75" style="36" bestFit="1" customWidth="1"/>
    <col min="20" max="21" width="4.625" style="36" bestFit="1" customWidth="1"/>
    <col min="22" max="22" width="3.75" style="36" bestFit="1" customWidth="1"/>
    <col min="23" max="16384" width="9" style="36"/>
  </cols>
  <sheetData>
    <row r="1" spans="1:22" ht="10.95" x14ac:dyDescent="0.4">
      <c r="A1" s="103" t="s">
        <v>346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22" ht="10.95" x14ac:dyDescent="0.4">
      <c r="A2" s="156" t="s">
        <v>760</v>
      </c>
    </row>
    <row r="3" spans="1:22" ht="10.95" x14ac:dyDescent="0.4">
      <c r="A3" s="156" t="s">
        <v>761</v>
      </c>
    </row>
    <row r="4" spans="1:22" ht="10.95" x14ac:dyDescent="0.4">
      <c r="M4" s="104" t="s">
        <v>762</v>
      </c>
    </row>
    <row r="5" spans="1:22" ht="14" customHeight="1" x14ac:dyDescent="0.4">
      <c r="A5" s="478" t="s">
        <v>763</v>
      </c>
      <c r="B5" s="488" t="s">
        <v>764</v>
      </c>
      <c r="C5" s="486" t="s">
        <v>765</v>
      </c>
      <c r="D5" s="506"/>
      <c r="E5" s="487"/>
      <c r="F5" s="478" t="s">
        <v>147</v>
      </c>
      <c r="G5" s="478" t="s">
        <v>766</v>
      </c>
      <c r="H5" s="478"/>
      <c r="I5" s="478"/>
      <c r="J5" s="478"/>
      <c r="K5" s="478"/>
      <c r="L5" s="478"/>
      <c r="M5" s="478"/>
    </row>
    <row r="6" spans="1:22" ht="14" customHeight="1" x14ac:dyDescent="0.4">
      <c r="A6" s="478"/>
      <c r="B6" s="488"/>
      <c r="C6" s="486"/>
      <c r="D6" s="506"/>
      <c r="E6" s="487"/>
      <c r="F6" s="478"/>
      <c r="G6" s="105" t="s">
        <v>767</v>
      </c>
      <c r="H6" s="105" t="s">
        <v>768</v>
      </c>
      <c r="I6" s="105" t="s">
        <v>769</v>
      </c>
      <c r="J6" s="105" t="s">
        <v>770</v>
      </c>
      <c r="K6" s="105" t="s">
        <v>771</v>
      </c>
      <c r="L6" s="105" t="s">
        <v>772</v>
      </c>
      <c r="M6" s="105" t="s">
        <v>773</v>
      </c>
      <c r="O6" s="36" t="s">
        <v>590</v>
      </c>
      <c r="P6" s="36" t="s">
        <v>774</v>
      </c>
      <c r="Q6" s="36" t="s">
        <v>775</v>
      </c>
      <c r="R6" s="36" t="s">
        <v>776</v>
      </c>
      <c r="S6" s="36" t="s">
        <v>777</v>
      </c>
      <c r="T6" s="36" t="s">
        <v>778</v>
      </c>
      <c r="U6" s="36" t="s">
        <v>779</v>
      </c>
      <c r="V6" s="36" t="s">
        <v>780</v>
      </c>
    </row>
    <row r="7" spans="1:22" ht="14" customHeight="1" x14ac:dyDescent="0.4">
      <c r="A7" s="491" t="s">
        <v>781</v>
      </c>
      <c r="B7" s="105">
        <v>14</v>
      </c>
      <c r="C7" s="158"/>
      <c r="D7" s="159" t="s">
        <v>315</v>
      </c>
      <c r="E7" s="160"/>
      <c r="F7" s="106">
        <v>1</v>
      </c>
      <c r="G7" s="161">
        <f>SUM(H7:M7)</f>
        <v>6</v>
      </c>
      <c r="H7" s="161">
        <v>1</v>
      </c>
      <c r="I7" s="161">
        <v>1</v>
      </c>
      <c r="J7" s="161">
        <v>1</v>
      </c>
      <c r="K7" s="161">
        <v>2</v>
      </c>
      <c r="L7" s="161">
        <v>0</v>
      </c>
      <c r="M7" s="161">
        <v>1</v>
      </c>
      <c r="O7" s="36" t="s">
        <v>774</v>
      </c>
      <c r="P7" s="36">
        <f>SUMIF($O7,P$6,$G7)</f>
        <v>6</v>
      </c>
      <c r="Q7" s="36">
        <f t="shared" ref="Q7:V22" si="0">SUMIF($O7,Q$6,$G7)</f>
        <v>0</v>
      </c>
      <c r="R7" s="36">
        <f t="shared" si="0"/>
        <v>0</v>
      </c>
      <c r="S7" s="36">
        <f t="shared" si="0"/>
        <v>0</v>
      </c>
      <c r="T7" s="36">
        <f t="shared" si="0"/>
        <v>0</v>
      </c>
      <c r="U7" s="36">
        <f t="shared" si="0"/>
        <v>0</v>
      </c>
      <c r="V7" s="36">
        <f t="shared" si="0"/>
        <v>0</v>
      </c>
    </row>
    <row r="8" spans="1:22" ht="14" customHeight="1" x14ac:dyDescent="0.4">
      <c r="A8" s="505"/>
      <c r="B8" s="105">
        <v>20</v>
      </c>
      <c r="C8" s="158"/>
      <c r="D8" s="159" t="s">
        <v>213</v>
      </c>
      <c r="E8" s="160"/>
      <c r="F8" s="106">
        <v>5</v>
      </c>
      <c r="G8" s="161">
        <f t="shared" ref="G8:G75" si="1">SUM(H8:M8)</f>
        <v>30</v>
      </c>
      <c r="H8" s="161">
        <v>4</v>
      </c>
      <c r="I8" s="161">
        <v>6</v>
      </c>
      <c r="J8" s="161">
        <v>3</v>
      </c>
      <c r="K8" s="161">
        <v>8</v>
      </c>
      <c r="L8" s="161">
        <v>6</v>
      </c>
      <c r="M8" s="161">
        <v>3</v>
      </c>
      <c r="O8" s="36" t="s">
        <v>774</v>
      </c>
      <c r="P8" s="36">
        <f t="shared" ref="P8:V43" si="2">SUMIF($O8,P$6,$G8)</f>
        <v>30</v>
      </c>
      <c r="Q8" s="36">
        <f t="shared" si="0"/>
        <v>0</v>
      </c>
      <c r="R8" s="36">
        <f t="shared" si="0"/>
        <v>0</v>
      </c>
      <c r="S8" s="36">
        <f t="shared" si="0"/>
        <v>0</v>
      </c>
      <c r="T8" s="36">
        <f t="shared" si="0"/>
        <v>0</v>
      </c>
      <c r="U8" s="36">
        <f t="shared" si="0"/>
        <v>0</v>
      </c>
      <c r="V8" s="36">
        <f t="shared" si="0"/>
        <v>0</v>
      </c>
    </row>
    <row r="9" spans="1:22" ht="14" customHeight="1" x14ac:dyDescent="0.4">
      <c r="A9" s="505"/>
      <c r="B9" s="105">
        <v>28</v>
      </c>
      <c r="C9" s="158"/>
      <c r="D9" s="159" t="s">
        <v>251</v>
      </c>
      <c r="E9" s="160"/>
      <c r="F9" s="106">
        <v>2</v>
      </c>
      <c r="G9" s="161">
        <f t="shared" si="1"/>
        <v>15</v>
      </c>
      <c r="H9" s="161">
        <v>4</v>
      </c>
      <c r="I9" s="161">
        <v>1</v>
      </c>
      <c r="J9" s="161">
        <v>2</v>
      </c>
      <c r="K9" s="161">
        <v>3</v>
      </c>
      <c r="L9" s="161">
        <v>4</v>
      </c>
      <c r="M9" s="161">
        <v>1</v>
      </c>
      <c r="O9" s="36" t="s">
        <v>774</v>
      </c>
      <c r="P9" s="36">
        <f t="shared" si="2"/>
        <v>15</v>
      </c>
      <c r="Q9" s="36">
        <f t="shared" si="0"/>
        <v>0</v>
      </c>
      <c r="R9" s="36">
        <f t="shared" si="0"/>
        <v>0</v>
      </c>
      <c r="S9" s="36">
        <f t="shared" si="0"/>
        <v>0</v>
      </c>
      <c r="T9" s="36">
        <f t="shared" si="0"/>
        <v>0</v>
      </c>
      <c r="U9" s="36">
        <f t="shared" si="0"/>
        <v>0</v>
      </c>
      <c r="V9" s="36">
        <f t="shared" si="0"/>
        <v>0</v>
      </c>
    </row>
    <row r="10" spans="1:22" ht="14" customHeight="1" x14ac:dyDescent="0.4">
      <c r="A10" s="505"/>
      <c r="B10" s="105">
        <v>42</v>
      </c>
      <c r="C10" s="158"/>
      <c r="D10" s="159" t="s">
        <v>201</v>
      </c>
      <c r="E10" s="160"/>
      <c r="F10" s="106">
        <v>4</v>
      </c>
      <c r="G10" s="161">
        <f t="shared" si="1"/>
        <v>23</v>
      </c>
      <c r="H10" s="161">
        <v>4</v>
      </c>
      <c r="I10" s="161">
        <v>5</v>
      </c>
      <c r="J10" s="161">
        <v>4</v>
      </c>
      <c r="K10" s="161">
        <v>5</v>
      </c>
      <c r="L10" s="161">
        <v>0</v>
      </c>
      <c r="M10" s="161">
        <v>5</v>
      </c>
      <c r="O10" s="36" t="s">
        <v>774</v>
      </c>
      <c r="P10" s="36">
        <f t="shared" si="2"/>
        <v>23</v>
      </c>
      <c r="Q10" s="36">
        <f t="shared" si="0"/>
        <v>0</v>
      </c>
      <c r="R10" s="36">
        <f t="shared" si="0"/>
        <v>0</v>
      </c>
      <c r="S10" s="36">
        <f t="shared" si="0"/>
        <v>0</v>
      </c>
      <c r="T10" s="36">
        <f t="shared" si="0"/>
        <v>0</v>
      </c>
      <c r="U10" s="36">
        <f t="shared" si="0"/>
        <v>0</v>
      </c>
      <c r="V10" s="36">
        <f t="shared" si="0"/>
        <v>0</v>
      </c>
    </row>
    <row r="11" spans="1:22" ht="14" customHeight="1" x14ac:dyDescent="0.4">
      <c r="A11" s="505"/>
      <c r="B11" s="105">
        <v>43</v>
      </c>
      <c r="C11" s="158"/>
      <c r="D11" s="159" t="s">
        <v>231</v>
      </c>
      <c r="E11" s="160"/>
      <c r="F11" s="106">
        <v>3</v>
      </c>
      <c r="G11" s="161">
        <f t="shared" si="1"/>
        <v>19</v>
      </c>
      <c r="H11" s="161">
        <v>2</v>
      </c>
      <c r="I11" s="161">
        <v>6</v>
      </c>
      <c r="J11" s="161">
        <v>1</v>
      </c>
      <c r="K11" s="161">
        <v>4</v>
      </c>
      <c r="L11" s="161">
        <v>4</v>
      </c>
      <c r="M11" s="161">
        <v>2</v>
      </c>
      <c r="O11" s="36" t="s">
        <v>774</v>
      </c>
      <c r="P11" s="36">
        <f t="shared" si="2"/>
        <v>19</v>
      </c>
      <c r="Q11" s="36">
        <f t="shared" si="0"/>
        <v>0</v>
      </c>
      <c r="R11" s="36">
        <f t="shared" si="0"/>
        <v>0</v>
      </c>
      <c r="S11" s="36">
        <f t="shared" si="0"/>
        <v>0</v>
      </c>
      <c r="T11" s="36">
        <f t="shared" si="0"/>
        <v>0</v>
      </c>
      <c r="U11" s="36">
        <f t="shared" si="0"/>
        <v>0</v>
      </c>
      <c r="V11" s="36">
        <f t="shared" si="0"/>
        <v>0</v>
      </c>
    </row>
    <row r="12" spans="1:22" ht="14" customHeight="1" x14ac:dyDescent="0.4">
      <c r="A12" s="505"/>
      <c r="B12" s="105">
        <v>44</v>
      </c>
      <c r="C12" s="158"/>
      <c r="D12" s="159" t="s">
        <v>185</v>
      </c>
      <c r="E12" s="160"/>
      <c r="F12" s="106">
        <v>4</v>
      </c>
      <c r="G12" s="161">
        <f t="shared" si="1"/>
        <v>22</v>
      </c>
      <c r="H12" s="161">
        <v>3</v>
      </c>
      <c r="I12" s="161">
        <v>3</v>
      </c>
      <c r="J12" s="161">
        <v>3</v>
      </c>
      <c r="K12" s="161">
        <v>3</v>
      </c>
      <c r="L12" s="161">
        <v>6</v>
      </c>
      <c r="M12" s="161">
        <v>4</v>
      </c>
      <c r="O12" s="36" t="s">
        <v>774</v>
      </c>
      <c r="P12" s="36">
        <f t="shared" si="2"/>
        <v>22</v>
      </c>
      <c r="Q12" s="36">
        <f t="shared" si="0"/>
        <v>0</v>
      </c>
      <c r="R12" s="36">
        <f t="shared" si="0"/>
        <v>0</v>
      </c>
      <c r="S12" s="36">
        <f t="shared" si="0"/>
        <v>0</v>
      </c>
      <c r="T12" s="36">
        <f t="shared" si="0"/>
        <v>0</v>
      </c>
      <c r="U12" s="36">
        <f t="shared" si="0"/>
        <v>0</v>
      </c>
      <c r="V12" s="36">
        <f t="shared" si="0"/>
        <v>0</v>
      </c>
    </row>
    <row r="13" spans="1:22" ht="14" customHeight="1" x14ac:dyDescent="0.4">
      <c r="A13" s="505"/>
      <c r="B13" s="105">
        <v>50</v>
      </c>
      <c r="C13" s="158"/>
      <c r="D13" s="159" t="s">
        <v>196</v>
      </c>
      <c r="E13" s="160"/>
      <c r="F13" s="106">
        <v>3</v>
      </c>
      <c r="G13" s="161">
        <f t="shared" si="1"/>
        <v>21</v>
      </c>
      <c r="H13" s="161">
        <v>5</v>
      </c>
      <c r="I13" s="161">
        <v>2</v>
      </c>
      <c r="J13" s="161">
        <v>5</v>
      </c>
      <c r="K13" s="161">
        <v>4</v>
      </c>
      <c r="L13" s="161">
        <v>2</v>
      </c>
      <c r="M13" s="161">
        <v>3</v>
      </c>
      <c r="O13" s="36" t="s">
        <v>774</v>
      </c>
      <c r="P13" s="36">
        <f t="shared" si="2"/>
        <v>21</v>
      </c>
      <c r="Q13" s="36">
        <f t="shared" si="0"/>
        <v>0</v>
      </c>
      <c r="R13" s="36">
        <f t="shared" si="0"/>
        <v>0</v>
      </c>
      <c r="S13" s="36">
        <f t="shared" si="0"/>
        <v>0</v>
      </c>
      <c r="T13" s="36">
        <f t="shared" si="0"/>
        <v>0</v>
      </c>
      <c r="U13" s="36">
        <f t="shared" si="0"/>
        <v>0</v>
      </c>
      <c r="V13" s="36">
        <f t="shared" si="0"/>
        <v>0</v>
      </c>
    </row>
    <row r="14" spans="1:22" ht="14" customHeight="1" x14ac:dyDescent="0.4">
      <c r="A14" s="505"/>
      <c r="B14" s="105">
        <v>60</v>
      </c>
      <c r="C14" s="158"/>
      <c r="D14" s="159" t="s">
        <v>208</v>
      </c>
      <c r="E14" s="160"/>
      <c r="F14" s="106">
        <v>2</v>
      </c>
      <c r="G14" s="161">
        <f t="shared" si="1"/>
        <v>16</v>
      </c>
      <c r="H14" s="161">
        <v>2</v>
      </c>
      <c r="I14" s="161">
        <v>3</v>
      </c>
      <c r="J14" s="161">
        <v>4</v>
      </c>
      <c r="K14" s="161">
        <v>1</v>
      </c>
      <c r="L14" s="161">
        <v>4</v>
      </c>
      <c r="M14" s="161">
        <v>2</v>
      </c>
      <c r="O14" s="36" t="s">
        <v>774</v>
      </c>
      <c r="P14" s="36">
        <f t="shared" si="2"/>
        <v>16</v>
      </c>
      <c r="Q14" s="36">
        <f t="shared" si="0"/>
        <v>0</v>
      </c>
      <c r="R14" s="36">
        <f t="shared" si="0"/>
        <v>0</v>
      </c>
      <c r="S14" s="36">
        <f t="shared" si="0"/>
        <v>0</v>
      </c>
      <c r="T14" s="36">
        <f t="shared" si="0"/>
        <v>0</v>
      </c>
      <c r="U14" s="36">
        <f t="shared" si="0"/>
        <v>0</v>
      </c>
      <c r="V14" s="36">
        <f t="shared" si="0"/>
        <v>0</v>
      </c>
    </row>
    <row r="15" spans="1:22" ht="14" customHeight="1" x14ac:dyDescent="0.4">
      <c r="A15" s="505"/>
      <c r="B15" s="105">
        <v>68</v>
      </c>
      <c r="C15" s="158"/>
      <c r="D15" s="159" t="s">
        <v>195</v>
      </c>
      <c r="E15" s="160"/>
      <c r="F15" s="106">
        <v>2</v>
      </c>
      <c r="G15" s="161">
        <f t="shared" si="1"/>
        <v>16</v>
      </c>
      <c r="H15" s="161">
        <v>3</v>
      </c>
      <c r="I15" s="161">
        <v>3</v>
      </c>
      <c r="J15" s="161">
        <v>3</v>
      </c>
      <c r="K15" s="161">
        <v>2</v>
      </c>
      <c r="L15" s="161">
        <v>3</v>
      </c>
      <c r="M15" s="161">
        <v>2</v>
      </c>
      <c r="O15" s="36" t="s">
        <v>774</v>
      </c>
      <c r="P15" s="36">
        <f t="shared" si="2"/>
        <v>16</v>
      </c>
      <c r="Q15" s="36">
        <f t="shared" si="0"/>
        <v>0</v>
      </c>
      <c r="R15" s="36">
        <f t="shared" si="0"/>
        <v>0</v>
      </c>
      <c r="S15" s="36">
        <f t="shared" si="0"/>
        <v>0</v>
      </c>
      <c r="T15" s="36">
        <f t="shared" si="0"/>
        <v>0</v>
      </c>
      <c r="U15" s="36">
        <f t="shared" si="0"/>
        <v>0</v>
      </c>
      <c r="V15" s="36">
        <f t="shared" si="0"/>
        <v>0</v>
      </c>
    </row>
    <row r="16" spans="1:22" ht="14" customHeight="1" x14ac:dyDescent="0.4">
      <c r="A16" s="505"/>
      <c r="B16" s="105">
        <v>80</v>
      </c>
      <c r="C16" s="158"/>
      <c r="D16" s="159" t="s">
        <v>333</v>
      </c>
      <c r="E16" s="160"/>
      <c r="F16" s="106">
        <v>1</v>
      </c>
      <c r="G16" s="161">
        <f t="shared" si="1"/>
        <v>5</v>
      </c>
      <c r="H16" s="161">
        <v>0</v>
      </c>
      <c r="I16" s="161">
        <v>0</v>
      </c>
      <c r="J16" s="161">
        <v>1</v>
      </c>
      <c r="K16" s="161">
        <v>0</v>
      </c>
      <c r="L16" s="161">
        <v>2</v>
      </c>
      <c r="M16" s="161">
        <v>2</v>
      </c>
      <c r="O16" s="36" t="s">
        <v>774</v>
      </c>
      <c r="P16" s="36">
        <f t="shared" si="2"/>
        <v>5</v>
      </c>
      <c r="Q16" s="36">
        <f t="shared" si="0"/>
        <v>0</v>
      </c>
      <c r="R16" s="36">
        <f t="shared" si="0"/>
        <v>0</v>
      </c>
      <c r="S16" s="36">
        <f t="shared" si="0"/>
        <v>0</v>
      </c>
      <c r="T16" s="36">
        <f t="shared" si="0"/>
        <v>0</v>
      </c>
      <c r="U16" s="36">
        <f t="shared" si="0"/>
        <v>0</v>
      </c>
      <c r="V16" s="36">
        <f t="shared" si="0"/>
        <v>0</v>
      </c>
    </row>
    <row r="17" spans="1:22" ht="14" customHeight="1" x14ac:dyDescent="0.4">
      <c r="A17" s="505"/>
      <c r="B17" s="105">
        <v>81</v>
      </c>
      <c r="C17" s="158"/>
      <c r="D17" s="159" t="s">
        <v>277</v>
      </c>
      <c r="E17" s="160"/>
      <c r="F17" s="106">
        <v>2</v>
      </c>
      <c r="G17" s="161">
        <f t="shared" si="1"/>
        <v>10</v>
      </c>
      <c r="H17" s="161">
        <v>0</v>
      </c>
      <c r="I17" s="161">
        <v>2</v>
      </c>
      <c r="J17" s="161">
        <v>1</v>
      </c>
      <c r="K17" s="161">
        <v>1</v>
      </c>
      <c r="L17" s="161">
        <v>3</v>
      </c>
      <c r="M17" s="161">
        <v>3</v>
      </c>
      <c r="O17" s="36" t="s">
        <v>774</v>
      </c>
      <c r="P17" s="36">
        <f t="shared" si="2"/>
        <v>10</v>
      </c>
      <c r="Q17" s="36">
        <f t="shared" si="0"/>
        <v>0</v>
      </c>
      <c r="R17" s="36">
        <f t="shared" si="0"/>
        <v>0</v>
      </c>
      <c r="S17" s="36">
        <f t="shared" si="0"/>
        <v>0</v>
      </c>
      <c r="T17" s="36">
        <f t="shared" si="0"/>
        <v>0</v>
      </c>
      <c r="U17" s="36">
        <f t="shared" si="0"/>
        <v>0</v>
      </c>
      <c r="V17" s="36">
        <f t="shared" si="0"/>
        <v>0</v>
      </c>
    </row>
    <row r="18" spans="1:22" ht="14" customHeight="1" x14ac:dyDescent="0.4">
      <c r="A18" s="505"/>
      <c r="B18" s="105">
        <v>85</v>
      </c>
      <c r="C18" s="158"/>
      <c r="D18" s="159" t="s">
        <v>300</v>
      </c>
      <c r="E18" s="160"/>
      <c r="F18" s="106">
        <v>2</v>
      </c>
      <c r="G18" s="161">
        <f t="shared" si="1"/>
        <v>10</v>
      </c>
      <c r="H18" s="161">
        <v>1</v>
      </c>
      <c r="I18" s="161">
        <v>5</v>
      </c>
      <c r="J18" s="161">
        <v>1</v>
      </c>
      <c r="K18" s="161">
        <v>1</v>
      </c>
      <c r="L18" s="161">
        <v>1</v>
      </c>
      <c r="M18" s="161">
        <v>1</v>
      </c>
      <c r="O18" s="36" t="s">
        <v>774</v>
      </c>
      <c r="P18" s="36">
        <f t="shared" si="2"/>
        <v>10</v>
      </c>
      <c r="Q18" s="36">
        <f t="shared" si="0"/>
        <v>0</v>
      </c>
      <c r="R18" s="36">
        <f t="shared" si="0"/>
        <v>0</v>
      </c>
      <c r="S18" s="36">
        <f t="shared" si="0"/>
        <v>0</v>
      </c>
      <c r="T18" s="36">
        <f t="shared" si="0"/>
        <v>0</v>
      </c>
      <c r="U18" s="36">
        <f t="shared" si="0"/>
        <v>0</v>
      </c>
      <c r="V18" s="36">
        <f t="shared" si="0"/>
        <v>0</v>
      </c>
    </row>
    <row r="19" spans="1:22" ht="14" customHeight="1" x14ac:dyDescent="0.4">
      <c r="A19" s="505"/>
      <c r="B19" s="105">
        <v>90</v>
      </c>
      <c r="C19" s="158"/>
      <c r="D19" s="159" t="s">
        <v>200</v>
      </c>
      <c r="E19" s="160"/>
      <c r="F19" s="106">
        <v>2</v>
      </c>
      <c r="G19" s="161">
        <f t="shared" si="1"/>
        <v>12</v>
      </c>
      <c r="H19" s="161">
        <v>1</v>
      </c>
      <c r="I19" s="161">
        <v>2</v>
      </c>
      <c r="J19" s="161">
        <v>2</v>
      </c>
      <c r="K19" s="161">
        <v>1</v>
      </c>
      <c r="L19" s="161">
        <v>3</v>
      </c>
      <c r="M19" s="161">
        <v>3</v>
      </c>
      <c r="O19" s="36" t="s">
        <v>774</v>
      </c>
      <c r="P19" s="36">
        <f t="shared" si="2"/>
        <v>12</v>
      </c>
      <c r="Q19" s="36">
        <f t="shared" si="0"/>
        <v>0</v>
      </c>
      <c r="R19" s="36">
        <f t="shared" si="0"/>
        <v>0</v>
      </c>
      <c r="S19" s="36">
        <f t="shared" si="0"/>
        <v>0</v>
      </c>
      <c r="T19" s="36">
        <f t="shared" si="0"/>
        <v>0</v>
      </c>
      <c r="U19" s="36">
        <f t="shared" si="0"/>
        <v>0</v>
      </c>
      <c r="V19" s="36">
        <f t="shared" si="0"/>
        <v>0</v>
      </c>
    </row>
    <row r="20" spans="1:22" ht="14" customHeight="1" x14ac:dyDescent="0.4">
      <c r="A20" s="505"/>
      <c r="B20" s="105">
        <v>91</v>
      </c>
      <c r="C20" s="158"/>
      <c r="D20" s="159" t="s">
        <v>270</v>
      </c>
      <c r="E20" s="160"/>
      <c r="F20" s="106">
        <v>2</v>
      </c>
      <c r="G20" s="161">
        <f t="shared" si="1"/>
        <v>13</v>
      </c>
      <c r="H20" s="161">
        <v>3</v>
      </c>
      <c r="I20" s="161">
        <v>2</v>
      </c>
      <c r="J20" s="161">
        <v>2</v>
      </c>
      <c r="K20" s="161">
        <v>1</v>
      </c>
      <c r="L20" s="161">
        <v>2</v>
      </c>
      <c r="M20" s="161">
        <v>3</v>
      </c>
      <c r="O20" s="36" t="s">
        <v>774</v>
      </c>
      <c r="P20" s="36">
        <f t="shared" si="2"/>
        <v>13</v>
      </c>
      <c r="Q20" s="36">
        <f t="shared" si="0"/>
        <v>0</v>
      </c>
      <c r="R20" s="36">
        <f t="shared" si="0"/>
        <v>0</v>
      </c>
      <c r="S20" s="36">
        <f t="shared" si="0"/>
        <v>0</v>
      </c>
      <c r="T20" s="36">
        <f t="shared" si="0"/>
        <v>0</v>
      </c>
      <c r="U20" s="36">
        <f t="shared" si="0"/>
        <v>0</v>
      </c>
      <c r="V20" s="36">
        <f t="shared" si="0"/>
        <v>0</v>
      </c>
    </row>
    <row r="21" spans="1:22" ht="14" customHeight="1" x14ac:dyDescent="0.4">
      <c r="A21" s="505"/>
      <c r="B21" s="105">
        <v>102</v>
      </c>
      <c r="C21" s="158"/>
      <c r="D21" s="159" t="s">
        <v>230</v>
      </c>
      <c r="E21" s="160"/>
      <c r="F21" s="106">
        <v>3</v>
      </c>
      <c r="G21" s="161">
        <f t="shared" si="1"/>
        <v>20</v>
      </c>
      <c r="H21" s="161">
        <v>5</v>
      </c>
      <c r="I21" s="161">
        <v>3</v>
      </c>
      <c r="J21" s="161">
        <v>5</v>
      </c>
      <c r="K21" s="161">
        <v>2</v>
      </c>
      <c r="L21" s="161">
        <v>2</v>
      </c>
      <c r="M21" s="161">
        <v>3</v>
      </c>
      <c r="O21" s="36" t="s">
        <v>774</v>
      </c>
      <c r="P21" s="36">
        <f t="shared" si="2"/>
        <v>20</v>
      </c>
      <c r="Q21" s="36">
        <f t="shared" si="0"/>
        <v>0</v>
      </c>
      <c r="R21" s="36">
        <f t="shared" si="0"/>
        <v>0</v>
      </c>
      <c r="S21" s="36">
        <f t="shared" si="0"/>
        <v>0</v>
      </c>
      <c r="T21" s="36">
        <f t="shared" si="0"/>
        <v>0</v>
      </c>
      <c r="U21" s="36">
        <f t="shared" si="0"/>
        <v>0</v>
      </c>
      <c r="V21" s="36">
        <f t="shared" si="0"/>
        <v>0</v>
      </c>
    </row>
    <row r="22" spans="1:22" ht="14" customHeight="1" x14ac:dyDescent="0.4">
      <c r="A22" s="505"/>
      <c r="B22" s="105">
        <v>106</v>
      </c>
      <c r="C22" s="158"/>
      <c r="D22" s="159" t="s">
        <v>242</v>
      </c>
      <c r="E22" s="160"/>
      <c r="F22" s="106">
        <v>3</v>
      </c>
      <c r="G22" s="161">
        <f t="shared" si="1"/>
        <v>16</v>
      </c>
      <c r="H22" s="161">
        <v>1</v>
      </c>
      <c r="I22" s="161">
        <v>2</v>
      </c>
      <c r="J22" s="161">
        <v>3</v>
      </c>
      <c r="K22" s="161">
        <v>7</v>
      </c>
      <c r="L22" s="161">
        <v>1</v>
      </c>
      <c r="M22" s="161">
        <v>2</v>
      </c>
      <c r="O22" s="36" t="s">
        <v>774</v>
      </c>
      <c r="P22" s="36">
        <f t="shared" si="2"/>
        <v>16</v>
      </c>
      <c r="Q22" s="36">
        <f t="shared" si="0"/>
        <v>0</v>
      </c>
      <c r="R22" s="36">
        <f t="shared" si="0"/>
        <v>0</v>
      </c>
      <c r="S22" s="36">
        <f t="shared" si="0"/>
        <v>0</v>
      </c>
      <c r="T22" s="36">
        <f t="shared" si="0"/>
        <v>0</v>
      </c>
      <c r="U22" s="36">
        <f t="shared" si="0"/>
        <v>0</v>
      </c>
      <c r="V22" s="36">
        <f t="shared" si="0"/>
        <v>0</v>
      </c>
    </row>
    <row r="23" spans="1:22" ht="14" customHeight="1" x14ac:dyDescent="0.4">
      <c r="A23" s="505"/>
      <c r="B23" s="105">
        <v>110</v>
      </c>
      <c r="C23" s="158"/>
      <c r="D23" s="159" t="s">
        <v>216</v>
      </c>
      <c r="E23" s="160"/>
      <c r="F23" s="106">
        <v>2</v>
      </c>
      <c r="G23" s="161">
        <f t="shared" si="1"/>
        <v>13</v>
      </c>
      <c r="H23" s="161">
        <v>2</v>
      </c>
      <c r="I23" s="161">
        <v>2</v>
      </c>
      <c r="J23" s="161">
        <v>3</v>
      </c>
      <c r="K23" s="161">
        <v>3</v>
      </c>
      <c r="L23" s="161">
        <v>3</v>
      </c>
      <c r="M23" s="161">
        <v>0</v>
      </c>
      <c r="O23" s="36" t="s">
        <v>774</v>
      </c>
      <c r="P23" s="36">
        <f t="shared" si="2"/>
        <v>13</v>
      </c>
      <c r="Q23" s="36">
        <f t="shared" si="2"/>
        <v>0</v>
      </c>
      <c r="R23" s="36">
        <f t="shared" si="2"/>
        <v>0</v>
      </c>
      <c r="S23" s="36">
        <f t="shared" si="2"/>
        <v>0</v>
      </c>
      <c r="T23" s="36">
        <f t="shared" si="2"/>
        <v>0</v>
      </c>
      <c r="U23" s="36">
        <f t="shared" si="2"/>
        <v>0</v>
      </c>
      <c r="V23" s="36">
        <f t="shared" si="2"/>
        <v>0</v>
      </c>
    </row>
    <row r="24" spans="1:22" ht="14" customHeight="1" x14ac:dyDescent="0.4">
      <c r="A24" s="505"/>
      <c r="B24" s="105">
        <v>122</v>
      </c>
      <c r="C24" s="158"/>
      <c r="D24" s="159" t="s">
        <v>211</v>
      </c>
      <c r="E24" s="160"/>
      <c r="F24" s="106">
        <v>3</v>
      </c>
      <c r="G24" s="161">
        <f t="shared" si="1"/>
        <v>18</v>
      </c>
      <c r="H24" s="161">
        <v>5</v>
      </c>
      <c r="I24" s="161">
        <v>5</v>
      </c>
      <c r="J24" s="161">
        <v>3</v>
      </c>
      <c r="K24" s="161">
        <v>2</v>
      </c>
      <c r="L24" s="161">
        <v>2</v>
      </c>
      <c r="M24" s="161">
        <v>1</v>
      </c>
      <c r="O24" s="36" t="s">
        <v>774</v>
      </c>
      <c r="P24" s="36">
        <f t="shared" si="2"/>
        <v>18</v>
      </c>
      <c r="Q24" s="36">
        <f t="shared" si="2"/>
        <v>0</v>
      </c>
      <c r="R24" s="36">
        <f t="shared" si="2"/>
        <v>0</v>
      </c>
      <c r="S24" s="36">
        <f t="shared" si="2"/>
        <v>0</v>
      </c>
      <c r="T24" s="36">
        <f t="shared" si="2"/>
        <v>0</v>
      </c>
      <c r="U24" s="36">
        <f t="shared" si="2"/>
        <v>0</v>
      </c>
      <c r="V24" s="36">
        <f t="shared" si="2"/>
        <v>0</v>
      </c>
    </row>
    <row r="25" spans="1:22" ht="14" customHeight="1" x14ac:dyDescent="0.4">
      <c r="A25" s="505"/>
      <c r="B25" s="105">
        <v>123</v>
      </c>
      <c r="C25" s="158"/>
      <c r="D25" s="159" t="s">
        <v>269</v>
      </c>
      <c r="E25" s="160"/>
      <c r="F25" s="106">
        <v>2</v>
      </c>
      <c r="G25" s="161">
        <f t="shared" si="1"/>
        <v>14</v>
      </c>
      <c r="H25" s="161">
        <v>4</v>
      </c>
      <c r="I25" s="161">
        <v>2</v>
      </c>
      <c r="J25" s="161">
        <v>1</v>
      </c>
      <c r="K25" s="161">
        <v>4</v>
      </c>
      <c r="L25" s="161">
        <v>1</v>
      </c>
      <c r="M25" s="161">
        <v>2</v>
      </c>
      <c r="O25" s="36" t="s">
        <v>774</v>
      </c>
      <c r="P25" s="36">
        <f t="shared" si="2"/>
        <v>14</v>
      </c>
      <c r="Q25" s="36">
        <f t="shared" si="2"/>
        <v>0</v>
      </c>
      <c r="R25" s="36">
        <f t="shared" si="2"/>
        <v>0</v>
      </c>
      <c r="S25" s="36">
        <f t="shared" si="2"/>
        <v>0</v>
      </c>
      <c r="T25" s="36">
        <f t="shared" si="2"/>
        <v>0</v>
      </c>
      <c r="U25" s="36">
        <f t="shared" si="2"/>
        <v>0</v>
      </c>
      <c r="V25" s="36">
        <f t="shared" si="2"/>
        <v>0</v>
      </c>
    </row>
    <row r="26" spans="1:22" ht="14" customHeight="1" x14ac:dyDescent="0.4">
      <c r="A26" s="505"/>
      <c r="B26" s="105">
        <v>129</v>
      </c>
      <c r="C26" s="158"/>
      <c r="D26" s="159" t="s">
        <v>317</v>
      </c>
      <c r="E26" s="160"/>
      <c r="F26" s="106">
        <v>2</v>
      </c>
      <c r="G26" s="161">
        <f t="shared" si="1"/>
        <v>13</v>
      </c>
      <c r="H26" s="161">
        <v>6</v>
      </c>
      <c r="I26" s="161">
        <v>2</v>
      </c>
      <c r="J26" s="161">
        <v>1</v>
      </c>
      <c r="K26" s="161">
        <v>1</v>
      </c>
      <c r="L26" s="161">
        <v>3</v>
      </c>
      <c r="M26" s="161">
        <v>0</v>
      </c>
      <c r="O26" s="36" t="s">
        <v>774</v>
      </c>
      <c r="P26" s="36">
        <f t="shared" si="2"/>
        <v>13</v>
      </c>
      <c r="Q26" s="36">
        <f t="shared" si="2"/>
        <v>0</v>
      </c>
      <c r="R26" s="36">
        <f t="shared" si="2"/>
        <v>0</v>
      </c>
      <c r="S26" s="36">
        <f t="shared" si="2"/>
        <v>0</v>
      </c>
      <c r="T26" s="36">
        <f t="shared" si="2"/>
        <v>0</v>
      </c>
      <c r="U26" s="36">
        <f t="shared" si="2"/>
        <v>0</v>
      </c>
      <c r="V26" s="36">
        <f t="shared" si="2"/>
        <v>0</v>
      </c>
    </row>
    <row r="27" spans="1:22" ht="14" customHeight="1" x14ac:dyDescent="0.4">
      <c r="A27" s="505"/>
      <c r="B27" s="105">
        <v>132</v>
      </c>
      <c r="C27" s="158"/>
      <c r="D27" s="159" t="s">
        <v>206</v>
      </c>
      <c r="E27" s="160"/>
      <c r="F27" s="106">
        <v>3</v>
      </c>
      <c r="G27" s="161">
        <f t="shared" si="1"/>
        <v>24</v>
      </c>
      <c r="H27" s="161">
        <v>3</v>
      </c>
      <c r="I27" s="161">
        <v>5</v>
      </c>
      <c r="J27" s="161">
        <v>4</v>
      </c>
      <c r="K27" s="161">
        <v>4</v>
      </c>
      <c r="L27" s="161">
        <v>2</v>
      </c>
      <c r="M27" s="161">
        <v>6</v>
      </c>
      <c r="O27" s="36" t="s">
        <v>774</v>
      </c>
      <c r="P27" s="36">
        <f t="shared" si="2"/>
        <v>24</v>
      </c>
      <c r="Q27" s="36">
        <f t="shared" si="2"/>
        <v>0</v>
      </c>
      <c r="R27" s="36">
        <f t="shared" si="2"/>
        <v>0</v>
      </c>
      <c r="S27" s="36">
        <f t="shared" si="2"/>
        <v>0</v>
      </c>
      <c r="T27" s="36">
        <f t="shared" si="2"/>
        <v>0</v>
      </c>
      <c r="U27" s="36">
        <f t="shared" si="2"/>
        <v>0</v>
      </c>
      <c r="V27" s="36">
        <f t="shared" si="2"/>
        <v>0</v>
      </c>
    </row>
    <row r="28" spans="1:22" ht="14" customHeight="1" x14ac:dyDescent="0.4">
      <c r="A28" s="505"/>
      <c r="B28" s="105">
        <v>136</v>
      </c>
      <c r="C28" s="158"/>
      <c r="D28" s="159" t="s">
        <v>301</v>
      </c>
      <c r="E28" s="160"/>
      <c r="F28" s="106">
        <v>2</v>
      </c>
      <c r="G28" s="161">
        <f t="shared" si="1"/>
        <v>13</v>
      </c>
      <c r="H28" s="161">
        <v>4</v>
      </c>
      <c r="I28" s="161">
        <v>1</v>
      </c>
      <c r="J28" s="161">
        <v>2</v>
      </c>
      <c r="K28" s="161">
        <v>0</v>
      </c>
      <c r="L28" s="161">
        <v>0</v>
      </c>
      <c r="M28" s="161">
        <v>6</v>
      </c>
      <c r="O28" s="36" t="s">
        <v>774</v>
      </c>
      <c r="P28" s="36">
        <f t="shared" si="2"/>
        <v>13</v>
      </c>
      <c r="Q28" s="36">
        <f t="shared" si="2"/>
        <v>0</v>
      </c>
      <c r="R28" s="36">
        <f t="shared" si="2"/>
        <v>0</v>
      </c>
      <c r="S28" s="36">
        <f t="shared" si="2"/>
        <v>0</v>
      </c>
      <c r="T28" s="36">
        <f t="shared" si="2"/>
        <v>0</v>
      </c>
      <c r="U28" s="36">
        <f t="shared" si="2"/>
        <v>0</v>
      </c>
      <c r="V28" s="36">
        <f t="shared" si="2"/>
        <v>0</v>
      </c>
    </row>
    <row r="29" spans="1:22" ht="14" customHeight="1" x14ac:dyDescent="0.4">
      <c r="A29" s="505"/>
      <c r="B29" s="105">
        <v>137</v>
      </c>
      <c r="C29" s="158"/>
      <c r="D29" s="159" t="s">
        <v>312</v>
      </c>
      <c r="E29" s="160"/>
      <c r="F29" s="106">
        <v>2</v>
      </c>
      <c r="G29" s="161">
        <f t="shared" si="1"/>
        <v>9</v>
      </c>
      <c r="H29" s="161">
        <v>2</v>
      </c>
      <c r="I29" s="161">
        <v>3</v>
      </c>
      <c r="J29" s="161">
        <v>1</v>
      </c>
      <c r="K29" s="161">
        <v>1</v>
      </c>
      <c r="L29" s="161">
        <v>1</v>
      </c>
      <c r="M29" s="161">
        <v>1</v>
      </c>
      <c r="O29" s="36" t="s">
        <v>774</v>
      </c>
      <c r="P29" s="36">
        <f t="shared" si="2"/>
        <v>9</v>
      </c>
      <c r="Q29" s="36">
        <f t="shared" si="2"/>
        <v>0</v>
      </c>
      <c r="R29" s="36">
        <f t="shared" si="2"/>
        <v>0</v>
      </c>
      <c r="S29" s="36">
        <f t="shared" si="2"/>
        <v>0</v>
      </c>
      <c r="T29" s="36">
        <f t="shared" si="2"/>
        <v>0</v>
      </c>
      <c r="U29" s="36">
        <f t="shared" si="2"/>
        <v>0</v>
      </c>
      <c r="V29" s="36">
        <f t="shared" si="2"/>
        <v>0</v>
      </c>
    </row>
    <row r="30" spans="1:22" ht="14" customHeight="1" x14ac:dyDescent="0.4">
      <c r="A30" s="505"/>
      <c r="B30" s="105">
        <v>142</v>
      </c>
      <c r="C30" s="158"/>
      <c r="D30" s="159" t="s">
        <v>306</v>
      </c>
      <c r="E30" s="160"/>
      <c r="F30" s="106">
        <v>2</v>
      </c>
      <c r="G30" s="161">
        <f t="shared" si="1"/>
        <v>11</v>
      </c>
      <c r="H30" s="161">
        <v>2</v>
      </c>
      <c r="I30" s="161">
        <v>2</v>
      </c>
      <c r="J30" s="161">
        <v>2</v>
      </c>
      <c r="K30" s="161">
        <v>1</v>
      </c>
      <c r="L30" s="161">
        <v>3</v>
      </c>
      <c r="M30" s="161">
        <v>1</v>
      </c>
      <c r="O30" s="36" t="s">
        <v>774</v>
      </c>
      <c r="P30" s="36">
        <f t="shared" si="2"/>
        <v>11</v>
      </c>
      <c r="Q30" s="36">
        <f t="shared" si="2"/>
        <v>0</v>
      </c>
      <c r="R30" s="36">
        <f t="shared" si="2"/>
        <v>0</v>
      </c>
      <c r="S30" s="36">
        <f t="shared" si="2"/>
        <v>0</v>
      </c>
      <c r="T30" s="36">
        <f t="shared" si="2"/>
        <v>0</v>
      </c>
      <c r="U30" s="36">
        <f t="shared" si="2"/>
        <v>0</v>
      </c>
      <c r="V30" s="36">
        <f t="shared" si="2"/>
        <v>0</v>
      </c>
    </row>
    <row r="31" spans="1:22" ht="14" customHeight="1" x14ac:dyDescent="0.4">
      <c r="A31" s="505"/>
      <c r="B31" s="105">
        <v>144</v>
      </c>
      <c r="C31" s="158"/>
      <c r="D31" s="159" t="s">
        <v>188</v>
      </c>
      <c r="E31" s="160"/>
      <c r="F31" s="106">
        <v>3</v>
      </c>
      <c r="G31" s="161">
        <f t="shared" si="1"/>
        <v>19</v>
      </c>
      <c r="H31" s="161">
        <v>3</v>
      </c>
      <c r="I31" s="161">
        <v>5</v>
      </c>
      <c r="J31" s="161">
        <v>6</v>
      </c>
      <c r="K31" s="161">
        <v>1</v>
      </c>
      <c r="L31" s="161">
        <v>2</v>
      </c>
      <c r="M31" s="161">
        <v>2</v>
      </c>
      <c r="O31" s="36" t="s">
        <v>774</v>
      </c>
      <c r="P31" s="36">
        <f t="shared" si="2"/>
        <v>19</v>
      </c>
      <c r="Q31" s="36">
        <f t="shared" si="2"/>
        <v>0</v>
      </c>
      <c r="R31" s="36">
        <f t="shared" si="2"/>
        <v>0</v>
      </c>
      <c r="S31" s="36">
        <f t="shared" si="2"/>
        <v>0</v>
      </c>
      <c r="T31" s="36">
        <f t="shared" si="2"/>
        <v>0</v>
      </c>
      <c r="U31" s="36">
        <f t="shared" si="2"/>
        <v>0</v>
      </c>
      <c r="V31" s="36">
        <f t="shared" si="2"/>
        <v>0</v>
      </c>
    </row>
    <row r="32" spans="1:22" ht="14" customHeight="1" x14ac:dyDescent="0.4">
      <c r="A32" s="505"/>
      <c r="B32" s="105">
        <v>146</v>
      </c>
      <c r="C32" s="158"/>
      <c r="D32" s="159" t="s">
        <v>219</v>
      </c>
      <c r="E32" s="160"/>
      <c r="F32" s="106">
        <v>3</v>
      </c>
      <c r="G32" s="161">
        <f t="shared" si="1"/>
        <v>21</v>
      </c>
      <c r="H32" s="161">
        <v>4</v>
      </c>
      <c r="I32" s="161">
        <v>1</v>
      </c>
      <c r="J32" s="161">
        <v>8</v>
      </c>
      <c r="K32" s="161">
        <v>4</v>
      </c>
      <c r="L32" s="161">
        <v>3</v>
      </c>
      <c r="M32" s="161">
        <v>1</v>
      </c>
      <c r="O32" s="36" t="s">
        <v>774</v>
      </c>
      <c r="P32" s="36">
        <f t="shared" si="2"/>
        <v>21</v>
      </c>
      <c r="Q32" s="36">
        <f t="shared" si="2"/>
        <v>0</v>
      </c>
      <c r="R32" s="36">
        <f t="shared" si="2"/>
        <v>0</v>
      </c>
      <c r="S32" s="36">
        <f t="shared" si="2"/>
        <v>0</v>
      </c>
      <c r="T32" s="36">
        <f t="shared" si="2"/>
        <v>0</v>
      </c>
      <c r="U32" s="36">
        <f t="shared" si="2"/>
        <v>0</v>
      </c>
      <c r="V32" s="36">
        <f t="shared" si="2"/>
        <v>0</v>
      </c>
    </row>
    <row r="33" spans="1:22" ht="14" customHeight="1" x14ac:dyDescent="0.4">
      <c r="A33" s="492"/>
      <c r="B33" s="105">
        <v>149</v>
      </c>
      <c r="C33" s="158"/>
      <c r="D33" s="159" t="s">
        <v>217</v>
      </c>
      <c r="E33" s="160"/>
      <c r="F33" s="106">
        <v>2</v>
      </c>
      <c r="G33" s="161">
        <f t="shared" si="1"/>
        <v>15</v>
      </c>
      <c r="H33" s="161">
        <v>4</v>
      </c>
      <c r="I33" s="161">
        <v>2</v>
      </c>
      <c r="J33" s="161">
        <v>1</v>
      </c>
      <c r="K33" s="161">
        <v>4</v>
      </c>
      <c r="L33" s="161">
        <v>2</v>
      </c>
      <c r="M33" s="161">
        <v>2</v>
      </c>
      <c r="O33" s="36" t="s">
        <v>774</v>
      </c>
      <c r="P33" s="36">
        <f t="shared" si="2"/>
        <v>15</v>
      </c>
      <c r="Q33" s="36">
        <f t="shared" si="2"/>
        <v>0</v>
      </c>
      <c r="R33" s="36">
        <f t="shared" si="2"/>
        <v>0</v>
      </c>
      <c r="S33" s="36">
        <f t="shared" si="2"/>
        <v>0</v>
      </c>
      <c r="T33" s="36">
        <f t="shared" si="2"/>
        <v>0</v>
      </c>
      <c r="U33" s="36">
        <f t="shared" si="2"/>
        <v>0</v>
      </c>
      <c r="V33" s="36">
        <f t="shared" si="2"/>
        <v>0</v>
      </c>
    </row>
    <row r="34" spans="1:22" ht="11.1" customHeight="1" x14ac:dyDescent="0.4">
      <c r="A34" s="121"/>
      <c r="B34" s="121"/>
      <c r="D34" s="162"/>
      <c r="F34" s="163"/>
      <c r="G34" s="164"/>
      <c r="H34" s="164"/>
      <c r="I34" s="164"/>
      <c r="J34" s="164"/>
      <c r="K34" s="164"/>
      <c r="L34" s="164"/>
      <c r="M34" s="164"/>
    </row>
    <row r="35" spans="1:22" ht="10.95" x14ac:dyDescent="0.4">
      <c r="M35" s="104" t="s">
        <v>782</v>
      </c>
    </row>
    <row r="36" spans="1:22" ht="14" customHeight="1" x14ac:dyDescent="0.4">
      <c r="A36" s="478" t="s">
        <v>763</v>
      </c>
      <c r="B36" s="488" t="s">
        <v>764</v>
      </c>
      <c r="C36" s="486" t="s">
        <v>765</v>
      </c>
      <c r="D36" s="506"/>
      <c r="E36" s="487"/>
      <c r="F36" s="478" t="s">
        <v>147</v>
      </c>
      <c r="G36" s="478" t="s">
        <v>766</v>
      </c>
      <c r="H36" s="478"/>
      <c r="I36" s="478"/>
      <c r="J36" s="478"/>
      <c r="K36" s="478"/>
      <c r="L36" s="478"/>
      <c r="M36" s="478"/>
    </row>
    <row r="37" spans="1:22" ht="14" customHeight="1" x14ac:dyDescent="0.4">
      <c r="A37" s="478"/>
      <c r="B37" s="488"/>
      <c r="C37" s="486"/>
      <c r="D37" s="506"/>
      <c r="E37" s="487"/>
      <c r="F37" s="478"/>
      <c r="G37" s="105" t="s">
        <v>767</v>
      </c>
      <c r="H37" s="105" t="s">
        <v>768</v>
      </c>
      <c r="I37" s="105" t="s">
        <v>769</v>
      </c>
      <c r="J37" s="105" t="s">
        <v>770</v>
      </c>
      <c r="K37" s="105" t="s">
        <v>771</v>
      </c>
      <c r="L37" s="105" t="s">
        <v>772</v>
      </c>
      <c r="M37" s="105" t="s">
        <v>773</v>
      </c>
      <c r="O37" s="36" t="s">
        <v>590</v>
      </c>
      <c r="P37" s="36" t="s">
        <v>774</v>
      </c>
      <c r="Q37" s="36" t="s">
        <v>775</v>
      </c>
      <c r="R37" s="36" t="s">
        <v>776</v>
      </c>
      <c r="S37" s="36" t="s">
        <v>777</v>
      </c>
      <c r="T37" s="36" t="s">
        <v>778</v>
      </c>
      <c r="U37" s="36" t="s">
        <v>779</v>
      </c>
      <c r="V37" s="36" t="s">
        <v>780</v>
      </c>
    </row>
    <row r="38" spans="1:22" ht="14" customHeight="1" x14ac:dyDescent="0.4">
      <c r="A38" s="165" t="s">
        <v>781</v>
      </c>
      <c r="B38" s="105">
        <v>151</v>
      </c>
      <c r="C38" s="158"/>
      <c r="D38" s="159" t="s">
        <v>259</v>
      </c>
      <c r="E38" s="160"/>
      <c r="F38" s="106">
        <v>3</v>
      </c>
      <c r="G38" s="161">
        <f t="shared" si="1"/>
        <v>14</v>
      </c>
      <c r="H38" s="161">
        <v>3</v>
      </c>
      <c r="I38" s="161">
        <v>2</v>
      </c>
      <c r="J38" s="161">
        <v>4</v>
      </c>
      <c r="K38" s="161">
        <v>5</v>
      </c>
      <c r="L38" s="161">
        <v>0</v>
      </c>
      <c r="M38" s="161">
        <v>0</v>
      </c>
      <c r="O38" s="36" t="s">
        <v>774</v>
      </c>
      <c r="P38" s="36">
        <f t="shared" si="2"/>
        <v>14</v>
      </c>
      <c r="Q38" s="36">
        <f t="shared" si="2"/>
        <v>0</v>
      </c>
      <c r="R38" s="36">
        <f t="shared" si="2"/>
        <v>0</v>
      </c>
      <c r="S38" s="36">
        <f t="shared" si="2"/>
        <v>0</v>
      </c>
      <c r="T38" s="36">
        <f t="shared" si="2"/>
        <v>0</v>
      </c>
      <c r="U38" s="36">
        <f t="shared" si="2"/>
        <v>0</v>
      </c>
      <c r="V38" s="36">
        <f t="shared" si="2"/>
        <v>0</v>
      </c>
    </row>
    <row r="39" spans="1:22" ht="14" customHeight="1" x14ac:dyDescent="0.4">
      <c r="A39" s="491" t="s">
        <v>783</v>
      </c>
      <c r="B39" s="105">
        <v>3</v>
      </c>
      <c r="C39" s="158"/>
      <c r="D39" s="159" t="s">
        <v>224</v>
      </c>
      <c r="E39" s="160"/>
      <c r="F39" s="106">
        <v>3</v>
      </c>
      <c r="G39" s="161">
        <f t="shared" si="1"/>
        <v>17</v>
      </c>
      <c r="H39" s="161">
        <v>6</v>
      </c>
      <c r="I39" s="161">
        <v>2</v>
      </c>
      <c r="J39" s="161">
        <v>5</v>
      </c>
      <c r="K39" s="161">
        <v>0</v>
      </c>
      <c r="L39" s="161">
        <v>0</v>
      </c>
      <c r="M39" s="161">
        <v>4</v>
      </c>
      <c r="O39" s="36" t="s">
        <v>775</v>
      </c>
      <c r="P39" s="36">
        <f t="shared" si="2"/>
        <v>0</v>
      </c>
      <c r="Q39" s="36">
        <f t="shared" si="2"/>
        <v>17</v>
      </c>
      <c r="R39" s="36">
        <f t="shared" si="2"/>
        <v>0</v>
      </c>
      <c r="S39" s="36">
        <f t="shared" si="2"/>
        <v>0</v>
      </c>
      <c r="T39" s="36">
        <f t="shared" si="2"/>
        <v>0</v>
      </c>
      <c r="U39" s="36">
        <f t="shared" si="2"/>
        <v>0</v>
      </c>
      <c r="V39" s="36">
        <f t="shared" si="2"/>
        <v>0</v>
      </c>
    </row>
    <row r="40" spans="1:22" ht="14" customHeight="1" x14ac:dyDescent="0.4">
      <c r="A40" s="505"/>
      <c r="B40" s="105">
        <v>11</v>
      </c>
      <c r="C40" s="158"/>
      <c r="D40" s="159" t="s">
        <v>267</v>
      </c>
      <c r="E40" s="160"/>
      <c r="F40" s="106">
        <v>2</v>
      </c>
      <c r="G40" s="161">
        <f t="shared" si="1"/>
        <v>11</v>
      </c>
      <c r="H40" s="161">
        <v>2</v>
      </c>
      <c r="I40" s="161">
        <v>0</v>
      </c>
      <c r="J40" s="161">
        <v>2</v>
      </c>
      <c r="K40" s="161">
        <v>2</v>
      </c>
      <c r="L40" s="161">
        <v>3</v>
      </c>
      <c r="M40" s="161">
        <v>2</v>
      </c>
      <c r="O40" s="36" t="s">
        <v>775</v>
      </c>
      <c r="P40" s="36">
        <f t="shared" si="2"/>
        <v>0</v>
      </c>
      <c r="Q40" s="36">
        <f t="shared" si="2"/>
        <v>11</v>
      </c>
      <c r="R40" s="36">
        <f t="shared" si="2"/>
        <v>0</v>
      </c>
      <c r="S40" s="36">
        <f t="shared" si="2"/>
        <v>0</v>
      </c>
      <c r="T40" s="36">
        <f t="shared" si="2"/>
        <v>0</v>
      </c>
      <c r="U40" s="36">
        <f t="shared" si="2"/>
        <v>0</v>
      </c>
      <c r="V40" s="36">
        <f t="shared" si="2"/>
        <v>0</v>
      </c>
    </row>
    <row r="41" spans="1:22" ht="14" customHeight="1" x14ac:dyDescent="0.4">
      <c r="A41" s="505"/>
      <c r="B41" s="105">
        <v>13</v>
      </c>
      <c r="C41" s="158"/>
      <c r="D41" s="159" t="s">
        <v>326</v>
      </c>
      <c r="E41" s="160"/>
      <c r="F41" s="106">
        <v>1</v>
      </c>
      <c r="G41" s="161">
        <f t="shared" si="1"/>
        <v>5</v>
      </c>
      <c r="H41" s="161">
        <v>0</v>
      </c>
      <c r="I41" s="161">
        <v>1</v>
      </c>
      <c r="J41" s="161">
        <v>1</v>
      </c>
      <c r="K41" s="161">
        <v>2</v>
      </c>
      <c r="L41" s="161">
        <v>0</v>
      </c>
      <c r="M41" s="161">
        <v>1</v>
      </c>
      <c r="O41" s="36" t="s">
        <v>775</v>
      </c>
      <c r="P41" s="36">
        <f t="shared" si="2"/>
        <v>0</v>
      </c>
      <c r="Q41" s="36">
        <f t="shared" si="2"/>
        <v>5</v>
      </c>
      <c r="R41" s="36">
        <f t="shared" si="2"/>
        <v>0</v>
      </c>
      <c r="S41" s="36">
        <f t="shared" si="2"/>
        <v>0</v>
      </c>
      <c r="T41" s="36">
        <f t="shared" si="2"/>
        <v>0</v>
      </c>
      <c r="U41" s="36">
        <f t="shared" si="2"/>
        <v>0</v>
      </c>
      <c r="V41" s="36">
        <f t="shared" si="2"/>
        <v>0</v>
      </c>
    </row>
    <row r="42" spans="1:22" ht="14" customHeight="1" x14ac:dyDescent="0.4">
      <c r="A42" s="505"/>
      <c r="B42" s="105">
        <v>15</v>
      </c>
      <c r="C42" s="158"/>
      <c r="D42" s="159" t="s">
        <v>329</v>
      </c>
      <c r="E42" s="160"/>
      <c r="F42" s="106">
        <v>1</v>
      </c>
      <c r="G42" s="161">
        <f t="shared" si="1"/>
        <v>3</v>
      </c>
      <c r="H42" s="161">
        <v>1</v>
      </c>
      <c r="I42" s="161">
        <v>1</v>
      </c>
      <c r="J42" s="161">
        <v>0</v>
      </c>
      <c r="K42" s="161">
        <v>1</v>
      </c>
      <c r="L42" s="161">
        <v>0</v>
      </c>
      <c r="M42" s="161">
        <v>0</v>
      </c>
      <c r="O42" s="36" t="s">
        <v>775</v>
      </c>
      <c r="P42" s="36">
        <f t="shared" si="2"/>
        <v>0</v>
      </c>
      <c r="Q42" s="36">
        <f t="shared" si="2"/>
        <v>3</v>
      </c>
      <c r="R42" s="36">
        <f t="shared" si="2"/>
        <v>0</v>
      </c>
      <c r="S42" s="36">
        <f t="shared" si="2"/>
        <v>0</v>
      </c>
      <c r="T42" s="36">
        <f t="shared" si="2"/>
        <v>0</v>
      </c>
      <c r="U42" s="36">
        <f t="shared" si="2"/>
        <v>0</v>
      </c>
      <c r="V42" s="36">
        <f t="shared" si="2"/>
        <v>0</v>
      </c>
    </row>
    <row r="43" spans="1:22" ht="14" customHeight="1" x14ac:dyDescent="0.4">
      <c r="A43" s="505"/>
      <c r="B43" s="105">
        <v>18</v>
      </c>
      <c r="C43" s="158"/>
      <c r="D43" s="159" t="s">
        <v>288</v>
      </c>
      <c r="E43" s="160"/>
      <c r="F43" s="106">
        <v>3</v>
      </c>
      <c r="G43" s="161">
        <f t="shared" si="1"/>
        <v>21</v>
      </c>
      <c r="H43" s="161">
        <v>2</v>
      </c>
      <c r="I43" s="161">
        <v>2</v>
      </c>
      <c r="J43" s="161">
        <v>4</v>
      </c>
      <c r="K43" s="161">
        <v>4</v>
      </c>
      <c r="L43" s="161">
        <v>5</v>
      </c>
      <c r="M43" s="161">
        <v>4</v>
      </c>
      <c r="O43" s="36" t="s">
        <v>775</v>
      </c>
      <c r="P43" s="36">
        <f t="shared" si="2"/>
        <v>0</v>
      </c>
      <c r="Q43" s="36">
        <f t="shared" si="2"/>
        <v>21</v>
      </c>
      <c r="R43" s="36">
        <f t="shared" si="2"/>
        <v>0</v>
      </c>
      <c r="S43" s="36">
        <f t="shared" si="2"/>
        <v>0</v>
      </c>
      <c r="T43" s="36">
        <f t="shared" si="2"/>
        <v>0</v>
      </c>
      <c r="U43" s="36">
        <f t="shared" si="2"/>
        <v>0</v>
      </c>
      <c r="V43" s="36">
        <f t="shared" si="2"/>
        <v>0</v>
      </c>
    </row>
    <row r="44" spans="1:22" ht="14" customHeight="1" x14ac:dyDescent="0.4">
      <c r="A44" s="505"/>
      <c r="B44" s="105">
        <v>19</v>
      </c>
      <c r="C44" s="158"/>
      <c r="D44" s="159" t="s">
        <v>323</v>
      </c>
      <c r="E44" s="160"/>
      <c r="F44" s="106">
        <v>1</v>
      </c>
      <c r="G44" s="161">
        <f t="shared" si="1"/>
        <v>5</v>
      </c>
      <c r="H44" s="161">
        <v>1</v>
      </c>
      <c r="I44" s="161">
        <v>1</v>
      </c>
      <c r="J44" s="161">
        <v>1</v>
      </c>
      <c r="K44" s="161">
        <v>0</v>
      </c>
      <c r="L44" s="161">
        <v>2</v>
      </c>
      <c r="M44" s="161">
        <v>0</v>
      </c>
      <c r="O44" s="36" t="s">
        <v>775</v>
      </c>
      <c r="P44" s="36">
        <f t="shared" ref="P44:V75" si="3">SUMIF($O44,P$6,$G44)</f>
        <v>0</v>
      </c>
      <c r="Q44" s="36">
        <f t="shared" si="3"/>
        <v>5</v>
      </c>
      <c r="R44" s="36">
        <f t="shared" si="3"/>
        <v>0</v>
      </c>
      <c r="S44" s="36">
        <f t="shared" si="3"/>
        <v>0</v>
      </c>
      <c r="T44" s="36">
        <f t="shared" si="3"/>
        <v>0</v>
      </c>
      <c r="U44" s="36">
        <f t="shared" si="3"/>
        <v>0</v>
      </c>
      <c r="V44" s="36">
        <f t="shared" si="3"/>
        <v>0</v>
      </c>
    </row>
    <row r="45" spans="1:22" ht="14" customHeight="1" x14ac:dyDescent="0.4">
      <c r="A45" s="505"/>
      <c r="B45" s="105">
        <v>24</v>
      </c>
      <c r="C45" s="158"/>
      <c r="D45" s="159" t="s">
        <v>296</v>
      </c>
      <c r="E45" s="160"/>
      <c r="F45" s="106">
        <v>2</v>
      </c>
      <c r="G45" s="161">
        <f t="shared" si="1"/>
        <v>9</v>
      </c>
      <c r="H45" s="161">
        <v>3</v>
      </c>
      <c r="I45" s="161">
        <v>0</v>
      </c>
      <c r="J45" s="161">
        <v>2</v>
      </c>
      <c r="K45" s="161">
        <v>3</v>
      </c>
      <c r="L45" s="161">
        <v>0</v>
      </c>
      <c r="M45" s="161">
        <v>1</v>
      </c>
      <c r="O45" s="36" t="s">
        <v>775</v>
      </c>
      <c r="P45" s="36">
        <f t="shared" si="3"/>
        <v>0</v>
      </c>
      <c r="Q45" s="36">
        <f t="shared" si="3"/>
        <v>9</v>
      </c>
      <c r="R45" s="36">
        <f t="shared" si="3"/>
        <v>0</v>
      </c>
      <c r="S45" s="36">
        <f t="shared" si="3"/>
        <v>0</v>
      </c>
      <c r="T45" s="36">
        <f t="shared" si="3"/>
        <v>0</v>
      </c>
      <c r="U45" s="36">
        <f t="shared" si="3"/>
        <v>0</v>
      </c>
      <c r="V45" s="36">
        <f t="shared" si="3"/>
        <v>0</v>
      </c>
    </row>
    <row r="46" spans="1:22" ht="14" customHeight="1" x14ac:dyDescent="0.4">
      <c r="A46" s="505"/>
      <c r="B46" s="105">
        <v>27</v>
      </c>
      <c r="C46" s="158"/>
      <c r="D46" s="159" t="s">
        <v>282</v>
      </c>
      <c r="E46" s="160"/>
      <c r="F46" s="106">
        <v>3</v>
      </c>
      <c r="G46" s="161">
        <f t="shared" si="1"/>
        <v>17</v>
      </c>
      <c r="H46" s="161">
        <v>1</v>
      </c>
      <c r="I46" s="161">
        <v>5</v>
      </c>
      <c r="J46" s="161">
        <v>4</v>
      </c>
      <c r="K46" s="161">
        <v>3</v>
      </c>
      <c r="L46" s="161">
        <v>2</v>
      </c>
      <c r="M46" s="161">
        <v>2</v>
      </c>
      <c r="O46" s="36" t="s">
        <v>775</v>
      </c>
      <c r="P46" s="36">
        <f t="shared" si="3"/>
        <v>0</v>
      </c>
      <c r="Q46" s="36">
        <f t="shared" si="3"/>
        <v>17</v>
      </c>
      <c r="R46" s="36">
        <f t="shared" si="3"/>
        <v>0</v>
      </c>
      <c r="S46" s="36">
        <f t="shared" si="3"/>
        <v>0</v>
      </c>
      <c r="T46" s="36">
        <f t="shared" si="3"/>
        <v>0</v>
      </c>
      <c r="U46" s="36">
        <f t="shared" si="3"/>
        <v>0</v>
      </c>
      <c r="V46" s="36">
        <f t="shared" si="3"/>
        <v>0</v>
      </c>
    </row>
    <row r="47" spans="1:22" ht="14" customHeight="1" x14ac:dyDescent="0.4">
      <c r="A47" s="505"/>
      <c r="B47" s="105">
        <v>46</v>
      </c>
      <c r="C47" s="158"/>
      <c r="D47" s="159" t="s">
        <v>256</v>
      </c>
      <c r="E47" s="160"/>
      <c r="F47" s="106">
        <v>3</v>
      </c>
      <c r="G47" s="161">
        <f t="shared" si="1"/>
        <v>21</v>
      </c>
      <c r="H47" s="161">
        <v>2</v>
      </c>
      <c r="I47" s="161">
        <v>2</v>
      </c>
      <c r="J47" s="161">
        <v>5</v>
      </c>
      <c r="K47" s="161">
        <v>3</v>
      </c>
      <c r="L47" s="161">
        <v>6</v>
      </c>
      <c r="M47" s="161">
        <v>3</v>
      </c>
      <c r="O47" s="36" t="s">
        <v>775</v>
      </c>
      <c r="P47" s="36">
        <f t="shared" si="3"/>
        <v>0</v>
      </c>
      <c r="Q47" s="36">
        <f t="shared" si="3"/>
        <v>21</v>
      </c>
      <c r="R47" s="36">
        <f t="shared" si="3"/>
        <v>0</v>
      </c>
      <c r="S47" s="36">
        <f t="shared" si="3"/>
        <v>0</v>
      </c>
      <c r="T47" s="36">
        <f t="shared" si="3"/>
        <v>0</v>
      </c>
      <c r="U47" s="36">
        <f t="shared" si="3"/>
        <v>0</v>
      </c>
      <c r="V47" s="36">
        <f t="shared" si="3"/>
        <v>0</v>
      </c>
    </row>
    <row r="48" spans="1:22" ht="14" customHeight="1" x14ac:dyDescent="0.4">
      <c r="A48" s="505"/>
      <c r="B48" s="105">
        <v>47</v>
      </c>
      <c r="C48" s="158"/>
      <c r="D48" s="159" t="s">
        <v>198</v>
      </c>
      <c r="E48" s="160"/>
      <c r="F48" s="106">
        <v>3</v>
      </c>
      <c r="G48" s="161">
        <f t="shared" si="1"/>
        <v>18</v>
      </c>
      <c r="H48" s="161">
        <v>5</v>
      </c>
      <c r="I48" s="161">
        <v>4</v>
      </c>
      <c r="J48" s="161">
        <v>0</v>
      </c>
      <c r="K48" s="161">
        <v>7</v>
      </c>
      <c r="L48" s="161">
        <v>1</v>
      </c>
      <c r="M48" s="161">
        <v>1</v>
      </c>
      <c r="O48" s="36" t="s">
        <v>775</v>
      </c>
      <c r="P48" s="36">
        <f t="shared" si="3"/>
        <v>0</v>
      </c>
      <c r="Q48" s="36">
        <f t="shared" si="3"/>
        <v>18</v>
      </c>
      <c r="R48" s="36">
        <f t="shared" si="3"/>
        <v>0</v>
      </c>
      <c r="S48" s="36">
        <f t="shared" si="3"/>
        <v>0</v>
      </c>
      <c r="T48" s="36">
        <f t="shared" si="3"/>
        <v>0</v>
      </c>
      <c r="U48" s="36">
        <f t="shared" si="3"/>
        <v>0</v>
      </c>
      <c r="V48" s="36">
        <f t="shared" si="3"/>
        <v>0</v>
      </c>
    </row>
    <row r="49" spans="1:22" ht="14" customHeight="1" x14ac:dyDescent="0.4">
      <c r="A49" s="505"/>
      <c r="B49" s="105">
        <v>48</v>
      </c>
      <c r="C49" s="158"/>
      <c r="D49" s="159" t="s">
        <v>192</v>
      </c>
      <c r="E49" s="160"/>
      <c r="F49" s="106">
        <v>3</v>
      </c>
      <c r="G49" s="161">
        <f t="shared" si="1"/>
        <v>21</v>
      </c>
      <c r="H49" s="161">
        <v>3</v>
      </c>
      <c r="I49" s="161">
        <v>3</v>
      </c>
      <c r="J49" s="161">
        <v>3</v>
      </c>
      <c r="K49" s="161">
        <v>4</v>
      </c>
      <c r="L49" s="161">
        <v>2</v>
      </c>
      <c r="M49" s="161">
        <v>6</v>
      </c>
      <c r="O49" s="36" t="s">
        <v>775</v>
      </c>
      <c r="P49" s="36">
        <f t="shared" si="3"/>
        <v>0</v>
      </c>
      <c r="Q49" s="36">
        <f t="shared" si="3"/>
        <v>21</v>
      </c>
      <c r="R49" s="36">
        <f t="shared" si="3"/>
        <v>0</v>
      </c>
      <c r="S49" s="36">
        <f t="shared" si="3"/>
        <v>0</v>
      </c>
      <c r="T49" s="36">
        <f t="shared" si="3"/>
        <v>0</v>
      </c>
      <c r="U49" s="36">
        <f t="shared" si="3"/>
        <v>0</v>
      </c>
      <c r="V49" s="36">
        <f t="shared" si="3"/>
        <v>0</v>
      </c>
    </row>
    <row r="50" spans="1:22" ht="14" customHeight="1" x14ac:dyDescent="0.4">
      <c r="A50" s="505"/>
      <c r="B50" s="105">
        <v>49</v>
      </c>
      <c r="C50" s="158"/>
      <c r="D50" s="159" t="s">
        <v>257</v>
      </c>
      <c r="E50" s="160"/>
      <c r="F50" s="106">
        <v>2</v>
      </c>
      <c r="G50" s="161">
        <f t="shared" si="1"/>
        <v>14</v>
      </c>
      <c r="H50" s="161">
        <v>4</v>
      </c>
      <c r="I50" s="161">
        <v>3</v>
      </c>
      <c r="J50" s="161">
        <v>4</v>
      </c>
      <c r="K50" s="161">
        <v>1</v>
      </c>
      <c r="L50" s="161">
        <v>0</v>
      </c>
      <c r="M50" s="161">
        <v>2</v>
      </c>
      <c r="O50" s="36" t="s">
        <v>775</v>
      </c>
      <c r="P50" s="36">
        <f t="shared" si="3"/>
        <v>0</v>
      </c>
      <c r="Q50" s="36">
        <f t="shared" si="3"/>
        <v>14</v>
      </c>
      <c r="R50" s="36">
        <f t="shared" si="3"/>
        <v>0</v>
      </c>
      <c r="S50" s="36">
        <f t="shared" si="3"/>
        <v>0</v>
      </c>
      <c r="T50" s="36">
        <f t="shared" si="3"/>
        <v>0</v>
      </c>
      <c r="U50" s="36">
        <f t="shared" si="3"/>
        <v>0</v>
      </c>
      <c r="V50" s="36">
        <f t="shared" si="3"/>
        <v>0</v>
      </c>
    </row>
    <row r="51" spans="1:22" ht="14" customHeight="1" x14ac:dyDescent="0.4">
      <c r="A51" s="505"/>
      <c r="B51" s="105">
        <v>52</v>
      </c>
      <c r="C51" s="158"/>
      <c r="D51" s="159" t="s">
        <v>327</v>
      </c>
      <c r="E51" s="160"/>
      <c r="F51" s="106">
        <v>1</v>
      </c>
      <c r="G51" s="161">
        <f t="shared" si="1"/>
        <v>7</v>
      </c>
      <c r="H51" s="161">
        <v>1</v>
      </c>
      <c r="I51" s="161">
        <v>2</v>
      </c>
      <c r="J51" s="161">
        <v>2</v>
      </c>
      <c r="K51" s="161">
        <v>2</v>
      </c>
      <c r="L51" s="161">
        <v>0</v>
      </c>
      <c r="M51" s="161">
        <v>0</v>
      </c>
      <c r="O51" s="36" t="s">
        <v>775</v>
      </c>
      <c r="P51" s="36">
        <f t="shared" si="3"/>
        <v>0</v>
      </c>
      <c r="Q51" s="36">
        <f t="shared" si="3"/>
        <v>7</v>
      </c>
      <c r="R51" s="36">
        <f t="shared" si="3"/>
        <v>0</v>
      </c>
      <c r="S51" s="36">
        <f t="shared" si="3"/>
        <v>0</v>
      </c>
      <c r="T51" s="36">
        <f t="shared" si="3"/>
        <v>0</v>
      </c>
      <c r="U51" s="36">
        <f t="shared" si="3"/>
        <v>0</v>
      </c>
      <c r="V51" s="36">
        <f t="shared" si="3"/>
        <v>0</v>
      </c>
    </row>
    <row r="52" spans="1:22" ht="14" customHeight="1" x14ac:dyDescent="0.4">
      <c r="A52" s="505"/>
      <c r="B52" s="105">
        <v>53</v>
      </c>
      <c r="C52" s="158"/>
      <c r="D52" s="159" t="s">
        <v>275</v>
      </c>
      <c r="E52" s="160"/>
      <c r="F52" s="106">
        <v>2</v>
      </c>
      <c r="G52" s="161">
        <f t="shared" si="1"/>
        <v>9</v>
      </c>
      <c r="H52" s="161">
        <v>3</v>
      </c>
      <c r="I52" s="161">
        <v>1</v>
      </c>
      <c r="J52" s="161">
        <v>3</v>
      </c>
      <c r="K52" s="161">
        <v>2</v>
      </c>
      <c r="L52" s="161">
        <v>0</v>
      </c>
      <c r="M52" s="161">
        <v>0</v>
      </c>
      <c r="O52" s="36" t="s">
        <v>775</v>
      </c>
      <c r="P52" s="36">
        <f t="shared" si="3"/>
        <v>0</v>
      </c>
      <c r="Q52" s="36">
        <f t="shared" si="3"/>
        <v>9</v>
      </c>
      <c r="R52" s="36">
        <f t="shared" si="3"/>
        <v>0</v>
      </c>
      <c r="S52" s="36">
        <f t="shared" si="3"/>
        <v>0</v>
      </c>
      <c r="T52" s="36">
        <f t="shared" si="3"/>
        <v>0</v>
      </c>
      <c r="U52" s="36">
        <f t="shared" si="3"/>
        <v>0</v>
      </c>
      <c r="V52" s="36">
        <f t="shared" si="3"/>
        <v>0</v>
      </c>
    </row>
    <row r="53" spans="1:22" ht="14" customHeight="1" x14ac:dyDescent="0.4">
      <c r="A53" s="505"/>
      <c r="B53" s="105">
        <v>92</v>
      </c>
      <c r="C53" s="158"/>
      <c r="D53" s="159" t="s">
        <v>308</v>
      </c>
      <c r="E53" s="160"/>
      <c r="F53" s="106">
        <v>2</v>
      </c>
      <c r="G53" s="161">
        <f t="shared" si="1"/>
        <v>9</v>
      </c>
      <c r="H53" s="161">
        <v>0</v>
      </c>
      <c r="I53" s="161">
        <v>3</v>
      </c>
      <c r="J53" s="161">
        <v>1</v>
      </c>
      <c r="K53" s="161">
        <v>1</v>
      </c>
      <c r="L53" s="161">
        <v>1</v>
      </c>
      <c r="M53" s="161">
        <v>3</v>
      </c>
      <c r="O53" s="36" t="s">
        <v>775</v>
      </c>
      <c r="P53" s="36">
        <f t="shared" si="3"/>
        <v>0</v>
      </c>
      <c r="Q53" s="36">
        <f t="shared" si="3"/>
        <v>9</v>
      </c>
      <c r="R53" s="36">
        <f t="shared" si="3"/>
        <v>0</v>
      </c>
      <c r="S53" s="36">
        <f t="shared" si="3"/>
        <v>0</v>
      </c>
      <c r="T53" s="36">
        <f t="shared" si="3"/>
        <v>0</v>
      </c>
      <c r="U53" s="36">
        <f t="shared" si="3"/>
        <v>0</v>
      </c>
      <c r="V53" s="36">
        <f t="shared" si="3"/>
        <v>0</v>
      </c>
    </row>
    <row r="54" spans="1:22" ht="14" customHeight="1" x14ac:dyDescent="0.4">
      <c r="A54" s="505"/>
      <c r="B54" s="105">
        <v>99</v>
      </c>
      <c r="C54" s="158"/>
      <c r="D54" s="159" t="s">
        <v>285</v>
      </c>
      <c r="E54" s="160"/>
      <c r="F54" s="106">
        <v>2</v>
      </c>
      <c r="G54" s="161">
        <f t="shared" si="1"/>
        <v>15</v>
      </c>
      <c r="H54" s="161">
        <v>2</v>
      </c>
      <c r="I54" s="161">
        <v>2</v>
      </c>
      <c r="J54" s="161">
        <v>4</v>
      </c>
      <c r="K54" s="161">
        <v>2</v>
      </c>
      <c r="L54" s="161">
        <v>3</v>
      </c>
      <c r="M54" s="161">
        <v>2</v>
      </c>
      <c r="O54" s="36" t="s">
        <v>775</v>
      </c>
      <c r="P54" s="36">
        <f t="shared" si="3"/>
        <v>0</v>
      </c>
      <c r="Q54" s="36">
        <f t="shared" si="3"/>
        <v>15</v>
      </c>
      <c r="R54" s="36">
        <f t="shared" si="3"/>
        <v>0</v>
      </c>
      <c r="S54" s="36">
        <f t="shared" si="3"/>
        <v>0</v>
      </c>
      <c r="T54" s="36">
        <f t="shared" si="3"/>
        <v>0</v>
      </c>
      <c r="U54" s="36">
        <f t="shared" si="3"/>
        <v>0</v>
      </c>
      <c r="V54" s="36">
        <f t="shared" si="3"/>
        <v>0</v>
      </c>
    </row>
    <row r="55" spans="1:22" ht="14" customHeight="1" x14ac:dyDescent="0.4">
      <c r="A55" s="505"/>
      <c r="B55" s="105">
        <v>120</v>
      </c>
      <c r="C55" s="158"/>
      <c r="D55" s="159" t="s">
        <v>258</v>
      </c>
      <c r="E55" s="160"/>
      <c r="F55" s="106">
        <v>1</v>
      </c>
      <c r="G55" s="161">
        <f t="shared" si="1"/>
        <v>7</v>
      </c>
      <c r="H55" s="161">
        <v>0</v>
      </c>
      <c r="I55" s="161">
        <v>1</v>
      </c>
      <c r="J55" s="161">
        <v>2</v>
      </c>
      <c r="K55" s="161">
        <v>1</v>
      </c>
      <c r="L55" s="161">
        <v>1</v>
      </c>
      <c r="M55" s="161">
        <v>2</v>
      </c>
      <c r="O55" s="36" t="s">
        <v>775</v>
      </c>
      <c r="P55" s="36">
        <f t="shared" si="3"/>
        <v>0</v>
      </c>
      <c r="Q55" s="36">
        <f t="shared" si="3"/>
        <v>7</v>
      </c>
      <c r="R55" s="36">
        <f t="shared" si="3"/>
        <v>0</v>
      </c>
      <c r="S55" s="36">
        <f t="shared" si="3"/>
        <v>0</v>
      </c>
      <c r="T55" s="36">
        <f t="shared" si="3"/>
        <v>0</v>
      </c>
      <c r="U55" s="36">
        <f t="shared" si="3"/>
        <v>0</v>
      </c>
      <c r="V55" s="36">
        <f t="shared" si="3"/>
        <v>0</v>
      </c>
    </row>
    <row r="56" spans="1:22" ht="14" customHeight="1" x14ac:dyDescent="0.4">
      <c r="A56" s="492"/>
      <c r="B56" s="105">
        <v>133</v>
      </c>
      <c r="C56" s="158"/>
      <c r="D56" s="159" t="s">
        <v>310</v>
      </c>
      <c r="E56" s="160"/>
      <c r="F56" s="106">
        <v>2</v>
      </c>
      <c r="G56" s="161">
        <f t="shared" si="1"/>
        <v>9</v>
      </c>
      <c r="H56" s="161">
        <v>0</v>
      </c>
      <c r="I56" s="161">
        <v>1</v>
      </c>
      <c r="J56" s="161">
        <v>3</v>
      </c>
      <c r="K56" s="161">
        <v>1</v>
      </c>
      <c r="L56" s="161">
        <v>2</v>
      </c>
      <c r="M56" s="161">
        <v>2</v>
      </c>
      <c r="O56" s="36" t="s">
        <v>775</v>
      </c>
      <c r="P56" s="36">
        <f t="shared" si="3"/>
        <v>0</v>
      </c>
      <c r="Q56" s="36">
        <f t="shared" si="3"/>
        <v>9</v>
      </c>
      <c r="R56" s="36">
        <f t="shared" si="3"/>
        <v>0</v>
      </c>
      <c r="S56" s="36">
        <f t="shared" si="3"/>
        <v>0</v>
      </c>
      <c r="T56" s="36">
        <f t="shared" si="3"/>
        <v>0</v>
      </c>
      <c r="U56" s="36">
        <f t="shared" si="3"/>
        <v>0</v>
      </c>
      <c r="V56" s="36">
        <f t="shared" si="3"/>
        <v>0</v>
      </c>
    </row>
    <row r="57" spans="1:22" ht="14" customHeight="1" x14ac:dyDescent="0.4">
      <c r="A57" s="491" t="s">
        <v>784</v>
      </c>
      <c r="B57" s="105">
        <v>1</v>
      </c>
      <c r="C57" s="158"/>
      <c r="D57" s="159" t="s">
        <v>236</v>
      </c>
      <c r="E57" s="160"/>
      <c r="F57" s="106">
        <v>2</v>
      </c>
      <c r="G57" s="161">
        <f t="shared" si="1"/>
        <v>9</v>
      </c>
      <c r="H57" s="161">
        <v>3</v>
      </c>
      <c r="I57" s="161">
        <v>0</v>
      </c>
      <c r="J57" s="161">
        <v>3</v>
      </c>
      <c r="K57" s="161">
        <v>1</v>
      </c>
      <c r="L57" s="161">
        <v>0</v>
      </c>
      <c r="M57" s="161">
        <v>2</v>
      </c>
      <c r="O57" s="36" t="s">
        <v>776</v>
      </c>
      <c r="P57" s="36">
        <f t="shared" si="3"/>
        <v>0</v>
      </c>
      <c r="Q57" s="36">
        <f t="shared" si="3"/>
        <v>0</v>
      </c>
      <c r="R57" s="36">
        <f t="shared" si="3"/>
        <v>9</v>
      </c>
      <c r="S57" s="36">
        <f t="shared" si="3"/>
        <v>0</v>
      </c>
      <c r="T57" s="36">
        <f t="shared" si="3"/>
        <v>0</v>
      </c>
      <c r="U57" s="36">
        <f t="shared" si="3"/>
        <v>0</v>
      </c>
      <c r="V57" s="36">
        <f t="shared" si="3"/>
        <v>0</v>
      </c>
    </row>
    <row r="58" spans="1:22" ht="14" customHeight="1" x14ac:dyDescent="0.4">
      <c r="A58" s="505"/>
      <c r="B58" s="105">
        <v>2</v>
      </c>
      <c r="C58" s="158"/>
      <c r="D58" s="159" t="s">
        <v>262</v>
      </c>
      <c r="E58" s="160"/>
      <c r="F58" s="106">
        <v>2</v>
      </c>
      <c r="G58" s="161">
        <f t="shared" si="1"/>
        <v>14</v>
      </c>
      <c r="H58" s="161">
        <v>2</v>
      </c>
      <c r="I58" s="161">
        <v>1</v>
      </c>
      <c r="J58" s="161">
        <v>3</v>
      </c>
      <c r="K58" s="161">
        <v>1</v>
      </c>
      <c r="L58" s="161">
        <v>2</v>
      </c>
      <c r="M58" s="161">
        <v>5</v>
      </c>
      <c r="O58" s="36" t="s">
        <v>776</v>
      </c>
      <c r="P58" s="36">
        <f t="shared" si="3"/>
        <v>0</v>
      </c>
      <c r="Q58" s="36">
        <f t="shared" si="3"/>
        <v>0</v>
      </c>
      <c r="R58" s="36">
        <f t="shared" si="3"/>
        <v>14</v>
      </c>
      <c r="S58" s="36">
        <f t="shared" si="3"/>
        <v>0</v>
      </c>
      <c r="T58" s="36">
        <f t="shared" si="3"/>
        <v>0</v>
      </c>
      <c r="U58" s="36">
        <f t="shared" si="3"/>
        <v>0</v>
      </c>
      <c r="V58" s="36">
        <f t="shared" si="3"/>
        <v>0</v>
      </c>
    </row>
    <row r="59" spans="1:22" ht="14" customHeight="1" x14ac:dyDescent="0.4">
      <c r="A59" s="505"/>
      <c r="B59" s="105">
        <v>8</v>
      </c>
      <c r="C59" s="158"/>
      <c r="D59" s="159" t="s">
        <v>249</v>
      </c>
      <c r="E59" s="160"/>
      <c r="F59" s="106">
        <v>2</v>
      </c>
      <c r="G59" s="161">
        <f t="shared" si="1"/>
        <v>9</v>
      </c>
      <c r="H59" s="161">
        <v>2</v>
      </c>
      <c r="I59" s="161">
        <v>0</v>
      </c>
      <c r="J59" s="161">
        <v>1</v>
      </c>
      <c r="K59" s="161">
        <v>3</v>
      </c>
      <c r="L59" s="161">
        <v>3</v>
      </c>
      <c r="M59" s="161">
        <v>0</v>
      </c>
      <c r="O59" s="36" t="s">
        <v>776</v>
      </c>
      <c r="P59" s="36">
        <f t="shared" si="3"/>
        <v>0</v>
      </c>
      <c r="Q59" s="36">
        <f t="shared" si="3"/>
        <v>0</v>
      </c>
      <c r="R59" s="36">
        <f t="shared" si="3"/>
        <v>9</v>
      </c>
      <c r="S59" s="36">
        <f t="shared" si="3"/>
        <v>0</v>
      </c>
      <c r="T59" s="36">
        <f t="shared" si="3"/>
        <v>0</v>
      </c>
      <c r="U59" s="36">
        <f t="shared" si="3"/>
        <v>0</v>
      </c>
      <c r="V59" s="36">
        <f t="shared" si="3"/>
        <v>0</v>
      </c>
    </row>
    <row r="60" spans="1:22" ht="14" customHeight="1" x14ac:dyDescent="0.4">
      <c r="A60" s="505"/>
      <c r="B60" s="105">
        <v>10</v>
      </c>
      <c r="C60" s="158"/>
      <c r="D60" s="159" t="s">
        <v>297</v>
      </c>
      <c r="E60" s="160"/>
      <c r="F60" s="106">
        <v>1</v>
      </c>
      <c r="G60" s="161">
        <f t="shared" si="1"/>
        <v>3</v>
      </c>
      <c r="H60" s="161">
        <v>0</v>
      </c>
      <c r="I60" s="161">
        <v>0</v>
      </c>
      <c r="J60" s="161">
        <v>1</v>
      </c>
      <c r="K60" s="161">
        <v>1</v>
      </c>
      <c r="L60" s="161">
        <v>0</v>
      </c>
      <c r="M60" s="161">
        <v>1</v>
      </c>
      <c r="O60" s="36" t="s">
        <v>776</v>
      </c>
      <c r="P60" s="36">
        <f t="shared" si="3"/>
        <v>0</v>
      </c>
      <c r="Q60" s="36">
        <f t="shared" si="3"/>
        <v>0</v>
      </c>
      <c r="R60" s="36">
        <f t="shared" si="3"/>
        <v>3</v>
      </c>
      <c r="S60" s="36">
        <f t="shared" si="3"/>
        <v>0</v>
      </c>
      <c r="T60" s="36">
        <f t="shared" si="3"/>
        <v>0</v>
      </c>
      <c r="U60" s="36">
        <f t="shared" si="3"/>
        <v>0</v>
      </c>
      <c r="V60" s="36">
        <f t="shared" si="3"/>
        <v>0</v>
      </c>
    </row>
    <row r="61" spans="1:22" ht="14" customHeight="1" x14ac:dyDescent="0.4">
      <c r="A61" s="505"/>
      <c r="B61" s="105">
        <v>12</v>
      </c>
      <c r="C61" s="158"/>
      <c r="D61" s="159" t="s">
        <v>785</v>
      </c>
      <c r="E61" s="160"/>
      <c r="F61" s="106">
        <v>2</v>
      </c>
      <c r="G61" s="161">
        <f t="shared" si="1"/>
        <v>11</v>
      </c>
      <c r="H61" s="161">
        <v>1</v>
      </c>
      <c r="I61" s="161">
        <v>3</v>
      </c>
      <c r="J61" s="161">
        <v>0</v>
      </c>
      <c r="K61" s="161">
        <v>0</v>
      </c>
      <c r="L61" s="161">
        <v>3</v>
      </c>
      <c r="M61" s="161">
        <v>4</v>
      </c>
      <c r="O61" s="36" t="s">
        <v>776</v>
      </c>
      <c r="P61" s="36">
        <f t="shared" si="3"/>
        <v>0</v>
      </c>
      <c r="Q61" s="36">
        <f t="shared" si="3"/>
        <v>0</v>
      </c>
      <c r="R61" s="36">
        <f t="shared" si="3"/>
        <v>11</v>
      </c>
      <c r="S61" s="36">
        <f t="shared" si="3"/>
        <v>0</v>
      </c>
      <c r="T61" s="36">
        <f t="shared" si="3"/>
        <v>0</v>
      </c>
      <c r="U61" s="36">
        <f t="shared" si="3"/>
        <v>0</v>
      </c>
      <c r="V61" s="36">
        <f t="shared" si="3"/>
        <v>0</v>
      </c>
    </row>
    <row r="62" spans="1:22" ht="14" customHeight="1" x14ac:dyDescent="0.4">
      <c r="A62" s="505"/>
      <c r="B62" s="105">
        <v>21</v>
      </c>
      <c r="C62" s="158"/>
      <c r="D62" s="159" t="s">
        <v>187</v>
      </c>
      <c r="E62" s="160"/>
      <c r="F62" s="106">
        <v>2</v>
      </c>
      <c r="G62" s="161">
        <f t="shared" si="1"/>
        <v>13</v>
      </c>
      <c r="H62" s="161">
        <v>3</v>
      </c>
      <c r="I62" s="161">
        <v>1</v>
      </c>
      <c r="J62" s="161">
        <v>2</v>
      </c>
      <c r="K62" s="161">
        <v>2</v>
      </c>
      <c r="L62" s="161">
        <v>3</v>
      </c>
      <c r="M62" s="161">
        <v>2</v>
      </c>
      <c r="O62" s="36" t="s">
        <v>776</v>
      </c>
      <c r="P62" s="36">
        <f t="shared" si="3"/>
        <v>0</v>
      </c>
      <c r="Q62" s="36">
        <f t="shared" si="3"/>
        <v>0</v>
      </c>
      <c r="R62" s="36">
        <f t="shared" si="3"/>
        <v>13</v>
      </c>
      <c r="S62" s="36">
        <f t="shared" si="3"/>
        <v>0</v>
      </c>
      <c r="T62" s="36">
        <f t="shared" si="3"/>
        <v>0</v>
      </c>
      <c r="U62" s="36">
        <f t="shared" si="3"/>
        <v>0</v>
      </c>
      <c r="V62" s="36">
        <f t="shared" si="3"/>
        <v>0</v>
      </c>
    </row>
    <row r="63" spans="1:22" ht="14" customHeight="1" x14ac:dyDescent="0.4">
      <c r="A63" s="505"/>
      <c r="B63" s="105">
        <v>22</v>
      </c>
      <c r="C63" s="158"/>
      <c r="D63" s="159" t="s">
        <v>246</v>
      </c>
      <c r="E63" s="160"/>
      <c r="F63" s="106">
        <v>1</v>
      </c>
      <c r="G63" s="161">
        <f t="shared" si="1"/>
        <v>4</v>
      </c>
      <c r="H63" s="161">
        <v>1</v>
      </c>
      <c r="I63" s="161">
        <v>0</v>
      </c>
      <c r="J63" s="161">
        <v>0</v>
      </c>
      <c r="K63" s="161">
        <v>1</v>
      </c>
      <c r="L63" s="161">
        <v>1</v>
      </c>
      <c r="M63" s="161">
        <v>1</v>
      </c>
      <c r="O63" s="36" t="s">
        <v>776</v>
      </c>
      <c r="P63" s="36">
        <f t="shared" si="3"/>
        <v>0</v>
      </c>
      <c r="Q63" s="36">
        <f t="shared" si="3"/>
        <v>0</v>
      </c>
      <c r="R63" s="36">
        <f t="shared" si="3"/>
        <v>4</v>
      </c>
      <c r="S63" s="36">
        <f t="shared" si="3"/>
        <v>0</v>
      </c>
      <c r="T63" s="36">
        <f t="shared" si="3"/>
        <v>0</v>
      </c>
      <c r="U63" s="36">
        <f t="shared" si="3"/>
        <v>0</v>
      </c>
      <c r="V63" s="36">
        <f t="shared" si="3"/>
        <v>0</v>
      </c>
    </row>
    <row r="64" spans="1:22" ht="14" customHeight="1" x14ac:dyDescent="0.4">
      <c r="A64" s="505"/>
      <c r="B64" s="105">
        <v>37</v>
      </c>
      <c r="C64" s="158"/>
      <c r="D64" s="159" t="s">
        <v>281</v>
      </c>
      <c r="E64" s="160"/>
      <c r="F64" s="106">
        <v>2</v>
      </c>
      <c r="G64" s="161">
        <f t="shared" si="1"/>
        <v>9</v>
      </c>
      <c r="H64" s="161">
        <v>2</v>
      </c>
      <c r="I64" s="161">
        <v>2</v>
      </c>
      <c r="J64" s="161">
        <v>1</v>
      </c>
      <c r="K64" s="161">
        <v>2</v>
      </c>
      <c r="L64" s="161">
        <v>2</v>
      </c>
      <c r="M64" s="161">
        <v>0</v>
      </c>
      <c r="O64" s="36" t="s">
        <v>776</v>
      </c>
      <c r="P64" s="36">
        <f t="shared" si="3"/>
        <v>0</v>
      </c>
      <c r="Q64" s="36">
        <f t="shared" si="3"/>
        <v>0</v>
      </c>
      <c r="R64" s="36">
        <f t="shared" si="3"/>
        <v>9</v>
      </c>
      <c r="S64" s="36">
        <f t="shared" si="3"/>
        <v>0</v>
      </c>
      <c r="T64" s="36">
        <f t="shared" si="3"/>
        <v>0</v>
      </c>
      <c r="U64" s="36">
        <f t="shared" si="3"/>
        <v>0</v>
      </c>
      <c r="V64" s="36">
        <f t="shared" si="3"/>
        <v>0</v>
      </c>
    </row>
    <row r="65" spans="1:22" ht="14" customHeight="1" x14ac:dyDescent="0.4">
      <c r="A65" s="505"/>
      <c r="B65" s="105">
        <v>52</v>
      </c>
      <c r="C65" s="158"/>
      <c r="D65" s="159" t="s">
        <v>226</v>
      </c>
      <c r="E65" s="160"/>
      <c r="F65" s="106">
        <v>2</v>
      </c>
      <c r="G65" s="161">
        <f t="shared" si="1"/>
        <v>10</v>
      </c>
      <c r="H65" s="161">
        <v>3</v>
      </c>
      <c r="I65" s="161">
        <v>2</v>
      </c>
      <c r="J65" s="161">
        <v>3</v>
      </c>
      <c r="K65" s="161">
        <v>1</v>
      </c>
      <c r="L65" s="161">
        <v>1</v>
      </c>
      <c r="M65" s="161">
        <v>0</v>
      </c>
      <c r="O65" s="36" t="s">
        <v>776</v>
      </c>
      <c r="P65" s="36">
        <f t="shared" si="3"/>
        <v>0</v>
      </c>
      <c r="Q65" s="36">
        <f t="shared" si="3"/>
        <v>0</v>
      </c>
      <c r="R65" s="36">
        <f t="shared" si="3"/>
        <v>10</v>
      </c>
      <c r="S65" s="36">
        <f t="shared" si="3"/>
        <v>0</v>
      </c>
      <c r="T65" s="36">
        <f t="shared" si="3"/>
        <v>0</v>
      </c>
      <c r="U65" s="36">
        <f t="shared" si="3"/>
        <v>0</v>
      </c>
      <c r="V65" s="36">
        <f t="shared" si="3"/>
        <v>0</v>
      </c>
    </row>
    <row r="66" spans="1:22" ht="14" customHeight="1" x14ac:dyDescent="0.4">
      <c r="A66" s="505"/>
      <c r="B66" s="105">
        <v>56</v>
      </c>
      <c r="C66" s="158"/>
      <c r="D66" s="159" t="s">
        <v>248</v>
      </c>
      <c r="E66" s="160"/>
      <c r="F66" s="106">
        <v>1</v>
      </c>
      <c r="G66" s="161">
        <f t="shared" si="1"/>
        <v>4</v>
      </c>
      <c r="H66" s="161">
        <v>0</v>
      </c>
      <c r="I66" s="161">
        <v>0</v>
      </c>
      <c r="J66" s="161">
        <v>0</v>
      </c>
      <c r="K66" s="161">
        <v>2</v>
      </c>
      <c r="L66" s="161">
        <v>1</v>
      </c>
      <c r="M66" s="161">
        <v>1</v>
      </c>
      <c r="O66" s="36" t="s">
        <v>776</v>
      </c>
      <c r="P66" s="36">
        <f t="shared" si="3"/>
        <v>0</v>
      </c>
      <c r="Q66" s="36">
        <f t="shared" si="3"/>
        <v>0</v>
      </c>
      <c r="R66" s="36">
        <f t="shared" si="3"/>
        <v>4</v>
      </c>
      <c r="S66" s="36">
        <f t="shared" si="3"/>
        <v>0</v>
      </c>
      <c r="T66" s="36">
        <f t="shared" si="3"/>
        <v>0</v>
      </c>
      <c r="U66" s="36">
        <f t="shared" si="3"/>
        <v>0</v>
      </c>
      <c r="V66" s="36">
        <f t="shared" si="3"/>
        <v>0</v>
      </c>
    </row>
    <row r="67" spans="1:22" ht="14" customHeight="1" x14ac:dyDescent="0.4">
      <c r="A67" s="505"/>
      <c r="B67" s="105">
        <v>69</v>
      </c>
      <c r="C67" s="158"/>
      <c r="D67" s="159" t="s">
        <v>215</v>
      </c>
      <c r="E67" s="160"/>
      <c r="F67" s="106">
        <v>2</v>
      </c>
      <c r="G67" s="161">
        <f t="shared" si="1"/>
        <v>9</v>
      </c>
      <c r="H67" s="161">
        <v>2</v>
      </c>
      <c r="I67" s="161">
        <v>1</v>
      </c>
      <c r="J67" s="161">
        <v>0</v>
      </c>
      <c r="K67" s="161">
        <v>3</v>
      </c>
      <c r="L67" s="161">
        <v>2</v>
      </c>
      <c r="M67" s="161">
        <v>1</v>
      </c>
      <c r="O67" s="36" t="s">
        <v>776</v>
      </c>
      <c r="P67" s="36">
        <f t="shared" si="3"/>
        <v>0</v>
      </c>
      <c r="Q67" s="36">
        <f t="shared" si="3"/>
        <v>0</v>
      </c>
      <c r="R67" s="36">
        <f t="shared" si="3"/>
        <v>9</v>
      </c>
      <c r="S67" s="36">
        <f t="shared" si="3"/>
        <v>0</v>
      </c>
      <c r="T67" s="36">
        <f t="shared" si="3"/>
        <v>0</v>
      </c>
      <c r="U67" s="36">
        <f t="shared" si="3"/>
        <v>0</v>
      </c>
      <c r="V67" s="36">
        <f t="shared" si="3"/>
        <v>0</v>
      </c>
    </row>
    <row r="68" spans="1:22" ht="14" customHeight="1" x14ac:dyDescent="0.4">
      <c r="A68" s="492"/>
      <c r="B68" s="105">
        <v>107</v>
      </c>
      <c r="C68" s="158"/>
      <c r="D68" s="159" t="s">
        <v>332</v>
      </c>
      <c r="E68" s="160"/>
      <c r="F68" s="106">
        <v>1</v>
      </c>
      <c r="G68" s="161">
        <f t="shared" si="1"/>
        <v>6</v>
      </c>
      <c r="H68" s="161">
        <v>2</v>
      </c>
      <c r="I68" s="161">
        <v>1</v>
      </c>
      <c r="J68" s="161">
        <v>0</v>
      </c>
      <c r="K68" s="161">
        <v>1</v>
      </c>
      <c r="L68" s="161">
        <v>1</v>
      </c>
      <c r="M68" s="161">
        <v>1</v>
      </c>
      <c r="O68" s="36" t="s">
        <v>776</v>
      </c>
      <c r="P68" s="36">
        <f t="shared" si="3"/>
        <v>0</v>
      </c>
      <c r="Q68" s="36">
        <f t="shared" si="3"/>
        <v>0</v>
      </c>
      <c r="R68" s="36">
        <f t="shared" si="3"/>
        <v>6</v>
      </c>
      <c r="S68" s="36">
        <f t="shared" si="3"/>
        <v>0</v>
      </c>
      <c r="T68" s="36">
        <f t="shared" si="3"/>
        <v>0</v>
      </c>
      <c r="U68" s="36">
        <f t="shared" si="3"/>
        <v>0</v>
      </c>
      <c r="V68" s="36">
        <f t="shared" si="3"/>
        <v>0</v>
      </c>
    </row>
    <row r="69" spans="1:22" ht="14" customHeight="1" x14ac:dyDescent="0.4">
      <c r="A69" s="491" t="s">
        <v>786</v>
      </c>
      <c r="B69" s="105">
        <v>25</v>
      </c>
      <c r="C69" s="158"/>
      <c r="D69" s="159" t="s">
        <v>209</v>
      </c>
      <c r="E69" s="160"/>
      <c r="F69" s="106">
        <v>2</v>
      </c>
      <c r="G69" s="161">
        <f t="shared" si="1"/>
        <v>11</v>
      </c>
      <c r="H69" s="161">
        <v>2</v>
      </c>
      <c r="I69" s="161">
        <v>1</v>
      </c>
      <c r="J69" s="161">
        <v>2</v>
      </c>
      <c r="K69" s="161">
        <v>2</v>
      </c>
      <c r="L69" s="161">
        <v>3</v>
      </c>
      <c r="M69" s="161">
        <v>1</v>
      </c>
      <c r="O69" s="36" t="s">
        <v>777</v>
      </c>
      <c r="P69" s="36">
        <f t="shared" si="3"/>
        <v>0</v>
      </c>
      <c r="Q69" s="36">
        <f t="shared" si="3"/>
        <v>0</v>
      </c>
      <c r="R69" s="36">
        <f t="shared" si="3"/>
        <v>0</v>
      </c>
      <c r="S69" s="36">
        <f t="shared" si="3"/>
        <v>11</v>
      </c>
      <c r="T69" s="36">
        <f t="shared" si="3"/>
        <v>0</v>
      </c>
      <c r="U69" s="36">
        <f t="shared" si="3"/>
        <v>0</v>
      </c>
      <c r="V69" s="36">
        <f t="shared" si="3"/>
        <v>0</v>
      </c>
    </row>
    <row r="70" spans="1:22" ht="14" customHeight="1" x14ac:dyDescent="0.4">
      <c r="A70" s="505"/>
      <c r="B70" s="105">
        <v>26</v>
      </c>
      <c r="C70" s="158"/>
      <c r="D70" s="159" t="s">
        <v>261</v>
      </c>
      <c r="E70" s="160"/>
      <c r="F70" s="106">
        <v>2</v>
      </c>
      <c r="G70" s="161">
        <f t="shared" si="1"/>
        <v>13</v>
      </c>
      <c r="H70" s="161">
        <v>3</v>
      </c>
      <c r="I70" s="161">
        <v>0</v>
      </c>
      <c r="J70" s="161">
        <v>3</v>
      </c>
      <c r="K70" s="161">
        <v>4</v>
      </c>
      <c r="L70" s="161">
        <v>2</v>
      </c>
      <c r="M70" s="161">
        <v>1</v>
      </c>
      <c r="O70" s="36" t="s">
        <v>777</v>
      </c>
      <c r="P70" s="36">
        <f t="shared" si="3"/>
        <v>0</v>
      </c>
      <c r="Q70" s="36">
        <f t="shared" si="3"/>
        <v>0</v>
      </c>
      <c r="R70" s="36">
        <f t="shared" si="3"/>
        <v>0</v>
      </c>
      <c r="S70" s="36">
        <f t="shared" si="3"/>
        <v>13</v>
      </c>
      <c r="T70" s="36">
        <f t="shared" si="3"/>
        <v>0</v>
      </c>
      <c r="U70" s="36">
        <f t="shared" si="3"/>
        <v>0</v>
      </c>
      <c r="V70" s="36">
        <f t="shared" si="3"/>
        <v>0</v>
      </c>
    </row>
    <row r="71" spans="1:22" ht="14" customHeight="1" x14ac:dyDescent="0.4">
      <c r="A71" s="505"/>
      <c r="B71" s="105">
        <v>33</v>
      </c>
      <c r="C71" s="158"/>
      <c r="D71" s="159" t="s">
        <v>223</v>
      </c>
      <c r="E71" s="160"/>
      <c r="F71" s="106">
        <v>2</v>
      </c>
      <c r="G71" s="161">
        <f t="shared" si="1"/>
        <v>13</v>
      </c>
      <c r="H71" s="161">
        <v>1</v>
      </c>
      <c r="I71" s="161">
        <v>2</v>
      </c>
      <c r="J71" s="161">
        <v>2</v>
      </c>
      <c r="K71" s="161">
        <v>2</v>
      </c>
      <c r="L71" s="161">
        <v>3</v>
      </c>
      <c r="M71" s="161">
        <v>3</v>
      </c>
      <c r="O71" s="36" t="s">
        <v>777</v>
      </c>
      <c r="P71" s="36">
        <f t="shared" si="3"/>
        <v>0</v>
      </c>
      <c r="Q71" s="36">
        <f t="shared" si="3"/>
        <v>0</v>
      </c>
      <c r="R71" s="36">
        <f t="shared" si="3"/>
        <v>0</v>
      </c>
      <c r="S71" s="36">
        <f t="shared" si="3"/>
        <v>13</v>
      </c>
      <c r="T71" s="36">
        <f t="shared" si="3"/>
        <v>0</v>
      </c>
      <c r="U71" s="36">
        <f t="shared" si="3"/>
        <v>0</v>
      </c>
      <c r="V71" s="36">
        <f t="shared" si="3"/>
        <v>0</v>
      </c>
    </row>
    <row r="72" spans="1:22" ht="14" customHeight="1" x14ac:dyDescent="0.4">
      <c r="A72" s="505"/>
      <c r="B72" s="105">
        <v>36</v>
      </c>
      <c r="C72" s="158"/>
      <c r="D72" s="159" t="s">
        <v>184</v>
      </c>
      <c r="E72" s="160"/>
      <c r="F72" s="106">
        <v>2</v>
      </c>
      <c r="G72" s="161">
        <f t="shared" si="1"/>
        <v>15</v>
      </c>
      <c r="H72" s="161">
        <v>3</v>
      </c>
      <c r="I72" s="161">
        <v>4</v>
      </c>
      <c r="J72" s="161">
        <v>5</v>
      </c>
      <c r="K72" s="161">
        <v>2</v>
      </c>
      <c r="L72" s="161">
        <v>1</v>
      </c>
      <c r="M72" s="161">
        <v>0</v>
      </c>
      <c r="O72" s="36" t="s">
        <v>777</v>
      </c>
      <c r="P72" s="36">
        <f t="shared" si="3"/>
        <v>0</v>
      </c>
      <c r="Q72" s="36">
        <f t="shared" si="3"/>
        <v>0</v>
      </c>
      <c r="R72" s="36">
        <f t="shared" si="3"/>
        <v>0</v>
      </c>
      <c r="S72" s="36">
        <f t="shared" si="3"/>
        <v>15</v>
      </c>
      <c r="T72" s="36">
        <f t="shared" si="3"/>
        <v>0</v>
      </c>
      <c r="U72" s="36">
        <f t="shared" si="3"/>
        <v>0</v>
      </c>
      <c r="V72" s="36">
        <f t="shared" si="3"/>
        <v>0</v>
      </c>
    </row>
    <row r="73" spans="1:22" ht="14" customHeight="1" x14ac:dyDescent="0.4">
      <c r="A73" s="505"/>
      <c r="B73" s="105">
        <v>39</v>
      </c>
      <c r="C73" s="158"/>
      <c r="D73" s="159" t="s">
        <v>292</v>
      </c>
      <c r="E73" s="160"/>
      <c r="F73" s="106">
        <v>2</v>
      </c>
      <c r="G73" s="161">
        <f t="shared" si="1"/>
        <v>12</v>
      </c>
      <c r="H73" s="161">
        <v>3</v>
      </c>
      <c r="I73" s="161">
        <v>4</v>
      </c>
      <c r="J73" s="161">
        <v>1</v>
      </c>
      <c r="K73" s="161">
        <v>2</v>
      </c>
      <c r="L73" s="161">
        <v>0</v>
      </c>
      <c r="M73" s="161">
        <v>2</v>
      </c>
      <c r="O73" s="36" t="s">
        <v>777</v>
      </c>
      <c r="P73" s="36">
        <f t="shared" si="3"/>
        <v>0</v>
      </c>
      <c r="Q73" s="36">
        <f t="shared" si="3"/>
        <v>0</v>
      </c>
      <c r="R73" s="36">
        <f t="shared" si="3"/>
        <v>0</v>
      </c>
      <c r="S73" s="36">
        <f t="shared" si="3"/>
        <v>12</v>
      </c>
      <c r="T73" s="36">
        <f t="shared" si="3"/>
        <v>0</v>
      </c>
      <c r="U73" s="36">
        <f t="shared" si="3"/>
        <v>0</v>
      </c>
      <c r="V73" s="36">
        <f t="shared" si="3"/>
        <v>0</v>
      </c>
    </row>
    <row r="74" spans="1:22" ht="14" customHeight="1" x14ac:dyDescent="0.4">
      <c r="A74" s="505"/>
      <c r="B74" s="105">
        <v>40</v>
      </c>
      <c r="C74" s="158"/>
      <c r="D74" s="159" t="s">
        <v>203</v>
      </c>
      <c r="E74" s="160"/>
      <c r="F74" s="106">
        <v>3</v>
      </c>
      <c r="G74" s="161">
        <f t="shared" si="1"/>
        <v>21</v>
      </c>
      <c r="H74" s="161">
        <v>3</v>
      </c>
      <c r="I74" s="161">
        <v>2</v>
      </c>
      <c r="J74" s="161">
        <v>1</v>
      </c>
      <c r="K74" s="161">
        <v>6</v>
      </c>
      <c r="L74" s="161">
        <v>6</v>
      </c>
      <c r="M74" s="161">
        <v>3</v>
      </c>
      <c r="O74" s="36" t="s">
        <v>777</v>
      </c>
      <c r="P74" s="36">
        <f t="shared" si="3"/>
        <v>0</v>
      </c>
      <c r="Q74" s="36">
        <f t="shared" si="3"/>
        <v>0</v>
      </c>
      <c r="R74" s="36">
        <f t="shared" si="3"/>
        <v>0</v>
      </c>
      <c r="S74" s="36">
        <f t="shared" si="3"/>
        <v>21</v>
      </c>
      <c r="T74" s="36">
        <f t="shared" si="3"/>
        <v>0</v>
      </c>
      <c r="U74" s="36">
        <f t="shared" si="3"/>
        <v>0</v>
      </c>
      <c r="V74" s="36">
        <f t="shared" si="3"/>
        <v>0</v>
      </c>
    </row>
    <row r="75" spans="1:22" ht="14" customHeight="1" x14ac:dyDescent="0.4">
      <c r="A75" s="505"/>
      <c r="B75" s="105">
        <v>45</v>
      </c>
      <c r="C75" s="158"/>
      <c r="D75" s="159" t="s">
        <v>316</v>
      </c>
      <c r="E75" s="160"/>
      <c r="F75" s="106">
        <v>1</v>
      </c>
      <c r="G75" s="161">
        <f t="shared" si="1"/>
        <v>3</v>
      </c>
      <c r="H75" s="161">
        <v>1</v>
      </c>
      <c r="I75" s="161">
        <v>1</v>
      </c>
      <c r="J75" s="161">
        <v>0</v>
      </c>
      <c r="K75" s="161">
        <v>0</v>
      </c>
      <c r="L75" s="161">
        <v>0</v>
      </c>
      <c r="M75" s="161">
        <v>1</v>
      </c>
      <c r="O75" s="36" t="s">
        <v>777</v>
      </c>
      <c r="P75" s="36">
        <f t="shared" si="3"/>
        <v>0</v>
      </c>
      <c r="Q75" s="36">
        <f t="shared" si="3"/>
        <v>0</v>
      </c>
      <c r="R75" s="36">
        <f t="shared" si="3"/>
        <v>0</v>
      </c>
      <c r="S75" s="36">
        <f t="shared" si="3"/>
        <v>3</v>
      </c>
      <c r="T75" s="36">
        <f t="shared" si="3"/>
        <v>0</v>
      </c>
      <c r="U75" s="36">
        <f t="shared" si="3"/>
        <v>0</v>
      </c>
      <c r="V75" s="36">
        <f t="shared" si="3"/>
        <v>0</v>
      </c>
    </row>
    <row r="76" spans="1:22" ht="14" customHeight="1" x14ac:dyDescent="0.4">
      <c r="A76" s="505"/>
      <c r="B76" s="105">
        <v>55</v>
      </c>
      <c r="C76" s="158"/>
      <c r="D76" s="159" t="s">
        <v>247</v>
      </c>
      <c r="E76" s="160"/>
      <c r="F76" s="106">
        <v>1</v>
      </c>
      <c r="G76" s="161">
        <f t="shared" ref="G76:G143" si="4">SUM(H76:M76)</f>
        <v>3</v>
      </c>
      <c r="H76" s="161">
        <v>0</v>
      </c>
      <c r="I76" s="161">
        <v>0</v>
      </c>
      <c r="J76" s="161">
        <v>1</v>
      </c>
      <c r="K76" s="161">
        <v>0</v>
      </c>
      <c r="L76" s="161">
        <v>0</v>
      </c>
      <c r="M76" s="161">
        <v>2</v>
      </c>
      <c r="O76" s="36" t="s">
        <v>777</v>
      </c>
      <c r="P76" s="36">
        <f t="shared" ref="P76:V111" si="5">SUMIF($O76,P$6,$G76)</f>
        <v>0</v>
      </c>
      <c r="Q76" s="36">
        <f t="shared" si="5"/>
        <v>0</v>
      </c>
      <c r="R76" s="36">
        <f t="shared" si="5"/>
        <v>0</v>
      </c>
      <c r="S76" s="36">
        <f t="shared" si="5"/>
        <v>3</v>
      </c>
      <c r="T76" s="36">
        <f t="shared" si="5"/>
        <v>0</v>
      </c>
      <c r="U76" s="36">
        <f t="shared" si="5"/>
        <v>0</v>
      </c>
      <c r="V76" s="36">
        <f t="shared" si="5"/>
        <v>0</v>
      </c>
    </row>
    <row r="77" spans="1:22" ht="14" customHeight="1" x14ac:dyDescent="0.4">
      <c r="A77" s="505"/>
      <c r="B77" s="105">
        <v>71</v>
      </c>
      <c r="C77" s="158"/>
      <c r="D77" s="159" t="s">
        <v>280</v>
      </c>
      <c r="E77" s="160"/>
      <c r="F77" s="106">
        <v>2</v>
      </c>
      <c r="G77" s="161">
        <f t="shared" si="4"/>
        <v>10</v>
      </c>
      <c r="H77" s="161">
        <v>1</v>
      </c>
      <c r="I77" s="161">
        <v>1</v>
      </c>
      <c r="J77" s="161">
        <v>1</v>
      </c>
      <c r="K77" s="161">
        <v>2</v>
      </c>
      <c r="L77" s="161">
        <v>3</v>
      </c>
      <c r="M77" s="161">
        <v>2</v>
      </c>
      <c r="O77" s="36" t="s">
        <v>777</v>
      </c>
      <c r="P77" s="36">
        <f t="shared" si="5"/>
        <v>0</v>
      </c>
      <c r="Q77" s="36">
        <f t="shared" si="5"/>
        <v>0</v>
      </c>
      <c r="R77" s="36">
        <f t="shared" si="5"/>
        <v>0</v>
      </c>
      <c r="S77" s="36">
        <f t="shared" si="5"/>
        <v>10</v>
      </c>
      <c r="T77" s="36">
        <f t="shared" si="5"/>
        <v>0</v>
      </c>
      <c r="U77" s="36">
        <f t="shared" si="5"/>
        <v>0</v>
      </c>
      <c r="V77" s="36">
        <f t="shared" si="5"/>
        <v>0</v>
      </c>
    </row>
    <row r="78" spans="1:22" ht="14" customHeight="1" x14ac:dyDescent="0.4">
      <c r="A78" s="505"/>
      <c r="B78" s="105">
        <v>73</v>
      </c>
      <c r="C78" s="158"/>
      <c r="D78" s="159" t="s">
        <v>244</v>
      </c>
      <c r="E78" s="160"/>
      <c r="F78" s="106">
        <v>2</v>
      </c>
      <c r="G78" s="161">
        <f t="shared" si="4"/>
        <v>13</v>
      </c>
      <c r="H78" s="161">
        <v>2</v>
      </c>
      <c r="I78" s="161">
        <v>0</v>
      </c>
      <c r="J78" s="161">
        <v>3</v>
      </c>
      <c r="K78" s="161">
        <v>4</v>
      </c>
      <c r="L78" s="161">
        <v>1</v>
      </c>
      <c r="M78" s="161">
        <v>3</v>
      </c>
      <c r="O78" s="36" t="s">
        <v>777</v>
      </c>
      <c r="P78" s="36">
        <f t="shared" si="5"/>
        <v>0</v>
      </c>
      <c r="Q78" s="36">
        <f t="shared" si="5"/>
        <v>0</v>
      </c>
      <c r="R78" s="36">
        <f t="shared" si="5"/>
        <v>0</v>
      </c>
      <c r="S78" s="36">
        <f t="shared" si="5"/>
        <v>13</v>
      </c>
      <c r="T78" s="36">
        <f t="shared" si="5"/>
        <v>0</v>
      </c>
      <c r="U78" s="36">
        <f t="shared" si="5"/>
        <v>0</v>
      </c>
      <c r="V78" s="36">
        <f t="shared" si="5"/>
        <v>0</v>
      </c>
    </row>
    <row r="79" spans="1:22" ht="14" customHeight="1" x14ac:dyDescent="0.4">
      <c r="A79" s="505"/>
      <c r="B79" s="105">
        <v>75</v>
      </c>
      <c r="C79" s="158"/>
      <c r="D79" s="159" t="s">
        <v>283</v>
      </c>
      <c r="E79" s="160"/>
      <c r="F79" s="106">
        <v>1</v>
      </c>
      <c r="G79" s="161">
        <f t="shared" si="4"/>
        <v>6</v>
      </c>
      <c r="H79" s="161">
        <v>1</v>
      </c>
      <c r="I79" s="161">
        <v>2</v>
      </c>
      <c r="J79" s="161">
        <v>1</v>
      </c>
      <c r="K79" s="161">
        <v>0</v>
      </c>
      <c r="L79" s="161">
        <v>1</v>
      </c>
      <c r="M79" s="161">
        <v>1</v>
      </c>
      <c r="O79" s="36" t="s">
        <v>777</v>
      </c>
      <c r="P79" s="36">
        <f t="shared" si="5"/>
        <v>0</v>
      </c>
      <c r="Q79" s="36">
        <f t="shared" si="5"/>
        <v>0</v>
      </c>
      <c r="R79" s="36">
        <f t="shared" si="5"/>
        <v>0</v>
      </c>
      <c r="S79" s="36">
        <f t="shared" si="5"/>
        <v>6</v>
      </c>
      <c r="T79" s="36">
        <f t="shared" si="5"/>
        <v>0</v>
      </c>
      <c r="U79" s="36">
        <f t="shared" si="5"/>
        <v>0</v>
      </c>
      <c r="V79" s="36">
        <f t="shared" si="5"/>
        <v>0</v>
      </c>
    </row>
    <row r="80" spans="1:22" ht="14" customHeight="1" x14ac:dyDescent="0.4">
      <c r="A80" s="505"/>
      <c r="B80" s="105">
        <v>76</v>
      </c>
      <c r="C80" s="158"/>
      <c r="D80" s="159" t="s">
        <v>210</v>
      </c>
      <c r="E80" s="160"/>
      <c r="F80" s="106">
        <v>2</v>
      </c>
      <c r="G80" s="161">
        <f t="shared" si="4"/>
        <v>15</v>
      </c>
      <c r="H80" s="161">
        <v>3</v>
      </c>
      <c r="I80" s="161">
        <v>3</v>
      </c>
      <c r="J80" s="161">
        <v>2</v>
      </c>
      <c r="K80" s="161">
        <v>3</v>
      </c>
      <c r="L80" s="161">
        <v>3</v>
      </c>
      <c r="M80" s="161">
        <v>1</v>
      </c>
      <c r="O80" s="36" t="s">
        <v>777</v>
      </c>
      <c r="P80" s="36">
        <f t="shared" si="5"/>
        <v>0</v>
      </c>
      <c r="Q80" s="36">
        <f t="shared" si="5"/>
        <v>0</v>
      </c>
      <c r="R80" s="36">
        <f t="shared" si="5"/>
        <v>0</v>
      </c>
      <c r="S80" s="36">
        <f t="shared" si="5"/>
        <v>15</v>
      </c>
      <c r="T80" s="36">
        <f t="shared" si="5"/>
        <v>0</v>
      </c>
      <c r="U80" s="36">
        <f t="shared" si="5"/>
        <v>0</v>
      </c>
      <c r="V80" s="36">
        <f t="shared" si="5"/>
        <v>0</v>
      </c>
    </row>
    <row r="81" spans="1:22" ht="14" customHeight="1" x14ac:dyDescent="0.4">
      <c r="A81" s="505"/>
      <c r="B81" s="105">
        <v>77</v>
      </c>
      <c r="C81" s="158"/>
      <c r="D81" s="159" t="s">
        <v>321</v>
      </c>
      <c r="E81" s="160"/>
      <c r="F81" s="106">
        <v>1</v>
      </c>
      <c r="G81" s="161">
        <f t="shared" si="4"/>
        <v>5</v>
      </c>
      <c r="H81" s="161">
        <v>1</v>
      </c>
      <c r="I81" s="161">
        <v>0</v>
      </c>
      <c r="J81" s="161">
        <v>0</v>
      </c>
      <c r="K81" s="161">
        <v>1</v>
      </c>
      <c r="L81" s="161">
        <v>2</v>
      </c>
      <c r="M81" s="161">
        <v>1</v>
      </c>
      <c r="O81" s="36" t="s">
        <v>777</v>
      </c>
      <c r="P81" s="36">
        <f t="shared" si="5"/>
        <v>0</v>
      </c>
      <c r="Q81" s="36">
        <f t="shared" si="5"/>
        <v>0</v>
      </c>
      <c r="R81" s="36">
        <f t="shared" si="5"/>
        <v>0</v>
      </c>
      <c r="S81" s="36">
        <f t="shared" si="5"/>
        <v>5</v>
      </c>
      <c r="T81" s="36">
        <f t="shared" si="5"/>
        <v>0</v>
      </c>
      <c r="U81" s="36">
        <f t="shared" si="5"/>
        <v>0</v>
      </c>
      <c r="V81" s="36">
        <f t="shared" si="5"/>
        <v>0</v>
      </c>
    </row>
    <row r="82" spans="1:22" ht="14" customHeight="1" x14ac:dyDescent="0.4">
      <c r="A82" s="505"/>
      <c r="B82" s="105">
        <v>86</v>
      </c>
      <c r="C82" s="158"/>
      <c r="D82" s="159" t="s">
        <v>268</v>
      </c>
      <c r="E82" s="160"/>
      <c r="F82" s="106">
        <v>1</v>
      </c>
      <c r="G82" s="161">
        <f t="shared" si="4"/>
        <v>6</v>
      </c>
      <c r="H82" s="161">
        <v>2</v>
      </c>
      <c r="I82" s="161">
        <v>0</v>
      </c>
      <c r="J82" s="161">
        <v>1</v>
      </c>
      <c r="K82" s="161">
        <v>2</v>
      </c>
      <c r="L82" s="161">
        <v>1</v>
      </c>
      <c r="M82" s="161">
        <v>0</v>
      </c>
      <c r="O82" s="36" t="s">
        <v>777</v>
      </c>
      <c r="P82" s="36">
        <f t="shared" si="5"/>
        <v>0</v>
      </c>
      <c r="Q82" s="36">
        <f t="shared" si="5"/>
        <v>0</v>
      </c>
      <c r="R82" s="36">
        <f t="shared" si="5"/>
        <v>0</v>
      </c>
      <c r="S82" s="36">
        <f t="shared" si="5"/>
        <v>6</v>
      </c>
      <c r="T82" s="36">
        <f t="shared" si="5"/>
        <v>0</v>
      </c>
      <c r="U82" s="36">
        <f t="shared" si="5"/>
        <v>0</v>
      </c>
      <c r="V82" s="36">
        <f t="shared" si="5"/>
        <v>0</v>
      </c>
    </row>
    <row r="83" spans="1:22" ht="14" customHeight="1" x14ac:dyDescent="0.4">
      <c r="A83" s="505"/>
      <c r="B83" s="105">
        <v>89</v>
      </c>
      <c r="C83" s="158"/>
      <c r="D83" s="159" t="s">
        <v>221</v>
      </c>
      <c r="E83" s="160"/>
      <c r="F83" s="106">
        <v>2</v>
      </c>
      <c r="G83" s="161">
        <f t="shared" si="4"/>
        <v>10</v>
      </c>
      <c r="H83" s="161">
        <v>1</v>
      </c>
      <c r="I83" s="161">
        <v>3</v>
      </c>
      <c r="J83" s="161">
        <v>0</v>
      </c>
      <c r="K83" s="161">
        <v>2</v>
      </c>
      <c r="L83" s="161">
        <v>3</v>
      </c>
      <c r="M83" s="161">
        <v>1</v>
      </c>
      <c r="O83" s="36" t="s">
        <v>777</v>
      </c>
      <c r="P83" s="36">
        <f t="shared" si="5"/>
        <v>0</v>
      </c>
      <c r="Q83" s="36">
        <f t="shared" si="5"/>
        <v>0</v>
      </c>
      <c r="R83" s="36">
        <f t="shared" si="5"/>
        <v>0</v>
      </c>
      <c r="S83" s="36">
        <f t="shared" si="5"/>
        <v>10</v>
      </c>
      <c r="T83" s="36">
        <f t="shared" si="5"/>
        <v>0</v>
      </c>
      <c r="U83" s="36">
        <f t="shared" si="5"/>
        <v>0</v>
      </c>
      <c r="V83" s="36">
        <f t="shared" si="5"/>
        <v>0</v>
      </c>
    </row>
    <row r="84" spans="1:22" ht="14" customHeight="1" x14ac:dyDescent="0.4">
      <c r="A84" s="505"/>
      <c r="B84" s="105">
        <v>93</v>
      </c>
      <c r="C84" s="158"/>
      <c r="D84" s="159" t="s">
        <v>320</v>
      </c>
      <c r="E84" s="160"/>
      <c r="F84" s="106">
        <v>1</v>
      </c>
      <c r="G84" s="161">
        <f t="shared" si="4"/>
        <v>3</v>
      </c>
      <c r="H84" s="161">
        <v>0</v>
      </c>
      <c r="I84" s="161">
        <v>0</v>
      </c>
      <c r="J84" s="161">
        <v>3</v>
      </c>
      <c r="K84" s="161">
        <v>0</v>
      </c>
      <c r="L84" s="161">
        <v>0</v>
      </c>
      <c r="M84" s="161">
        <v>0</v>
      </c>
      <c r="O84" s="36" t="s">
        <v>777</v>
      </c>
      <c r="P84" s="36">
        <f t="shared" si="5"/>
        <v>0</v>
      </c>
      <c r="Q84" s="36">
        <f t="shared" si="5"/>
        <v>0</v>
      </c>
      <c r="R84" s="36">
        <f t="shared" si="5"/>
        <v>0</v>
      </c>
      <c r="S84" s="36">
        <f t="shared" si="5"/>
        <v>3</v>
      </c>
      <c r="T84" s="36">
        <f t="shared" si="5"/>
        <v>0</v>
      </c>
      <c r="U84" s="36">
        <f t="shared" si="5"/>
        <v>0</v>
      </c>
      <c r="V84" s="36">
        <f t="shared" si="5"/>
        <v>0</v>
      </c>
    </row>
    <row r="85" spans="1:22" ht="14" customHeight="1" x14ac:dyDescent="0.4">
      <c r="A85" s="505"/>
      <c r="B85" s="105">
        <v>111</v>
      </c>
      <c r="C85" s="158"/>
      <c r="D85" s="159" t="s">
        <v>289</v>
      </c>
      <c r="E85" s="160"/>
      <c r="F85" s="106">
        <v>2</v>
      </c>
      <c r="G85" s="161">
        <f t="shared" si="4"/>
        <v>10</v>
      </c>
      <c r="H85" s="161">
        <v>2</v>
      </c>
      <c r="I85" s="161">
        <v>1</v>
      </c>
      <c r="J85" s="161">
        <v>2</v>
      </c>
      <c r="K85" s="161">
        <v>2</v>
      </c>
      <c r="L85" s="161">
        <v>2</v>
      </c>
      <c r="M85" s="161">
        <v>1</v>
      </c>
      <c r="O85" s="36" t="s">
        <v>777</v>
      </c>
      <c r="P85" s="36">
        <f t="shared" si="5"/>
        <v>0</v>
      </c>
      <c r="Q85" s="36">
        <f t="shared" si="5"/>
        <v>0</v>
      </c>
      <c r="R85" s="36">
        <f t="shared" si="5"/>
        <v>0</v>
      </c>
      <c r="S85" s="36">
        <f t="shared" si="5"/>
        <v>10</v>
      </c>
      <c r="T85" s="36">
        <f t="shared" si="5"/>
        <v>0</v>
      </c>
      <c r="U85" s="36">
        <f t="shared" si="5"/>
        <v>0</v>
      </c>
      <c r="V85" s="36">
        <f t="shared" si="5"/>
        <v>0</v>
      </c>
    </row>
    <row r="86" spans="1:22" ht="14" customHeight="1" x14ac:dyDescent="0.4">
      <c r="A86" s="505"/>
      <c r="B86" s="105">
        <v>112</v>
      </c>
      <c r="C86" s="158"/>
      <c r="D86" s="159" t="s">
        <v>276</v>
      </c>
      <c r="E86" s="160"/>
      <c r="F86" s="106">
        <v>2</v>
      </c>
      <c r="G86" s="161">
        <f t="shared" si="4"/>
        <v>11</v>
      </c>
      <c r="H86" s="161">
        <v>3</v>
      </c>
      <c r="I86" s="161">
        <v>4</v>
      </c>
      <c r="J86" s="161">
        <v>0</v>
      </c>
      <c r="K86" s="161">
        <v>2</v>
      </c>
      <c r="L86" s="161">
        <v>0</v>
      </c>
      <c r="M86" s="161">
        <v>2</v>
      </c>
      <c r="O86" s="36" t="s">
        <v>777</v>
      </c>
      <c r="P86" s="36">
        <f t="shared" si="5"/>
        <v>0</v>
      </c>
      <c r="Q86" s="36">
        <f t="shared" si="5"/>
        <v>0</v>
      </c>
      <c r="R86" s="36">
        <f t="shared" si="5"/>
        <v>0</v>
      </c>
      <c r="S86" s="36">
        <f t="shared" si="5"/>
        <v>11</v>
      </c>
      <c r="T86" s="36">
        <f t="shared" si="5"/>
        <v>0</v>
      </c>
      <c r="U86" s="36">
        <f t="shared" si="5"/>
        <v>0</v>
      </c>
      <c r="V86" s="36">
        <f t="shared" si="5"/>
        <v>0</v>
      </c>
    </row>
    <row r="87" spans="1:22" ht="14" customHeight="1" x14ac:dyDescent="0.4">
      <c r="A87" s="505"/>
      <c r="B87" s="105">
        <v>116</v>
      </c>
      <c r="C87" s="158"/>
      <c r="D87" s="159" t="s">
        <v>303</v>
      </c>
      <c r="E87" s="160"/>
      <c r="F87" s="106">
        <v>1</v>
      </c>
      <c r="G87" s="161">
        <f t="shared" si="4"/>
        <v>4</v>
      </c>
      <c r="H87" s="161">
        <v>0</v>
      </c>
      <c r="I87" s="161">
        <v>3</v>
      </c>
      <c r="J87" s="161">
        <v>0</v>
      </c>
      <c r="K87" s="161">
        <v>0</v>
      </c>
      <c r="L87" s="161">
        <v>0</v>
      </c>
      <c r="M87" s="161">
        <v>1</v>
      </c>
      <c r="O87" s="36" t="s">
        <v>777</v>
      </c>
      <c r="P87" s="36">
        <f t="shared" si="5"/>
        <v>0</v>
      </c>
      <c r="Q87" s="36">
        <f t="shared" si="5"/>
        <v>0</v>
      </c>
      <c r="R87" s="36">
        <f t="shared" si="5"/>
        <v>0</v>
      </c>
      <c r="S87" s="36">
        <f t="shared" si="5"/>
        <v>4</v>
      </c>
      <c r="T87" s="36">
        <f t="shared" si="5"/>
        <v>0</v>
      </c>
      <c r="U87" s="36">
        <f t="shared" si="5"/>
        <v>0</v>
      </c>
      <c r="V87" s="36">
        <f t="shared" si="5"/>
        <v>0</v>
      </c>
    </row>
    <row r="88" spans="1:22" ht="14" customHeight="1" x14ac:dyDescent="0.4">
      <c r="A88" s="505"/>
      <c r="B88" s="105">
        <v>124</v>
      </c>
      <c r="C88" s="158"/>
      <c r="D88" s="159" t="s">
        <v>212</v>
      </c>
      <c r="E88" s="160"/>
      <c r="F88" s="106">
        <v>3</v>
      </c>
      <c r="G88" s="161">
        <f t="shared" si="4"/>
        <v>18</v>
      </c>
      <c r="H88" s="161">
        <v>1</v>
      </c>
      <c r="I88" s="161">
        <v>0</v>
      </c>
      <c r="J88" s="161">
        <v>5</v>
      </c>
      <c r="K88" s="161">
        <v>7</v>
      </c>
      <c r="L88" s="161">
        <v>2</v>
      </c>
      <c r="M88" s="161">
        <v>3</v>
      </c>
      <c r="O88" s="36" t="s">
        <v>777</v>
      </c>
      <c r="P88" s="36">
        <f t="shared" si="5"/>
        <v>0</v>
      </c>
      <c r="Q88" s="36">
        <f t="shared" si="5"/>
        <v>0</v>
      </c>
      <c r="R88" s="36">
        <f t="shared" si="5"/>
        <v>0</v>
      </c>
      <c r="S88" s="36">
        <f t="shared" si="5"/>
        <v>18</v>
      </c>
      <c r="T88" s="36">
        <f t="shared" si="5"/>
        <v>0</v>
      </c>
      <c r="U88" s="36">
        <f t="shared" si="5"/>
        <v>0</v>
      </c>
      <c r="V88" s="36">
        <f t="shared" si="5"/>
        <v>0</v>
      </c>
    </row>
    <row r="89" spans="1:22" ht="14" customHeight="1" x14ac:dyDescent="0.4">
      <c r="A89" s="505"/>
      <c r="B89" s="105">
        <v>125</v>
      </c>
      <c r="C89" s="158"/>
      <c r="D89" s="159" t="s">
        <v>287</v>
      </c>
      <c r="E89" s="160"/>
      <c r="F89" s="106">
        <v>1</v>
      </c>
      <c r="G89" s="161">
        <f t="shared" si="4"/>
        <v>7</v>
      </c>
      <c r="H89" s="161">
        <v>2</v>
      </c>
      <c r="I89" s="161">
        <v>1</v>
      </c>
      <c r="J89" s="161">
        <v>0</v>
      </c>
      <c r="K89" s="161">
        <v>1</v>
      </c>
      <c r="L89" s="161">
        <v>1</v>
      </c>
      <c r="M89" s="161">
        <v>2</v>
      </c>
      <c r="O89" s="36" t="s">
        <v>777</v>
      </c>
      <c r="P89" s="36">
        <f t="shared" si="5"/>
        <v>0</v>
      </c>
      <c r="Q89" s="36">
        <f t="shared" si="5"/>
        <v>0</v>
      </c>
      <c r="R89" s="36">
        <f t="shared" si="5"/>
        <v>0</v>
      </c>
      <c r="S89" s="36">
        <f t="shared" si="5"/>
        <v>7</v>
      </c>
      <c r="T89" s="36">
        <f t="shared" si="5"/>
        <v>0</v>
      </c>
      <c r="U89" s="36">
        <f t="shared" si="5"/>
        <v>0</v>
      </c>
      <c r="V89" s="36">
        <f t="shared" si="5"/>
        <v>0</v>
      </c>
    </row>
    <row r="90" spans="1:22" ht="14" customHeight="1" x14ac:dyDescent="0.4">
      <c r="A90" s="505"/>
      <c r="B90" s="105">
        <v>130</v>
      </c>
      <c r="C90" s="158"/>
      <c r="D90" s="159" t="s">
        <v>284</v>
      </c>
      <c r="E90" s="160"/>
      <c r="F90" s="106">
        <v>1</v>
      </c>
      <c r="G90" s="161">
        <f t="shared" si="4"/>
        <v>4</v>
      </c>
      <c r="H90" s="161">
        <v>0</v>
      </c>
      <c r="I90" s="161">
        <v>1</v>
      </c>
      <c r="J90" s="161">
        <v>2</v>
      </c>
      <c r="K90" s="161">
        <v>0</v>
      </c>
      <c r="L90" s="161">
        <v>1</v>
      </c>
      <c r="M90" s="161">
        <v>0</v>
      </c>
      <c r="O90" s="36" t="s">
        <v>777</v>
      </c>
      <c r="P90" s="36">
        <f t="shared" si="5"/>
        <v>0</v>
      </c>
      <c r="Q90" s="36">
        <f t="shared" si="5"/>
        <v>0</v>
      </c>
      <c r="R90" s="36">
        <f t="shared" si="5"/>
        <v>0</v>
      </c>
      <c r="S90" s="36">
        <f t="shared" si="5"/>
        <v>4</v>
      </c>
      <c r="T90" s="36">
        <f t="shared" si="5"/>
        <v>0</v>
      </c>
      <c r="U90" s="36">
        <f t="shared" si="5"/>
        <v>0</v>
      </c>
      <c r="V90" s="36">
        <f t="shared" si="5"/>
        <v>0</v>
      </c>
    </row>
    <row r="91" spans="1:22" ht="14" customHeight="1" x14ac:dyDescent="0.4">
      <c r="A91" s="505"/>
      <c r="B91" s="105">
        <v>134</v>
      </c>
      <c r="C91" s="158"/>
      <c r="D91" s="159" t="s">
        <v>220</v>
      </c>
      <c r="E91" s="160"/>
      <c r="F91" s="106">
        <v>1</v>
      </c>
      <c r="G91" s="161">
        <f t="shared" si="4"/>
        <v>8</v>
      </c>
      <c r="H91" s="161">
        <v>1</v>
      </c>
      <c r="I91" s="161">
        <v>3</v>
      </c>
      <c r="J91" s="161">
        <v>2</v>
      </c>
      <c r="K91" s="161">
        <v>1</v>
      </c>
      <c r="L91" s="161">
        <v>1</v>
      </c>
      <c r="M91" s="161">
        <v>0</v>
      </c>
      <c r="O91" s="36" t="s">
        <v>777</v>
      </c>
      <c r="P91" s="36">
        <f t="shared" si="5"/>
        <v>0</v>
      </c>
      <c r="Q91" s="36">
        <f t="shared" si="5"/>
        <v>0</v>
      </c>
      <c r="R91" s="36">
        <f t="shared" si="5"/>
        <v>0</v>
      </c>
      <c r="S91" s="36">
        <f t="shared" si="5"/>
        <v>8</v>
      </c>
      <c r="T91" s="36">
        <f t="shared" si="5"/>
        <v>0</v>
      </c>
      <c r="U91" s="36">
        <f t="shared" si="5"/>
        <v>0</v>
      </c>
      <c r="V91" s="36">
        <f t="shared" si="5"/>
        <v>0</v>
      </c>
    </row>
    <row r="92" spans="1:22" ht="14" customHeight="1" x14ac:dyDescent="0.4">
      <c r="A92" s="505"/>
      <c r="B92" s="105">
        <v>138</v>
      </c>
      <c r="C92" s="158"/>
      <c r="D92" s="159" t="s">
        <v>266</v>
      </c>
      <c r="E92" s="160"/>
      <c r="F92" s="106">
        <v>2</v>
      </c>
      <c r="G92" s="161">
        <f t="shared" si="4"/>
        <v>9</v>
      </c>
      <c r="H92" s="161">
        <v>1</v>
      </c>
      <c r="I92" s="161">
        <v>0</v>
      </c>
      <c r="J92" s="161">
        <v>3</v>
      </c>
      <c r="K92" s="161">
        <v>2</v>
      </c>
      <c r="L92" s="161">
        <v>1</v>
      </c>
      <c r="M92" s="161">
        <v>2</v>
      </c>
      <c r="O92" s="36" t="s">
        <v>777</v>
      </c>
      <c r="P92" s="36">
        <f t="shared" si="5"/>
        <v>0</v>
      </c>
      <c r="Q92" s="36">
        <f t="shared" si="5"/>
        <v>0</v>
      </c>
      <c r="R92" s="36">
        <f t="shared" si="5"/>
        <v>0</v>
      </c>
      <c r="S92" s="36">
        <f t="shared" si="5"/>
        <v>9</v>
      </c>
      <c r="T92" s="36">
        <f t="shared" si="5"/>
        <v>0</v>
      </c>
      <c r="U92" s="36">
        <f t="shared" si="5"/>
        <v>0</v>
      </c>
      <c r="V92" s="36">
        <f t="shared" si="5"/>
        <v>0</v>
      </c>
    </row>
    <row r="93" spans="1:22" ht="14" customHeight="1" x14ac:dyDescent="0.4">
      <c r="A93" s="492"/>
      <c r="B93" s="105">
        <v>145</v>
      </c>
      <c r="C93" s="158"/>
      <c r="D93" s="159" t="s">
        <v>291</v>
      </c>
      <c r="E93" s="160"/>
      <c r="F93" s="106">
        <v>1</v>
      </c>
      <c r="G93" s="161">
        <f t="shared" si="4"/>
        <v>5</v>
      </c>
      <c r="H93" s="161">
        <v>1</v>
      </c>
      <c r="I93" s="161">
        <v>1</v>
      </c>
      <c r="J93" s="161">
        <v>1</v>
      </c>
      <c r="K93" s="161">
        <v>2</v>
      </c>
      <c r="L93" s="161">
        <v>0</v>
      </c>
      <c r="M93" s="161">
        <v>0</v>
      </c>
      <c r="O93" s="36" t="s">
        <v>777</v>
      </c>
      <c r="P93" s="36">
        <f t="shared" si="5"/>
        <v>0</v>
      </c>
      <c r="Q93" s="36">
        <f t="shared" si="5"/>
        <v>0</v>
      </c>
      <c r="R93" s="36">
        <f t="shared" si="5"/>
        <v>0</v>
      </c>
      <c r="S93" s="36">
        <f t="shared" si="5"/>
        <v>5</v>
      </c>
      <c r="T93" s="36">
        <f t="shared" si="5"/>
        <v>0</v>
      </c>
      <c r="U93" s="36">
        <f t="shared" si="5"/>
        <v>0</v>
      </c>
      <c r="V93" s="36">
        <f t="shared" si="5"/>
        <v>0</v>
      </c>
    </row>
    <row r="94" spans="1:22" ht="14" customHeight="1" x14ac:dyDescent="0.4">
      <c r="A94" s="491" t="s">
        <v>787</v>
      </c>
      <c r="B94" s="105">
        <v>17</v>
      </c>
      <c r="C94" s="158"/>
      <c r="D94" s="159" t="s">
        <v>222</v>
      </c>
      <c r="E94" s="160"/>
      <c r="F94" s="106">
        <v>2</v>
      </c>
      <c r="G94" s="161">
        <f t="shared" si="4"/>
        <v>10</v>
      </c>
      <c r="H94" s="161">
        <v>4</v>
      </c>
      <c r="I94" s="161">
        <v>1</v>
      </c>
      <c r="J94" s="161">
        <v>2</v>
      </c>
      <c r="K94" s="161">
        <v>1</v>
      </c>
      <c r="L94" s="161">
        <v>1</v>
      </c>
      <c r="M94" s="161">
        <v>1</v>
      </c>
      <c r="O94" s="36" t="s">
        <v>778</v>
      </c>
      <c r="P94" s="36">
        <f t="shared" si="5"/>
        <v>0</v>
      </c>
      <c r="Q94" s="36">
        <f t="shared" si="5"/>
        <v>0</v>
      </c>
      <c r="R94" s="36">
        <f t="shared" si="5"/>
        <v>0</v>
      </c>
      <c r="S94" s="36">
        <f t="shared" si="5"/>
        <v>0</v>
      </c>
      <c r="T94" s="36">
        <f t="shared" si="5"/>
        <v>10</v>
      </c>
      <c r="U94" s="36">
        <f t="shared" si="5"/>
        <v>0</v>
      </c>
      <c r="V94" s="36">
        <f t="shared" si="5"/>
        <v>0</v>
      </c>
    </row>
    <row r="95" spans="1:22" ht="14" customHeight="1" x14ac:dyDescent="0.4">
      <c r="A95" s="492"/>
      <c r="B95" s="105">
        <v>35</v>
      </c>
      <c r="C95" s="158"/>
      <c r="D95" s="159" t="s">
        <v>228</v>
      </c>
      <c r="E95" s="160"/>
      <c r="F95" s="106">
        <v>3</v>
      </c>
      <c r="G95" s="161">
        <f t="shared" si="4"/>
        <v>21</v>
      </c>
      <c r="H95" s="161">
        <v>3</v>
      </c>
      <c r="I95" s="161">
        <v>4</v>
      </c>
      <c r="J95" s="161">
        <v>3</v>
      </c>
      <c r="K95" s="161">
        <v>8</v>
      </c>
      <c r="L95" s="161">
        <v>1</v>
      </c>
      <c r="M95" s="161">
        <v>2</v>
      </c>
      <c r="O95" s="36" t="s">
        <v>778</v>
      </c>
      <c r="P95" s="36">
        <f t="shared" si="5"/>
        <v>0</v>
      </c>
      <c r="Q95" s="36">
        <f t="shared" si="5"/>
        <v>0</v>
      </c>
      <c r="R95" s="36">
        <f t="shared" si="5"/>
        <v>0</v>
      </c>
      <c r="S95" s="36">
        <f t="shared" si="5"/>
        <v>0</v>
      </c>
      <c r="T95" s="36">
        <f t="shared" si="5"/>
        <v>21</v>
      </c>
      <c r="U95" s="36">
        <f t="shared" si="5"/>
        <v>0</v>
      </c>
      <c r="V95" s="36">
        <f t="shared" si="5"/>
        <v>0</v>
      </c>
    </row>
    <row r="96" spans="1:22" ht="11.1" customHeight="1" x14ac:dyDescent="0.4">
      <c r="A96" s="121"/>
      <c r="B96" s="121"/>
      <c r="D96" s="162"/>
      <c r="F96" s="163"/>
      <c r="G96" s="164"/>
      <c r="H96" s="164"/>
      <c r="I96" s="164"/>
      <c r="J96" s="164"/>
      <c r="K96" s="164"/>
      <c r="L96" s="164"/>
      <c r="M96" s="164"/>
    </row>
    <row r="97" spans="1:22" ht="10.95" x14ac:dyDescent="0.4">
      <c r="M97" s="104" t="s">
        <v>788</v>
      </c>
    </row>
    <row r="98" spans="1:22" ht="14" customHeight="1" x14ac:dyDescent="0.4">
      <c r="A98" s="478" t="s">
        <v>763</v>
      </c>
      <c r="B98" s="488" t="s">
        <v>764</v>
      </c>
      <c r="C98" s="486" t="s">
        <v>765</v>
      </c>
      <c r="D98" s="506"/>
      <c r="E98" s="487"/>
      <c r="F98" s="478" t="s">
        <v>147</v>
      </c>
      <c r="G98" s="478" t="s">
        <v>766</v>
      </c>
      <c r="H98" s="478"/>
      <c r="I98" s="478"/>
      <c r="J98" s="478"/>
      <c r="K98" s="478"/>
      <c r="L98" s="478"/>
      <c r="M98" s="478"/>
    </row>
    <row r="99" spans="1:22" ht="14" customHeight="1" x14ac:dyDescent="0.4">
      <c r="A99" s="478"/>
      <c r="B99" s="488"/>
      <c r="C99" s="486"/>
      <c r="D99" s="506"/>
      <c r="E99" s="487"/>
      <c r="F99" s="478"/>
      <c r="G99" s="105" t="s">
        <v>767</v>
      </c>
      <c r="H99" s="105" t="s">
        <v>768</v>
      </c>
      <c r="I99" s="105" t="s">
        <v>769</v>
      </c>
      <c r="J99" s="105" t="s">
        <v>770</v>
      </c>
      <c r="K99" s="105" t="s">
        <v>771</v>
      </c>
      <c r="L99" s="105" t="s">
        <v>772</v>
      </c>
      <c r="M99" s="105" t="s">
        <v>773</v>
      </c>
      <c r="O99" s="36" t="s">
        <v>590</v>
      </c>
      <c r="P99" s="36" t="s">
        <v>774</v>
      </c>
      <c r="Q99" s="36" t="s">
        <v>775</v>
      </c>
      <c r="R99" s="36" t="s">
        <v>776</v>
      </c>
      <c r="S99" s="36" t="s">
        <v>777</v>
      </c>
      <c r="T99" s="36" t="s">
        <v>778</v>
      </c>
      <c r="U99" s="36" t="s">
        <v>779</v>
      </c>
      <c r="V99" s="36" t="s">
        <v>780</v>
      </c>
    </row>
    <row r="100" spans="1:22" ht="14" customHeight="1" x14ac:dyDescent="0.4">
      <c r="A100" s="491" t="s">
        <v>787</v>
      </c>
      <c r="B100" s="105">
        <v>59</v>
      </c>
      <c r="C100" s="158"/>
      <c r="D100" s="159" t="s">
        <v>191</v>
      </c>
      <c r="E100" s="160"/>
      <c r="F100" s="106">
        <v>3</v>
      </c>
      <c r="G100" s="161">
        <f t="shared" si="4"/>
        <v>22</v>
      </c>
      <c r="H100" s="161">
        <v>2</v>
      </c>
      <c r="I100" s="161">
        <v>4</v>
      </c>
      <c r="J100" s="161">
        <v>4</v>
      </c>
      <c r="K100" s="161">
        <v>2</v>
      </c>
      <c r="L100" s="161">
        <v>4</v>
      </c>
      <c r="M100" s="161">
        <v>6</v>
      </c>
      <c r="O100" s="36" t="s">
        <v>778</v>
      </c>
      <c r="P100" s="36">
        <f t="shared" si="5"/>
        <v>0</v>
      </c>
      <c r="Q100" s="36">
        <f t="shared" si="5"/>
        <v>0</v>
      </c>
      <c r="R100" s="36">
        <f t="shared" si="5"/>
        <v>0</v>
      </c>
      <c r="S100" s="36">
        <f t="shared" si="5"/>
        <v>0</v>
      </c>
      <c r="T100" s="36">
        <f t="shared" si="5"/>
        <v>22</v>
      </c>
      <c r="U100" s="36">
        <f t="shared" si="5"/>
        <v>0</v>
      </c>
      <c r="V100" s="36">
        <f t="shared" si="5"/>
        <v>0</v>
      </c>
    </row>
    <row r="101" spans="1:22" ht="14" customHeight="1" x14ac:dyDescent="0.4">
      <c r="A101" s="505"/>
      <c r="B101" s="105">
        <v>70</v>
      </c>
      <c r="C101" s="158"/>
      <c r="D101" s="159" t="s">
        <v>227</v>
      </c>
      <c r="E101" s="160"/>
      <c r="F101" s="106">
        <v>1</v>
      </c>
      <c r="G101" s="161">
        <f t="shared" si="4"/>
        <v>8</v>
      </c>
      <c r="H101" s="161">
        <v>2</v>
      </c>
      <c r="I101" s="161">
        <v>1</v>
      </c>
      <c r="J101" s="161">
        <v>1</v>
      </c>
      <c r="K101" s="161">
        <v>1</v>
      </c>
      <c r="L101" s="161">
        <v>0</v>
      </c>
      <c r="M101" s="161">
        <v>3</v>
      </c>
      <c r="O101" s="36" t="s">
        <v>778</v>
      </c>
      <c r="P101" s="36">
        <f t="shared" si="5"/>
        <v>0</v>
      </c>
      <c r="Q101" s="36">
        <f t="shared" si="5"/>
        <v>0</v>
      </c>
      <c r="R101" s="36">
        <f t="shared" si="5"/>
        <v>0</v>
      </c>
      <c r="S101" s="36">
        <f t="shared" si="5"/>
        <v>0</v>
      </c>
      <c r="T101" s="36">
        <f t="shared" si="5"/>
        <v>8</v>
      </c>
      <c r="U101" s="36">
        <f t="shared" si="5"/>
        <v>0</v>
      </c>
      <c r="V101" s="36">
        <f t="shared" si="5"/>
        <v>0</v>
      </c>
    </row>
    <row r="102" spans="1:22" ht="14" customHeight="1" x14ac:dyDescent="0.4">
      <c r="A102" s="505"/>
      <c r="B102" s="105">
        <v>78</v>
      </c>
      <c r="C102" s="158"/>
      <c r="D102" s="159" t="s">
        <v>278</v>
      </c>
      <c r="E102" s="160"/>
      <c r="F102" s="106">
        <v>2</v>
      </c>
      <c r="G102" s="161">
        <f t="shared" si="4"/>
        <v>10</v>
      </c>
      <c r="H102" s="161">
        <v>0</v>
      </c>
      <c r="I102" s="161">
        <v>3</v>
      </c>
      <c r="J102" s="161">
        <v>3</v>
      </c>
      <c r="K102" s="161">
        <v>1</v>
      </c>
      <c r="L102" s="161">
        <v>2</v>
      </c>
      <c r="M102" s="161">
        <v>1</v>
      </c>
      <c r="O102" s="36" t="s">
        <v>778</v>
      </c>
      <c r="P102" s="36">
        <f t="shared" si="5"/>
        <v>0</v>
      </c>
      <c r="Q102" s="36">
        <f t="shared" si="5"/>
        <v>0</v>
      </c>
      <c r="R102" s="36">
        <f t="shared" si="5"/>
        <v>0</v>
      </c>
      <c r="S102" s="36">
        <f t="shared" si="5"/>
        <v>0</v>
      </c>
      <c r="T102" s="36">
        <f t="shared" si="5"/>
        <v>10</v>
      </c>
      <c r="U102" s="36">
        <f t="shared" si="5"/>
        <v>0</v>
      </c>
      <c r="V102" s="36">
        <f t="shared" si="5"/>
        <v>0</v>
      </c>
    </row>
    <row r="103" spans="1:22" ht="14" customHeight="1" x14ac:dyDescent="0.4">
      <c r="A103" s="505"/>
      <c r="B103" s="105">
        <v>82</v>
      </c>
      <c r="C103" s="158"/>
      <c r="D103" s="159" t="s">
        <v>202</v>
      </c>
      <c r="E103" s="160"/>
      <c r="F103" s="106">
        <v>2</v>
      </c>
      <c r="G103" s="161">
        <f t="shared" si="4"/>
        <v>11</v>
      </c>
      <c r="H103" s="161">
        <v>3</v>
      </c>
      <c r="I103" s="161">
        <v>3</v>
      </c>
      <c r="J103" s="161">
        <v>1</v>
      </c>
      <c r="K103" s="161">
        <v>0</v>
      </c>
      <c r="L103" s="161">
        <v>3</v>
      </c>
      <c r="M103" s="161">
        <v>1</v>
      </c>
      <c r="O103" s="36" t="s">
        <v>778</v>
      </c>
      <c r="P103" s="36">
        <f t="shared" si="5"/>
        <v>0</v>
      </c>
      <c r="Q103" s="36">
        <f t="shared" si="5"/>
        <v>0</v>
      </c>
      <c r="R103" s="36">
        <f t="shared" si="5"/>
        <v>0</v>
      </c>
      <c r="S103" s="36">
        <f t="shared" si="5"/>
        <v>0</v>
      </c>
      <c r="T103" s="36">
        <f t="shared" si="5"/>
        <v>11</v>
      </c>
      <c r="U103" s="36">
        <f t="shared" si="5"/>
        <v>0</v>
      </c>
      <c r="V103" s="36">
        <f t="shared" si="5"/>
        <v>0</v>
      </c>
    </row>
    <row r="104" spans="1:22" ht="14" customHeight="1" x14ac:dyDescent="0.4">
      <c r="A104" s="505"/>
      <c r="B104" s="105">
        <v>87</v>
      </c>
      <c r="C104" s="158"/>
      <c r="D104" s="159" t="s">
        <v>319</v>
      </c>
      <c r="E104" s="160"/>
      <c r="F104" s="106">
        <v>1</v>
      </c>
      <c r="G104" s="161">
        <f t="shared" si="4"/>
        <v>5</v>
      </c>
      <c r="H104" s="161">
        <v>1</v>
      </c>
      <c r="I104" s="161">
        <v>0</v>
      </c>
      <c r="J104" s="161">
        <v>4</v>
      </c>
      <c r="K104" s="161">
        <v>0</v>
      </c>
      <c r="L104" s="161">
        <v>0</v>
      </c>
      <c r="M104" s="161">
        <v>0</v>
      </c>
      <c r="O104" s="36" t="s">
        <v>778</v>
      </c>
      <c r="P104" s="36">
        <f t="shared" si="5"/>
        <v>0</v>
      </c>
      <c r="Q104" s="36">
        <f t="shared" si="5"/>
        <v>0</v>
      </c>
      <c r="R104" s="36">
        <f t="shared" si="5"/>
        <v>0</v>
      </c>
      <c r="S104" s="36">
        <f t="shared" si="5"/>
        <v>0</v>
      </c>
      <c r="T104" s="36">
        <f t="shared" si="5"/>
        <v>5</v>
      </c>
      <c r="U104" s="36">
        <f t="shared" si="5"/>
        <v>0</v>
      </c>
      <c r="V104" s="36">
        <f t="shared" si="5"/>
        <v>0</v>
      </c>
    </row>
    <row r="105" spans="1:22" ht="14" customHeight="1" x14ac:dyDescent="0.4">
      <c r="A105" s="505"/>
      <c r="B105" s="105">
        <v>103</v>
      </c>
      <c r="C105" s="158"/>
      <c r="D105" s="159" t="s">
        <v>252</v>
      </c>
      <c r="E105" s="160"/>
      <c r="F105" s="106">
        <v>3</v>
      </c>
      <c r="G105" s="161">
        <f t="shared" si="4"/>
        <v>17</v>
      </c>
      <c r="H105" s="161">
        <v>1</v>
      </c>
      <c r="I105" s="161">
        <v>2</v>
      </c>
      <c r="J105" s="161">
        <v>4</v>
      </c>
      <c r="K105" s="161">
        <v>3</v>
      </c>
      <c r="L105" s="161">
        <v>1</v>
      </c>
      <c r="M105" s="161">
        <v>6</v>
      </c>
      <c r="O105" s="36" t="s">
        <v>778</v>
      </c>
      <c r="P105" s="36">
        <f t="shared" si="5"/>
        <v>0</v>
      </c>
      <c r="Q105" s="36">
        <f t="shared" si="5"/>
        <v>0</v>
      </c>
      <c r="R105" s="36">
        <f t="shared" si="5"/>
        <v>0</v>
      </c>
      <c r="S105" s="36">
        <f t="shared" si="5"/>
        <v>0</v>
      </c>
      <c r="T105" s="36">
        <f t="shared" si="5"/>
        <v>17</v>
      </c>
      <c r="U105" s="36">
        <f t="shared" si="5"/>
        <v>0</v>
      </c>
      <c r="V105" s="36">
        <f t="shared" si="5"/>
        <v>0</v>
      </c>
    </row>
    <row r="106" spans="1:22" ht="14" customHeight="1" x14ac:dyDescent="0.4">
      <c r="A106" s="505"/>
      <c r="B106" s="105">
        <v>108</v>
      </c>
      <c r="C106" s="158"/>
      <c r="D106" s="159" t="s">
        <v>225</v>
      </c>
      <c r="E106" s="160"/>
      <c r="F106" s="106">
        <v>3</v>
      </c>
      <c r="G106" s="161">
        <f t="shared" si="4"/>
        <v>17</v>
      </c>
      <c r="H106" s="161">
        <v>3</v>
      </c>
      <c r="I106" s="161">
        <v>2</v>
      </c>
      <c r="J106" s="161">
        <v>4</v>
      </c>
      <c r="K106" s="161">
        <v>3</v>
      </c>
      <c r="L106" s="161">
        <v>3</v>
      </c>
      <c r="M106" s="161">
        <v>2</v>
      </c>
      <c r="O106" s="36" t="s">
        <v>778</v>
      </c>
      <c r="P106" s="36">
        <f t="shared" si="5"/>
        <v>0</v>
      </c>
      <c r="Q106" s="36">
        <f t="shared" si="5"/>
        <v>0</v>
      </c>
      <c r="R106" s="36">
        <f t="shared" si="5"/>
        <v>0</v>
      </c>
      <c r="S106" s="36">
        <f t="shared" si="5"/>
        <v>0</v>
      </c>
      <c r="T106" s="36">
        <f t="shared" si="5"/>
        <v>17</v>
      </c>
      <c r="U106" s="36">
        <f t="shared" si="5"/>
        <v>0</v>
      </c>
      <c r="V106" s="36">
        <f t="shared" si="5"/>
        <v>0</v>
      </c>
    </row>
    <row r="107" spans="1:22" ht="14" customHeight="1" x14ac:dyDescent="0.4">
      <c r="A107" s="505"/>
      <c r="B107" s="105">
        <v>117</v>
      </c>
      <c r="C107" s="158"/>
      <c r="D107" s="159" t="s">
        <v>260</v>
      </c>
      <c r="E107" s="160"/>
      <c r="F107" s="106">
        <v>2</v>
      </c>
      <c r="G107" s="161">
        <f t="shared" si="4"/>
        <v>11</v>
      </c>
      <c r="H107" s="161">
        <v>1</v>
      </c>
      <c r="I107" s="161">
        <v>0</v>
      </c>
      <c r="J107" s="161">
        <v>2</v>
      </c>
      <c r="K107" s="161">
        <v>4</v>
      </c>
      <c r="L107" s="161">
        <v>1</v>
      </c>
      <c r="M107" s="161">
        <v>3</v>
      </c>
      <c r="O107" s="36" t="s">
        <v>778</v>
      </c>
      <c r="P107" s="36">
        <f t="shared" si="5"/>
        <v>0</v>
      </c>
      <c r="Q107" s="36">
        <f t="shared" si="5"/>
        <v>0</v>
      </c>
      <c r="R107" s="36">
        <f t="shared" si="5"/>
        <v>0</v>
      </c>
      <c r="S107" s="36">
        <f t="shared" si="5"/>
        <v>0</v>
      </c>
      <c r="T107" s="36">
        <f t="shared" si="5"/>
        <v>11</v>
      </c>
      <c r="U107" s="36">
        <f t="shared" si="5"/>
        <v>0</v>
      </c>
      <c r="V107" s="36">
        <f t="shared" si="5"/>
        <v>0</v>
      </c>
    </row>
    <row r="108" spans="1:22" ht="14" customHeight="1" x14ac:dyDescent="0.4">
      <c r="A108" s="492"/>
      <c r="B108" s="105">
        <v>126</v>
      </c>
      <c r="C108" s="158"/>
      <c r="D108" s="159" t="s">
        <v>322</v>
      </c>
      <c r="E108" s="160"/>
      <c r="F108" s="106">
        <v>2</v>
      </c>
      <c r="G108" s="161">
        <f t="shared" si="4"/>
        <v>9</v>
      </c>
      <c r="H108" s="161">
        <v>1</v>
      </c>
      <c r="I108" s="161">
        <v>0</v>
      </c>
      <c r="J108" s="161">
        <v>5</v>
      </c>
      <c r="K108" s="161">
        <v>1</v>
      </c>
      <c r="L108" s="161">
        <v>2</v>
      </c>
      <c r="M108" s="161">
        <v>0</v>
      </c>
      <c r="O108" s="36" t="s">
        <v>778</v>
      </c>
      <c r="P108" s="36">
        <f t="shared" si="5"/>
        <v>0</v>
      </c>
      <c r="Q108" s="36">
        <f t="shared" si="5"/>
        <v>0</v>
      </c>
      <c r="R108" s="36">
        <f t="shared" si="5"/>
        <v>0</v>
      </c>
      <c r="S108" s="36">
        <f t="shared" si="5"/>
        <v>0</v>
      </c>
      <c r="T108" s="36">
        <f t="shared" si="5"/>
        <v>9</v>
      </c>
      <c r="U108" s="36">
        <f t="shared" si="5"/>
        <v>0</v>
      </c>
      <c r="V108" s="36">
        <f t="shared" si="5"/>
        <v>0</v>
      </c>
    </row>
    <row r="109" spans="1:22" ht="14" customHeight="1" x14ac:dyDescent="0.4">
      <c r="A109" s="491" t="s">
        <v>789</v>
      </c>
      <c r="B109" s="105">
        <v>9</v>
      </c>
      <c r="C109" s="158"/>
      <c r="D109" s="159" t="s">
        <v>186</v>
      </c>
      <c r="E109" s="160"/>
      <c r="F109" s="106">
        <v>3</v>
      </c>
      <c r="G109" s="161">
        <f t="shared" si="4"/>
        <v>17</v>
      </c>
      <c r="H109" s="161">
        <v>6</v>
      </c>
      <c r="I109" s="161">
        <v>1</v>
      </c>
      <c r="J109" s="161">
        <v>3</v>
      </c>
      <c r="K109" s="161">
        <v>4</v>
      </c>
      <c r="L109" s="161">
        <v>1</v>
      </c>
      <c r="M109" s="161">
        <v>2</v>
      </c>
      <c r="O109" s="36" t="s">
        <v>779</v>
      </c>
      <c r="P109" s="36">
        <f t="shared" si="5"/>
        <v>0</v>
      </c>
      <c r="Q109" s="36">
        <f t="shared" si="5"/>
        <v>0</v>
      </c>
      <c r="R109" s="36">
        <f t="shared" si="5"/>
        <v>0</v>
      </c>
      <c r="S109" s="36">
        <f t="shared" si="5"/>
        <v>0</v>
      </c>
      <c r="T109" s="36">
        <f t="shared" si="5"/>
        <v>0</v>
      </c>
      <c r="U109" s="36">
        <f t="shared" si="5"/>
        <v>17</v>
      </c>
      <c r="V109" s="36">
        <f t="shared" si="5"/>
        <v>0</v>
      </c>
    </row>
    <row r="110" spans="1:22" ht="14" customHeight="1" x14ac:dyDescent="0.4">
      <c r="A110" s="505"/>
      <c r="B110" s="105">
        <v>16</v>
      </c>
      <c r="C110" s="158"/>
      <c r="D110" s="159" t="s">
        <v>214</v>
      </c>
      <c r="E110" s="160"/>
      <c r="F110" s="106">
        <v>2</v>
      </c>
      <c r="G110" s="161">
        <f t="shared" si="4"/>
        <v>9</v>
      </c>
      <c r="H110" s="161">
        <v>2</v>
      </c>
      <c r="I110" s="161">
        <v>2</v>
      </c>
      <c r="J110" s="161">
        <v>1</v>
      </c>
      <c r="K110" s="161">
        <v>0</v>
      </c>
      <c r="L110" s="161">
        <v>1</v>
      </c>
      <c r="M110" s="161">
        <v>3</v>
      </c>
      <c r="O110" s="36" t="s">
        <v>779</v>
      </c>
      <c r="P110" s="36">
        <f t="shared" si="5"/>
        <v>0</v>
      </c>
      <c r="Q110" s="36">
        <f t="shared" si="5"/>
        <v>0</v>
      </c>
      <c r="R110" s="36">
        <f t="shared" si="5"/>
        <v>0</v>
      </c>
      <c r="S110" s="36">
        <f t="shared" si="5"/>
        <v>0</v>
      </c>
      <c r="T110" s="36">
        <f t="shared" si="5"/>
        <v>0</v>
      </c>
      <c r="U110" s="36">
        <f t="shared" si="5"/>
        <v>9</v>
      </c>
      <c r="V110" s="36">
        <f t="shared" si="5"/>
        <v>0</v>
      </c>
    </row>
    <row r="111" spans="1:22" ht="14" customHeight="1" x14ac:dyDescent="0.4">
      <c r="A111" s="505"/>
      <c r="B111" s="105">
        <v>34</v>
      </c>
      <c r="C111" s="158"/>
      <c r="D111" s="159" t="s">
        <v>183</v>
      </c>
      <c r="E111" s="160"/>
      <c r="F111" s="106">
        <v>2</v>
      </c>
      <c r="G111" s="161">
        <f t="shared" si="4"/>
        <v>10</v>
      </c>
      <c r="H111" s="161">
        <v>2</v>
      </c>
      <c r="I111" s="161">
        <v>1</v>
      </c>
      <c r="J111" s="161">
        <v>1</v>
      </c>
      <c r="K111" s="161">
        <v>2</v>
      </c>
      <c r="L111" s="161">
        <v>2</v>
      </c>
      <c r="M111" s="161">
        <v>2</v>
      </c>
      <c r="O111" s="36" t="s">
        <v>779</v>
      </c>
      <c r="P111" s="36">
        <f t="shared" si="5"/>
        <v>0</v>
      </c>
      <c r="Q111" s="36">
        <f t="shared" si="5"/>
        <v>0</v>
      </c>
      <c r="R111" s="36">
        <f t="shared" si="5"/>
        <v>0</v>
      </c>
      <c r="S111" s="36">
        <f t="shared" si="5"/>
        <v>0</v>
      </c>
      <c r="T111" s="36">
        <f t="shared" si="5"/>
        <v>0</v>
      </c>
      <c r="U111" s="36">
        <f t="shared" si="5"/>
        <v>10</v>
      </c>
      <c r="V111" s="36">
        <f t="shared" si="5"/>
        <v>0</v>
      </c>
    </row>
    <row r="112" spans="1:22" ht="14" customHeight="1" x14ac:dyDescent="0.4">
      <c r="A112" s="505"/>
      <c r="B112" s="105">
        <v>38</v>
      </c>
      <c r="C112" s="158"/>
      <c r="D112" s="159" t="s">
        <v>232</v>
      </c>
      <c r="E112" s="160"/>
      <c r="F112" s="106">
        <v>2</v>
      </c>
      <c r="G112" s="161">
        <f t="shared" si="4"/>
        <v>9</v>
      </c>
      <c r="H112" s="161">
        <v>1</v>
      </c>
      <c r="I112" s="161">
        <v>2</v>
      </c>
      <c r="J112" s="161">
        <v>2</v>
      </c>
      <c r="K112" s="161">
        <v>1</v>
      </c>
      <c r="L112" s="161">
        <v>3</v>
      </c>
      <c r="M112" s="161">
        <v>0</v>
      </c>
      <c r="O112" s="36" t="s">
        <v>779</v>
      </c>
      <c r="P112" s="36">
        <f t="shared" ref="P112:V148" si="6">SUMIF($O112,P$6,$G112)</f>
        <v>0</v>
      </c>
      <c r="Q112" s="36">
        <f t="shared" si="6"/>
        <v>0</v>
      </c>
      <c r="R112" s="36">
        <f t="shared" si="6"/>
        <v>0</v>
      </c>
      <c r="S112" s="36">
        <f t="shared" si="6"/>
        <v>0</v>
      </c>
      <c r="T112" s="36">
        <f t="shared" si="6"/>
        <v>0</v>
      </c>
      <c r="U112" s="36">
        <f t="shared" si="6"/>
        <v>9</v>
      </c>
      <c r="V112" s="36">
        <f t="shared" si="6"/>
        <v>0</v>
      </c>
    </row>
    <row r="113" spans="1:22" ht="14" customHeight="1" x14ac:dyDescent="0.4">
      <c r="A113" s="505"/>
      <c r="B113" s="105">
        <v>41</v>
      </c>
      <c r="C113" s="158"/>
      <c r="D113" s="159" t="s">
        <v>254</v>
      </c>
      <c r="E113" s="160"/>
      <c r="F113" s="106">
        <v>1</v>
      </c>
      <c r="G113" s="161">
        <f t="shared" si="4"/>
        <v>6</v>
      </c>
      <c r="H113" s="161">
        <v>3</v>
      </c>
      <c r="I113" s="161">
        <v>0</v>
      </c>
      <c r="J113" s="161">
        <v>1</v>
      </c>
      <c r="K113" s="161">
        <v>0</v>
      </c>
      <c r="L113" s="161">
        <v>1</v>
      </c>
      <c r="M113" s="161">
        <v>1</v>
      </c>
      <c r="O113" s="36" t="s">
        <v>779</v>
      </c>
      <c r="P113" s="36">
        <f t="shared" si="6"/>
        <v>0</v>
      </c>
      <c r="Q113" s="36">
        <f t="shared" si="6"/>
        <v>0</v>
      </c>
      <c r="R113" s="36">
        <f t="shared" si="6"/>
        <v>0</v>
      </c>
      <c r="S113" s="36">
        <f t="shared" si="6"/>
        <v>0</v>
      </c>
      <c r="T113" s="36">
        <f t="shared" si="6"/>
        <v>0</v>
      </c>
      <c r="U113" s="36">
        <f t="shared" si="6"/>
        <v>6</v>
      </c>
      <c r="V113" s="36">
        <f t="shared" si="6"/>
        <v>0</v>
      </c>
    </row>
    <row r="114" spans="1:22" ht="14" customHeight="1" x14ac:dyDescent="0.4">
      <c r="A114" s="505"/>
      <c r="B114" s="105">
        <v>58</v>
      </c>
      <c r="C114" s="158"/>
      <c r="D114" s="159" t="s">
        <v>218</v>
      </c>
      <c r="E114" s="160"/>
      <c r="F114" s="106">
        <v>2</v>
      </c>
      <c r="G114" s="161">
        <f t="shared" si="4"/>
        <v>9</v>
      </c>
      <c r="H114" s="161">
        <v>2</v>
      </c>
      <c r="I114" s="161">
        <v>2</v>
      </c>
      <c r="J114" s="161">
        <v>1</v>
      </c>
      <c r="K114" s="161">
        <v>1</v>
      </c>
      <c r="L114" s="161">
        <v>1</v>
      </c>
      <c r="M114" s="161">
        <v>2</v>
      </c>
      <c r="O114" s="36" t="s">
        <v>779</v>
      </c>
      <c r="P114" s="36">
        <f t="shared" si="6"/>
        <v>0</v>
      </c>
      <c r="Q114" s="36">
        <f t="shared" si="6"/>
        <v>0</v>
      </c>
      <c r="R114" s="36">
        <f t="shared" si="6"/>
        <v>0</v>
      </c>
      <c r="S114" s="36">
        <f t="shared" si="6"/>
        <v>0</v>
      </c>
      <c r="T114" s="36">
        <f t="shared" si="6"/>
        <v>0</v>
      </c>
      <c r="U114" s="36">
        <f t="shared" si="6"/>
        <v>9</v>
      </c>
      <c r="V114" s="36">
        <f t="shared" si="6"/>
        <v>0</v>
      </c>
    </row>
    <row r="115" spans="1:22" ht="14" customHeight="1" x14ac:dyDescent="0.4">
      <c r="A115" s="505"/>
      <c r="B115" s="105">
        <v>72</v>
      </c>
      <c r="C115" s="158"/>
      <c r="D115" s="159" t="s">
        <v>229</v>
      </c>
      <c r="E115" s="160"/>
      <c r="F115" s="106">
        <v>3</v>
      </c>
      <c r="G115" s="161">
        <f t="shared" si="4"/>
        <v>19</v>
      </c>
      <c r="H115" s="161">
        <v>2</v>
      </c>
      <c r="I115" s="161">
        <v>8</v>
      </c>
      <c r="J115" s="161">
        <v>2</v>
      </c>
      <c r="K115" s="161">
        <v>3</v>
      </c>
      <c r="L115" s="161">
        <v>2</v>
      </c>
      <c r="M115" s="161">
        <v>2</v>
      </c>
      <c r="O115" s="36" t="s">
        <v>779</v>
      </c>
      <c r="P115" s="36">
        <f t="shared" si="6"/>
        <v>0</v>
      </c>
      <c r="Q115" s="36">
        <f t="shared" si="6"/>
        <v>0</v>
      </c>
      <c r="R115" s="36">
        <f t="shared" si="6"/>
        <v>0</v>
      </c>
      <c r="S115" s="36">
        <f t="shared" si="6"/>
        <v>0</v>
      </c>
      <c r="T115" s="36">
        <f t="shared" si="6"/>
        <v>0</v>
      </c>
      <c r="U115" s="36">
        <f t="shared" si="6"/>
        <v>19</v>
      </c>
      <c r="V115" s="36">
        <f t="shared" si="6"/>
        <v>0</v>
      </c>
    </row>
    <row r="116" spans="1:22" ht="14" customHeight="1" x14ac:dyDescent="0.4">
      <c r="A116" s="505"/>
      <c r="B116" s="105">
        <v>74</v>
      </c>
      <c r="C116" s="158"/>
      <c r="D116" s="159" t="s">
        <v>241</v>
      </c>
      <c r="E116" s="160"/>
      <c r="F116" s="106">
        <v>3</v>
      </c>
      <c r="G116" s="161">
        <f t="shared" si="4"/>
        <v>19</v>
      </c>
      <c r="H116" s="161">
        <v>4</v>
      </c>
      <c r="I116" s="161">
        <v>3</v>
      </c>
      <c r="J116" s="161">
        <v>4</v>
      </c>
      <c r="K116" s="161">
        <v>4</v>
      </c>
      <c r="L116" s="161">
        <v>2</v>
      </c>
      <c r="M116" s="161">
        <v>2</v>
      </c>
      <c r="O116" s="36" t="s">
        <v>779</v>
      </c>
      <c r="P116" s="36">
        <f t="shared" si="6"/>
        <v>0</v>
      </c>
      <c r="Q116" s="36">
        <f t="shared" si="6"/>
        <v>0</v>
      </c>
      <c r="R116" s="36">
        <f t="shared" si="6"/>
        <v>0</v>
      </c>
      <c r="S116" s="36">
        <f t="shared" si="6"/>
        <v>0</v>
      </c>
      <c r="T116" s="36">
        <f t="shared" si="6"/>
        <v>0</v>
      </c>
      <c r="U116" s="36">
        <f t="shared" si="6"/>
        <v>19</v>
      </c>
      <c r="V116" s="36">
        <f t="shared" si="6"/>
        <v>0</v>
      </c>
    </row>
    <row r="117" spans="1:22" ht="14" customHeight="1" x14ac:dyDescent="0.4">
      <c r="A117" s="505"/>
      <c r="B117" s="105">
        <v>79</v>
      </c>
      <c r="C117" s="158"/>
      <c r="D117" s="159" t="s">
        <v>274</v>
      </c>
      <c r="E117" s="160"/>
      <c r="F117" s="106">
        <v>1</v>
      </c>
      <c r="G117" s="161">
        <f t="shared" si="4"/>
        <v>7</v>
      </c>
      <c r="H117" s="161">
        <v>1</v>
      </c>
      <c r="I117" s="161">
        <v>2</v>
      </c>
      <c r="J117" s="161">
        <v>0</v>
      </c>
      <c r="K117" s="161">
        <v>2</v>
      </c>
      <c r="L117" s="161">
        <v>1</v>
      </c>
      <c r="M117" s="161">
        <v>1</v>
      </c>
      <c r="O117" s="36" t="s">
        <v>779</v>
      </c>
      <c r="P117" s="36">
        <f t="shared" si="6"/>
        <v>0</v>
      </c>
      <c r="Q117" s="36">
        <f t="shared" si="6"/>
        <v>0</v>
      </c>
      <c r="R117" s="36">
        <f t="shared" si="6"/>
        <v>0</v>
      </c>
      <c r="S117" s="36">
        <f t="shared" si="6"/>
        <v>0</v>
      </c>
      <c r="T117" s="36">
        <f t="shared" si="6"/>
        <v>0</v>
      </c>
      <c r="U117" s="36">
        <f t="shared" si="6"/>
        <v>7</v>
      </c>
      <c r="V117" s="36">
        <f t="shared" si="6"/>
        <v>0</v>
      </c>
    </row>
    <row r="118" spans="1:22" ht="14" customHeight="1" x14ac:dyDescent="0.4">
      <c r="A118" s="505"/>
      <c r="B118" s="105">
        <v>94</v>
      </c>
      <c r="C118" s="158"/>
      <c r="D118" s="159" t="s">
        <v>233</v>
      </c>
      <c r="E118" s="160"/>
      <c r="F118" s="106">
        <v>4</v>
      </c>
      <c r="G118" s="161">
        <f t="shared" si="4"/>
        <v>23</v>
      </c>
      <c r="H118" s="161">
        <v>2</v>
      </c>
      <c r="I118" s="161">
        <v>2</v>
      </c>
      <c r="J118" s="161">
        <v>3</v>
      </c>
      <c r="K118" s="161">
        <v>5</v>
      </c>
      <c r="L118" s="161">
        <v>6</v>
      </c>
      <c r="M118" s="161">
        <v>5</v>
      </c>
      <c r="O118" s="36" t="s">
        <v>779</v>
      </c>
      <c r="P118" s="36">
        <f t="shared" si="6"/>
        <v>0</v>
      </c>
      <c r="Q118" s="36">
        <f t="shared" si="6"/>
        <v>0</v>
      </c>
      <c r="R118" s="36">
        <f t="shared" si="6"/>
        <v>0</v>
      </c>
      <c r="S118" s="36">
        <f t="shared" si="6"/>
        <v>0</v>
      </c>
      <c r="T118" s="36">
        <f t="shared" si="6"/>
        <v>0</v>
      </c>
      <c r="U118" s="36">
        <f t="shared" si="6"/>
        <v>23</v>
      </c>
      <c r="V118" s="36">
        <f t="shared" si="6"/>
        <v>0</v>
      </c>
    </row>
    <row r="119" spans="1:22" ht="14" customHeight="1" x14ac:dyDescent="0.4">
      <c r="A119" s="505"/>
      <c r="B119" s="105">
        <v>95</v>
      </c>
      <c r="C119" s="158"/>
      <c r="D119" s="159" t="s">
        <v>338</v>
      </c>
      <c r="E119" s="160"/>
      <c r="F119" s="106">
        <v>1</v>
      </c>
      <c r="G119" s="161">
        <f t="shared" si="4"/>
        <v>6</v>
      </c>
      <c r="H119" s="161">
        <v>1</v>
      </c>
      <c r="I119" s="161">
        <v>1</v>
      </c>
      <c r="J119" s="161">
        <v>1</v>
      </c>
      <c r="K119" s="161">
        <v>0</v>
      </c>
      <c r="L119" s="161">
        <v>2</v>
      </c>
      <c r="M119" s="161">
        <v>1</v>
      </c>
      <c r="O119" s="36" t="s">
        <v>779</v>
      </c>
      <c r="P119" s="36">
        <f t="shared" si="6"/>
        <v>0</v>
      </c>
      <c r="Q119" s="36">
        <f t="shared" si="6"/>
        <v>0</v>
      </c>
      <c r="R119" s="36">
        <f t="shared" si="6"/>
        <v>0</v>
      </c>
      <c r="S119" s="36">
        <f t="shared" si="6"/>
        <v>0</v>
      </c>
      <c r="T119" s="36">
        <f t="shared" si="6"/>
        <v>0</v>
      </c>
      <c r="U119" s="36">
        <f t="shared" si="6"/>
        <v>6</v>
      </c>
      <c r="V119" s="36">
        <f t="shared" si="6"/>
        <v>0</v>
      </c>
    </row>
    <row r="120" spans="1:22" ht="14" customHeight="1" x14ac:dyDescent="0.4">
      <c r="A120" s="505"/>
      <c r="B120" s="105">
        <v>96</v>
      </c>
      <c r="C120" s="158"/>
      <c r="D120" s="159" t="s">
        <v>311</v>
      </c>
      <c r="E120" s="160"/>
      <c r="F120" s="106">
        <v>2</v>
      </c>
      <c r="G120" s="161">
        <f t="shared" si="4"/>
        <v>11</v>
      </c>
      <c r="H120" s="161">
        <v>2</v>
      </c>
      <c r="I120" s="161">
        <v>1</v>
      </c>
      <c r="J120" s="161">
        <v>3</v>
      </c>
      <c r="K120" s="161">
        <v>3</v>
      </c>
      <c r="L120" s="161">
        <v>1</v>
      </c>
      <c r="M120" s="161">
        <v>1</v>
      </c>
      <c r="O120" s="36" t="s">
        <v>779</v>
      </c>
      <c r="P120" s="36">
        <f t="shared" si="6"/>
        <v>0</v>
      </c>
      <c r="Q120" s="36">
        <f t="shared" si="6"/>
        <v>0</v>
      </c>
      <c r="R120" s="36">
        <f t="shared" si="6"/>
        <v>0</v>
      </c>
      <c r="S120" s="36">
        <f t="shared" si="6"/>
        <v>0</v>
      </c>
      <c r="T120" s="36">
        <f t="shared" si="6"/>
        <v>0</v>
      </c>
      <c r="U120" s="36">
        <f t="shared" si="6"/>
        <v>11</v>
      </c>
      <c r="V120" s="36">
        <f t="shared" si="6"/>
        <v>0</v>
      </c>
    </row>
    <row r="121" spans="1:22" ht="14" customHeight="1" x14ac:dyDescent="0.4">
      <c r="A121" s="505"/>
      <c r="B121" s="105">
        <v>98</v>
      </c>
      <c r="C121" s="158"/>
      <c r="D121" s="159" t="s">
        <v>279</v>
      </c>
      <c r="E121" s="160"/>
      <c r="F121" s="106">
        <v>2</v>
      </c>
      <c r="G121" s="161">
        <f t="shared" si="4"/>
        <v>10</v>
      </c>
      <c r="H121" s="161">
        <v>3</v>
      </c>
      <c r="I121" s="161">
        <v>3</v>
      </c>
      <c r="J121" s="161">
        <v>2</v>
      </c>
      <c r="K121" s="161">
        <v>0</v>
      </c>
      <c r="L121" s="161">
        <v>1</v>
      </c>
      <c r="M121" s="161">
        <v>1</v>
      </c>
      <c r="O121" s="36" t="s">
        <v>779</v>
      </c>
      <c r="P121" s="36">
        <f t="shared" si="6"/>
        <v>0</v>
      </c>
      <c r="Q121" s="36">
        <f t="shared" si="6"/>
        <v>0</v>
      </c>
      <c r="R121" s="36">
        <f t="shared" si="6"/>
        <v>0</v>
      </c>
      <c r="S121" s="36">
        <f t="shared" si="6"/>
        <v>0</v>
      </c>
      <c r="T121" s="36">
        <f t="shared" si="6"/>
        <v>0</v>
      </c>
      <c r="U121" s="36">
        <f t="shared" si="6"/>
        <v>10</v>
      </c>
      <c r="V121" s="36">
        <f t="shared" si="6"/>
        <v>0</v>
      </c>
    </row>
    <row r="122" spans="1:22" ht="14" customHeight="1" x14ac:dyDescent="0.4">
      <c r="A122" s="505"/>
      <c r="B122" s="105">
        <v>100</v>
      </c>
      <c r="C122" s="158"/>
      <c r="D122" s="159" t="s">
        <v>255</v>
      </c>
      <c r="E122" s="160"/>
      <c r="F122" s="106">
        <v>1</v>
      </c>
      <c r="G122" s="161">
        <f t="shared" si="4"/>
        <v>6</v>
      </c>
      <c r="H122" s="161">
        <v>2</v>
      </c>
      <c r="I122" s="161">
        <v>0</v>
      </c>
      <c r="J122" s="161">
        <v>1</v>
      </c>
      <c r="K122" s="161">
        <v>0</v>
      </c>
      <c r="L122" s="161">
        <v>2</v>
      </c>
      <c r="M122" s="161">
        <v>1</v>
      </c>
      <c r="O122" s="36" t="s">
        <v>779</v>
      </c>
      <c r="P122" s="36">
        <f t="shared" si="6"/>
        <v>0</v>
      </c>
      <c r="Q122" s="36">
        <f t="shared" si="6"/>
        <v>0</v>
      </c>
      <c r="R122" s="36">
        <f t="shared" si="6"/>
        <v>0</v>
      </c>
      <c r="S122" s="36">
        <f t="shared" si="6"/>
        <v>0</v>
      </c>
      <c r="T122" s="36">
        <f t="shared" si="6"/>
        <v>0</v>
      </c>
      <c r="U122" s="36">
        <f t="shared" si="6"/>
        <v>6</v>
      </c>
      <c r="V122" s="36">
        <f t="shared" si="6"/>
        <v>0</v>
      </c>
    </row>
    <row r="123" spans="1:22" ht="14" customHeight="1" x14ac:dyDescent="0.4">
      <c r="A123" s="505"/>
      <c r="B123" s="105">
        <v>104</v>
      </c>
      <c r="C123" s="158"/>
      <c r="D123" s="159" t="s">
        <v>239</v>
      </c>
      <c r="E123" s="160"/>
      <c r="F123" s="106">
        <v>2</v>
      </c>
      <c r="G123" s="161">
        <f t="shared" si="4"/>
        <v>14</v>
      </c>
      <c r="H123" s="161">
        <v>4</v>
      </c>
      <c r="I123" s="161">
        <v>0</v>
      </c>
      <c r="J123" s="161">
        <v>3</v>
      </c>
      <c r="K123" s="161">
        <v>0</v>
      </c>
      <c r="L123" s="161">
        <v>3</v>
      </c>
      <c r="M123" s="161">
        <v>4</v>
      </c>
      <c r="O123" s="36" t="s">
        <v>779</v>
      </c>
      <c r="P123" s="36">
        <f t="shared" si="6"/>
        <v>0</v>
      </c>
      <c r="Q123" s="36">
        <f t="shared" si="6"/>
        <v>0</v>
      </c>
      <c r="R123" s="36">
        <f t="shared" si="6"/>
        <v>0</v>
      </c>
      <c r="S123" s="36">
        <f t="shared" si="6"/>
        <v>0</v>
      </c>
      <c r="T123" s="36">
        <f t="shared" si="6"/>
        <v>0</v>
      </c>
      <c r="U123" s="36">
        <f t="shared" si="6"/>
        <v>14</v>
      </c>
      <c r="V123" s="36">
        <f t="shared" si="6"/>
        <v>0</v>
      </c>
    </row>
    <row r="124" spans="1:22" ht="14" customHeight="1" x14ac:dyDescent="0.4">
      <c r="A124" s="505"/>
      <c r="B124" s="105">
        <v>109</v>
      </c>
      <c r="C124" s="158"/>
      <c r="D124" s="159" t="s">
        <v>305</v>
      </c>
      <c r="E124" s="160"/>
      <c r="F124" s="106">
        <v>2</v>
      </c>
      <c r="G124" s="161">
        <f t="shared" si="4"/>
        <v>13</v>
      </c>
      <c r="H124" s="161">
        <v>0</v>
      </c>
      <c r="I124" s="161">
        <v>4</v>
      </c>
      <c r="J124" s="161">
        <v>0</v>
      </c>
      <c r="K124" s="161">
        <v>6</v>
      </c>
      <c r="L124" s="161">
        <v>1</v>
      </c>
      <c r="M124" s="161">
        <v>2</v>
      </c>
      <c r="O124" s="36" t="s">
        <v>779</v>
      </c>
      <c r="P124" s="36">
        <f t="shared" si="6"/>
        <v>0</v>
      </c>
      <c r="Q124" s="36">
        <f t="shared" si="6"/>
        <v>0</v>
      </c>
      <c r="R124" s="36">
        <f t="shared" si="6"/>
        <v>0</v>
      </c>
      <c r="S124" s="36">
        <f t="shared" si="6"/>
        <v>0</v>
      </c>
      <c r="T124" s="36">
        <f t="shared" si="6"/>
        <v>0</v>
      </c>
      <c r="U124" s="36">
        <f t="shared" si="6"/>
        <v>13</v>
      </c>
      <c r="V124" s="36">
        <f t="shared" si="6"/>
        <v>0</v>
      </c>
    </row>
    <row r="125" spans="1:22" ht="14" customHeight="1" x14ac:dyDescent="0.4">
      <c r="A125" s="505"/>
      <c r="B125" s="105">
        <v>113</v>
      </c>
      <c r="C125" s="158"/>
      <c r="D125" s="159" t="s">
        <v>304</v>
      </c>
      <c r="E125" s="160"/>
      <c r="F125" s="106">
        <v>2</v>
      </c>
      <c r="G125" s="161">
        <f t="shared" si="4"/>
        <v>10</v>
      </c>
      <c r="H125" s="161">
        <v>0</v>
      </c>
      <c r="I125" s="161">
        <v>0</v>
      </c>
      <c r="J125" s="161">
        <v>1</v>
      </c>
      <c r="K125" s="161">
        <v>4</v>
      </c>
      <c r="L125" s="161">
        <v>1</v>
      </c>
      <c r="M125" s="161">
        <v>4</v>
      </c>
      <c r="O125" s="36" t="s">
        <v>779</v>
      </c>
      <c r="P125" s="36">
        <f t="shared" si="6"/>
        <v>0</v>
      </c>
      <c r="Q125" s="36">
        <f t="shared" si="6"/>
        <v>0</v>
      </c>
      <c r="R125" s="36">
        <f t="shared" si="6"/>
        <v>0</v>
      </c>
      <c r="S125" s="36">
        <f t="shared" si="6"/>
        <v>0</v>
      </c>
      <c r="T125" s="36">
        <f t="shared" si="6"/>
        <v>0</v>
      </c>
      <c r="U125" s="36">
        <f t="shared" si="6"/>
        <v>10</v>
      </c>
      <c r="V125" s="36">
        <f t="shared" si="6"/>
        <v>0</v>
      </c>
    </row>
    <row r="126" spans="1:22" ht="14" customHeight="1" x14ac:dyDescent="0.4">
      <c r="A126" s="505"/>
      <c r="B126" s="105">
        <v>121</v>
      </c>
      <c r="C126" s="158"/>
      <c r="D126" s="159" t="s">
        <v>290</v>
      </c>
      <c r="E126" s="160"/>
      <c r="F126" s="106">
        <v>1</v>
      </c>
      <c r="G126" s="161">
        <f t="shared" si="4"/>
        <v>5</v>
      </c>
      <c r="H126" s="161">
        <v>1</v>
      </c>
      <c r="I126" s="161">
        <v>0</v>
      </c>
      <c r="J126" s="161">
        <v>1</v>
      </c>
      <c r="K126" s="161">
        <v>0</v>
      </c>
      <c r="L126" s="161">
        <v>2</v>
      </c>
      <c r="M126" s="161">
        <v>1</v>
      </c>
      <c r="O126" s="36" t="s">
        <v>779</v>
      </c>
      <c r="P126" s="36">
        <f t="shared" si="6"/>
        <v>0</v>
      </c>
      <c r="Q126" s="36">
        <f t="shared" si="6"/>
        <v>0</v>
      </c>
      <c r="R126" s="36">
        <f t="shared" si="6"/>
        <v>0</v>
      </c>
      <c r="S126" s="36">
        <f t="shared" si="6"/>
        <v>0</v>
      </c>
      <c r="T126" s="36">
        <f t="shared" si="6"/>
        <v>0</v>
      </c>
      <c r="U126" s="36">
        <f t="shared" si="6"/>
        <v>5</v>
      </c>
      <c r="V126" s="36">
        <f t="shared" si="6"/>
        <v>0</v>
      </c>
    </row>
    <row r="127" spans="1:22" ht="14" customHeight="1" x14ac:dyDescent="0.4">
      <c r="A127" s="505"/>
      <c r="B127" s="105">
        <v>127</v>
      </c>
      <c r="C127" s="158"/>
      <c r="D127" s="159" t="s">
        <v>328</v>
      </c>
      <c r="E127" s="160"/>
      <c r="F127" s="106">
        <v>2</v>
      </c>
      <c r="G127" s="161">
        <f t="shared" si="4"/>
        <v>15</v>
      </c>
      <c r="H127" s="161">
        <v>1</v>
      </c>
      <c r="I127" s="161">
        <v>5</v>
      </c>
      <c r="J127" s="161">
        <v>3</v>
      </c>
      <c r="K127" s="161">
        <v>1</v>
      </c>
      <c r="L127" s="161">
        <v>3</v>
      </c>
      <c r="M127" s="161">
        <v>2</v>
      </c>
      <c r="O127" s="36" t="s">
        <v>779</v>
      </c>
      <c r="P127" s="36">
        <f t="shared" si="6"/>
        <v>0</v>
      </c>
      <c r="Q127" s="36">
        <f t="shared" si="6"/>
        <v>0</v>
      </c>
      <c r="R127" s="36">
        <f t="shared" si="6"/>
        <v>0</v>
      </c>
      <c r="S127" s="36">
        <f t="shared" si="6"/>
        <v>0</v>
      </c>
      <c r="T127" s="36">
        <f t="shared" si="6"/>
        <v>0</v>
      </c>
      <c r="U127" s="36">
        <f t="shared" si="6"/>
        <v>15</v>
      </c>
      <c r="V127" s="36">
        <f t="shared" si="6"/>
        <v>0</v>
      </c>
    </row>
    <row r="128" spans="1:22" ht="14" customHeight="1" x14ac:dyDescent="0.4">
      <c r="A128" s="505"/>
      <c r="B128" s="105">
        <v>131</v>
      </c>
      <c r="C128" s="158"/>
      <c r="D128" s="159" t="s">
        <v>324</v>
      </c>
      <c r="E128" s="160"/>
      <c r="F128" s="106">
        <v>1</v>
      </c>
      <c r="G128" s="161">
        <f t="shared" si="4"/>
        <v>2</v>
      </c>
      <c r="H128" s="161">
        <v>0</v>
      </c>
      <c r="I128" s="161">
        <v>1</v>
      </c>
      <c r="J128" s="161">
        <v>1</v>
      </c>
      <c r="K128" s="161">
        <v>0</v>
      </c>
      <c r="L128" s="161">
        <v>0</v>
      </c>
      <c r="M128" s="161">
        <v>0</v>
      </c>
      <c r="O128" s="36" t="s">
        <v>779</v>
      </c>
      <c r="P128" s="36">
        <f t="shared" si="6"/>
        <v>0</v>
      </c>
      <c r="Q128" s="36">
        <f t="shared" si="6"/>
        <v>0</v>
      </c>
      <c r="R128" s="36">
        <f t="shared" si="6"/>
        <v>0</v>
      </c>
      <c r="S128" s="36">
        <f t="shared" si="6"/>
        <v>0</v>
      </c>
      <c r="T128" s="36">
        <f t="shared" si="6"/>
        <v>0</v>
      </c>
      <c r="U128" s="36">
        <f t="shared" si="6"/>
        <v>2</v>
      </c>
      <c r="V128" s="36">
        <f t="shared" si="6"/>
        <v>0</v>
      </c>
    </row>
    <row r="129" spans="1:22" ht="14" customHeight="1" x14ac:dyDescent="0.4">
      <c r="A129" s="505"/>
      <c r="B129" s="105">
        <v>135</v>
      </c>
      <c r="C129" s="158"/>
      <c r="D129" s="159" t="s">
        <v>240</v>
      </c>
      <c r="E129" s="160"/>
      <c r="F129" s="106">
        <v>2</v>
      </c>
      <c r="G129" s="161">
        <f t="shared" si="4"/>
        <v>16</v>
      </c>
      <c r="H129" s="161">
        <v>4</v>
      </c>
      <c r="I129" s="161">
        <v>2</v>
      </c>
      <c r="J129" s="161">
        <v>4</v>
      </c>
      <c r="K129" s="161">
        <v>2</v>
      </c>
      <c r="L129" s="161">
        <v>3</v>
      </c>
      <c r="M129" s="161">
        <v>1</v>
      </c>
      <c r="O129" s="36" t="s">
        <v>779</v>
      </c>
      <c r="P129" s="36">
        <f t="shared" si="6"/>
        <v>0</v>
      </c>
      <c r="Q129" s="36">
        <f t="shared" si="6"/>
        <v>0</v>
      </c>
      <c r="R129" s="36">
        <f t="shared" si="6"/>
        <v>0</v>
      </c>
      <c r="S129" s="36">
        <f t="shared" si="6"/>
        <v>0</v>
      </c>
      <c r="T129" s="36">
        <f t="shared" si="6"/>
        <v>0</v>
      </c>
      <c r="U129" s="36">
        <f t="shared" si="6"/>
        <v>16</v>
      </c>
      <c r="V129" s="36">
        <f t="shared" si="6"/>
        <v>0</v>
      </c>
    </row>
    <row r="130" spans="1:22" ht="14" customHeight="1" x14ac:dyDescent="0.4">
      <c r="A130" s="505"/>
      <c r="B130" s="105">
        <v>139</v>
      </c>
      <c r="C130" s="158"/>
      <c r="D130" s="159" t="s">
        <v>318</v>
      </c>
      <c r="E130" s="160"/>
      <c r="F130" s="106">
        <v>1</v>
      </c>
      <c r="G130" s="161">
        <f t="shared" si="4"/>
        <v>7</v>
      </c>
      <c r="H130" s="161">
        <v>3</v>
      </c>
      <c r="I130" s="161">
        <v>1</v>
      </c>
      <c r="J130" s="161">
        <v>1</v>
      </c>
      <c r="K130" s="161">
        <v>0</v>
      </c>
      <c r="L130" s="161">
        <v>2</v>
      </c>
      <c r="M130" s="161">
        <v>0</v>
      </c>
      <c r="O130" s="36" t="s">
        <v>779</v>
      </c>
      <c r="P130" s="36">
        <f t="shared" si="6"/>
        <v>0</v>
      </c>
      <c r="Q130" s="36">
        <f t="shared" si="6"/>
        <v>0</v>
      </c>
      <c r="R130" s="36">
        <f t="shared" si="6"/>
        <v>0</v>
      </c>
      <c r="S130" s="36">
        <f t="shared" si="6"/>
        <v>0</v>
      </c>
      <c r="T130" s="36">
        <f t="shared" si="6"/>
        <v>0</v>
      </c>
      <c r="U130" s="36">
        <f t="shared" si="6"/>
        <v>7</v>
      </c>
      <c r="V130" s="36">
        <f t="shared" si="6"/>
        <v>0</v>
      </c>
    </row>
    <row r="131" spans="1:22" ht="14" customHeight="1" x14ac:dyDescent="0.4">
      <c r="A131" s="505"/>
      <c r="B131" s="105">
        <v>141</v>
      </c>
      <c r="C131" s="158"/>
      <c r="D131" s="159" t="s">
        <v>205</v>
      </c>
      <c r="E131" s="160"/>
      <c r="F131" s="106">
        <v>3</v>
      </c>
      <c r="G131" s="161">
        <f t="shared" si="4"/>
        <v>19</v>
      </c>
      <c r="H131" s="161">
        <v>2</v>
      </c>
      <c r="I131" s="161">
        <v>6</v>
      </c>
      <c r="J131" s="161">
        <v>1</v>
      </c>
      <c r="K131" s="161">
        <v>4</v>
      </c>
      <c r="L131" s="161">
        <v>2</v>
      </c>
      <c r="M131" s="161">
        <v>4</v>
      </c>
      <c r="O131" s="36" t="s">
        <v>779</v>
      </c>
      <c r="P131" s="36">
        <f t="shared" si="6"/>
        <v>0</v>
      </c>
      <c r="Q131" s="36">
        <f t="shared" si="6"/>
        <v>0</v>
      </c>
      <c r="R131" s="36">
        <f t="shared" si="6"/>
        <v>0</v>
      </c>
      <c r="S131" s="36">
        <f t="shared" si="6"/>
        <v>0</v>
      </c>
      <c r="T131" s="36">
        <f t="shared" si="6"/>
        <v>0</v>
      </c>
      <c r="U131" s="36">
        <f t="shared" si="6"/>
        <v>19</v>
      </c>
      <c r="V131" s="36">
        <f t="shared" si="6"/>
        <v>0</v>
      </c>
    </row>
    <row r="132" spans="1:22" ht="14" customHeight="1" x14ac:dyDescent="0.4">
      <c r="A132" s="492"/>
      <c r="B132" s="105">
        <v>143</v>
      </c>
      <c r="C132" s="158"/>
      <c r="D132" s="159" t="s">
        <v>286</v>
      </c>
      <c r="E132" s="160"/>
      <c r="F132" s="106">
        <v>1</v>
      </c>
      <c r="G132" s="161">
        <f t="shared" si="4"/>
        <v>8</v>
      </c>
      <c r="H132" s="161">
        <v>1</v>
      </c>
      <c r="I132" s="161">
        <v>1</v>
      </c>
      <c r="J132" s="161">
        <v>2</v>
      </c>
      <c r="K132" s="161">
        <v>0</v>
      </c>
      <c r="L132" s="161">
        <v>1</v>
      </c>
      <c r="M132" s="161">
        <v>3</v>
      </c>
      <c r="O132" s="36" t="s">
        <v>779</v>
      </c>
      <c r="P132" s="36">
        <f t="shared" si="6"/>
        <v>0</v>
      </c>
      <c r="Q132" s="36">
        <f t="shared" si="6"/>
        <v>0</v>
      </c>
      <c r="R132" s="36">
        <f t="shared" si="6"/>
        <v>0</v>
      </c>
      <c r="S132" s="36">
        <f t="shared" si="6"/>
        <v>0</v>
      </c>
      <c r="T132" s="36">
        <f t="shared" si="6"/>
        <v>0</v>
      </c>
      <c r="U132" s="36">
        <f t="shared" si="6"/>
        <v>8</v>
      </c>
      <c r="V132" s="36">
        <f t="shared" si="6"/>
        <v>0</v>
      </c>
    </row>
    <row r="133" spans="1:22" ht="14" customHeight="1" x14ac:dyDescent="0.4">
      <c r="A133" s="491" t="s">
        <v>790</v>
      </c>
      <c r="B133" s="105">
        <v>23</v>
      </c>
      <c r="C133" s="158"/>
      <c r="D133" s="159" t="s">
        <v>193</v>
      </c>
      <c r="E133" s="160"/>
      <c r="F133" s="106">
        <v>2</v>
      </c>
      <c r="G133" s="161">
        <f t="shared" si="4"/>
        <v>13</v>
      </c>
      <c r="H133" s="161">
        <v>1</v>
      </c>
      <c r="I133" s="161">
        <v>2</v>
      </c>
      <c r="J133" s="161">
        <v>2</v>
      </c>
      <c r="K133" s="161">
        <v>2</v>
      </c>
      <c r="L133" s="161">
        <v>4</v>
      </c>
      <c r="M133" s="161">
        <v>2</v>
      </c>
      <c r="O133" s="36" t="s">
        <v>780</v>
      </c>
      <c r="P133" s="36">
        <f t="shared" si="6"/>
        <v>0</v>
      </c>
      <c r="Q133" s="36">
        <f t="shared" si="6"/>
        <v>0</v>
      </c>
      <c r="R133" s="36">
        <f t="shared" si="6"/>
        <v>0</v>
      </c>
      <c r="S133" s="36">
        <f t="shared" si="6"/>
        <v>0</v>
      </c>
      <c r="T133" s="36">
        <f t="shared" si="6"/>
        <v>0</v>
      </c>
      <c r="U133" s="36">
        <f t="shared" si="6"/>
        <v>0</v>
      </c>
      <c r="V133" s="36">
        <f t="shared" si="6"/>
        <v>13</v>
      </c>
    </row>
    <row r="134" spans="1:22" ht="14" customHeight="1" x14ac:dyDescent="0.4">
      <c r="A134" s="505"/>
      <c r="B134" s="105">
        <v>29</v>
      </c>
      <c r="C134" s="158"/>
      <c r="D134" s="159" t="s">
        <v>194</v>
      </c>
      <c r="E134" s="160"/>
      <c r="F134" s="106">
        <v>3</v>
      </c>
      <c r="G134" s="161">
        <f t="shared" si="4"/>
        <v>21</v>
      </c>
      <c r="H134" s="161">
        <v>3</v>
      </c>
      <c r="I134" s="161">
        <v>5</v>
      </c>
      <c r="J134" s="161">
        <v>2</v>
      </c>
      <c r="K134" s="161">
        <v>3</v>
      </c>
      <c r="L134" s="161">
        <v>4</v>
      </c>
      <c r="M134" s="161">
        <v>4</v>
      </c>
      <c r="O134" s="36" t="s">
        <v>780</v>
      </c>
      <c r="P134" s="36">
        <f t="shared" si="6"/>
        <v>0</v>
      </c>
      <c r="Q134" s="36">
        <f t="shared" si="6"/>
        <v>0</v>
      </c>
      <c r="R134" s="36">
        <f t="shared" si="6"/>
        <v>0</v>
      </c>
      <c r="S134" s="36">
        <f t="shared" si="6"/>
        <v>0</v>
      </c>
      <c r="T134" s="36">
        <f t="shared" si="6"/>
        <v>0</v>
      </c>
      <c r="U134" s="36">
        <f t="shared" si="6"/>
        <v>0</v>
      </c>
      <c r="V134" s="36">
        <f t="shared" si="6"/>
        <v>21</v>
      </c>
    </row>
    <row r="135" spans="1:22" ht="14" customHeight="1" x14ac:dyDescent="0.4">
      <c r="A135" s="505"/>
      <c r="B135" s="105">
        <v>30</v>
      </c>
      <c r="C135" s="158"/>
      <c r="D135" s="159" t="s">
        <v>337</v>
      </c>
      <c r="E135" s="160"/>
      <c r="F135" s="106">
        <v>1</v>
      </c>
      <c r="G135" s="161">
        <f t="shared" si="4"/>
        <v>2</v>
      </c>
      <c r="H135" s="161">
        <v>1</v>
      </c>
      <c r="I135" s="161">
        <v>0</v>
      </c>
      <c r="J135" s="161">
        <v>0</v>
      </c>
      <c r="K135" s="161">
        <v>0</v>
      </c>
      <c r="L135" s="161">
        <v>1</v>
      </c>
      <c r="M135" s="161">
        <v>0</v>
      </c>
      <c r="O135" s="36" t="s">
        <v>780</v>
      </c>
      <c r="P135" s="36">
        <f t="shared" si="6"/>
        <v>0</v>
      </c>
      <c r="Q135" s="36">
        <f t="shared" si="6"/>
        <v>0</v>
      </c>
      <c r="R135" s="36">
        <f t="shared" si="6"/>
        <v>0</v>
      </c>
      <c r="S135" s="36">
        <f t="shared" si="6"/>
        <v>0</v>
      </c>
      <c r="T135" s="36">
        <f t="shared" si="6"/>
        <v>0</v>
      </c>
      <c r="U135" s="36">
        <f t="shared" si="6"/>
        <v>0</v>
      </c>
      <c r="V135" s="36">
        <f t="shared" si="6"/>
        <v>2</v>
      </c>
    </row>
    <row r="136" spans="1:22" ht="14" customHeight="1" x14ac:dyDescent="0.4">
      <c r="A136" s="505"/>
      <c r="B136" s="105">
        <v>31</v>
      </c>
      <c r="C136" s="158"/>
      <c r="D136" s="159" t="s">
        <v>190</v>
      </c>
      <c r="E136" s="160"/>
      <c r="F136" s="106">
        <v>4</v>
      </c>
      <c r="G136" s="161">
        <f t="shared" si="4"/>
        <v>27</v>
      </c>
      <c r="H136" s="161">
        <v>2</v>
      </c>
      <c r="I136" s="161">
        <v>4</v>
      </c>
      <c r="J136" s="161">
        <v>7</v>
      </c>
      <c r="K136" s="161">
        <v>3</v>
      </c>
      <c r="L136" s="161">
        <v>5</v>
      </c>
      <c r="M136" s="161">
        <v>6</v>
      </c>
      <c r="O136" s="36" t="s">
        <v>780</v>
      </c>
      <c r="P136" s="36">
        <f t="shared" si="6"/>
        <v>0</v>
      </c>
      <c r="Q136" s="36">
        <f t="shared" si="6"/>
        <v>0</v>
      </c>
      <c r="R136" s="36">
        <f t="shared" si="6"/>
        <v>0</v>
      </c>
      <c r="S136" s="36">
        <f t="shared" si="6"/>
        <v>0</v>
      </c>
      <c r="T136" s="36">
        <f t="shared" si="6"/>
        <v>0</v>
      </c>
      <c r="U136" s="36">
        <f t="shared" si="6"/>
        <v>0</v>
      </c>
      <c r="V136" s="36">
        <f t="shared" si="6"/>
        <v>27</v>
      </c>
    </row>
    <row r="137" spans="1:22" ht="14" customHeight="1" x14ac:dyDescent="0.4">
      <c r="A137" s="505"/>
      <c r="B137" s="105">
        <v>32</v>
      </c>
      <c r="C137" s="158"/>
      <c r="D137" s="159" t="s">
        <v>336</v>
      </c>
      <c r="E137" s="160"/>
      <c r="F137" s="106">
        <v>1</v>
      </c>
      <c r="G137" s="161">
        <f t="shared" si="4"/>
        <v>2</v>
      </c>
      <c r="H137" s="161">
        <v>0</v>
      </c>
      <c r="I137" s="161">
        <v>0</v>
      </c>
      <c r="J137" s="161">
        <v>2</v>
      </c>
      <c r="K137" s="161">
        <v>0</v>
      </c>
      <c r="L137" s="161">
        <v>0</v>
      </c>
      <c r="M137" s="161">
        <v>0</v>
      </c>
      <c r="O137" s="36" t="s">
        <v>780</v>
      </c>
      <c r="P137" s="36">
        <f t="shared" si="6"/>
        <v>0</v>
      </c>
      <c r="Q137" s="36">
        <f t="shared" si="6"/>
        <v>0</v>
      </c>
      <c r="R137" s="36">
        <f t="shared" si="6"/>
        <v>0</v>
      </c>
      <c r="S137" s="36">
        <f t="shared" si="6"/>
        <v>0</v>
      </c>
      <c r="T137" s="36">
        <f t="shared" si="6"/>
        <v>0</v>
      </c>
      <c r="U137" s="36">
        <f t="shared" si="6"/>
        <v>0</v>
      </c>
      <c r="V137" s="36">
        <f t="shared" si="6"/>
        <v>2</v>
      </c>
    </row>
    <row r="138" spans="1:22" ht="14" customHeight="1" x14ac:dyDescent="0.4">
      <c r="A138" s="505"/>
      <c r="B138" s="105">
        <v>57</v>
      </c>
      <c r="C138" s="158"/>
      <c r="D138" s="159" t="s">
        <v>197</v>
      </c>
      <c r="E138" s="160"/>
      <c r="F138" s="106">
        <v>3</v>
      </c>
      <c r="G138" s="161">
        <f t="shared" si="4"/>
        <v>18</v>
      </c>
      <c r="H138" s="161">
        <v>8</v>
      </c>
      <c r="I138" s="161">
        <v>4</v>
      </c>
      <c r="J138" s="161">
        <v>0</v>
      </c>
      <c r="K138" s="161">
        <v>2</v>
      </c>
      <c r="L138" s="161">
        <v>3</v>
      </c>
      <c r="M138" s="161">
        <v>1</v>
      </c>
      <c r="O138" s="36" t="s">
        <v>780</v>
      </c>
      <c r="P138" s="36">
        <f t="shared" si="6"/>
        <v>0</v>
      </c>
      <c r="Q138" s="36">
        <f t="shared" si="6"/>
        <v>0</v>
      </c>
      <c r="R138" s="36">
        <f t="shared" si="6"/>
        <v>0</v>
      </c>
      <c r="S138" s="36">
        <f t="shared" si="6"/>
        <v>0</v>
      </c>
      <c r="T138" s="36">
        <f t="shared" si="6"/>
        <v>0</v>
      </c>
      <c r="U138" s="36">
        <f t="shared" si="6"/>
        <v>0</v>
      </c>
      <c r="V138" s="36">
        <f t="shared" si="6"/>
        <v>18</v>
      </c>
    </row>
    <row r="139" spans="1:22" ht="14" customHeight="1" x14ac:dyDescent="0.4">
      <c r="A139" s="505"/>
      <c r="B139" s="105">
        <v>61</v>
      </c>
      <c r="C139" s="158"/>
      <c r="D139" s="159" t="s">
        <v>237</v>
      </c>
      <c r="E139" s="160"/>
      <c r="F139" s="106">
        <v>1</v>
      </c>
      <c r="G139" s="161">
        <f t="shared" si="4"/>
        <v>5</v>
      </c>
      <c r="H139" s="161">
        <v>3</v>
      </c>
      <c r="I139" s="161">
        <v>0</v>
      </c>
      <c r="J139" s="161">
        <v>0</v>
      </c>
      <c r="K139" s="161">
        <v>1</v>
      </c>
      <c r="L139" s="161">
        <v>1</v>
      </c>
      <c r="M139" s="161">
        <v>0</v>
      </c>
      <c r="O139" s="36" t="s">
        <v>780</v>
      </c>
      <c r="P139" s="36">
        <f t="shared" si="6"/>
        <v>0</v>
      </c>
      <c r="Q139" s="36">
        <f t="shared" si="6"/>
        <v>0</v>
      </c>
      <c r="R139" s="36">
        <f t="shared" si="6"/>
        <v>0</v>
      </c>
      <c r="S139" s="36">
        <f t="shared" si="6"/>
        <v>0</v>
      </c>
      <c r="T139" s="36">
        <f t="shared" si="6"/>
        <v>0</v>
      </c>
      <c r="U139" s="36">
        <f t="shared" si="6"/>
        <v>0</v>
      </c>
      <c r="V139" s="36">
        <f t="shared" si="6"/>
        <v>5</v>
      </c>
    </row>
    <row r="140" spans="1:22" ht="14" customHeight="1" x14ac:dyDescent="0.4">
      <c r="A140" s="505"/>
      <c r="B140" s="105">
        <v>63</v>
      </c>
      <c r="C140" s="158"/>
      <c r="D140" s="159" t="s">
        <v>250</v>
      </c>
      <c r="E140" s="160"/>
      <c r="F140" s="106">
        <v>2</v>
      </c>
      <c r="G140" s="161">
        <f t="shared" si="4"/>
        <v>14</v>
      </c>
      <c r="H140" s="161">
        <v>4</v>
      </c>
      <c r="I140" s="161">
        <v>2</v>
      </c>
      <c r="J140" s="161">
        <v>1</v>
      </c>
      <c r="K140" s="161">
        <v>2</v>
      </c>
      <c r="L140" s="161">
        <v>2</v>
      </c>
      <c r="M140" s="161">
        <v>3</v>
      </c>
      <c r="O140" s="36" t="s">
        <v>780</v>
      </c>
      <c r="P140" s="36">
        <f t="shared" si="6"/>
        <v>0</v>
      </c>
      <c r="Q140" s="36">
        <f t="shared" si="6"/>
        <v>0</v>
      </c>
      <c r="R140" s="36">
        <f t="shared" si="6"/>
        <v>0</v>
      </c>
      <c r="S140" s="36">
        <f t="shared" si="6"/>
        <v>0</v>
      </c>
      <c r="T140" s="36">
        <f t="shared" si="6"/>
        <v>0</v>
      </c>
      <c r="U140" s="36">
        <f t="shared" si="6"/>
        <v>0</v>
      </c>
      <c r="V140" s="36">
        <f t="shared" si="6"/>
        <v>14</v>
      </c>
    </row>
    <row r="141" spans="1:22" ht="14" customHeight="1" x14ac:dyDescent="0.4">
      <c r="A141" s="505"/>
      <c r="B141" s="105">
        <v>64</v>
      </c>
      <c r="C141" s="158"/>
      <c r="D141" s="159" t="s">
        <v>207</v>
      </c>
      <c r="E141" s="160"/>
      <c r="F141" s="106">
        <v>2</v>
      </c>
      <c r="G141" s="161">
        <f t="shared" si="4"/>
        <v>11</v>
      </c>
      <c r="H141" s="161">
        <v>2</v>
      </c>
      <c r="I141" s="161">
        <v>2</v>
      </c>
      <c r="J141" s="161">
        <v>2</v>
      </c>
      <c r="K141" s="161">
        <v>0</v>
      </c>
      <c r="L141" s="161">
        <v>3</v>
      </c>
      <c r="M141" s="161">
        <v>2</v>
      </c>
      <c r="O141" s="36" t="s">
        <v>780</v>
      </c>
      <c r="P141" s="36">
        <f t="shared" si="6"/>
        <v>0</v>
      </c>
      <c r="Q141" s="36">
        <f t="shared" si="6"/>
        <v>0</v>
      </c>
      <c r="R141" s="36">
        <f t="shared" si="6"/>
        <v>0</v>
      </c>
      <c r="S141" s="36">
        <f t="shared" si="6"/>
        <v>0</v>
      </c>
      <c r="T141" s="36">
        <f t="shared" si="6"/>
        <v>0</v>
      </c>
      <c r="U141" s="36">
        <f t="shared" si="6"/>
        <v>0</v>
      </c>
      <c r="V141" s="36">
        <f t="shared" si="6"/>
        <v>11</v>
      </c>
    </row>
    <row r="142" spans="1:22" ht="14" customHeight="1" x14ac:dyDescent="0.4">
      <c r="A142" s="505"/>
      <c r="B142" s="105">
        <v>65</v>
      </c>
      <c r="C142" s="158"/>
      <c r="D142" s="159" t="s">
        <v>339</v>
      </c>
      <c r="E142" s="160"/>
      <c r="F142" s="106">
        <v>1</v>
      </c>
      <c r="G142" s="161">
        <f t="shared" si="4"/>
        <v>3</v>
      </c>
      <c r="H142" s="161">
        <v>1</v>
      </c>
      <c r="I142" s="161">
        <v>2</v>
      </c>
      <c r="J142" s="161">
        <v>0</v>
      </c>
      <c r="K142" s="161">
        <v>0</v>
      </c>
      <c r="L142" s="161">
        <v>0</v>
      </c>
      <c r="M142" s="161">
        <v>0</v>
      </c>
      <c r="O142" s="36" t="s">
        <v>780</v>
      </c>
      <c r="P142" s="36">
        <f t="shared" si="6"/>
        <v>0</v>
      </c>
      <c r="Q142" s="36">
        <f t="shared" si="6"/>
        <v>0</v>
      </c>
      <c r="R142" s="36">
        <f t="shared" si="6"/>
        <v>0</v>
      </c>
      <c r="S142" s="36">
        <f t="shared" si="6"/>
        <v>0</v>
      </c>
      <c r="T142" s="36">
        <f t="shared" si="6"/>
        <v>0</v>
      </c>
      <c r="U142" s="36">
        <f t="shared" si="6"/>
        <v>0</v>
      </c>
      <c r="V142" s="36">
        <f t="shared" si="6"/>
        <v>3</v>
      </c>
    </row>
    <row r="143" spans="1:22" ht="14" customHeight="1" x14ac:dyDescent="0.4">
      <c r="A143" s="505"/>
      <c r="B143" s="105">
        <v>88</v>
      </c>
      <c r="C143" s="158"/>
      <c r="D143" s="159" t="s">
        <v>243</v>
      </c>
      <c r="E143" s="160"/>
      <c r="F143" s="106">
        <v>4</v>
      </c>
      <c r="G143" s="161">
        <f t="shared" si="4"/>
        <v>24</v>
      </c>
      <c r="H143" s="161">
        <v>1</v>
      </c>
      <c r="I143" s="161">
        <v>3</v>
      </c>
      <c r="J143" s="161">
        <v>5</v>
      </c>
      <c r="K143" s="161">
        <v>5</v>
      </c>
      <c r="L143" s="161">
        <v>7</v>
      </c>
      <c r="M143" s="161">
        <v>3</v>
      </c>
      <c r="O143" s="36" t="s">
        <v>780</v>
      </c>
      <c r="P143" s="36">
        <f t="shared" si="6"/>
        <v>0</v>
      </c>
      <c r="Q143" s="36">
        <f t="shared" si="6"/>
        <v>0</v>
      </c>
      <c r="R143" s="36">
        <f t="shared" si="6"/>
        <v>0</v>
      </c>
      <c r="S143" s="36">
        <f t="shared" si="6"/>
        <v>0</v>
      </c>
      <c r="T143" s="36">
        <f t="shared" si="6"/>
        <v>0</v>
      </c>
      <c r="U143" s="36">
        <f t="shared" si="6"/>
        <v>0</v>
      </c>
      <c r="V143" s="36">
        <f t="shared" si="6"/>
        <v>24</v>
      </c>
    </row>
    <row r="144" spans="1:22" ht="14" customHeight="1" x14ac:dyDescent="0.4">
      <c r="A144" s="505"/>
      <c r="B144" s="105">
        <v>101</v>
      </c>
      <c r="C144" s="158"/>
      <c r="D144" s="159" t="s">
        <v>265</v>
      </c>
      <c r="E144" s="160"/>
      <c r="F144" s="106">
        <v>2</v>
      </c>
      <c r="G144" s="161">
        <f t="shared" ref="G144:G154" si="7">SUM(H144:M144)</f>
        <v>13</v>
      </c>
      <c r="H144" s="161">
        <v>2</v>
      </c>
      <c r="I144" s="161">
        <v>0</v>
      </c>
      <c r="J144" s="161">
        <v>3</v>
      </c>
      <c r="K144" s="161">
        <v>4</v>
      </c>
      <c r="L144" s="161">
        <v>0</v>
      </c>
      <c r="M144" s="161">
        <v>4</v>
      </c>
      <c r="O144" s="36" t="s">
        <v>780</v>
      </c>
      <c r="P144" s="36">
        <f t="shared" si="6"/>
        <v>0</v>
      </c>
      <c r="Q144" s="36">
        <f t="shared" si="6"/>
        <v>0</v>
      </c>
      <c r="R144" s="36">
        <f t="shared" si="6"/>
        <v>0</v>
      </c>
      <c r="S144" s="36">
        <f t="shared" si="6"/>
        <v>0</v>
      </c>
      <c r="T144" s="36">
        <f t="shared" si="6"/>
        <v>0</v>
      </c>
      <c r="U144" s="36">
        <f t="shared" si="6"/>
        <v>0</v>
      </c>
      <c r="V144" s="36">
        <f t="shared" si="6"/>
        <v>13</v>
      </c>
    </row>
    <row r="145" spans="1:22" ht="14" customHeight="1" x14ac:dyDescent="0.4">
      <c r="A145" s="505"/>
      <c r="B145" s="105">
        <v>105</v>
      </c>
      <c r="C145" s="158"/>
      <c r="D145" s="159" t="s">
        <v>325</v>
      </c>
      <c r="E145" s="160"/>
      <c r="F145" s="106">
        <v>2</v>
      </c>
      <c r="G145" s="161">
        <f t="shared" si="7"/>
        <v>14</v>
      </c>
      <c r="H145" s="161">
        <v>1</v>
      </c>
      <c r="I145" s="161">
        <v>2</v>
      </c>
      <c r="J145" s="161">
        <v>2</v>
      </c>
      <c r="K145" s="161">
        <v>3</v>
      </c>
      <c r="L145" s="161">
        <v>1</v>
      </c>
      <c r="M145" s="161">
        <v>5</v>
      </c>
      <c r="O145" s="36" t="s">
        <v>780</v>
      </c>
      <c r="P145" s="36">
        <f t="shared" si="6"/>
        <v>0</v>
      </c>
      <c r="Q145" s="36">
        <f t="shared" si="6"/>
        <v>0</v>
      </c>
      <c r="R145" s="36">
        <f t="shared" si="6"/>
        <v>0</v>
      </c>
      <c r="S145" s="36">
        <f t="shared" si="6"/>
        <v>0</v>
      </c>
      <c r="T145" s="36">
        <f t="shared" si="6"/>
        <v>0</v>
      </c>
      <c r="U145" s="36">
        <f t="shared" si="6"/>
        <v>0</v>
      </c>
      <c r="V145" s="36">
        <f t="shared" si="6"/>
        <v>14</v>
      </c>
    </row>
    <row r="146" spans="1:22" ht="14" customHeight="1" x14ac:dyDescent="0.4">
      <c r="A146" s="505"/>
      <c r="B146" s="105">
        <v>114</v>
      </c>
      <c r="C146" s="158"/>
      <c r="D146" s="159" t="s">
        <v>335</v>
      </c>
      <c r="E146" s="160"/>
      <c r="F146" s="106">
        <v>1</v>
      </c>
      <c r="G146" s="161">
        <f t="shared" si="7"/>
        <v>4</v>
      </c>
      <c r="H146" s="161">
        <v>0</v>
      </c>
      <c r="I146" s="161">
        <v>2</v>
      </c>
      <c r="J146" s="161">
        <v>0</v>
      </c>
      <c r="K146" s="161">
        <v>0</v>
      </c>
      <c r="L146" s="161">
        <v>1</v>
      </c>
      <c r="M146" s="161">
        <v>1</v>
      </c>
      <c r="O146" s="36" t="s">
        <v>780</v>
      </c>
      <c r="P146" s="36">
        <f t="shared" si="6"/>
        <v>0</v>
      </c>
      <c r="Q146" s="36">
        <f t="shared" si="6"/>
        <v>0</v>
      </c>
      <c r="R146" s="36">
        <f t="shared" si="6"/>
        <v>0</v>
      </c>
      <c r="S146" s="36">
        <f t="shared" si="6"/>
        <v>0</v>
      </c>
      <c r="T146" s="36">
        <f t="shared" si="6"/>
        <v>0</v>
      </c>
      <c r="U146" s="36">
        <f t="shared" si="6"/>
        <v>0</v>
      </c>
      <c r="V146" s="36">
        <f t="shared" si="6"/>
        <v>4</v>
      </c>
    </row>
    <row r="147" spans="1:22" ht="14" customHeight="1" x14ac:dyDescent="0.4">
      <c r="A147" s="505"/>
      <c r="B147" s="105">
        <v>115</v>
      </c>
      <c r="C147" s="158"/>
      <c r="D147" s="159" t="s">
        <v>273</v>
      </c>
      <c r="E147" s="160"/>
      <c r="F147" s="106">
        <v>1</v>
      </c>
      <c r="G147" s="161">
        <f t="shared" si="7"/>
        <v>7</v>
      </c>
      <c r="H147" s="161">
        <v>1</v>
      </c>
      <c r="I147" s="161">
        <v>1</v>
      </c>
      <c r="J147" s="161">
        <v>2</v>
      </c>
      <c r="K147" s="161">
        <v>0</v>
      </c>
      <c r="L147" s="161">
        <v>2</v>
      </c>
      <c r="M147" s="161">
        <v>1</v>
      </c>
      <c r="O147" s="36" t="s">
        <v>780</v>
      </c>
      <c r="P147" s="36">
        <f t="shared" si="6"/>
        <v>0</v>
      </c>
      <c r="Q147" s="36">
        <f t="shared" si="6"/>
        <v>0</v>
      </c>
      <c r="R147" s="36">
        <f t="shared" si="6"/>
        <v>0</v>
      </c>
      <c r="S147" s="36">
        <f t="shared" si="6"/>
        <v>0</v>
      </c>
      <c r="T147" s="36">
        <f t="shared" si="6"/>
        <v>0</v>
      </c>
      <c r="U147" s="36">
        <f t="shared" si="6"/>
        <v>0</v>
      </c>
      <c r="V147" s="36">
        <f t="shared" si="6"/>
        <v>7</v>
      </c>
    </row>
    <row r="148" spans="1:22" ht="14" customHeight="1" x14ac:dyDescent="0.4">
      <c r="A148" s="505"/>
      <c r="B148" s="105">
        <v>118</v>
      </c>
      <c r="C148" s="158"/>
      <c r="D148" s="159" t="s">
        <v>238</v>
      </c>
      <c r="E148" s="160"/>
      <c r="F148" s="106">
        <v>2</v>
      </c>
      <c r="G148" s="161">
        <f t="shared" si="7"/>
        <v>11</v>
      </c>
      <c r="H148" s="161">
        <v>3</v>
      </c>
      <c r="I148" s="161">
        <v>2</v>
      </c>
      <c r="J148" s="161">
        <v>1</v>
      </c>
      <c r="K148" s="161">
        <v>1</v>
      </c>
      <c r="L148" s="161">
        <v>4</v>
      </c>
      <c r="M148" s="161">
        <v>0</v>
      </c>
      <c r="O148" s="36" t="s">
        <v>780</v>
      </c>
      <c r="P148" s="36">
        <f t="shared" si="6"/>
        <v>0</v>
      </c>
      <c r="Q148" s="36">
        <f t="shared" si="6"/>
        <v>0</v>
      </c>
      <c r="R148" s="36">
        <f t="shared" si="6"/>
        <v>0</v>
      </c>
      <c r="S148" s="36">
        <f t="shared" ref="Q148:V154" si="8">SUMIF($O148,S$6,$G148)</f>
        <v>0</v>
      </c>
      <c r="T148" s="36">
        <f t="shared" si="8"/>
        <v>0</v>
      </c>
      <c r="U148" s="36">
        <f t="shared" si="8"/>
        <v>0</v>
      </c>
      <c r="V148" s="36">
        <f t="shared" si="8"/>
        <v>11</v>
      </c>
    </row>
    <row r="149" spans="1:22" ht="14" customHeight="1" x14ac:dyDescent="0.4">
      <c r="A149" s="505"/>
      <c r="B149" s="105">
        <v>119</v>
      </c>
      <c r="C149" s="158"/>
      <c r="D149" s="159" t="s">
        <v>307</v>
      </c>
      <c r="E149" s="160"/>
      <c r="F149" s="106">
        <v>2</v>
      </c>
      <c r="G149" s="161">
        <f t="shared" si="7"/>
        <v>9</v>
      </c>
      <c r="H149" s="161">
        <v>1</v>
      </c>
      <c r="I149" s="161">
        <v>0</v>
      </c>
      <c r="J149" s="161">
        <v>1</v>
      </c>
      <c r="K149" s="161">
        <v>2</v>
      </c>
      <c r="L149" s="161">
        <v>2</v>
      </c>
      <c r="M149" s="161">
        <v>3</v>
      </c>
      <c r="O149" s="36" t="s">
        <v>780</v>
      </c>
      <c r="P149" s="36">
        <f t="shared" ref="P149:P154" si="9">SUMIF($O149,P$6,$G149)</f>
        <v>0</v>
      </c>
      <c r="Q149" s="36">
        <f t="shared" si="8"/>
        <v>0</v>
      </c>
      <c r="R149" s="36">
        <f t="shared" si="8"/>
        <v>0</v>
      </c>
      <c r="S149" s="36">
        <f t="shared" si="8"/>
        <v>0</v>
      </c>
      <c r="T149" s="36">
        <f t="shared" si="8"/>
        <v>0</v>
      </c>
      <c r="U149" s="36">
        <f t="shared" si="8"/>
        <v>0</v>
      </c>
      <c r="V149" s="36">
        <f t="shared" si="8"/>
        <v>9</v>
      </c>
    </row>
    <row r="150" spans="1:22" ht="14" customHeight="1" x14ac:dyDescent="0.4">
      <c r="A150" s="505"/>
      <c r="B150" s="105">
        <v>128</v>
      </c>
      <c r="C150" s="158"/>
      <c r="D150" s="159" t="s">
        <v>299</v>
      </c>
      <c r="E150" s="160"/>
      <c r="F150" s="106">
        <v>2</v>
      </c>
      <c r="G150" s="161">
        <f t="shared" si="7"/>
        <v>14</v>
      </c>
      <c r="H150" s="161">
        <v>3</v>
      </c>
      <c r="I150" s="161">
        <v>3</v>
      </c>
      <c r="J150" s="161">
        <v>2</v>
      </c>
      <c r="K150" s="161">
        <v>0</v>
      </c>
      <c r="L150" s="161">
        <v>4</v>
      </c>
      <c r="M150" s="161">
        <v>2</v>
      </c>
      <c r="O150" s="36" t="s">
        <v>780</v>
      </c>
      <c r="P150" s="36">
        <f t="shared" si="9"/>
        <v>0</v>
      </c>
      <c r="Q150" s="36">
        <f t="shared" si="8"/>
        <v>0</v>
      </c>
      <c r="R150" s="36">
        <f t="shared" si="8"/>
        <v>0</v>
      </c>
      <c r="S150" s="36">
        <f t="shared" si="8"/>
        <v>0</v>
      </c>
      <c r="T150" s="36">
        <f t="shared" si="8"/>
        <v>0</v>
      </c>
      <c r="U150" s="36">
        <f t="shared" si="8"/>
        <v>0</v>
      </c>
      <c r="V150" s="36">
        <f t="shared" si="8"/>
        <v>14</v>
      </c>
    </row>
    <row r="151" spans="1:22" ht="14" customHeight="1" x14ac:dyDescent="0.4">
      <c r="A151" s="505"/>
      <c r="B151" s="105">
        <v>140</v>
      </c>
      <c r="C151" s="158"/>
      <c r="D151" s="159" t="s">
        <v>204</v>
      </c>
      <c r="E151" s="160"/>
      <c r="F151" s="106">
        <v>3</v>
      </c>
      <c r="G151" s="161">
        <f t="shared" si="7"/>
        <v>18</v>
      </c>
      <c r="H151" s="161">
        <v>4</v>
      </c>
      <c r="I151" s="161">
        <v>2</v>
      </c>
      <c r="J151" s="161">
        <v>2</v>
      </c>
      <c r="K151" s="161">
        <v>5</v>
      </c>
      <c r="L151" s="161">
        <v>2</v>
      </c>
      <c r="M151" s="161">
        <v>3</v>
      </c>
      <c r="O151" s="36" t="s">
        <v>780</v>
      </c>
      <c r="P151" s="36">
        <f t="shared" si="9"/>
        <v>0</v>
      </c>
      <c r="Q151" s="36">
        <f t="shared" si="8"/>
        <v>0</v>
      </c>
      <c r="R151" s="36">
        <f t="shared" si="8"/>
        <v>0</v>
      </c>
      <c r="S151" s="36">
        <f t="shared" si="8"/>
        <v>0</v>
      </c>
      <c r="T151" s="36">
        <f t="shared" si="8"/>
        <v>0</v>
      </c>
      <c r="U151" s="36">
        <f t="shared" si="8"/>
        <v>0</v>
      </c>
      <c r="V151" s="36">
        <f t="shared" si="8"/>
        <v>18</v>
      </c>
    </row>
    <row r="152" spans="1:22" ht="14" customHeight="1" x14ac:dyDescent="0.4">
      <c r="A152" s="505"/>
      <c r="B152" s="105">
        <v>147</v>
      </c>
      <c r="C152" s="158"/>
      <c r="D152" s="159" t="s">
        <v>314</v>
      </c>
      <c r="E152" s="160"/>
      <c r="F152" s="106">
        <v>1</v>
      </c>
      <c r="G152" s="161">
        <f t="shared" si="7"/>
        <v>3</v>
      </c>
      <c r="H152" s="161">
        <v>1</v>
      </c>
      <c r="I152" s="161">
        <v>0</v>
      </c>
      <c r="J152" s="161">
        <v>0</v>
      </c>
      <c r="K152" s="161">
        <v>2</v>
      </c>
      <c r="L152" s="161">
        <v>0</v>
      </c>
      <c r="M152" s="161">
        <v>0</v>
      </c>
      <c r="O152" s="36" t="s">
        <v>780</v>
      </c>
      <c r="P152" s="36">
        <f t="shared" si="9"/>
        <v>0</v>
      </c>
      <c r="Q152" s="36">
        <f t="shared" si="8"/>
        <v>0</v>
      </c>
      <c r="R152" s="36">
        <f t="shared" si="8"/>
        <v>0</v>
      </c>
      <c r="S152" s="36">
        <f t="shared" si="8"/>
        <v>0</v>
      </c>
      <c r="T152" s="36">
        <f t="shared" si="8"/>
        <v>0</v>
      </c>
      <c r="U152" s="36">
        <f t="shared" si="8"/>
        <v>0</v>
      </c>
      <c r="V152" s="36">
        <f t="shared" si="8"/>
        <v>3</v>
      </c>
    </row>
    <row r="153" spans="1:22" ht="14" customHeight="1" x14ac:dyDescent="0.4">
      <c r="A153" s="505"/>
      <c r="B153" s="105">
        <v>148</v>
      </c>
      <c r="C153" s="158"/>
      <c r="D153" s="159" t="s">
        <v>245</v>
      </c>
      <c r="E153" s="160"/>
      <c r="F153" s="106">
        <v>3</v>
      </c>
      <c r="G153" s="161">
        <f t="shared" si="7"/>
        <v>18</v>
      </c>
      <c r="H153" s="161">
        <v>3</v>
      </c>
      <c r="I153" s="161">
        <v>4</v>
      </c>
      <c r="J153" s="161">
        <v>2</v>
      </c>
      <c r="K153" s="161">
        <v>4</v>
      </c>
      <c r="L153" s="161">
        <v>2</v>
      </c>
      <c r="M153" s="161">
        <v>3</v>
      </c>
      <c r="O153" s="36" t="s">
        <v>780</v>
      </c>
      <c r="P153" s="36">
        <f t="shared" si="9"/>
        <v>0</v>
      </c>
      <c r="Q153" s="36">
        <f t="shared" si="8"/>
        <v>0</v>
      </c>
      <c r="R153" s="36">
        <f t="shared" si="8"/>
        <v>0</v>
      </c>
      <c r="S153" s="36">
        <f t="shared" si="8"/>
        <v>0</v>
      </c>
      <c r="T153" s="36">
        <f t="shared" si="8"/>
        <v>0</v>
      </c>
      <c r="U153" s="36">
        <f t="shared" si="8"/>
        <v>0</v>
      </c>
      <c r="V153" s="36">
        <f t="shared" si="8"/>
        <v>18</v>
      </c>
    </row>
    <row r="154" spans="1:22" ht="14" customHeight="1" x14ac:dyDescent="0.4">
      <c r="A154" s="492"/>
      <c r="B154" s="105">
        <v>150</v>
      </c>
      <c r="C154" s="158"/>
      <c r="D154" s="159" t="s">
        <v>189</v>
      </c>
      <c r="E154" s="160"/>
      <c r="F154" s="106">
        <v>2</v>
      </c>
      <c r="G154" s="161">
        <f t="shared" si="7"/>
        <v>13</v>
      </c>
      <c r="H154" s="161">
        <v>4</v>
      </c>
      <c r="I154" s="161">
        <v>4</v>
      </c>
      <c r="J154" s="161">
        <v>2</v>
      </c>
      <c r="K154" s="161">
        <v>2</v>
      </c>
      <c r="L154" s="161">
        <v>0</v>
      </c>
      <c r="M154" s="161">
        <v>1</v>
      </c>
      <c r="O154" s="36" t="s">
        <v>780</v>
      </c>
      <c r="P154" s="36">
        <f t="shared" si="9"/>
        <v>0</v>
      </c>
      <c r="Q154" s="36">
        <f t="shared" si="8"/>
        <v>0</v>
      </c>
      <c r="R154" s="36">
        <f t="shared" si="8"/>
        <v>0</v>
      </c>
      <c r="S154" s="36">
        <f t="shared" si="8"/>
        <v>0</v>
      </c>
      <c r="T154" s="36">
        <f t="shared" si="8"/>
        <v>0</v>
      </c>
      <c r="U154" s="36">
        <f t="shared" si="8"/>
        <v>0</v>
      </c>
      <c r="V154" s="36">
        <f t="shared" si="8"/>
        <v>13</v>
      </c>
    </row>
    <row r="155" spans="1:22" ht="14" customHeight="1" x14ac:dyDescent="0.4">
      <c r="A155" s="486" t="s">
        <v>791</v>
      </c>
      <c r="B155" s="506"/>
      <c r="C155" s="506"/>
      <c r="D155" s="506"/>
      <c r="E155" s="487"/>
      <c r="F155" s="106">
        <f t="shared" ref="F155:M155" si="10">SUM(F7:F154)</f>
        <v>283</v>
      </c>
      <c r="G155" s="106">
        <f t="shared" si="10"/>
        <v>1667</v>
      </c>
      <c r="H155" s="106">
        <f t="shared" si="10"/>
        <v>295</v>
      </c>
      <c r="I155" s="106">
        <f t="shared" si="10"/>
        <v>272</v>
      </c>
      <c r="J155" s="106">
        <f t="shared" si="10"/>
        <v>291</v>
      </c>
      <c r="K155" s="106">
        <f t="shared" si="10"/>
        <v>288</v>
      </c>
      <c r="L155" s="106">
        <f t="shared" si="10"/>
        <v>259</v>
      </c>
      <c r="M155" s="106">
        <f t="shared" si="10"/>
        <v>262</v>
      </c>
    </row>
    <row r="156" spans="1:22" s="157" customFormat="1" ht="14" customHeight="1" x14ac:dyDescent="0.4">
      <c r="A156" s="166"/>
      <c r="B156" s="166"/>
      <c r="C156" s="167"/>
      <c r="D156" s="168"/>
      <c r="E156" s="167"/>
      <c r="F156" s="169"/>
      <c r="G156" s="169"/>
      <c r="H156" s="169"/>
      <c r="I156" s="169"/>
      <c r="J156" s="169"/>
      <c r="K156" s="104"/>
      <c r="L156" s="104"/>
      <c r="M156" s="104"/>
    </row>
    <row r="157" spans="1:22" s="157" customFormat="1" ht="14" customHeight="1" x14ac:dyDescent="0.4">
      <c r="A157" s="170" t="s">
        <v>792</v>
      </c>
      <c r="B157" s="121"/>
      <c r="D157" s="162"/>
      <c r="F157" s="163"/>
      <c r="G157" s="163"/>
      <c r="H157" s="163"/>
      <c r="I157" s="163"/>
      <c r="J157" s="163"/>
      <c r="K157" s="104"/>
      <c r="L157" s="104"/>
      <c r="M157" s="104"/>
      <c r="P157" s="36"/>
    </row>
    <row r="158" spans="1:22" s="157" customFormat="1" ht="10.95" x14ac:dyDescent="0.4">
      <c r="A158" s="171"/>
      <c r="B158" s="171"/>
      <c r="C158" s="172"/>
      <c r="D158" s="173"/>
      <c r="E158" s="172"/>
      <c r="F158" s="174"/>
      <c r="G158" s="174"/>
      <c r="H158" s="174"/>
      <c r="I158" s="174"/>
      <c r="J158" s="174"/>
      <c r="K158" s="104"/>
      <c r="L158" s="104"/>
      <c r="M158" s="104" t="s">
        <v>793</v>
      </c>
      <c r="P158" s="36"/>
    </row>
    <row r="159" spans="1:22" ht="14" customHeight="1" x14ac:dyDescent="0.4">
      <c r="A159" s="478" t="s">
        <v>763</v>
      </c>
      <c r="B159" s="488" t="s">
        <v>764</v>
      </c>
      <c r="C159" s="486" t="s">
        <v>765</v>
      </c>
      <c r="D159" s="506"/>
      <c r="E159" s="487"/>
      <c r="F159" s="478" t="s">
        <v>147</v>
      </c>
      <c r="G159" s="478" t="s">
        <v>766</v>
      </c>
      <c r="H159" s="478"/>
      <c r="I159" s="478"/>
      <c r="J159" s="478"/>
      <c r="K159" s="478"/>
      <c r="L159" s="478"/>
      <c r="M159" s="478"/>
    </row>
    <row r="160" spans="1:22" ht="14" customHeight="1" x14ac:dyDescent="0.4">
      <c r="A160" s="478"/>
      <c r="B160" s="488"/>
      <c r="C160" s="486"/>
      <c r="D160" s="506"/>
      <c r="E160" s="487"/>
      <c r="F160" s="478"/>
      <c r="G160" s="105" t="s">
        <v>767</v>
      </c>
      <c r="H160" s="105" t="s">
        <v>768</v>
      </c>
      <c r="I160" s="105" t="s">
        <v>769</v>
      </c>
      <c r="J160" s="105" t="s">
        <v>770</v>
      </c>
      <c r="K160" s="105" t="s">
        <v>771</v>
      </c>
      <c r="L160" s="105" t="s">
        <v>772</v>
      </c>
      <c r="M160" s="105" t="s">
        <v>773</v>
      </c>
    </row>
    <row r="161" spans="1:22" ht="14" customHeight="1" x14ac:dyDescent="0.4">
      <c r="A161" s="105" t="s">
        <v>794</v>
      </c>
      <c r="B161" s="105">
        <v>80</v>
      </c>
      <c r="C161" s="158"/>
      <c r="D161" s="159" t="s">
        <v>333</v>
      </c>
      <c r="E161" s="160"/>
      <c r="F161" s="106">
        <v>1</v>
      </c>
      <c r="G161" s="161">
        <f t="shared" ref="G161:G164" si="11">SUM(H161:M161)</f>
        <v>2</v>
      </c>
      <c r="H161" s="161">
        <v>1</v>
      </c>
      <c r="I161" s="161">
        <v>0</v>
      </c>
      <c r="J161" s="161">
        <v>1</v>
      </c>
      <c r="K161" s="161">
        <v>0</v>
      </c>
      <c r="L161" s="161">
        <v>0</v>
      </c>
      <c r="M161" s="161">
        <v>0</v>
      </c>
      <c r="O161" s="36" t="s">
        <v>795</v>
      </c>
      <c r="P161" s="36">
        <f t="shared" ref="P161:V164" si="12">SUMIF($O161,P$6,$G161)</f>
        <v>2</v>
      </c>
      <c r="Q161" s="36">
        <f t="shared" si="12"/>
        <v>0</v>
      </c>
      <c r="R161" s="36">
        <f t="shared" si="12"/>
        <v>0</v>
      </c>
      <c r="S161" s="36">
        <f t="shared" si="12"/>
        <v>0</v>
      </c>
      <c r="T161" s="36">
        <f t="shared" si="12"/>
        <v>0</v>
      </c>
      <c r="U161" s="36">
        <f t="shared" si="12"/>
        <v>0</v>
      </c>
      <c r="V161" s="36">
        <f t="shared" si="12"/>
        <v>0</v>
      </c>
    </row>
    <row r="162" spans="1:22" ht="14" customHeight="1" x14ac:dyDescent="0.4">
      <c r="A162" s="105" t="s">
        <v>796</v>
      </c>
      <c r="B162" s="105">
        <v>2</v>
      </c>
      <c r="C162" s="158"/>
      <c r="D162" s="159" t="s">
        <v>262</v>
      </c>
      <c r="E162" s="160"/>
      <c r="F162" s="106">
        <v>2</v>
      </c>
      <c r="G162" s="161">
        <f t="shared" si="11"/>
        <v>10</v>
      </c>
      <c r="H162" s="161">
        <v>2</v>
      </c>
      <c r="I162" s="161">
        <v>2</v>
      </c>
      <c r="J162" s="161">
        <v>0</v>
      </c>
      <c r="K162" s="161">
        <v>2</v>
      </c>
      <c r="L162" s="161">
        <v>2</v>
      </c>
      <c r="M162" s="161">
        <v>2</v>
      </c>
      <c r="O162" s="36" t="s">
        <v>797</v>
      </c>
      <c r="P162" s="36">
        <f t="shared" si="12"/>
        <v>0</v>
      </c>
      <c r="Q162" s="36">
        <f t="shared" si="12"/>
        <v>0</v>
      </c>
      <c r="R162" s="36">
        <f t="shared" si="12"/>
        <v>10</v>
      </c>
      <c r="S162" s="36">
        <f t="shared" si="12"/>
        <v>0</v>
      </c>
      <c r="T162" s="36">
        <f t="shared" si="12"/>
        <v>0</v>
      </c>
      <c r="U162" s="36">
        <f t="shared" si="12"/>
        <v>0</v>
      </c>
      <c r="V162" s="36">
        <f t="shared" si="12"/>
        <v>0</v>
      </c>
    </row>
    <row r="163" spans="1:22" ht="14" customHeight="1" x14ac:dyDescent="0.4">
      <c r="A163" s="105" t="s">
        <v>798</v>
      </c>
      <c r="B163" s="105">
        <v>93</v>
      </c>
      <c r="C163" s="158"/>
      <c r="D163" s="159" t="s">
        <v>320</v>
      </c>
      <c r="E163" s="160"/>
      <c r="F163" s="106">
        <v>1</v>
      </c>
      <c r="G163" s="161">
        <f t="shared" si="11"/>
        <v>4</v>
      </c>
      <c r="H163" s="161">
        <v>0</v>
      </c>
      <c r="I163" s="161">
        <v>1</v>
      </c>
      <c r="J163" s="161">
        <v>2</v>
      </c>
      <c r="K163" s="161">
        <v>0</v>
      </c>
      <c r="L163" s="161">
        <v>1</v>
      </c>
      <c r="M163" s="161">
        <v>0</v>
      </c>
      <c r="O163" s="36" t="s">
        <v>798</v>
      </c>
      <c r="P163" s="36">
        <f t="shared" si="12"/>
        <v>0</v>
      </c>
      <c r="Q163" s="36">
        <f t="shared" si="12"/>
        <v>0</v>
      </c>
      <c r="R163" s="36">
        <f t="shared" si="12"/>
        <v>0</v>
      </c>
      <c r="S163" s="36">
        <f t="shared" si="12"/>
        <v>4</v>
      </c>
      <c r="T163" s="36">
        <f t="shared" si="12"/>
        <v>0</v>
      </c>
      <c r="U163" s="36">
        <f t="shared" si="12"/>
        <v>0</v>
      </c>
      <c r="V163" s="36">
        <f t="shared" si="12"/>
        <v>0</v>
      </c>
    </row>
    <row r="164" spans="1:22" ht="14" customHeight="1" x14ac:dyDescent="0.4">
      <c r="A164" s="105" t="s">
        <v>799</v>
      </c>
      <c r="B164" s="105">
        <v>88</v>
      </c>
      <c r="C164" s="158"/>
      <c r="D164" s="159" t="s">
        <v>243</v>
      </c>
      <c r="E164" s="160"/>
      <c r="F164" s="106">
        <v>1</v>
      </c>
      <c r="G164" s="161">
        <f t="shared" si="11"/>
        <v>3</v>
      </c>
      <c r="H164" s="161">
        <v>0</v>
      </c>
      <c r="I164" s="161">
        <v>1</v>
      </c>
      <c r="J164" s="161">
        <v>1</v>
      </c>
      <c r="K164" s="161">
        <v>0</v>
      </c>
      <c r="L164" s="161">
        <v>0</v>
      </c>
      <c r="M164" s="161">
        <v>1</v>
      </c>
      <c r="O164" s="36" t="s">
        <v>800</v>
      </c>
      <c r="P164" s="36">
        <f t="shared" si="12"/>
        <v>0</v>
      </c>
      <c r="Q164" s="36">
        <f t="shared" si="12"/>
        <v>0</v>
      </c>
      <c r="R164" s="36">
        <f t="shared" si="12"/>
        <v>0</v>
      </c>
      <c r="S164" s="36">
        <f t="shared" si="12"/>
        <v>0</v>
      </c>
      <c r="T164" s="36">
        <f t="shared" si="12"/>
        <v>0</v>
      </c>
      <c r="U164" s="36">
        <f t="shared" si="12"/>
        <v>0</v>
      </c>
      <c r="V164" s="36">
        <f t="shared" si="12"/>
        <v>3</v>
      </c>
    </row>
    <row r="165" spans="1:22" ht="14" customHeight="1" x14ac:dyDescent="0.4">
      <c r="A165" s="486" t="s">
        <v>791</v>
      </c>
      <c r="B165" s="506"/>
      <c r="C165" s="506"/>
      <c r="D165" s="506"/>
      <c r="E165" s="487"/>
      <c r="F165" s="106">
        <f>SUM(F161:F164)</f>
        <v>5</v>
      </c>
      <c r="G165" s="106">
        <f t="shared" ref="G165:M165" si="13">SUM(G161:G164)</f>
        <v>19</v>
      </c>
      <c r="H165" s="106">
        <f t="shared" si="13"/>
        <v>3</v>
      </c>
      <c r="I165" s="106">
        <f t="shared" si="13"/>
        <v>4</v>
      </c>
      <c r="J165" s="106">
        <f t="shared" si="13"/>
        <v>4</v>
      </c>
      <c r="K165" s="106">
        <f t="shared" si="13"/>
        <v>2</v>
      </c>
      <c r="L165" s="106">
        <f t="shared" si="13"/>
        <v>3</v>
      </c>
      <c r="M165" s="106">
        <f t="shared" si="13"/>
        <v>3</v>
      </c>
    </row>
    <row r="166" spans="1:22" s="157" customFormat="1" ht="14" customHeight="1" x14ac:dyDescent="0.4">
      <c r="A166" s="166"/>
      <c r="B166" s="166"/>
      <c r="C166" s="167"/>
      <c r="D166" s="168"/>
      <c r="E166" s="167"/>
      <c r="F166" s="169"/>
      <c r="G166" s="169"/>
      <c r="H166" s="169"/>
      <c r="I166" s="169"/>
      <c r="J166" s="169"/>
      <c r="K166" s="104"/>
      <c r="L166" s="104"/>
      <c r="M166" s="104"/>
      <c r="P166" s="36"/>
    </row>
    <row r="167" spans="1:22" s="157" customFormat="1" ht="14" customHeight="1" x14ac:dyDescent="0.4">
      <c r="A167" s="170" t="s">
        <v>801</v>
      </c>
      <c r="B167" s="121"/>
      <c r="D167" s="162"/>
      <c r="F167" s="163"/>
      <c r="G167" s="163"/>
      <c r="H167" s="163"/>
      <c r="I167" s="163"/>
      <c r="J167" s="163"/>
      <c r="K167" s="104"/>
      <c r="L167" s="104"/>
      <c r="M167" s="104"/>
      <c r="P167" s="36"/>
    </row>
    <row r="168" spans="1:22" s="157" customFormat="1" ht="10.95" x14ac:dyDescent="0.4">
      <c r="A168" s="171"/>
      <c r="B168" s="171"/>
      <c r="C168" s="172"/>
      <c r="D168" s="173"/>
      <c r="E168" s="172"/>
      <c r="F168" s="174"/>
      <c r="G168" s="174"/>
      <c r="H168" s="174"/>
      <c r="I168" s="174"/>
      <c r="J168" s="174"/>
      <c r="K168" s="104"/>
      <c r="L168" s="104"/>
      <c r="M168" s="104" t="s">
        <v>782</v>
      </c>
      <c r="P168" s="36"/>
    </row>
    <row r="169" spans="1:22" ht="14" customHeight="1" x14ac:dyDescent="0.4">
      <c r="A169" s="478" t="s">
        <v>763</v>
      </c>
      <c r="B169" s="488" t="s">
        <v>764</v>
      </c>
      <c r="C169" s="486" t="s">
        <v>765</v>
      </c>
      <c r="D169" s="506"/>
      <c r="E169" s="487"/>
      <c r="F169" s="478" t="s">
        <v>147</v>
      </c>
      <c r="G169" s="478" t="s">
        <v>766</v>
      </c>
      <c r="H169" s="478"/>
      <c r="I169" s="478"/>
      <c r="J169" s="478"/>
      <c r="K169" s="478"/>
      <c r="L169" s="478"/>
      <c r="M169" s="478"/>
    </row>
    <row r="170" spans="1:22" ht="14" customHeight="1" x14ac:dyDescent="0.4">
      <c r="A170" s="478"/>
      <c r="B170" s="488"/>
      <c r="C170" s="486"/>
      <c r="D170" s="506"/>
      <c r="E170" s="487"/>
      <c r="F170" s="478"/>
      <c r="G170" s="105" t="s">
        <v>767</v>
      </c>
      <c r="H170" s="105" t="s">
        <v>768</v>
      </c>
      <c r="I170" s="105" t="s">
        <v>769</v>
      </c>
      <c r="J170" s="105" t="s">
        <v>770</v>
      </c>
      <c r="K170" s="105" t="s">
        <v>771</v>
      </c>
      <c r="L170" s="105" t="s">
        <v>772</v>
      </c>
      <c r="M170" s="105" t="s">
        <v>773</v>
      </c>
    </row>
    <row r="171" spans="1:22" ht="14" customHeight="1" x14ac:dyDescent="0.4">
      <c r="A171" s="105" t="s">
        <v>802</v>
      </c>
      <c r="B171" s="105">
        <v>149</v>
      </c>
      <c r="C171" s="158"/>
      <c r="D171" s="159" t="s">
        <v>217</v>
      </c>
      <c r="E171" s="160"/>
      <c r="F171" s="106">
        <v>1</v>
      </c>
      <c r="G171" s="161">
        <f t="shared" ref="G171:G174" si="14">SUM(H171:M171)</f>
        <v>5</v>
      </c>
      <c r="H171" s="161">
        <v>0</v>
      </c>
      <c r="I171" s="161">
        <v>0</v>
      </c>
      <c r="J171" s="161">
        <v>0</v>
      </c>
      <c r="K171" s="161">
        <v>1</v>
      </c>
      <c r="L171" s="161">
        <v>2</v>
      </c>
      <c r="M171" s="161">
        <v>2</v>
      </c>
      <c r="O171" s="36" t="s">
        <v>795</v>
      </c>
      <c r="P171" s="36">
        <f t="shared" ref="P171:V174" si="15">SUMIF($O171,P$6,$G171)</f>
        <v>5</v>
      </c>
      <c r="Q171" s="36">
        <f t="shared" si="15"/>
        <v>0</v>
      </c>
      <c r="R171" s="36">
        <f t="shared" si="15"/>
        <v>0</v>
      </c>
      <c r="S171" s="36">
        <f t="shared" si="15"/>
        <v>0</v>
      </c>
      <c r="T171" s="36">
        <f t="shared" si="15"/>
        <v>0</v>
      </c>
      <c r="U171" s="36">
        <f t="shared" si="15"/>
        <v>0</v>
      </c>
      <c r="V171" s="36">
        <f t="shared" si="15"/>
        <v>0</v>
      </c>
    </row>
    <row r="172" spans="1:22" ht="14" customHeight="1" x14ac:dyDescent="0.4">
      <c r="A172" s="105" t="s">
        <v>803</v>
      </c>
      <c r="B172" s="105">
        <v>15</v>
      </c>
      <c r="C172" s="158"/>
      <c r="D172" s="159" t="s">
        <v>329</v>
      </c>
      <c r="E172" s="160"/>
      <c r="F172" s="106">
        <v>2</v>
      </c>
      <c r="G172" s="161">
        <f t="shared" si="14"/>
        <v>11</v>
      </c>
      <c r="H172" s="161">
        <v>3</v>
      </c>
      <c r="I172" s="161">
        <v>0</v>
      </c>
      <c r="J172" s="161">
        <v>1</v>
      </c>
      <c r="K172" s="161">
        <v>1</v>
      </c>
      <c r="L172" s="161">
        <v>5</v>
      </c>
      <c r="M172" s="161">
        <v>1</v>
      </c>
      <c r="O172" s="36" t="s">
        <v>224</v>
      </c>
      <c r="P172" s="36">
        <f t="shared" si="15"/>
        <v>0</v>
      </c>
      <c r="Q172" s="36">
        <f t="shared" si="15"/>
        <v>11</v>
      </c>
      <c r="R172" s="36">
        <f t="shared" si="15"/>
        <v>0</v>
      </c>
      <c r="S172" s="36">
        <f t="shared" si="15"/>
        <v>0</v>
      </c>
      <c r="T172" s="36">
        <f t="shared" si="15"/>
        <v>0</v>
      </c>
      <c r="U172" s="36">
        <f t="shared" si="15"/>
        <v>0</v>
      </c>
      <c r="V172" s="36">
        <f t="shared" si="15"/>
        <v>0</v>
      </c>
    </row>
    <row r="173" spans="1:22" ht="14" customHeight="1" x14ac:dyDescent="0.4">
      <c r="A173" s="105" t="s">
        <v>786</v>
      </c>
      <c r="B173" s="105">
        <v>124</v>
      </c>
      <c r="C173" s="158"/>
      <c r="D173" s="159" t="s">
        <v>212</v>
      </c>
      <c r="E173" s="160"/>
      <c r="F173" s="106">
        <v>1</v>
      </c>
      <c r="G173" s="161">
        <f t="shared" si="14"/>
        <v>2</v>
      </c>
      <c r="H173" s="161">
        <v>0</v>
      </c>
      <c r="I173" s="161">
        <v>1</v>
      </c>
      <c r="J173" s="161">
        <v>0</v>
      </c>
      <c r="K173" s="161">
        <v>1</v>
      </c>
      <c r="L173" s="161">
        <v>0</v>
      </c>
      <c r="M173" s="161">
        <v>0</v>
      </c>
      <c r="O173" s="36" t="s">
        <v>224</v>
      </c>
      <c r="P173" s="36">
        <f t="shared" si="15"/>
        <v>0</v>
      </c>
      <c r="Q173" s="36">
        <f t="shared" si="15"/>
        <v>2</v>
      </c>
      <c r="R173" s="36">
        <f t="shared" si="15"/>
        <v>0</v>
      </c>
      <c r="S173" s="36">
        <f t="shared" si="15"/>
        <v>0</v>
      </c>
      <c r="T173" s="36">
        <f t="shared" si="15"/>
        <v>0</v>
      </c>
      <c r="U173" s="36">
        <f t="shared" si="15"/>
        <v>0</v>
      </c>
      <c r="V173" s="36">
        <f t="shared" si="15"/>
        <v>0</v>
      </c>
    </row>
    <row r="174" spans="1:22" ht="14" customHeight="1" x14ac:dyDescent="0.4">
      <c r="A174" s="105" t="s">
        <v>804</v>
      </c>
      <c r="B174" s="105">
        <v>108</v>
      </c>
      <c r="C174" s="158"/>
      <c r="D174" s="159" t="s">
        <v>225</v>
      </c>
      <c r="E174" s="160"/>
      <c r="F174" s="106">
        <v>1</v>
      </c>
      <c r="G174" s="161">
        <f t="shared" si="14"/>
        <v>4</v>
      </c>
      <c r="H174" s="161">
        <v>0</v>
      </c>
      <c r="I174" s="161">
        <v>2</v>
      </c>
      <c r="J174" s="161">
        <v>0</v>
      </c>
      <c r="K174" s="161">
        <v>0</v>
      </c>
      <c r="L174" s="161">
        <v>1</v>
      </c>
      <c r="M174" s="161">
        <v>1</v>
      </c>
      <c r="O174" s="36" t="s">
        <v>202</v>
      </c>
      <c r="P174" s="36">
        <f t="shared" si="15"/>
        <v>0</v>
      </c>
      <c r="Q174" s="36">
        <f t="shared" si="15"/>
        <v>0</v>
      </c>
      <c r="R174" s="36">
        <f t="shared" si="15"/>
        <v>0</v>
      </c>
      <c r="S174" s="36">
        <f t="shared" si="15"/>
        <v>0</v>
      </c>
      <c r="T174" s="36">
        <f t="shared" si="15"/>
        <v>4</v>
      </c>
      <c r="U174" s="36">
        <f t="shared" si="15"/>
        <v>0</v>
      </c>
      <c r="V174" s="36">
        <f t="shared" si="15"/>
        <v>0</v>
      </c>
    </row>
    <row r="175" spans="1:22" ht="14" customHeight="1" x14ac:dyDescent="0.4">
      <c r="A175" s="486" t="s">
        <v>791</v>
      </c>
      <c r="B175" s="506"/>
      <c r="C175" s="506"/>
      <c r="D175" s="506"/>
      <c r="E175" s="487"/>
      <c r="F175" s="106">
        <f>SUM(F171:F174)</f>
        <v>5</v>
      </c>
      <c r="G175" s="106">
        <f t="shared" ref="G175:M175" si="16">SUM(G171:G174)</f>
        <v>22</v>
      </c>
      <c r="H175" s="106">
        <f t="shared" si="16"/>
        <v>3</v>
      </c>
      <c r="I175" s="106">
        <f t="shared" si="16"/>
        <v>3</v>
      </c>
      <c r="J175" s="106">
        <f t="shared" si="16"/>
        <v>1</v>
      </c>
      <c r="K175" s="106">
        <f t="shared" si="16"/>
        <v>3</v>
      </c>
      <c r="L175" s="106">
        <f t="shared" si="16"/>
        <v>8</v>
      </c>
      <c r="M175" s="106">
        <f t="shared" si="16"/>
        <v>4</v>
      </c>
    </row>
    <row r="176" spans="1:22" s="157" customFormat="1" ht="14" customHeight="1" x14ac:dyDescent="0.4">
      <c r="A176" s="166"/>
      <c r="B176" s="166"/>
      <c r="C176" s="167"/>
      <c r="D176" s="168"/>
      <c r="E176" s="167"/>
      <c r="F176" s="169"/>
      <c r="G176" s="169"/>
      <c r="H176" s="169"/>
      <c r="I176" s="169"/>
      <c r="J176" s="169"/>
      <c r="K176" s="104"/>
      <c r="L176" s="104"/>
      <c r="M176" s="104"/>
      <c r="P176" s="36"/>
    </row>
    <row r="177" spans="1:22" s="157" customFormat="1" ht="14" customHeight="1" x14ac:dyDescent="0.4">
      <c r="A177" s="170" t="s">
        <v>805</v>
      </c>
      <c r="B177" s="121"/>
      <c r="D177" s="162"/>
      <c r="F177" s="163"/>
      <c r="G177" s="163"/>
      <c r="H177" s="163"/>
      <c r="I177" s="163"/>
      <c r="J177" s="163"/>
      <c r="K177" s="104"/>
      <c r="L177" s="104"/>
      <c r="M177" s="104"/>
      <c r="P177" s="36"/>
    </row>
    <row r="178" spans="1:22" s="157" customFormat="1" ht="10.95" x14ac:dyDescent="0.4">
      <c r="A178" s="171"/>
      <c r="B178" s="171"/>
      <c r="C178" s="172"/>
      <c r="D178" s="173"/>
      <c r="E178" s="172"/>
      <c r="F178" s="174"/>
      <c r="G178" s="174"/>
      <c r="H178" s="174"/>
      <c r="I178" s="174"/>
      <c r="J178" s="174"/>
      <c r="K178" s="104"/>
      <c r="L178" s="104"/>
      <c r="M178" s="104" t="s">
        <v>793</v>
      </c>
      <c r="P178" s="36"/>
    </row>
    <row r="179" spans="1:22" ht="14" customHeight="1" x14ac:dyDescent="0.4">
      <c r="A179" s="478" t="s">
        <v>763</v>
      </c>
      <c r="B179" s="488" t="s">
        <v>764</v>
      </c>
      <c r="C179" s="486" t="s">
        <v>765</v>
      </c>
      <c r="D179" s="506"/>
      <c r="E179" s="487"/>
      <c r="F179" s="478" t="s">
        <v>147</v>
      </c>
      <c r="G179" s="478" t="s">
        <v>766</v>
      </c>
      <c r="H179" s="478"/>
      <c r="I179" s="478"/>
      <c r="J179" s="478"/>
      <c r="K179" s="478"/>
      <c r="L179" s="478"/>
      <c r="M179" s="478"/>
    </row>
    <row r="180" spans="1:22" ht="14" customHeight="1" x14ac:dyDescent="0.4">
      <c r="A180" s="478"/>
      <c r="B180" s="488"/>
      <c r="C180" s="486"/>
      <c r="D180" s="506"/>
      <c r="E180" s="487"/>
      <c r="F180" s="478"/>
      <c r="G180" s="105" t="s">
        <v>767</v>
      </c>
      <c r="H180" s="105" t="s">
        <v>768</v>
      </c>
      <c r="I180" s="105" t="s">
        <v>769</v>
      </c>
      <c r="J180" s="105" t="s">
        <v>770</v>
      </c>
      <c r="K180" s="105" t="s">
        <v>771</v>
      </c>
      <c r="L180" s="105" t="s">
        <v>772</v>
      </c>
      <c r="M180" s="105" t="s">
        <v>773</v>
      </c>
    </row>
    <row r="181" spans="1:22" ht="14" customHeight="1" x14ac:dyDescent="0.4">
      <c r="A181" s="105" t="s">
        <v>781</v>
      </c>
      <c r="B181" s="105">
        <v>132</v>
      </c>
      <c r="C181" s="158"/>
      <c r="D181" s="159" t="s">
        <v>206</v>
      </c>
      <c r="E181" s="160"/>
      <c r="F181" s="106">
        <v>1</v>
      </c>
      <c r="G181" s="161">
        <f t="shared" ref="G181" si="17">SUM(H181:M181)</f>
        <v>1</v>
      </c>
      <c r="H181" s="161">
        <v>0</v>
      </c>
      <c r="I181" s="161">
        <v>1</v>
      </c>
      <c r="J181" s="161">
        <v>0</v>
      </c>
      <c r="K181" s="161">
        <v>0</v>
      </c>
      <c r="L181" s="161">
        <v>0</v>
      </c>
      <c r="M181" s="161">
        <v>0</v>
      </c>
      <c r="O181" s="36" t="s">
        <v>795</v>
      </c>
      <c r="P181" s="36">
        <f t="shared" ref="P181:V181" si="18">SUMIF($O181,P$6,$G181)</f>
        <v>1</v>
      </c>
      <c r="Q181" s="36">
        <f t="shared" si="18"/>
        <v>0</v>
      </c>
      <c r="R181" s="36">
        <f t="shared" si="18"/>
        <v>0</v>
      </c>
      <c r="S181" s="36">
        <f t="shared" si="18"/>
        <v>0</v>
      </c>
      <c r="T181" s="36">
        <f t="shared" si="18"/>
        <v>0</v>
      </c>
      <c r="U181" s="36">
        <f t="shared" si="18"/>
        <v>0</v>
      </c>
      <c r="V181" s="36">
        <f t="shared" si="18"/>
        <v>0</v>
      </c>
    </row>
    <row r="182" spans="1:22" ht="14" customHeight="1" x14ac:dyDescent="0.4">
      <c r="A182" s="486" t="s">
        <v>791</v>
      </c>
      <c r="B182" s="506"/>
      <c r="C182" s="506"/>
      <c r="D182" s="506"/>
      <c r="E182" s="487"/>
      <c r="F182" s="106">
        <v>1</v>
      </c>
      <c r="G182" s="161">
        <v>1</v>
      </c>
      <c r="H182" s="161">
        <v>0</v>
      </c>
      <c r="I182" s="161">
        <v>1</v>
      </c>
      <c r="J182" s="161">
        <v>0</v>
      </c>
      <c r="K182" s="161">
        <v>0</v>
      </c>
      <c r="L182" s="161">
        <v>0</v>
      </c>
      <c r="M182" s="161">
        <v>0</v>
      </c>
    </row>
    <row r="183" spans="1:22" s="157" customFormat="1" ht="14" customHeight="1" x14ac:dyDescent="0.4">
      <c r="A183" s="166"/>
      <c r="B183" s="166"/>
      <c r="C183" s="167"/>
      <c r="D183" s="168"/>
      <c r="E183" s="167"/>
      <c r="F183" s="169"/>
      <c r="G183" s="169"/>
      <c r="H183" s="169"/>
      <c r="I183" s="169"/>
      <c r="J183" s="169"/>
      <c r="K183" s="104"/>
      <c r="L183" s="104"/>
      <c r="M183" s="104"/>
      <c r="P183" s="36"/>
    </row>
    <row r="184" spans="1:22" s="157" customFormat="1" ht="14" customHeight="1" x14ac:dyDescent="0.4">
      <c r="A184" s="170" t="s">
        <v>806</v>
      </c>
      <c r="B184" s="121"/>
      <c r="D184" s="162"/>
      <c r="F184" s="163"/>
      <c r="G184" s="163"/>
      <c r="H184" s="163"/>
      <c r="I184" s="163"/>
      <c r="J184" s="163"/>
      <c r="K184" s="104"/>
      <c r="L184" s="104"/>
      <c r="M184" s="104"/>
      <c r="P184" s="36"/>
    </row>
    <row r="185" spans="1:22" s="157" customFormat="1" ht="10.95" x14ac:dyDescent="0.4">
      <c r="A185" s="171"/>
      <c r="B185" s="171"/>
      <c r="C185" s="172"/>
      <c r="D185" s="173"/>
      <c r="E185" s="172"/>
      <c r="F185" s="174"/>
      <c r="G185" s="174"/>
      <c r="H185" s="174"/>
      <c r="I185" s="174"/>
      <c r="J185" s="174"/>
      <c r="K185" s="104"/>
      <c r="L185" s="104"/>
      <c r="M185" s="104" t="s">
        <v>793</v>
      </c>
      <c r="P185" s="36"/>
    </row>
    <row r="186" spans="1:22" ht="14" customHeight="1" x14ac:dyDescent="0.4">
      <c r="A186" s="478" t="s">
        <v>763</v>
      </c>
      <c r="B186" s="488" t="s">
        <v>764</v>
      </c>
      <c r="C186" s="486" t="s">
        <v>765</v>
      </c>
      <c r="D186" s="506"/>
      <c r="E186" s="487"/>
      <c r="F186" s="478" t="s">
        <v>147</v>
      </c>
      <c r="G186" s="478" t="s">
        <v>766</v>
      </c>
      <c r="H186" s="478"/>
      <c r="I186" s="478"/>
      <c r="J186" s="478"/>
      <c r="K186" s="478"/>
      <c r="L186" s="478"/>
      <c r="M186" s="478"/>
    </row>
    <row r="187" spans="1:22" ht="14" customHeight="1" x14ac:dyDescent="0.4">
      <c r="A187" s="478"/>
      <c r="B187" s="488"/>
      <c r="C187" s="486"/>
      <c r="D187" s="506"/>
      <c r="E187" s="487"/>
      <c r="F187" s="478"/>
      <c r="G187" s="105" t="s">
        <v>767</v>
      </c>
      <c r="H187" s="105" t="s">
        <v>768</v>
      </c>
      <c r="I187" s="105" t="s">
        <v>769</v>
      </c>
      <c r="J187" s="105" t="s">
        <v>770</v>
      </c>
      <c r="K187" s="105" t="s">
        <v>771</v>
      </c>
      <c r="L187" s="105" t="s">
        <v>772</v>
      </c>
      <c r="M187" s="105" t="s">
        <v>773</v>
      </c>
    </row>
    <row r="188" spans="1:22" ht="14" customHeight="1" x14ac:dyDescent="0.4">
      <c r="A188" s="491" t="s">
        <v>795</v>
      </c>
      <c r="B188" s="105">
        <v>42</v>
      </c>
      <c r="C188" s="158"/>
      <c r="D188" s="159" t="s">
        <v>201</v>
      </c>
      <c r="E188" s="160"/>
      <c r="F188" s="106">
        <v>5</v>
      </c>
      <c r="G188" s="161">
        <f t="shared" ref="G188:G196" si="19">SUM(H188:M188)</f>
        <v>27</v>
      </c>
      <c r="H188" s="161">
        <v>5</v>
      </c>
      <c r="I188" s="161">
        <v>5</v>
      </c>
      <c r="J188" s="161">
        <v>4</v>
      </c>
      <c r="K188" s="161">
        <v>2</v>
      </c>
      <c r="L188" s="161">
        <v>2</v>
      </c>
      <c r="M188" s="161">
        <v>9</v>
      </c>
      <c r="O188" s="36" t="s">
        <v>795</v>
      </c>
      <c r="P188" s="36">
        <f t="shared" ref="P188:V196" si="20">SUMIF($O188,P$6,$G188)</f>
        <v>27</v>
      </c>
      <c r="Q188" s="36">
        <f t="shared" si="20"/>
        <v>0</v>
      </c>
      <c r="R188" s="36">
        <f t="shared" si="20"/>
        <v>0</v>
      </c>
      <c r="S188" s="36">
        <f t="shared" si="20"/>
        <v>0</v>
      </c>
      <c r="T188" s="36">
        <f t="shared" si="20"/>
        <v>0</v>
      </c>
      <c r="U188" s="36">
        <f t="shared" si="20"/>
        <v>0</v>
      </c>
      <c r="V188" s="36">
        <f t="shared" si="20"/>
        <v>0</v>
      </c>
    </row>
    <row r="189" spans="1:22" ht="14" customHeight="1" x14ac:dyDescent="0.4">
      <c r="A189" s="492"/>
      <c r="B189" s="105">
        <v>136</v>
      </c>
      <c r="C189" s="158"/>
      <c r="D189" s="159" t="s">
        <v>301</v>
      </c>
      <c r="E189" s="160"/>
      <c r="F189" s="106">
        <v>2</v>
      </c>
      <c r="G189" s="161">
        <f t="shared" si="19"/>
        <v>10</v>
      </c>
      <c r="H189" s="161">
        <v>5</v>
      </c>
      <c r="I189" s="161">
        <v>0</v>
      </c>
      <c r="J189" s="161">
        <v>2</v>
      </c>
      <c r="K189" s="161">
        <v>1</v>
      </c>
      <c r="L189" s="161">
        <v>2</v>
      </c>
      <c r="M189" s="161">
        <v>0</v>
      </c>
      <c r="O189" s="36" t="s">
        <v>807</v>
      </c>
      <c r="P189" s="36">
        <f t="shared" si="20"/>
        <v>10</v>
      </c>
      <c r="Q189" s="36">
        <f t="shared" si="20"/>
        <v>0</v>
      </c>
      <c r="R189" s="36">
        <f t="shared" si="20"/>
        <v>0</v>
      </c>
      <c r="S189" s="36">
        <f t="shared" si="20"/>
        <v>0</v>
      </c>
      <c r="T189" s="36">
        <f t="shared" si="20"/>
        <v>0</v>
      </c>
      <c r="U189" s="36">
        <f t="shared" si="20"/>
        <v>0</v>
      </c>
      <c r="V189" s="36">
        <f t="shared" si="20"/>
        <v>0</v>
      </c>
    </row>
    <row r="190" spans="1:22" ht="14" customHeight="1" x14ac:dyDescent="0.4">
      <c r="A190" s="491" t="s">
        <v>808</v>
      </c>
      <c r="B190" s="105">
        <v>13</v>
      </c>
      <c r="C190" s="158"/>
      <c r="D190" s="159" t="s">
        <v>326</v>
      </c>
      <c r="E190" s="160"/>
      <c r="F190" s="106">
        <v>3</v>
      </c>
      <c r="G190" s="161">
        <f t="shared" si="19"/>
        <v>19</v>
      </c>
      <c r="H190" s="161">
        <v>1</v>
      </c>
      <c r="I190" s="161">
        <v>5</v>
      </c>
      <c r="J190" s="161">
        <v>4</v>
      </c>
      <c r="K190" s="161">
        <v>5</v>
      </c>
      <c r="L190" s="161">
        <v>2</v>
      </c>
      <c r="M190" s="161">
        <v>2</v>
      </c>
      <c r="O190" s="36" t="s">
        <v>224</v>
      </c>
      <c r="P190" s="36">
        <f t="shared" si="20"/>
        <v>0</v>
      </c>
      <c r="Q190" s="36">
        <f t="shared" si="20"/>
        <v>19</v>
      </c>
      <c r="R190" s="36">
        <f t="shared" si="20"/>
        <v>0</v>
      </c>
      <c r="S190" s="36">
        <f t="shared" si="20"/>
        <v>0</v>
      </c>
      <c r="T190" s="36">
        <f t="shared" si="20"/>
        <v>0</v>
      </c>
      <c r="U190" s="36">
        <f t="shared" si="20"/>
        <v>0</v>
      </c>
      <c r="V190" s="36">
        <f t="shared" si="20"/>
        <v>0</v>
      </c>
    </row>
    <row r="191" spans="1:22" ht="14" customHeight="1" x14ac:dyDescent="0.4">
      <c r="A191" s="492"/>
      <c r="B191" s="105">
        <v>92</v>
      </c>
      <c r="C191" s="158"/>
      <c r="D191" s="159" t="s">
        <v>308</v>
      </c>
      <c r="E191" s="160"/>
      <c r="F191" s="106">
        <v>1</v>
      </c>
      <c r="G191" s="161">
        <f t="shared" si="19"/>
        <v>1</v>
      </c>
      <c r="H191" s="161">
        <v>1</v>
      </c>
      <c r="I191" s="161">
        <v>0</v>
      </c>
      <c r="J191" s="161">
        <v>0</v>
      </c>
      <c r="K191" s="161">
        <v>0</v>
      </c>
      <c r="L191" s="161">
        <v>0</v>
      </c>
      <c r="M191" s="161">
        <v>0</v>
      </c>
      <c r="O191" s="36" t="s">
        <v>809</v>
      </c>
      <c r="P191" s="36">
        <f t="shared" si="20"/>
        <v>0</v>
      </c>
      <c r="Q191" s="36">
        <f t="shared" si="20"/>
        <v>1</v>
      </c>
      <c r="R191" s="36">
        <f t="shared" si="20"/>
        <v>0</v>
      </c>
      <c r="S191" s="36">
        <f t="shared" si="20"/>
        <v>0</v>
      </c>
      <c r="T191" s="36">
        <f t="shared" si="20"/>
        <v>0</v>
      </c>
      <c r="U191" s="36">
        <f t="shared" si="20"/>
        <v>0</v>
      </c>
      <c r="V191" s="36">
        <f t="shared" si="20"/>
        <v>0</v>
      </c>
    </row>
    <row r="192" spans="1:22" ht="14" customHeight="1" x14ac:dyDescent="0.4">
      <c r="A192" s="491" t="s">
        <v>810</v>
      </c>
      <c r="B192" s="105">
        <v>24</v>
      </c>
      <c r="C192" s="158"/>
      <c r="D192" s="159" t="s">
        <v>261</v>
      </c>
      <c r="E192" s="160"/>
      <c r="F192" s="106">
        <v>2</v>
      </c>
      <c r="G192" s="161">
        <f t="shared" si="19"/>
        <v>13</v>
      </c>
      <c r="H192" s="161">
        <v>2</v>
      </c>
      <c r="I192" s="161">
        <v>4</v>
      </c>
      <c r="J192" s="161">
        <v>5</v>
      </c>
      <c r="K192" s="161">
        <v>0</v>
      </c>
      <c r="L192" s="161">
        <v>1</v>
      </c>
      <c r="M192" s="161">
        <v>1</v>
      </c>
      <c r="O192" s="36" t="s">
        <v>798</v>
      </c>
      <c r="P192" s="36">
        <f t="shared" si="20"/>
        <v>0</v>
      </c>
      <c r="Q192" s="36">
        <f t="shared" si="20"/>
        <v>0</v>
      </c>
      <c r="R192" s="36">
        <f t="shared" si="20"/>
        <v>0</v>
      </c>
      <c r="S192" s="36">
        <f t="shared" si="20"/>
        <v>13</v>
      </c>
      <c r="T192" s="36">
        <f t="shared" si="20"/>
        <v>0</v>
      </c>
      <c r="U192" s="36">
        <f t="shared" si="20"/>
        <v>0</v>
      </c>
      <c r="V192" s="36">
        <f t="shared" si="20"/>
        <v>0</v>
      </c>
    </row>
    <row r="193" spans="1:22" ht="14" customHeight="1" x14ac:dyDescent="0.4">
      <c r="A193" s="492"/>
      <c r="B193" s="105">
        <v>73</v>
      </c>
      <c r="C193" s="158"/>
      <c r="D193" s="159" t="s">
        <v>244</v>
      </c>
      <c r="E193" s="160"/>
      <c r="F193" s="106">
        <v>4</v>
      </c>
      <c r="G193" s="161">
        <f t="shared" si="19"/>
        <v>22</v>
      </c>
      <c r="H193" s="161">
        <v>1</v>
      </c>
      <c r="I193" s="161">
        <v>6</v>
      </c>
      <c r="J193" s="161">
        <v>1</v>
      </c>
      <c r="K193" s="161">
        <v>10</v>
      </c>
      <c r="L193" s="161">
        <v>3</v>
      </c>
      <c r="M193" s="161">
        <v>1</v>
      </c>
      <c r="O193" s="36" t="s">
        <v>811</v>
      </c>
      <c r="P193" s="36">
        <f t="shared" si="20"/>
        <v>0</v>
      </c>
      <c r="Q193" s="36">
        <f t="shared" si="20"/>
        <v>0</v>
      </c>
      <c r="R193" s="36">
        <f t="shared" si="20"/>
        <v>0</v>
      </c>
      <c r="S193" s="36">
        <f t="shared" si="20"/>
        <v>22</v>
      </c>
      <c r="T193" s="36">
        <f t="shared" si="20"/>
        <v>0</v>
      </c>
      <c r="U193" s="36">
        <f t="shared" si="20"/>
        <v>0</v>
      </c>
      <c r="V193" s="36">
        <f t="shared" si="20"/>
        <v>0</v>
      </c>
    </row>
    <row r="194" spans="1:22" ht="14" customHeight="1" x14ac:dyDescent="0.4">
      <c r="A194" s="491" t="s">
        <v>812</v>
      </c>
      <c r="B194" s="105">
        <v>16</v>
      </c>
      <c r="C194" s="158"/>
      <c r="D194" s="159" t="s">
        <v>214</v>
      </c>
      <c r="E194" s="160"/>
      <c r="F194" s="106">
        <v>4</v>
      </c>
      <c r="G194" s="161">
        <f t="shared" si="19"/>
        <v>25</v>
      </c>
      <c r="H194" s="161">
        <v>2</v>
      </c>
      <c r="I194" s="161">
        <v>1</v>
      </c>
      <c r="J194" s="161">
        <v>5</v>
      </c>
      <c r="K194" s="161">
        <v>5</v>
      </c>
      <c r="L194" s="161">
        <v>6</v>
      </c>
      <c r="M194" s="161">
        <v>6</v>
      </c>
      <c r="O194" s="36" t="s">
        <v>324</v>
      </c>
      <c r="P194" s="36">
        <f t="shared" si="20"/>
        <v>0</v>
      </c>
      <c r="Q194" s="36">
        <f t="shared" si="20"/>
        <v>0</v>
      </c>
      <c r="R194" s="36">
        <f t="shared" si="20"/>
        <v>0</v>
      </c>
      <c r="S194" s="36">
        <f t="shared" si="20"/>
        <v>0</v>
      </c>
      <c r="T194" s="36">
        <f t="shared" si="20"/>
        <v>0</v>
      </c>
      <c r="U194" s="36">
        <f t="shared" si="20"/>
        <v>25</v>
      </c>
      <c r="V194" s="36">
        <f t="shared" si="20"/>
        <v>0</v>
      </c>
    </row>
    <row r="195" spans="1:22" ht="14" customHeight="1" x14ac:dyDescent="0.4">
      <c r="A195" s="492"/>
      <c r="B195" s="105">
        <v>41</v>
      </c>
      <c r="C195" s="158"/>
      <c r="D195" s="159" t="s">
        <v>254</v>
      </c>
      <c r="E195" s="160"/>
      <c r="F195" s="106">
        <v>1</v>
      </c>
      <c r="G195" s="161">
        <f t="shared" si="19"/>
        <v>5</v>
      </c>
      <c r="H195" s="161">
        <v>4</v>
      </c>
      <c r="I195" s="161">
        <v>0</v>
      </c>
      <c r="J195" s="161">
        <v>0</v>
      </c>
      <c r="K195" s="161">
        <v>0</v>
      </c>
      <c r="L195" s="161">
        <v>1</v>
      </c>
      <c r="M195" s="161">
        <v>0</v>
      </c>
      <c r="O195" s="36" t="s">
        <v>813</v>
      </c>
      <c r="P195" s="36">
        <f t="shared" si="20"/>
        <v>0</v>
      </c>
      <c r="Q195" s="36">
        <f t="shared" si="20"/>
        <v>0</v>
      </c>
      <c r="R195" s="36">
        <f t="shared" si="20"/>
        <v>0</v>
      </c>
      <c r="S195" s="36">
        <f t="shared" si="20"/>
        <v>0</v>
      </c>
      <c r="T195" s="36">
        <f t="shared" si="20"/>
        <v>0</v>
      </c>
      <c r="U195" s="36">
        <f t="shared" si="20"/>
        <v>5</v>
      </c>
      <c r="V195" s="36">
        <f t="shared" si="20"/>
        <v>0</v>
      </c>
    </row>
    <row r="196" spans="1:22" ht="14" customHeight="1" x14ac:dyDescent="0.4">
      <c r="A196" s="175" t="s">
        <v>800</v>
      </c>
      <c r="B196" s="105">
        <v>148</v>
      </c>
      <c r="C196" s="158"/>
      <c r="D196" s="159" t="s">
        <v>245</v>
      </c>
      <c r="E196" s="160"/>
      <c r="F196" s="106">
        <v>3</v>
      </c>
      <c r="G196" s="161">
        <f t="shared" si="19"/>
        <v>21</v>
      </c>
      <c r="H196" s="161">
        <v>4</v>
      </c>
      <c r="I196" s="161">
        <v>3</v>
      </c>
      <c r="J196" s="161">
        <v>7</v>
      </c>
      <c r="K196" s="161">
        <v>3</v>
      </c>
      <c r="L196" s="161">
        <v>1</v>
      </c>
      <c r="M196" s="161">
        <v>3</v>
      </c>
      <c r="O196" s="36" t="s">
        <v>800</v>
      </c>
      <c r="P196" s="36">
        <f t="shared" si="20"/>
        <v>0</v>
      </c>
      <c r="Q196" s="36">
        <f t="shared" si="20"/>
        <v>0</v>
      </c>
      <c r="R196" s="36">
        <f t="shared" si="20"/>
        <v>0</v>
      </c>
      <c r="S196" s="36">
        <f t="shared" si="20"/>
        <v>0</v>
      </c>
      <c r="T196" s="36">
        <f t="shared" si="20"/>
        <v>0</v>
      </c>
      <c r="U196" s="36">
        <f t="shared" si="20"/>
        <v>0</v>
      </c>
      <c r="V196" s="36">
        <f t="shared" si="20"/>
        <v>21</v>
      </c>
    </row>
    <row r="197" spans="1:22" ht="14" customHeight="1" x14ac:dyDescent="0.4">
      <c r="A197" s="486" t="s">
        <v>791</v>
      </c>
      <c r="B197" s="506"/>
      <c r="C197" s="506"/>
      <c r="D197" s="506"/>
      <c r="E197" s="487"/>
      <c r="F197" s="106">
        <f>SUM(F188:F196)</f>
        <v>25</v>
      </c>
      <c r="G197" s="106">
        <f t="shared" ref="G197:M197" si="21">SUM(G188:G196)</f>
        <v>143</v>
      </c>
      <c r="H197" s="106">
        <f t="shared" si="21"/>
        <v>25</v>
      </c>
      <c r="I197" s="106">
        <f t="shared" si="21"/>
        <v>24</v>
      </c>
      <c r="J197" s="106">
        <f t="shared" si="21"/>
        <v>28</v>
      </c>
      <c r="K197" s="106">
        <f t="shared" si="21"/>
        <v>26</v>
      </c>
      <c r="L197" s="106">
        <f t="shared" si="21"/>
        <v>18</v>
      </c>
      <c r="M197" s="106">
        <f t="shared" si="21"/>
        <v>22</v>
      </c>
    </row>
    <row r="198" spans="1:22" s="157" customFormat="1" ht="14" customHeight="1" x14ac:dyDescent="0.4">
      <c r="A198" s="166"/>
      <c r="B198" s="166"/>
      <c r="C198" s="167"/>
      <c r="D198" s="168"/>
      <c r="E198" s="167"/>
      <c r="F198" s="169"/>
      <c r="G198" s="169"/>
      <c r="H198" s="169"/>
      <c r="I198" s="169"/>
      <c r="J198" s="169"/>
      <c r="K198" s="104"/>
      <c r="L198" s="104"/>
      <c r="M198" s="104"/>
      <c r="P198" s="36"/>
    </row>
    <row r="199" spans="1:22" s="157" customFormat="1" ht="14" customHeight="1" x14ac:dyDescent="0.4">
      <c r="A199" s="170" t="s">
        <v>814</v>
      </c>
      <c r="B199" s="121"/>
      <c r="D199" s="162"/>
      <c r="F199" s="163"/>
      <c r="G199" s="163"/>
      <c r="H199" s="163"/>
      <c r="I199" s="163"/>
      <c r="J199" s="163"/>
      <c r="K199" s="104"/>
      <c r="L199" s="104"/>
      <c r="M199" s="104"/>
      <c r="P199" s="36"/>
    </row>
    <row r="200" spans="1:22" s="157" customFormat="1" ht="10.95" x14ac:dyDescent="0.4">
      <c r="A200" s="171"/>
      <c r="B200" s="171"/>
      <c r="C200" s="172"/>
      <c r="D200" s="173"/>
      <c r="E200" s="172"/>
      <c r="F200" s="174"/>
      <c r="G200" s="174"/>
      <c r="H200" s="174"/>
      <c r="I200" s="174"/>
      <c r="J200" s="174"/>
      <c r="K200" s="104"/>
      <c r="L200" s="104"/>
      <c r="M200" s="104" t="s">
        <v>793</v>
      </c>
      <c r="P200" s="36"/>
    </row>
    <row r="201" spans="1:22" ht="14" customHeight="1" x14ac:dyDescent="0.4">
      <c r="A201" s="478" t="s">
        <v>763</v>
      </c>
      <c r="B201" s="488" t="s">
        <v>764</v>
      </c>
      <c r="C201" s="486" t="s">
        <v>765</v>
      </c>
      <c r="D201" s="506"/>
      <c r="E201" s="487"/>
      <c r="F201" s="478" t="s">
        <v>147</v>
      </c>
      <c r="G201" s="478" t="s">
        <v>766</v>
      </c>
      <c r="H201" s="478"/>
      <c r="I201" s="478"/>
      <c r="J201" s="478"/>
      <c r="K201" s="478"/>
      <c r="L201" s="478"/>
      <c r="M201" s="478"/>
    </row>
    <row r="202" spans="1:22" ht="14" customHeight="1" x14ac:dyDescent="0.4">
      <c r="A202" s="478"/>
      <c r="B202" s="488"/>
      <c r="C202" s="486"/>
      <c r="D202" s="506"/>
      <c r="E202" s="487"/>
      <c r="F202" s="478"/>
      <c r="G202" s="105" t="s">
        <v>767</v>
      </c>
      <c r="H202" s="105" t="s">
        <v>768</v>
      </c>
      <c r="I202" s="105" t="s">
        <v>769</v>
      </c>
      <c r="J202" s="105" t="s">
        <v>770</v>
      </c>
      <c r="K202" s="105" t="s">
        <v>771</v>
      </c>
      <c r="L202" s="105" t="s">
        <v>772</v>
      </c>
      <c r="M202" s="105" t="s">
        <v>773</v>
      </c>
    </row>
    <row r="203" spans="1:22" ht="14" customHeight="1" x14ac:dyDescent="0.4">
      <c r="A203" s="105" t="s">
        <v>815</v>
      </c>
      <c r="B203" s="105">
        <v>28</v>
      </c>
      <c r="C203" s="158"/>
      <c r="D203" s="159" t="s">
        <v>251</v>
      </c>
      <c r="E203" s="160"/>
      <c r="F203" s="106">
        <v>1</v>
      </c>
      <c r="G203" s="161">
        <f t="shared" ref="G203:G204" si="22">SUM(H203:M203)</f>
        <v>3</v>
      </c>
      <c r="H203" s="161">
        <v>0</v>
      </c>
      <c r="I203" s="161">
        <v>1</v>
      </c>
      <c r="J203" s="161">
        <v>0</v>
      </c>
      <c r="K203" s="161">
        <v>1</v>
      </c>
      <c r="L203" s="161">
        <v>0</v>
      </c>
      <c r="M203" s="161">
        <v>1</v>
      </c>
      <c r="O203" s="36" t="s">
        <v>795</v>
      </c>
      <c r="P203" s="36">
        <f t="shared" ref="P203:V203" si="23">SUMIF($O203,P$6,$G203)</f>
        <v>3</v>
      </c>
      <c r="Q203" s="36">
        <f t="shared" si="23"/>
        <v>0</v>
      </c>
      <c r="R203" s="36">
        <f t="shared" si="23"/>
        <v>0</v>
      </c>
      <c r="S203" s="36">
        <f t="shared" si="23"/>
        <v>0</v>
      </c>
      <c r="T203" s="36">
        <f t="shared" si="23"/>
        <v>0</v>
      </c>
      <c r="U203" s="36">
        <f t="shared" si="23"/>
        <v>0</v>
      </c>
      <c r="V203" s="36">
        <f t="shared" si="23"/>
        <v>0</v>
      </c>
    </row>
    <row r="204" spans="1:22" ht="14" customHeight="1" x14ac:dyDescent="0.4">
      <c r="A204" s="486" t="s">
        <v>791</v>
      </c>
      <c r="B204" s="506"/>
      <c r="C204" s="506"/>
      <c r="D204" s="506"/>
      <c r="E204" s="487"/>
      <c r="F204" s="106">
        <v>1</v>
      </c>
      <c r="G204" s="161">
        <f t="shared" si="22"/>
        <v>3</v>
      </c>
      <c r="H204" s="161">
        <v>0</v>
      </c>
      <c r="I204" s="161">
        <v>1</v>
      </c>
      <c r="J204" s="161">
        <v>0</v>
      </c>
      <c r="K204" s="161">
        <v>1</v>
      </c>
      <c r="L204" s="161">
        <v>0</v>
      </c>
      <c r="M204" s="161">
        <v>1</v>
      </c>
      <c r="P204" s="36">
        <f>SUM(P7:P203)</f>
        <v>486</v>
      </c>
      <c r="Q204" s="36">
        <f t="shared" ref="Q204:V204" si="24">SUM(Q7:Q203)</f>
        <v>251</v>
      </c>
      <c r="R204" s="36">
        <f t="shared" si="24"/>
        <v>111</v>
      </c>
      <c r="S204" s="36">
        <f t="shared" si="24"/>
        <v>274</v>
      </c>
      <c r="T204" s="36">
        <f t="shared" si="24"/>
        <v>145</v>
      </c>
      <c r="U204" s="36">
        <f t="shared" si="24"/>
        <v>300</v>
      </c>
      <c r="V204" s="36">
        <f t="shared" si="24"/>
        <v>288</v>
      </c>
    </row>
    <row r="205" spans="1:22" ht="14" customHeight="1" x14ac:dyDescent="0.4">
      <c r="P205" s="36" t="s">
        <v>774</v>
      </c>
      <c r="Q205" s="157" t="s">
        <v>775</v>
      </c>
      <c r="R205" s="157" t="s">
        <v>776</v>
      </c>
      <c r="S205" s="157" t="s">
        <v>777</v>
      </c>
      <c r="T205" s="157" t="s">
        <v>778</v>
      </c>
      <c r="U205" s="157" t="s">
        <v>779</v>
      </c>
      <c r="V205" s="157" t="s">
        <v>780</v>
      </c>
    </row>
    <row r="206" spans="1:22" ht="14" customHeight="1" x14ac:dyDescent="0.4">
      <c r="A206" s="486" t="s">
        <v>816</v>
      </c>
      <c r="B206" s="506"/>
      <c r="C206" s="506"/>
      <c r="D206" s="506"/>
      <c r="E206" s="487"/>
      <c r="F206" s="106">
        <f>SUM(F7:F205)/2</f>
        <v>320</v>
      </c>
      <c r="G206" s="106">
        <f t="shared" ref="G206:M206" si="25">SUM(G7:G205)/2</f>
        <v>1855</v>
      </c>
      <c r="H206" s="106">
        <f t="shared" si="25"/>
        <v>326</v>
      </c>
      <c r="I206" s="106">
        <f t="shared" si="25"/>
        <v>305</v>
      </c>
      <c r="J206" s="106">
        <f t="shared" si="25"/>
        <v>324</v>
      </c>
      <c r="K206" s="106">
        <f t="shared" si="25"/>
        <v>320</v>
      </c>
      <c r="L206" s="106">
        <f t="shared" si="25"/>
        <v>288</v>
      </c>
      <c r="M206" s="106">
        <f t="shared" si="25"/>
        <v>292</v>
      </c>
    </row>
  </sheetData>
  <mergeCells count="59">
    <mergeCell ref="A188:A189"/>
    <mergeCell ref="F201:F202"/>
    <mergeCell ref="G201:M201"/>
    <mergeCell ref="A204:E204"/>
    <mergeCell ref="A206:E206"/>
    <mergeCell ref="A190:A191"/>
    <mergeCell ref="A192:A193"/>
    <mergeCell ref="A194:A195"/>
    <mergeCell ref="A197:E197"/>
    <mergeCell ref="A201:A202"/>
    <mergeCell ref="B201:B202"/>
    <mergeCell ref="C201:E202"/>
    <mergeCell ref="A186:A187"/>
    <mergeCell ref="B186:B187"/>
    <mergeCell ref="C186:E187"/>
    <mergeCell ref="F186:F187"/>
    <mergeCell ref="G186:M186"/>
    <mergeCell ref="G179:M179"/>
    <mergeCell ref="A182:E182"/>
    <mergeCell ref="A169:A170"/>
    <mergeCell ref="B169:B170"/>
    <mergeCell ref="C169:E170"/>
    <mergeCell ref="F169:F170"/>
    <mergeCell ref="G169:M169"/>
    <mergeCell ref="A175:E175"/>
    <mergeCell ref="A179:A180"/>
    <mergeCell ref="B179:B180"/>
    <mergeCell ref="C179:E180"/>
    <mergeCell ref="F179:F180"/>
    <mergeCell ref="A165:E165"/>
    <mergeCell ref="F98:F99"/>
    <mergeCell ref="G98:M98"/>
    <mergeCell ref="A100:A108"/>
    <mergeCell ref="A109:A132"/>
    <mergeCell ref="A133:A154"/>
    <mergeCell ref="A155:E155"/>
    <mergeCell ref="C98:E99"/>
    <mergeCell ref="A159:A160"/>
    <mergeCell ref="B159:B160"/>
    <mergeCell ref="C159:E160"/>
    <mergeCell ref="F159:F160"/>
    <mergeCell ref="G159:M159"/>
    <mergeCell ref="A57:A68"/>
    <mergeCell ref="A69:A93"/>
    <mergeCell ref="A94:A95"/>
    <mergeCell ref="A98:A99"/>
    <mergeCell ref="B98:B99"/>
    <mergeCell ref="G5:M5"/>
    <mergeCell ref="A7:A33"/>
    <mergeCell ref="A39:A56"/>
    <mergeCell ref="A5:A6"/>
    <mergeCell ref="B5:B6"/>
    <mergeCell ref="C5:E6"/>
    <mergeCell ref="F5:F6"/>
    <mergeCell ref="A36:A37"/>
    <mergeCell ref="B36:B37"/>
    <mergeCell ref="C36:E37"/>
    <mergeCell ref="F36:F37"/>
    <mergeCell ref="G36:M36"/>
  </mergeCells>
  <phoneticPr fontId="2"/>
  <pageMargins left="0.7" right="0.7" top="0.75" bottom="0.75" header="0.3" footer="0.3"/>
  <pageSetup paperSize="9" orientation="portrait" copies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GridLines="0" zoomScaleNormal="100" workbookViewId="0"/>
  </sheetViews>
  <sheetFormatPr defaultRowHeight="18" customHeight="1" outlineLevelRow="1" x14ac:dyDescent="0.4"/>
  <cols>
    <col min="1" max="1" width="9" style="23"/>
    <col min="2" max="2" width="6.75" style="23" bestFit="1" customWidth="1"/>
    <col min="3" max="8" width="6" style="23" bestFit="1" customWidth="1"/>
    <col min="9" max="22" width="6" style="23" customWidth="1"/>
    <col min="23" max="16384" width="9" style="23"/>
  </cols>
  <sheetData>
    <row r="1" spans="1:13" ht="10.95" x14ac:dyDescent="0.4">
      <c r="A1" s="179" t="s">
        <v>993</v>
      </c>
    </row>
    <row r="2" spans="1:13" ht="10.95" x14ac:dyDescent="0.4">
      <c r="A2" s="179" t="s">
        <v>347</v>
      </c>
    </row>
    <row r="3" spans="1:13" ht="10.95" x14ac:dyDescent="0.4">
      <c r="A3" s="179" t="s">
        <v>348</v>
      </c>
    </row>
    <row r="4" spans="1:13" ht="10.95" x14ac:dyDescent="0.4">
      <c r="F4" s="49"/>
      <c r="G4" s="49" t="s">
        <v>349</v>
      </c>
    </row>
    <row r="5" spans="1:13" ht="18" customHeight="1" x14ac:dyDescent="0.4">
      <c r="A5" s="507" t="s">
        <v>350</v>
      </c>
      <c r="B5" s="507" t="s">
        <v>351</v>
      </c>
      <c r="C5" s="508" t="s">
        <v>994</v>
      </c>
      <c r="D5" s="509"/>
      <c r="E5" s="510"/>
      <c r="F5" s="511" t="s">
        <v>995</v>
      </c>
      <c r="G5" s="511" t="s">
        <v>996</v>
      </c>
    </row>
    <row r="6" spans="1:13" ht="18" customHeight="1" x14ac:dyDescent="0.4">
      <c r="A6" s="507"/>
      <c r="B6" s="507"/>
      <c r="C6" s="180" t="s">
        <v>82</v>
      </c>
      <c r="D6" s="180" t="s">
        <v>86</v>
      </c>
      <c r="E6" s="180" t="s">
        <v>87</v>
      </c>
      <c r="F6" s="461"/>
      <c r="G6" s="461"/>
    </row>
    <row r="7" spans="1:13" ht="18" hidden="1" customHeight="1" outlineLevel="1" x14ac:dyDescent="0.4">
      <c r="A7" s="181" t="s">
        <v>353</v>
      </c>
      <c r="B7" s="182">
        <f t="shared" ref="B7:B12" si="0">SUM(C7:G7)</f>
        <v>1103</v>
      </c>
      <c r="C7" s="182">
        <v>353</v>
      </c>
      <c r="D7" s="182">
        <v>331</v>
      </c>
      <c r="E7" s="182">
        <v>327</v>
      </c>
      <c r="F7" s="182">
        <v>0</v>
      </c>
      <c r="G7" s="182">
        <v>92</v>
      </c>
    </row>
    <row r="8" spans="1:13" ht="18" customHeight="1" collapsed="1" x14ac:dyDescent="0.4">
      <c r="A8" s="181" t="s">
        <v>354</v>
      </c>
      <c r="B8" s="182">
        <f t="shared" si="0"/>
        <v>1112</v>
      </c>
      <c r="C8" s="182">
        <v>337</v>
      </c>
      <c r="D8" s="182">
        <v>337</v>
      </c>
      <c r="E8" s="182">
        <v>331</v>
      </c>
      <c r="F8" s="182">
        <v>0</v>
      </c>
      <c r="G8" s="182">
        <v>107</v>
      </c>
    </row>
    <row r="9" spans="1:13" ht="18" customHeight="1" x14ac:dyDescent="0.4">
      <c r="A9" s="181" t="s">
        <v>355</v>
      </c>
      <c r="B9" s="182">
        <f t="shared" si="0"/>
        <v>1116</v>
      </c>
      <c r="C9" s="182">
        <v>342</v>
      </c>
      <c r="D9" s="182">
        <v>327</v>
      </c>
      <c r="E9" s="182">
        <v>337</v>
      </c>
      <c r="F9" s="182">
        <v>0</v>
      </c>
      <c r="G9" s="182">
        <v>110</v>
      </c>
    </row>
    <row r="10" spans="1:13" ht="18" customHeight="1" x14ac:dyDescent="0.4">
      <c r="A10" s="181" t="s">
        <v>356</v>
      </c>
      <c r="B10" s="182">
        <f t="shared" si="0"/>
        <v>1113</v>
      </c>
      <c r="C10" s="182">
        <v>338</v>
      </c>
      <c r="D10" s="182">
        <v>327</v>
      </c>
      <c r="E10" s="182">
        <v>331</v>
      </c>
      <c r="F10" s="182">
        <v>0</v>
      </c>
      <c r="G10" s="182">
        <v>117</v>
      </c>
    </row>
    <row r="11" spans="1:13" ht="18" customHeight="1" x14ac:dyDescent="0.4">
      <c r="A11" s="181" t="s">
        <v>357</v>
      </c>
      <c r="B11" s="182">
        <f t="shared" si="0"/>
        <v>1102</v>
      </c>
      <c r="C11" s="182">
        <v>329</v>
      </c>
      <c r="D11" s="182">
        <v>325</v>
      </c>
      <c r="E11" s="182">
        <v>328</v>
      </c>
      <c r="F11" s="182">
        <v>0</v>
      </c>
      <c r="G11" s="182">
        <v>120</v>
      </c>
    </row>
    <row r="12" spans="1:13" ht="18" customHeight="1" x14ac:dyDescent="0.4">
      <c r="A12" s="181" t="s">
        <v>358</v>
      </c>
      <c r="B12" s="183">
        <f t="shared" si="0"/>
        <v>1124</v>
      </c>
      <c r="C12" s="183">
        <v>347</v>
      </c>
      <c r="D12" s="183">
        <v>315</v>
      </c>
      <c r="E12" s="183">
        <v>328</v>
      </c>
      <c r="F12" s="183">
        <v>1</v>
      </c>
      <c r="G12" s="182">
        <v>133</v>
      </c>
    </row>
    <row r="14" spans="1:13" ht="10.95" x14ac:dyDescent="0.4">
      <c r="A14" s="179" t="s">
        <v>997</v>
      </c>
    </row>
    <row r="15" spans="1:13" ht="10.95" x14ac:dyDescent="0.4">
      <c r="M15" s="49" t="s">
        <v>360</v>
      </c>
    </row>
    <row r="16" spans="1:13" ht="18" customHeight="1" x14ac:dyDescent="0.4">
      <c r="A16" s="507" t="s">
        <v>361</v>
      </c>
      <c r="B16" s="507" t="s">
        <v>362</v>
      </c>
      <c r="C16" s="507"/>
      <c r="D16" s="507"/>
      <c r="E16" s="507" t="s">
        <v>363</v>
      </c>
      <c r="F16" s="507"/>
      <c r="G16" s="507"/>
      <c r="H16" s="507" t="s">
        <v>364</v>
      </c>
      <c r="I16" s="507"/>
      <c r="J16" s="507"/>
      <c r="K16" s="508" t="s">
        <v>365</v>
      </c>
      <c r="L16" s="509"/>
      <c r="M16" s="510"/>
    </row>
    <row r="17" spans="1:13" ht="18" customHeight="1" x14ac:dyDescent="0.4">
      <c r="A17" s="507"/>
      <c r="B17" s="180" t="s">
        <v>75</v>
      </c>
      <c r="C17" s="180" t="s">
        <v>73</v>
      </c>
      <c r="D17" s="180" t="s">
        <v>74</v>
      </c>
      <c r="E17" s="180" t="s">
        <v>75</v>
      </c>
      <c r="F17" s="180" t="s">
        <v>73</v>
      </c>
      <c r="G17" s="180" t="s">
        <v>74</v>
      </c>
      <c r="H17" s="180" t="s">
        <v>75</v>
      </c>
      <c r="I17" s="180" t="s">
        <v>73</v>
      </c>
      <c r="J17" s="180" t="s">
        <v>74</v>
      </c>
      <c r="K17" s="180" t="s">
        <v>75</v>
      </c>
      <c r="L17" s="180" t="s">
        <v>73</v>
      </c>
      <c r="M17" s="180" t="s">
        <v>74</v>
      </c>
    </row>
    <row r="18" spans="1:13" s="185" customFormat="1" ht="18" hidden="1" customHeight="1" outlineLevel="1" x14ac:dyDescent="0.4">
      <c r="A18" s="514" t="s">
        <v>353</v>
      </c>
      <c r="B18" s="184">
        <f>SUM(E18,H18,K18)</f>
        <v>440</v>
      </c>
      <c r="C18" s="184"/>
      <c r="D18" s="184"/>
      <c r="E18" s="184">
        <v>165</v>
      </c>
      <c r="F18" s="184"/>
      <c r="G18" s="184"/>
      <c r="H18" s="184">
        <v>139</v>
      </c>
      <c r="I18" s="184"/>
      <c r="J18" s="184"/>
      <c r="K18" s="184">
        <v>136</v>
      </c>
      <c r="L18" s="184"/>
      <c r="M18" s="184"/>
    </row>
    <row r="19" spans="1:13" s="185" customFormat="1" ht="18" hidden="1" customHeight="1" outlineLevel="1" x14ac:dyDescent="0.4">
      <c r="A19" s="515"/>
      <c r="B19" s="186">
        <f>SUM(C19:D19)</f>
        <v>36060</v>
      </c>
      <c r="C19" s="186">
        <f>SUM(F19,I19,L19)</f>
        <v>18506</v>
      </c>
      <c r="D19" s="186">
        <f>SUM(G19,J19,M19)</f>
        <v>17554</v>
      </c>
      <c r="E19" s="186">
        <f>SUM(F19:G19)</f>
        <v>12187</v>
      </c>
      <c r="F19" s="186">
        <v>6201</v>
      </c>
      <c r="G19" s="186">
        <v>5986</v>
      </c>
      <c r="H19" s="186">
        <f>SUM(I19:J19)</f>
        <v>12017</v>
      </c>
      <c r="I19" s="186">
        <v>6234</v>
      </c>
      <c r="J19" s="186">
        <v>5783</v>
      </c>
      <c r="K19" s="186">
        <f>SUM(L19:M19)</f>
        <v>11856</v>
      </c>
      <c r="L19" s="186">
        <v>6071</v>
      </c>
      <c r="M19" s="186">
        <v>5785</v>
      </c>
    </row>
    <row r="20" spans="1:13" ht="18" customHeight="1" collapsed="1" x14ac:dyDescent="0.4">
      <c r="A20" s="512" t="s">
        <v>354</v>
      </c>
      <c r="B20" s="184">
        <f>SUM(E20,H20,K20)</f>
        <v>515</v>
      </c>
      <c r="C20" s="187"/>
      <c r="D20" s="187"/>
      <c r="E20" s="187">
        <v>182</v>
      </c>
      <c r="F20" s="187"/>
      <c r="G20" s="187"/>
      <c r="H20" s="187">
        <v>186</v>
      </c>
      <c r="I20" s="187"/>
      <c r="J20" s="187"/>
      <c r="K20" s="187">
        <v>147</v>
      </c>
      <c r="L20" s="187"/>
      <c r="M20" s="187"/>
    </row>
    <row r="21" spans="1:13" ht="18" customHeight="1" x14ac:dyDescent="0.4">
      <c r="A21" s="513"/>
      <c r="B21" s="59">
        <f>SUM(C21:D21)</f>
        <v>36142</v>
      </c>
      <c r="C21" s="186">
        <f>SUM(F21,I21,L21)</f>
        <v>18651</v>
      </c>
      <c r="D21" s="186">
        <f>SUM(G21,J21,M21)</f>
        <v>17491</v>
      </c>
      <c r="E21" s="186">
        <f>SUM(F21:G21)</f>
        <v>11864</v>
      </c>
      <c r="F21" s="186">
        <v>6173</v>
      </c>
      <c r="G21" s="186">
        <v>5691</v>
      </c>
      <c r="H21" s="186">
        <f>SUM(I21:J21)</f>
        <v>12210</v>
      </c>
      <c r="I21" s="186">
        <v>6216</v>
      </c>
      <c r="J21" s="186">
        <v>5994</v>
      </c>
      <c r="K21" s="186">
        <f>SUM(L21:M21)</f>
        <v>12068</v>
      </c>
      <c r="L21" s="186">
        <v>6262</v>
      </c>
      <c r="M21" s="186">
        <v>5806</v>
      </c>
    </row>
    <row r="22" spans="1:13" ht="18" customHeight="1" x14ac:dyDescent="0.4">
      <c r="A22" s="512" t="s">
        <v>355</v>
      </c>
      <c r="B22" s="184">
        <f>SUM(E22,H22,K22)</f>
        <v>553</v>
      </c>
      <c r="C22" s="187"/>
      <c r="D22" s="187"/>
      <c r="E22" s="187">
        <v>154</v>
      </c>
      <c r="F22" s="187"/>
      <c r="G22" s="187"/>
      <c r="H22" s="187">
        <v>198</v>
      </c>
      <c r="I22" s="187"/>
      <c r="J22" s="187"/>
      <c r="K22" s="187">
        <v>201</v>
      </c>
      <c r="L22" s="187"/>
      <c r="M22" s="187"/>
    </row>
    <row r="23" spans="1:13" ht="18" customHeight="1" x14ac:dyDescent="0.4">
      <c r="A23" s="513"/>
      <c r="B23" s="59">
        <f>SUM(C23:D23)</f>
        <v>36075</v>
      </c>
      <c r="C23" s="186">
        <f>SUM(F23,I23,L23)</f>
        <v>18665</v>
      </c>
      <c r="D23" s="186">
        <f>SUM(G23,J23,M23)</f>
        <v>17410</v>
      </c>
      <c r="E23" s="186">
        <f>SUM(F23:G23)</f>
        <v>11887</v>
      </c>
      <c r="F23" s="186">
        <v>6215</v>
      </c>
      <c r="G23" s="186">
        <v>5672</v>
      </c>
      <c r="H23" s="186">
        <f>SUM(I23:J23)</f>
        <v>11924</v>
      </c>
      <c r="I23" s="186">
        <v>6203</v>
      </c>
      <c r="J23" s="186">
        <v>5721</v>
      </c>
      <c r="K23" s="186">
        <f>SUM(L23:M23)</f>
        <v>12264</v>
      </c>
      <c r="L23" s="186">
        <v>6247</v>
      </c>
      <c r="M23" s="186">
        <v>6017</v>
      </c>
    </row>
    <row r="24" spans="1:13" ht="18" customHeight="1" x14ac:dyDescent="0.4">
      <c r="A24" s="512" t="s">
        <v>356</v>
      </c>
      <c r="B24" s="184">
        <f>SUM(E24,H24,K24)</f>
        <v>587</v>
      </c>
      <c r="C24" s="187"/>
      <c r="D24" s="187"/>
      <c r="E24" s="187">
        <v>213</v>
      </c>
      <c r="F24" s="187"/>
      <c r="G24" s="187"/>
      <c r="H24" s="187">
        <v>172</v>
      </c>
      <c r="I24" s="187"/>
      <c r="J24" s="187"/>
      <c r="K24" s="187">
        <v>202</v>
      </c>
      <c r="L24" s="187"/>
      <c r="M24" s="187"/>
    </row>
    <row r="25" spans="1:13" ht="18" customHeight="1" x14ac:dyDescent="0.4">
      <c r="A25" s="513"/>
      <c r="B25" s="59">
        <f>SUM(C25:D25)</f>
        <v>35735</v>
      </c>
      <c r="C25" s="186">
        <f>SUM(F25,I25,L25)</f>
        <v>18564</v>
      </c>
      <c r="D25" s="186">
        <f>SUM(G25,J25,M25)</f>
        <v>17171</v>
      </c>
      <c r="E25" s="186">
        <f>SUM(F25:G25)</f>
        <v>11804</v>
      </c>
      <c r="F25" s="186">
        <v>6116</v>
      </c>
      <c r="G25" s="186">
        <v>5688</v>
      </c>
      <c r="H25" s="186">
        <f>SUM(I25:J25)</f>
        <v>11927</v>
      </c>
      <c r="I25" s="186">
        <v>6211</v>
      </c>
      <c r="J25" s="186">
        <v>5716</v>
      </c>
      <c r="K25" s="186">
        <f>SUM(L25:M25)</f>
        <v>12004</v>
      </c>
      <c r="L25" s="186">
        <v>6237</v>
      </c>
      <c r="M25" s="186">
        <v>5767</v>
      </c>
    </row>
    <row r="26" spans="1:13" ht="18" customHeight="1" x14ac:dyDescent="0.4">
      <c r="A26" s="512" t="s">
        <v>369</v>
      </c>
      <c r="B26" s="184">
        <f>SUM(E26,H26,K26)</f>
        <v>624</v>
      </c>
      <c r="C26" s="187"/>
      <c r="D26" s="187"/>
      <c r="E26" s="187">
        <v>215</v>
      </c>
      <c r="F26" s="187"/>
      <c r="G26" s="187"/>
      <c r="H26" s="187">
        <v>233</v>
      </c>
      <c r="I26" s="187"/>
      <c r="J26" s="187"/>
      <c r="K26" s="187">
        <v>176</v>
      </c>
      <c r="L26" s="187"/>
      <c r="M26" s="187"/>
    </row>
    <row r="27" spans="1:13" ht="18" customHeight="1" x14ac:dyDescent="0.4">
      <c r="A27" s="513"/>
      <c r="B27" s="59">
        <f>SUM(C27:D27)</f>
        <v>35182</v>
      </c>
      <c r="C27" s="186">
        <f>SUM(F27,I27,L27)</f>
        <v>18242</v>
      </c>
      <c r="D27" s="186">
        <f>SUM(G27,J27,M27)</f>
        <v>16940</v>
      </c>
      <c r="E27" s="186">
        <f>SUM(F27:G27)</f>
        <v>11376</v>
      </c>
      <c r="F27" s="186">
        <v>5818</v>
      </c>
      <c r="G27" s="186">
        <v>5558</v>
      </c>
      <c r="H27" s="186">
        <f>SUM(I27:J27)</f>
        <v>11839</v>
      </c>
      <c r="I27" s="186">
        <v>6136</v>
      </c>
      <c r="J27" s="186">
        <v>5703</v>
      </c>
      <c r="K27" s="186">
        <f>SUM(L27:M27)</f>
        <v>11967</v>
      </c>
      <c r="L27" s="186">
        <v>6288</v>
      </c>
      <c r="M27" s="186">
        <v>5679</v>
      </c>
    </row>
    <row r="28" spans="1:13" ht="18" customHeight="1" x14ac:dyDescent="0.4">
      <c r="A28" s="512" t="s">
        <v>358</v>
      </c>
      <c r="B28" s="184">
        <f>SUM(E28,H28,K28)</f>
        <v>702</v>
      </c>
      <c r="C28" s="187"/>
      <c r="D28" s="187"/>
      <c r="E28" s="187">
        <v>232</v>
      </c>
      <c r="F28" s="187"/>
      <c r="G28" s="187"/>
      <c r="H28" s="187">
        <v>237</v>
      </c>
      <c r="I28" s="187"/>
      <c r="J28" s="187"/>
      <c r="K28" s="187">
        <v>233</v>
      </c>
      <c r="L28" s="187"/>
      <c r="M28" s="187"/>
    </row>
    <row r="29" spans="1:13" ht="18" customHeight="1" x14ac:dyDescent="0.4">
      <c r="A29" s="513"/>
      <c r="B29" s="186">
        <f>SUM(C29:D29)</f>
        <v>35470</v>
      </c>
      <c r="C29" s="186">
        <f>SUM(F29,I29,L29)</f>
        <v>18273</v>
      </c>
      <c r="D29" s="186">
        <f>SUM(G29,J29,M29)</f>
        <v>17197</v>
      </c>
      <c r="E29" s="186">
        <f>SUM(F29:G29)</f>
        <v>12180</v>
      </c>
      <c r="F29" s="186">
        <v>6288</v>
      </c>
      <c r="G29" s="186">
        <v>5892</v>
      </c>
      <c r="H29" s="186">
        <f>SUM(I29:J29)</f>
        <v>11407</v>
      </c>
      <c r="I29" s="186">
        <v>5840</v>
      </c>
      <c r="J29" s="186">
        <v>5567</v>
      </c>
      <c r="K29" s="186">
        <f>SUM(L29:M29)</f>
        <v>11883</v>
      </c>
      <c r="L29" s="186">
        <v>6145</v>
      </c>
      <c r="M29" s="186">
        <v>5738</v>
      </c>
    </row>
    <row r="30" spans="1:13" ht="10.95" x14ac:dyDescent="0.4">
      <c r="A30" s="23" t="s">
        <v>998</v>
      </c>
    </row>
  </sheetData>
  <mergeCells count="16">
    <mergeCell ref="A26:A27"/>
    <mergeCell ref="A28:A29"/>
    <mergeCell ref="H16:J16"/>
    <mergeCell ref="K16:M16"/>
    <mergeCell ref="A18:A19"/>
    <mergeCell ref="A20:A21"/>
    <mergeCell ref="A22:A23"/>
    <mergeCell ref="A24:A25"/>
    <mergeCell ref="A16:A17"/>
    <mergeCell ref="B16:D16"/>
    <mergeCell ref="E16:G16"/>
    <mergeCell ref="A5:A6"/>
    <mergeCell ref="B5:B6"/>
    <mergeCell ref="C5:E5"/>
    <mergeCell ref="F5:F6"/>
    <mergeCell ref="G5:G6"/>
  </mergeCells>
  <phoneticPr fontId="2"/>
  <pageMargins left="0.7" right="0.7" top="0.75" bottom="0.75" header="0.3" footer="0.3"/>
  <pageSetup paperSize="9" orientation="portrait" copies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showGridLines="0" zoomScaleNormal="100" workbookViewId="0"/>
  </sheetViews>
  <sheetFormatPr defaultRowHeight="20" customHeight="1" outlineLevelRow="1" x14ac:dyDescent="0.4"/>
  <cols>
    <col min="1" max="1" width="9" style="23"/>
    <col min="2" max="4" width="5.25" style="23" customWidth="1"/>
    <col min="5" max="9" width="3.75" style="23" customWidth="1"/>
    <col min="10" max="10" width="5.25" style="23" customWidth="1"/>
    <col min="11" max="23" width="3.75" style="23" customWidth="1"/>
    <col min="24" max="26" width="5.25" style="23" customWidth="1"/>
    <col min="27" max="29" width="3.75" style="23" customWidth="1"/>
    <col min="30" max="16384" width="9" style="23"/>
  </cols>
  <sheetData>
    <row r="1" spans="1:29" ht="10.95" x14ac:dyDescent="0.4">
      <c r="A1" s="179" t="s">
        <v>993</v>
      </c>
    </row>
    <row r="2" spans="1:29" ht="10.95" x14ac:dyDescent="0.4">
      <c r="A2" s="179" t="s">
        <v>347</v>
      </c>
    </row>
    <row r="3" spans="1:29" ht="10.95" x14ac:dyDescent="0.4">
      <c r="A3" s="179" t="s">
        <v>371</v>
      </c>
    </row>
    <row r="4" spans="1:29" ht="10.95" x14ac:dyDescent="0.4">
      <c r="AC4" s="49" t="s">
        <v>360</v>
      </c>
    </row>
    <row r="5" spans="1:29" ht="20" customHeight="1" x14ac:dyDescent="0.4">
      <c r="A5" s="462" t="s">
        <v>361</v>
      </c>
      <c r="B5" s="462" t="s">
        <v>372</v>
      </c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 t="s">
        <v>373</v>
      </c>
      <c r="Q5" s="462"/>
      <c r="R5" s="462"/>
      <c r="S5" s="462"/>
      <c r="T5" s="462"/>
      <c r="U5" s="462"/>
      <c r="V5" s="462"/>
      <c r="W5" s="462"/>
      <c r="X5" s="463" t="s">
        <v>374</v>
      </c>
      <c r="Y5" s="462"/>
      <c r="Z5" s="462"/>
      <c r="AA5" s="462" t="s">
        <v>375</v>
      </c>
      <c r="AB5" s="462"/>
      <c r="AC5" s="462"/>
    </row>
    <row r="6" spans="1:29" ht="40" customHeight="1" x14ac:dyDescent="0.4">
      <c r="A6" s="462"/>
      <c r="B6" s="462" t="s">
        <v>362</v>
      </c>
      <c r="C6" s="462"/>
      <c r="D6" s="462"/>
      <c r="E6" s="516" t="s">
        <v>999</v>
      </c>
      <c r="F6" s="516" t="s">
        <v>378</v>
      </c>
      <c r="G6" s="516" t="s">
        <v>1000</v>
      </c>
      <c r="H6" s="516" t="s">
        <v>380</v>
      </c>
      <c r="I6" s="516" t="s">
        <v>381</v>
      </c>
      <c r="J6" s="516" t="s">
        <v>1001</v>
      </c>
      <c r="K6" s="516" t="s">
        <v>383</v>
      </c>
      <c r="L6" s="516" t="s">
        <v>384</v>
      </c>
      <c r="M6" s="516" t="s">
        <v>385</v>
      </c>
      <c r="N6" s="516" t="s">
        <v>386</v>
      </c>
      <c r="O6" s="516" t="s">
        <v>1002</v>
      </c>
      <c r="P6" s="462" t="s">
        <v>362</v>
      </c>
      <c r="Q6" s="462"/>
      <c r="R6" s="462"/>
      <c r="S6" s="462" t="s">
        <v>388</v>
      </c>
      <c r="T6" s="462"/>
      <c r="U6" s="516" t="s">
        <v>389</v>
      </c>
      <c r="V6" s="516" t="s">
        <v>390</v>
      </c>
      <c r="W6" s="516" t="s">
        <v>391</v>
      </c>
      <c r="X6" s="462"/>
      <c r="Y6" s="462"/>
      <c r="Z6" s="462"/>
      <c r="AA6" s="516" t="s">
        <v>392</v>
      </c>
      <c r="AB6" s="516" t="s">
        <v>393</v>
      </c>
      <c r="AC6" s="516" t="s">
        <v>394</v>
      </c>
    </row>
    <row r="7" spans="1:29" ht="20" customHeight="1" x14ac:dyDescent="0.4">
      <c r="A7" s="462"/>
      <c r="B7" s="413" t="s">
        <v>75</v>
      </c>
      <c r="C7" s="413" t="s">
        <v>73</v>
      </c>
      <c r="D7" s="413" t="s">
        <v>74</v>
      </c>
      <c r="E7" s="516"/>
      <c r="F7" s="516"/>
      <c r="G7" s="516"/>
      <c r="H7" s="516"/>
      <c r="I7" s="516"/>
      <c r="J7" s="516"/>
      <c r="K7" s="516"/>
      <c r="L7" s="516"/>
      <c r="M7" s="516"/>
      <c r="N7" s="516"/>
      <c r="O7" s="516"/>
      <c r="P7" s="413" t="s">
        <v>75</v>
      </c>
      <c r="Q7" s="413" t="s">
        <v>73</v>
      </c>
      <c r="R7" s="413" t="s">
        <v>74</v>
      </c>
      <c r="S7" s="415" t="s">
        <v>395</v>
      </c>
      <c r="T7" s="52" t="s">
        <v>396</v>
      </c>
      <c r="U7" s="516"/>
      <c r="V7" s="516"/>
      <c r="W7" s="516"/>
      <c r="X7" s="413" t="s">
        <v>75</v>
      </c>
      <c r="Y7" s="413" t="s">
        <v>73</v>
      </c>
      <c r="Z7" s="413" t="s">
        <v>74</v>
      </c>
      <c r="AA7" s="516"/>
      <c r="AB7" s="516"/>
      <c r="AC7" s="516"/>
    </row>
    <row r="8" spans="1:29" ht="20" hidden="1" customHeight="1" outlineLevel="1" x14ac:dyDescent="0.4">
      <c r="A8" s="416" t="s">
        <v>353</v>
      </c>
      <c r="B8" s="417">
        <f t="shared" ref="B8:B13" si="0">SUM(C8:D8)</f>
        <v>2190</v>
      </c>
      <c r="C8" s="417">
        <v>1212</v>
      </c>
      <c r="D8" s="417">
        <v>978</v>
      </c>
      <c r="E8" s="52">
        <v>67</v>
      </c>
      <c r="F8" s="52">
        <v>3</v>
      </c>
      <c r="G8" s="52">
        <v>73</v>
      </c>
      <c r="H8" s="52">
        <v>94</v>
      </c>
      <c r="I8" s="52">
        <v>12</v>
      </c>
      <c r="J8" s="417">
        <v>1570</v>
      </c>
      <c r="K8" s="416" t="s">
        <v>1909</v>
      </c>
      <c r="L8" s="52">
        <v>72</v>
      </c>
      <c r="M8" s="52">
        <v>9</v>
      </c>
      <c r="N8" s="52">
        <v>11</v>
      </c>
      <c r="O8" s="52">
        <v>279</v>
      </c>
      <c r="P8" s="52">
        <f t="shared" ref="P8:P13" si="1">SUM(Q8:R8)</f>
        <v>194</v>
      </c>
      <c r="Q8" s="52">
        <v>108</v>
      </c>
      <c r="R8" s="52">
        <v>86</v>
      </c>
      <c r="S8" s="52">
        <v>114</v>
      </c>
      <c r="T8" s="416" t="s">
        <v>1910</v>
      </c>
      <c r="U8" s="52">
        <v>4</v>
      </c>
      <c r="V8" s="416" t="s">
        <v>1910</v>
      </c>
      <c r="W8" s="52">
        <v>76</v>
      </c>
      <c r="X8" s="417">
        <f t="shared" ref="X8:X13" si="2">SUM(Y8:Z8)</f>
        <v>2384</v>
      </c>
      <c r="Y8" s="417">
        <v>1320</v>
      </c>
      <c r="Z8" s="417">
        <v>1064</v>
      </c>
      <c r="AA8" s="52">
        <v>225</v>
      </c>
      <c r="AB8" s="52">
        <v>75</v>
      </c>
      <c r="AC8" s="52">
        <v>69</v>
      </c>
    </row>
    <row r="9" spans="1:29" ht="20" customHeight="1" collapsed="1" x14ac:dyDescent="0.4">
      <c r="A9" s="416" t="s">
        <v>354</v>
      </c>
      <c r="B9" s="417">
        <f t="shared" si="0"/>
        <v>2214</v>
      </c>
      <c r="C9" s="417">
        <v>1224</v>
      </c>
      <c r="D9" s="417">
        <v>990</v>
      </c>
      <c r="E9" s="52">
        <v>64</v>
      </c>
      <c r="F9" s="52">
        <v>4</v>
      </c>
      <c r="G9" s="52">
        <v>73</v>
      </c>
      <c r="H9" s="52">
        <v>101</v>
      </c>
      <c r="I9" s="52">
        <v>14</v>
      </c>
      <c r="J9" s="417">
        <v>1571</v>
      </c>
      <c r="K9" s="416" t="s">
        <v>1909</v>
      </c>
      <c r="L9" s="52">
        <v>71</v>
      </c>
      <c r="M9" s="52">
        <v>12</v>
      </c>
      <c r="N9" s="52">
        <v>11</v>
      </c>
      <c r="O9" s="52">
        <v>293</v>
      </c>
      <c r="P9" s="52">
        <f t="shared" si="1"/>
        <v>200</v>
      </c>
      <c r="Q9" s="52">
        <v>116</v>
      </c>
      <c r="R9" s="52">
        <v>84</v>
      </c>
      <c r="S9" s="52">
        <v>112</v>
      </c>
      <c r="T9" s="416" t="s">
        <v>1911</v>
      </c>
      <c r="U9" s="52">
        <v>5</v>
      </c>
      <c r="V9" s="416" t="s">
        <v>1911</v>
      </c>
      <c r="W9" s="52">
        <v>83</v>
      </c>
      <c r="X9" s="417">
        <f t="shared" si="2"/>
        <v>2414</v>
      </c>
      <c r="Y9" s="417">
        <v>1340</v>
      </c>
      <c r="Z9" s="417">
        <v>1074</v>
      </c>
      <c r="AA9" s="52">
        <v>222</v>
      </c>
      <c r="AB9" s="52">
        <v>74</v>
      </c>
      <c r="AC9" s="52">
        <v>69</v>
      </c>
    </row>
    <row r="10" spans="1:29" ht="20" customHeight="1" x14ac:dyDescent="0.4">
      <c r="A10" s="416" t="s">
        <v>355</v>
      </c>
      <c r="B10" s="417">
        <f t="shared" si="0"/>
        <v>2229</v>
      </c>
      <c r="C10" s="417">
        <v>1221</v>
      </c>
      <c r="D10" s="417">
        <v>1008</v>
      </c>
      <c r="E10" s="52">
        <v>64</v>
      </c>
      <c r="F10" s="52">
        <v>4</v>
      </c>
      <c r="G10" s="52">
        <v>76</v>
      </c>
      <c r="H10" s="52">
        <v>102</v>
      </c>
      <c r="I10" s="52">
        <v>16</v>
      </c>
      <c r="J10" s="417">
        <v>1616</v>
      </c>
      <c r="K10" s="416" t="s">
        <v>1909</v>
      </c>
      <c r="L10" s="52">
        <v>73</v>
      </c>
      <c r="M10" s="52">
        <v>15</v>
      </c>
      <c r="N10" s="52">
        <v>12</v>
      </c>
      <c r="O10" s="52">
        <v>251</v>
      </c>
      <c r="P10" s="52">
        <f t="shared" si="1"/>
        <v>211</v>
      </c>
      <c r="Q10" s="52">
        <v>121</v>
      </c>
      <c r="R10" s="52">
        <v>90</v>
      </c>
      <c r="S10" s="52">
        <v>115</v>
      </c>
      <c r="T10" s="416" t="s">
        <v>1911</v>
      </c>
      <c r="U10" s="52">
        <v>3</v>
      </c>
      <c r="V10" s="416" t="s">
        <v>76</v>
      </c>
      <c r="W10" s="52">
        <v>93</v>
      </c>
      <c r="X10" s="417">
        <f t="shared" si="2"/>
        <v>2440</v>
      </c>
      <c r="Y10" s="417">
        <v>1342</v>
      </c>
      <c r="Z10" s="417">
        <v>1098</v>
      </c>
      <c r="AA10" s="52">
        <v>222</v>
      </c>
      <c r="AB10" s="52">
        <v>74</v>
      </c>
      <c r="AC10" s="52">
        <v>69</v>
      </c>
    </row>
    <row r="11" spans="1:29" ht="20" customHeight="1" x14ac:dyDescent="0.4">
      <c r="A11" s="416" t="s">
        <v>356</v>
      </c>
      <c r="B11" s="417">
        <f t="shared" si="0"/>
        <v>2304</v>
      </c>
      <c r="C11" s="417">
        <v>1260</v>
      </c>
      <c r="D11" s="417">
        <v>1044</v>
      </c>
      <c r="E11" s="52">
        <v>64</v>
      </c>
      <c r="F11" s="52">
        <v>4</v>
      </c>
      <c r="G11" s="52">
        <v>73</v>
      </c>
      <c r="H11" s="52">
        <v>86</v>
      </c>
      <c r="I11" s="52">
        <v>17</v>
      </c>
      <c r="J11" s="417">
        <v>1665</v>
      </c>
      <c r="K11" s="416" t="s">
        <v>1911</v>
      </c>
      <c r="L11" s="52">
        <v>71</v>
      </c>
      <c r="M11" s="52">
        <v>18</v>
      </c>
      <c r="N11" s="52">
        <v>18</v>
      </c>
      <c r="O11" s="52">
        <v>288</v>
      </c>
      <c r="P11" s="52">
        <f t="shared" si="1"/>
        <v>203</v>
      </c>
      <c r="Q11" s="52">
        <v>130</v>
      </c>
      <c r="R11" s="52">
        <v>73</v>
      </c>
      <c r="S11" s="52">
        <v>109</v>
      </c>
      <c r="T11" s="416" t="s">
        <v>1911</v>
      </c>
      <c r="U11" s="52">
        <v>2</v>
      </c>
      <c r="V11" s="416" t="s">
        <v>1911</v>
      </c>
      <c r="W11" s="52">
        <v>92</v>
      </c>
      <c r="X11" s="417">
        <f t="shared" si="2"/>
        <v>2507</v>
      </c>
      <c r="Y11" s="417">
        <v>1390</v>
      </c>
      <c r="Z11" s="417">
        <v>1117</v>
      </c>
      <c r="AA11" s="52">
        <v>225</v>
      </c>
      <c r="AB11" s="52">
        <v>75</v>
      </c>
      <c r="AC11" s="52">
        <v>69</v>
      </c>
    </row>
    <row r="12" spans="1:29" ht="20" customHeight="1" x14ac:dyDescent="0.4">
      <c r="A12" s="416" t="s">
        <v>357</v>
      </c>
      <c r="B12" s="417">
        <f t="shared" si="0"/>
        <v>2275</v>
      </c>
      <c r="C12" s="417">
        <v>1258</v>
      </c>
      <c r="D12" s="417">
        <v>1017</v>
      </c>
      <c r="E12" s="52">
        <v>64</v>
      </c>
      <c r="F12" s="52">
        <v>3</v>
      </c>
      <c r="G12" s="52">
        <v>76</v>
      </c>
      <c r="H12" s="52">
        <v>87</v>
      </c>
      <c r="I12" s="52">
        <v>18</v>
      </c>
      <c r="J12" s="417">
        <v>1789</v>
      </c>
      <c r="K12" s="416" t="s">
        <v>1910</v>
      </c>
      <c r="L12" s="52">
        <v>81</v>
      </c>
      <c r="M12" s="52">
        <v>9</v>
      </c>
      <c r="N12" s="52">
        <v>16</v>
      </c>
      <c r="O12" s="52">
        <v>132</v>
      </c>
      <c r="P12" s="52">
        <f t="shared" si="1"/>
        <v>188</v>
      </c>
      <c r="Q12" s="52">
        <v>116</v>
      </c>
      <c r="R12" s="52">
        <v>72</v>
      </c>
      <c r="S12" s="52">
        <v>107</v>
      </c>
      <c r="T12" s="416" t="s">
        <v>1910</v>
      </c>
      <c r="U12" s="52">
        <v>2</v>
      </c>
      <c r="V12" s="416" t="s">
        <v>1910</v>
      </c>
      <c r="W12" s="52">
        <v>79</v>
      </c>
      <c r="X12" s="417">
        <f t="shared" si="2"/>
        <v>2463</v>
      </c>
      <c r="Y12" s="417">
        <v>1374</v>
      </c>
      <c r="Z12" s="417">
        <v>1089</v>
      </c>
      <c r="AA12" s="52">
        <v>219</v>
      </c>
      <c r="AB12" s="52">
        <v>73</v>
      </c>
      <c r="AC12" s="52">
        <v>69</v>
      </c>
    </row>
    <row r="13" spans="1:29" ht="20" customHeight="1" x14ac:dyDescent="0.4">
      <c r="A13" s="416" t="s">
        <v>358</v>
      </c>
      <c r="B13" s="417">
        <f t="shared" si="0"/>
        <v>2288</v>
      </c>
      <c r="C13" s="417">
        <v>1241</v>
      </c>
      <c r="D13" s="417">
        <v>1047</v>
      </c>
      <c r="E13" s="52">
        <v>64</v>
      </c>
      <c r="F13" s="52">
        <v>3</v>
      </c>
      <c r="G13" s="52">
        <v>76</v>
      </c>
      <c r="H13" s="52">
        <v>85</v>
      </c>
      <c r="I13" s="52">
        <v>22</v>
      </c>
      <c r="J13" s="417">
        <v>1764</v>
      </c>
      <c r="K13" s="416" t="s">
        <v>1909</v>
      </c>
      <c r="L13" s="52">
        <v>80</v>
      </c>
      <c r="M13" s="52">
        <v>10</v>
      </c>
      <c r="N13" s="52">
        <v>19</v>
      </c>
      <c r="O13" s="52">
        <v>165</v>
      </c>
      <c r="P13" s="52">
        <f t="shared" si="1"/>
        <v>161</v>
      </c>
      <c r="Q13" s="52">
        <v>102</v>
      </c>
      <c r="R13" s="52">
        <v>59</v>
      </c>
      <c r="S13" s="52">
        <v>87</v>
      </c>
      <c r="T13" s="416" t="s">
        <v>1911</v>
      </c>
      <c r="U13" s="52">
        <v>1</v>
      </c>
      <c r="V13" s="416" t="s">
        <v>1909</v>
      </c>
      <c r="W13" s="52">
        <v>73</v>
      </c>
      <c r="X13" s="417">
        <f t="shared" si="2"/>
        <v>2449</v>
      </c>
      <c r="Y13" s="417">
        <v>1343</v>
      </c>
      <c r="Z13" s="417">
        <v>1106</v>
      </c>
      <c r="AA13" s="52">
        <v>222</v>
      </c>
      <c r="AB13" s="52">
        <v>74</v>
      </c>
      <c r="AC13" s="52">
        <v>69</v>
      </c>
    </row>
    <row r="14" spans="1:29" ht="14" customHeight="1" x14ac:dyDescent="0.4">
      <c r="A14" s="23" t="s">
        <v>399</v>
      </c>
    </row>
  </sheetData>
  <mergeCells count="25">
    <mergeCell ref="A5:A7"/>
    <mergeCell ref="B5:O5"/>
    <mergeCell ref="P5:W5"/>
    <mergeCell ref="X5:Z6"/>
    <mergeCell ref="I6:I7"/>
    <mergeCell ref="J6:J7"/>
    <mergeCell ref="K6:K7"/>
    <mergeCell ref="L6:L7"/>
    <mergeCell ref="M6:M7"/>
    <mergeCell ref="O6:O7"/>
    <mergeCell ref="P6:R6"/>
    <mergeCell ref="S6:T6"/>
    <mergeCell ref="U6:U7"/>
    <mergeCell ref="V6:V7"/>
    <mergeCell ref="W6:W7"/>
    <mergeCell ref="AA5:AC5"/>
    <mergeCell ref="B6:D6"/>
    <mergeCell ref="E6:E7"/>
    <mergeCell ref="F6:F7"/>
    <mergeCell ref="G6:G7"/>
    <mergeCell ref="H6:H7"/>
    <mergeCell ref="N6:N7"/>
    <mergeCell ref="AA6:AA7"/>
    <mergeCell ref="AB6:AB7"/>
    <mergeCell ref="AC6:AC7"/>
  </mergeCells>
  <phoneticPr fontId="2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showGridLines="0" zoomScaleNormal="100" workbookViewId="0"/>
  </sheetViews>
  <sheetFormatPr defaultRowHeight="18" customHeight="1" outlineLevelRow="1" x14ac:dyDescent="0.4"/>
  <cols>
    <col min="1" max="1" width="9" style="36"/>
    <col min="2" max="2" width="7.5" style="36" bestFit="1" customWidth="1"/>
    <col min="3" max="11" width="7.5" style="36" customWidth="1"/>
    <col min="12" max="22" width="6" style="36" customWidth="1"/>
    <col min="23" max="16384" width="9" style="36"/>
  </cols>
  <sheetData>
    <row r="1" spans="1:13" s="23" customFormat="1" ht="10.95" x14ac:dyDescent="0.4">
      <c r="A1" s="179" t="s">
        <v>993</v>
      </c>
    </row>
    <row r="2" spans="1:13" s="23" customFormat="1" ht="10.95" x14ac:dyDescent="0.4">
      <c r="A2" s="179" t="s">
        <v>347</v>
      </c>
    </row>
    <row r="3" spans="1:13" ht="10.95" x14ac:dyDescent="0.4">
      <c r="A3" s="103" t="s">
        <v>1003</v>
      </c>
      <c r="B3" s="103"/>
    </row>
    <row r="4" spans="1:13" ht="10.95" x14ac:dyDescent="0.4">
      <c r="G4" s="104" t="s">
        <v>535</v>
      </c>
    </row>
    <row r="5" spans="1:13" ht="18" customHeight="1" x14ac:dyDescent="0.4">
      <c r="A5" s="478" t="s">
        <v>350</v>
      </c>
      <c r="B5" s="478" t="s">
        <v>536</v>
      </c>
      <c r="C5" s="478" t="s">
        <v>91</v>
      </c>
      <c r="D5" s="486" t="s">
        <v>1004</v>
      </c>
      <c r="E5" s="506"/>
      <c r="F5" s="506"/>
      <c r="G5" s="487"/>
    </row>
    <row r="6" spans="1:13" ht="18" customHeight="1" x14ac:dyDescent="0.4">
      <c r="A6" s="478"/>
      <c r="B6" s="478"/>
      <c r="C6" s="478"/>
      <c r="D6" s="105" t="s">
        <v>83</v>
      </c>
      <c r="E6" s="105" t="s">
        <v>82</v>
      </c>
      <c r="F6" s="105" t="s">
        <v>86</v>
      </c>
      <c r="G6" s="105" t="s">
        <v>87</v>
      </c>
    </row>
    <row r="7" spans="1:13" ht="18" hidden="1" customHeight="1" outlineLevel="1" x14ac:dyDescent="0.4">
      <c r="A7" s="106" t="s">
        <v>353</v>
      </c>
      <c r="B7" s="107">
        <v>61</v>
      </c>
      <c r="C7" s="107">
        <v>92</v>
      </c>
      <c r="D7" s="107">
        <f t="shared" ref="D7:D12" si="0">SUM(E7:G7)</f>
        <v>440</v>
      </c>
      <c r="E7" s="107">
        <v>165</v>
      </c>
      <c r="F7" s="107">
        <v>139</v>
      </c>
      <c r="G7" s="107">
        <v>136</v>
      </c>
    </row>
    <row r="8" spans="1:13" ht="18" customHeight="1" collapsed="1" x14ac:dyDescent="0.4">
      <c r="A8" s="106" t="s">
        <v>354</v>
      </c>
      <c r="B8" s="107">
        <v>65</v>
      </c>
      <c r="C8" s="107">
        <v>107</v>
      </c>
      <c r="D8" s="107">
        <f t="shared" si="0"/>
        <v>515</v>
      </c>
      <c r="E8" s="107">
        <v>182</v>
      </c>
      <c r="F8" s="107">
        <v>186</v>
      </c>
      <c r="G8" s="107">
        <v>147</v>
      </c>
    </row>
    <row r="9" spans="1:13" ht="18" customHeight="1" x14ac:dyDescent="0.4">
      <c r="A9" s="106" t="s">
        <v>355</v>
      </c>
      <c r="B9" s="107">
        <v>65</v>
      </c>
      <c r="C9" s="107">
        <v>110</v>
      </c>
      <c r="D9" s="107">
        <f t="shared" si="0"/>
        <v>552</v>
      </c>
      <c r="E9" s="107">
        <v>154</v>
      </c>
      <c r="F9" s="107">
        <v>198</v>
      </c>
      <c r="G9" s="107">
        <v>200</v>
      </c>
    </row>
    <row r="10" spans="1:13" ht="18" customHeight="1" x14ac:dyDescent="0.4">
      <c r="A10" s="106" t="s">
        <v>356</v>
      </c>
      <c r="B10" s="107">
        <v>66</v>
      </c>
      <c r="C10" s="107">
        <v>117</v>
      </c>
      <c r="D10" s="107">
        <f t="shared" si="0"/>
        <v>587</v>
      </c>
      <c r="E10" s="107">
        <v>213</v>
      </c>
      <c r="F10" s="107">
        <v>172</v>
      </c>
      <c r="G10" s="107">
        <v>202</v>
      </c>
    </row>
    <row r="11" spans="1:13" ht="18" customHeight="1" x14ac:dyDescent="0.4">
      <c r="A11" s="106" t="s">
        <v>357</v>
      </c>
      <c r="B11" s="107">
        <v>67</v>
      </c>
      <c r="C11" s="107">
        <v>120</v>
      </c>
      <c r="D11" s="107">
        <f t="shared" si="0"/>
        <v>624</v>
      </c>
      <c r="E11" s="107">
        <v>215</v>
      </c>
      <c r="F11" s="107">
        <v>233</v>
      </c>
      <c r="G11" s="107">
        <v>176</v>
      </c>
    </row>
    <row r="12" spans="1:13" ht="18" customHeight="1" x14ac:dyDescent="0.4">
      <c r="A12" s="106" t="s">
        <v>358</v>
      </c>
      <c r="B12" s="107">
        <v>66</v>
      </c>
      <c r="C12" s="107">
        <v>133</v>
      </c>
      <c r="D12" s="107">
        <f t="shared" si="0"/>
        <v>702</v>
      </c>
      <c r="E12" s="107">
        <v>232</v>
      </c>
      <c r="F12" s="107">
        <v>237</v>
      </c>
      <c r="G12" s="107">
        <v>233</v>
      </c>
    </row>
    <row r="13" spans="1:13" ht="10.95" x14ac:dyDescent="0.4">
      <c r="A13" s="36" t="s">
        <v>537</v>
      </c>
    </row>
    <row r="14" spans="1:13" ht="18" customHeight="1" x14ac:dyDescent="0.4">
      <c r="E14" s="36">
        <v>232</v>
      </c>
      <c r="F14" s="36">
        <v>237</v>
      </c>
      <c r="G14" s="36">
        <v>233</v>
      </c>
    </row>
    <row r="15" spans="1:13" ht="10.95" x14ac:dyDescent="0.4">
      <c r="A15" s="103" t="s">
        <v>538</v>
      </c>
      <c r="M15" s="126"/>
    </row>
    <row r="16" spans="1:13" ht="10.95" x14ac:dyDescent="0.4">
      <c r="K16" s="104" t="s">
        <v>1005</v>
      </c>
    </row>
    <row r="17" spans="1:11" ht="18" customHeight="1" x14ac:dyDescent="0.4">
      <c r="A17" s="105" t="s">
        <v>1006</v>
      </c>
      <c r="B17" s="486" t="s">
        <v>376</v>
      </c>
      <c r="C17" s="487"/>
      <c r="D17" s="486" t="s">
        <v>1007</v>
      </c>
      <c r="E17" s="487"/>
      <c r="F17" s="486" t="s">
        <v>542</v>
      </c>
      <c r="G17" s="487"/>
      <c r="H17" s="486" t="s">
        <v>543</v>
      </c>
      <c r="I17" s="487"/>
      <c r="J17" s="486" t="s">
        <v>544</v>
      </c>
      <c r="K17" s="487"/>
    </row>
    <row r="18" spans="1:11" ht="18" hidden="1" customHeight="1" outlineLevel="1" x14ac:dyDescent="0.4">
      <c r="A18" s="106" t="s">
        <v>545</v>
      </c>
      <c r="B18" s="489">
        <f t="shared" ref="B18:B24" si="1">SUM(D18:K18)</f>
        <v>1177</v>
      </c>
      <c r="C18" s="490"/>
      <c r="D18" s="489">
        <v>143</v>
      </c>
      <c r="E18" s="490"/>
      <c r="F18" s="489">
        <v>0</v>
      </c>
      <c r="G18" s="490"/>
      <c r="H18" s="489">
        <v>847</v>
      </c>
      <c r="I18" s="490"/>
      <c r="J18" s="489">
        <v>187</v>
      </c>
      <c r="K18" s="490"/>
    </row>
    <row r="19" spans="1:11" ht="18" hidden="1" customHeight="1" outlineLevel="1" x14ac:dyDescent="0.4">
      <c r="A19" s="106" t="s">
        <v>546</v>
      </c>
      <c r="B19" s="489">
        <f t="shared" si="1"/>
        <v>1355</v>
      </c>
      <c r="C19" s="490"/>
      <c r="D19" s="489">
        <v>214</v>
      </c>
      <c r="E19" s="490"/>
      <c r="F19" s="489">
        <v>0</v>
      </c>
      <c r="G19" s="490"/>
      <c r="H19" s="489">
        <v>814</v>
      </c>
      <c r="I19" s="490"/>
      <c r="J19" s="489">
        <v>327</v>
      </c>
      <c r="K19" s="490"/>
    </row>
    <row r="20" spans="1:11" ht="18" customHeight="1" collapsed="1" x14ac:dyDescent="0.4">
      <c r="A20" s="106" t="s">
        <v>353</v>
      </c>
      <c r="B20" s="489">
        <f t="shared" si="1"/>
        <v>1452</v>
      </c>
      <c r="C20" s="490"/>
      <c r="D20" s="489">
        <v>232</v>
      </c>
      <c r="E20" s="490"/>
      <c r="F20" s="489">
        <v>2</v>
      </c>
      <c r="G20" s="490"/>
      <c r="H20" s="489">
        <v>794</v>
      </c>
      <c r="I20" s="490"/>
      <c r="J20" s="489">
        <v>424</v>
      </c>
      <c r="K20" s="490"/>
    </row>
    <row r="21" spans="1:11" ht="18" customHeight="1" x14ac:dyDescent="0.4">
      <c r="A21" s="106" t="s">
        <v>549</v>
      </c>
      <c r="B21" s="489">
        <f t="shared" si="1"/>
        <v>1594</v>
      </c>
      <c r="C21" s="490"/>
      <c r="D21" s="489">
        <v>290</v>
      </c>
      <c r="E21" s="490"/>
      <c r="F21" s="489">
        <v>0</v>
      </c>
      <c r="G21" s="490"/>
      <c r="H21" s="489">
        <v>767</v>
      </c>
      <c r="I21" s="490"/>
      <c r="J21" s="489">
        <v>537</v>
      </c>
      <c r="K21" s="490"/>
    </row>
    <row r="22" spans="1:11" ht="18" customHeight="1" x14ac:dyDescent="0.4">
      <c r="A22" s="106" t="s">
        <v>355</v>
      </c>
      <c r="B22" s="489">
        <f t="shared" si="1"/>
        <v>1641</v>
      </c>
      <c r="C22" s="490"/>
      <c r="D22" s="489">
        <v>277</v>
      </c>
      <c r="E22" s="490"/>
      <c r="F22" s="489">
        <v>0</v>
      </c>
      <c r="G22" s="490"/>
      <c r="H22" s="489">
        <v>838</v>
      </c>
      <c r="I22" s="490"/>
      <c r="J22" s="489">
        <v>526</v>
      </c>
      <c r="K22" s="490"/>
    </row>
    <row r="23" spans="1:11" ht="18" customHeight="1" x14ac:dyDescent="0.4">
      <c r="A23" s="106" t="s">
        <v>550</v>
      </c>
      <c r="B23" s="489">
        <f t="shared" si="1"/>
        <v>1748</v>
      </c>
      <c r="C23" s="490"/>
      <c r="D23" s="489">
        <v>262</v>
      </c>
      <c r="E23" s="490"/>
      <c r="F23" s="489">
        <v>0</v>
      </c>
      <c r="G23" s="490"/>
      <c r="H23" s="489">
        <v>639</v>
      </c>
      <c r="I23" s="490"/>
      <c r="J23" s="489">
        <v>847</v>
      </c>
      <c r="K23" s="490"/>
    </row>
    <row r="24" spans="1:11" ht="18" customHeight="1" x14ac:dyDescent="0.4">
      <c r="A24" s="106" t="s">
        <v>555</v>
      </c>
      <c r="B24" s="489">
        <f t="shared" si="1"/>
        <v>2006</v>
      </c>
      <c r="C24" s="490"/>
      <c r="D24" s="489">
        <v>361</v>
      </c>
      <c r="E24" s="490"/>
      <c r="F24" s="489">
        <v>0</v>
      </c>
      <c r="G24" s="490"/>
      <c r="H24" s="489">
        <v>1292</v>
      </c>
      <c r="I24" s="490"/>
      <c r="J24" s="489">
        <v>353</v>
      </c>
      <c r="K24" s="490"/>
    </row>
    <row r="25" spans="1:11" ht="10.95" x14ac:dyDescent="0.4">
      <c r="A25" s="36" t="s">
        <v>551</v>
      </c>
    </row>
    <row r="27" spans="1:11" ht="10.95" x14ac:dyDescent="0.4">
      <c r="A27" s="103" t="s">
        <v>552</v>
      </c>
      <c r="J27" s="126"/>
    </row>
    <row r="28" spans="1:11" ht="10.95" x14ac:dyDescent="0.4">
      <c r="E28" s="104" t="s">
        <v>553</v>
      </c>
    </row>
    <row r="29" spans="1:11" ht="18" customHeight="1" x14ac:dyDescent="0.4">
      <c r="A29" s="478" t="s">
        <v>350</v>
      </c>
      <c r="B29" s="486" t="s">
        <v>1008</v>
      </c>
      <c r="C29" s="506"/>
      <c r="D29" s="506"/>
      <c r="E29" s="487"/>
    </row>
    <row r="30" spans="1:11" ht="18" customHeight="1" x14ac:dyDescent="0.4">
      <c r="A30" s="478"/>
      <c r="B30" s="105" t="s">
        <v>83</v>
      </c>
      <c r="C30" s="105" t="s">
        <v>82</v>
      </c>
      <c r="D30" s="105" t="s">
        <v>86</v>
      </c>
      <c r="E30" s="105" t="s">
        <v>87</v>
      </c>
    </row>
    <row r="31" spans="1:11" ht="18" hidden="1" customHeight="1" outlineLevel="1" x14ac:dyDescent="0.4">
      <c r="A31" s="491" t="s">
        <v>555</v>
      </c>
      <c r="B31" s="127">
        <f>SUM(C31:E31)</f>
        <v>3</v>
      </c>
      <c r="C31" s="127">
        <v>1</v>
      </c>
      <c r="D31" s="127">
        <v>0</v>
      </c>
      <c r="E31" s="127">
        <v>2</v>
      </c>
    </row>
    <row r="32" spans="1:11" ht="18" hidden="1" customHeight="1" outlineLevel="1" x14ac:dyDescent="0.4">
      <c r="A32" s="492"/>
      <c r="B32" s="128">
        <f t="shared" ref="B32:B34" si="2">SUM(C32:E32)</f>
        <v>82</v>
      </c>
      <c r="C32" s="128">
        <v>39</v>
      </c>
      <c r="D32" s="128">
        <v>21</v>
      </c>
      <c r="E32" s="128">
        <v>22</v>
      </c>
    </row>
    <row r="33" spans="1:10" ht="18" customHeight="1" collapsed="1" x14ac:dyDescent="0.4">
      <c r="A33" s="491" t="s">
        <v>358</v>
      </c>
      <c r="B33" s="127">
        <f t="shared" si="2"/>
        <v>3</v>
      </c>
      <c r="C33" s="127">
        <v>2</v>
      </c>
      <c r="D33" s="127">
        <v>1</v>
      </c>
      <c r="E33" s="127">
        <v>0</v>
      </c>
    </row>
    <row r="34" spans="1:10" ht="18" customHeight="1" x14ac:dyDescent="0.4">
      <c r="A34" s="492"/>
      <c r="B34" s="128">
        <f t="shared" si="2"/>
        <v>81</v>
      </c>
      <c r="C34" s="128">
        <v>32</v>
      </c>
      <c r="D34" s="128">
        <v>28</v>
      </c>
      <c r="E34" s="128">
        <v>21</v>
      </c>
    </row>
    <row r="35" spans="1:10" ht="10.95" x14ac:dyDescent="0.4">
      <c r="A35" s="36" t="s">
        <v>556</v>
      </c>
    </row>
    <row r="36" spans="1:10" ht="10.95" x14ac:dyDescent="0.4">
      <c r="A36" s="36" t="s">
        <v>557</v>
      </c>
    </row>
    <row r="38" spans="1:10" ht="10.95" x14ac:dyDescent="0.4">
      <c r="A38" s="103" t="s">
        <v>1009</v>
      </c>
      <c r="J38" s="126"/>
    </row>
    <row r="39" spans="1:10" ht="10.95" x14ac:dyDescent="0.4">
      <c r="G39" s="104" t="s">
        <v>559</v>
      </c>
    </row>
    <row r="40" spans="1:10" ht="18" customHeight="1" x14ac:dyDescent="0.4">
      <c r="A40" s="478" t="s">
        <v>350</v>
      </c>
      <c r="B40" s="488" t="s">
        <v>1010</v>
      </c>
      <c r="C40" s="486" t="s">
        <v>1011</v>
      </c>
      <c r="D40" s="506"/>
      <c r="E40" s="506"/>
      <c r="F40" s="487"/>
      <c r="G40" s="517" t="s">
        <v>562</v>
      </c>
    </row>
    <row r="41" spans="1:10" ht="18" customHeight="1" x14ac:dyDescent="0.4">
      <c r="A41" s="478"/>
      <c r="B41" s="478"/>
      <c r="C41" s="105" t="s">
        <v>563</v>
      </c>
      <c r="D41" s="105" t="s">
        <v>82</v>
      </c>
      <c r="E41" s="105" t="s">
        <v>86</v>
      </c>
      <c r="F41" s="105" t="s">
        <v>87</v>
      </c>
      <c r="G41" s="518"/>
    </row>
    <row r="42" spans="1:10" ht="18" hidden="1" customHeight="1" outlineLevel="1" x14ac:dyDescent="0.4">
      <c r="A42" s="106" t="s">
        <v>546</v>
      </c>
      <c r="B42" s="107">
        <v>35762</v>
      </c>
      <c r="C42" s="107">
        <f t="shared" ref="C42:C48" si="3">SUM(D42:F42)</f>
        <v>9366</v>
      </c>
      <c r="D42" s="107">
        <v>3088</v>
      </c>
      <c r="E42" s="107">
        <v>3092</v>
      </c>
      <c r="F42" s="107">
        <v>3186</v>
      </c>
      <c r="G42" s="129">
        <f>ROUND(C42/B42*100,2)</f>
        <v>26.19</v>
      </c>
    </row>
    <row r="43" spans="1:10" ht="18" customHeight="1" collapsed="1" x14ac:dyDescent="0.4">
      <c r="A43" s="106" t="s">
        <v>353</v>
      </c>
      <c r="B43" s="107">
        <v>36060</v>
      </c>
      <c r="C43" s="107">
        <f t="shared" si="3"/>
        <v>9339</v>
      </c>
      <c r="D43" s="107">
        <v>3107</v>
      </c>
      <c r="E43" s="107">
        <v>3156</v>
      </c>
      <c r="F43" s="107">
        <v>3076</v>
      </c>
      <c r="G43" s="129">
        <f>ROUND(C43/B43*100,2)</f>
        <v>25.9</v>
      </c>
    </row>
    <row r="44" spans="1:10" ht="18" customHeight="1" x14ac:dyDescent="0.4">
      <c r="A44" s="106" t="s">
        <v>564</v>
      </c>
      <c r="B44" s="107">
        <v>36142</v>
      </c>
      <c r="C44" s="107">
        <f t="shared" si="3"/>
        <v>9280</v>
      </c>
      <c r="D44" s="107">
        <v>3134</v>
      </c>
      <c r="E44" s="107">
        <v>3072</v>
      </c>
      <c r="F44" s="107">
        <v>3074</v>
      </c>
      <c r="G44" s="129">
        <f t="shared" ref="G44:G48" si="4">ROUND(C44/B44*100,2)</f>
        <v>25.68</v>
      </c>
    </row>
    <row r="45" spans="1:10" ht="18" customHeight="1" x14ac:dyDescent="0.4">
      <c r="A45" s="106" t="s">
        <v>355</v>
      </c>
      <c r="B45" s="107">
        <v>36075</v>
      </c>
      <c r="C45" s="107">
        <f t="shared" si="3"/>
        <v>8795</v>
      </c>
      <c r="D45" s="107">
        <v>2890</v>
      </c>
      <c r="E45" s="107">
        <v>2976</v>
      </c>
      <c r="F45" s="107">
        <v>2929</v>
      </c>
      <c r="G45" s="129">
        <f t="shared" si="4"/>
        <v>24.38</v>
      </c>
    </row>
    <row r="46" spans="1:10" ht="18" customHeight="1" x14ac:dyDescent="0.4">
      <c r="A46" s="106" t="s">
        <v>356</v>
      </c>
      <c r="B46" s="107">
        <v>35735</v>
      </c>
      <c r="C46" s="107">
        <f t="shared" si="3"/>
        <v>8470</v>
      </c>
      <c r="D46" s="107">
        <v>2783</v>
      </c>
      <c r="E46" s="107">
        <v>2833</v>
      </c>
      <c r="F46" s="107">
        <v>2854</v>
      </c>
      <c r="G46" s="129">
        <f t="shared" si="4"/>
        <v>23.7</v>
      </c>
    </row>
    <row r="47" spans="1:10" ht="18" customHeight="1" x14ac:dyDescent="0.4">
      <c r="A47" s="106" t="s">
        <v>357</v>
      </c>
      <c r="B47" s="107">
        <v>35183</v>
      </c>
      <c r="C47" s="107">
        <f t="shared" si="3"/>
        <v>8180</v>
      </c>
      <c r="D47" s="107">
        <v>2676</v>
      </c>
      <c r="E47" s="107">
        <v>2751</v>
      </c>
      <c r="F47" s="107">
        <v>2753</v>
      </c>
      <c r="G47" s="129">
        <f t="shared" si="4"/>
        <v>23.25</v>
      </c>
    </row>
    <row r="48" spans="1:10" ht="18" customHeight="1" x14ac:dyDescent="0.4">
      <c r="A48" s="106" t="s">
        <v>358</v>
      </c>
      <c r="B48" s="107">
        <v>35470</v>
      </c>
      <c r="C48" s="107">
        <f t="shared" si="3"/>
        <v>7156</v>
      </c>
      <c r="D48" s="107">
        <v>2526</v>
      </c>
      <c r="E48" s="107">
        <v>2280</v>
      </c>
      <c r="F48" s="107">
        <v>2350</v>
      </c>
      <c r="G48" s="129">
        <f t="shared" si="4"/>
        <v>20.170000000000002</v>
      </c>
    </row>
    <row r="49" spans="1:1" ht="10.95" x14ac:dyDescent="0.4">
      <c r="A49" s="36" t="s">
        <v>1012</v>
      </c>
    </row>
  </sheetData>
  <mergeCells count="52">
    <mergeCell ref="G40:G41"/>
    <mergeCell ref="A29:A30"/>
    <mergeCell ref="B29:E29"/>
    <mergeCell ref="A31:A32"/>
    <mergeCell ref="A33:A34"/>
    <mergeCell ref="A40:A41"/>
    <mergeCell ref="B40:B41"/>
    <mergeCell ref="C40:F40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H17:I17"/>
    <mergeCell ref="J17:K17"/>
    <mergeCell ref="B18:C18"/>
    <mergeCell ref="D18:E18"/>
    <mergeCell ref="F18:G18"/>
    <mergeCell ref="H18:I18"/>
    <mergeCell ref="J18:K18"/>
    <mergeCell ref="A5:A6"/>
    <mergeCell ref="B5:B6"/>
    <mergeCell ref="C5:C6"/>
    <mergeCell ref="D5:G5"/>
    <mergeCell ref="B17:C17"/>
    <mergeCell ref="D17:E17"/>
    <mergeCell ref="F17:G17"/>
  </mergeCells>
  <phoneticPr fontId="2"/>
  <pageMargins left="0.7" right="0.7" top="0.75" bottom="0.75" header="0.3" footer="0.3"/>
  <pageSetup paperSize="9" orientation="portrait" copies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5"/>
  <sheetViews>
    <sheetView showGridLines="0" showZeros="0" zoomScaleNormal="100" workbookViewId="0">
      <pane ySplit="7" topLeftCell="A8" activePane="bottomLeft" state="frozen"/>
      <selection pane="bottomLeft"/>
    </sheetView>
  </sheetViews>
  <sheetFormatPr defaultRowHeight="12" customHeight="1" x14ac:dyDescent="0.4"/>
  <cols>
    <col min="1" max="1" width="4.5" style="193" customWidth="1"/>
    <col min="2" max="2" width="1.625" style="193" customWidth="1"/>
    <col min="3" max="3" width="7.5" style="238" customWidth="1"/>
    <col min="4" max="4" width="1.625" style="238" customWidth="1"/>
    <col min="5" max="10" width="3.75" style="239" customWidth="1"/>
    <col min="11" max="22" width="3.75" style="193" customWidth="1"/>
    <col min="23" max="247" width="9" style="195"/>
    <col min="248" max="248" width="5.25" style="195" customWidth="1"/>
    <col min="249" max="249" width="8.75" style="195" customWidth="1"/>
    <col min="250" max="250" width="3.625" style="195" customWidth="1"/>
    <col min="251" max="258" width="3" style="195" customWidth="1"/>
    <col min="259" max="262" width="4.5" style="195" customWidth="1"/>
    <col min="263" max="264" width="4.25" style="195" customWidth="1"/>
    <col min="265" max="265" width="4.5" style="195" customWidth="1"/>
    <col min="266" max="267" width="4.25" style="195" customWidth="1"/>
    <col min="268" max="268" width="4.5" style="195" customWidth="1"/>
    <col min="269" max="270" width="4.25" style="195" customWidth="1"/>
    <col min="271" max="271" width="4.5" style="195" customWidth="1"/>
    <col min="272" max="273" width="4.25" style="195" customWidth="1"/>
    <col min="274" max="274" width="4.5" style="195" customWidth="1"/>
    <col min="275" max="276" width="4.25" style="195" customWidth="1"/>
    <col min="277" max="277" width="4.5" style="195" customWidth="1"/>
    <col min="278" max="279" width="4.25" style="195" customWidth="1"/>
    <col min="280" max="503" width="9" style="195"/>
    <col min="504" max="504" width="5.25" style="195" customWidth="1"/>
    <col min="505" max="505" width="8.75" style="195" customWidth="1"/>
    <col min="506" max="506" width="3.625" style="195" customWidth="1"/>
    <col min="507" max="514" width="3" style="195" customWidth="1"/>
    <col min="515" max="518" width="4.5" style="195" customWidth="1"/>
    <col min="519" max="520" width="4.25" style="195" customWidth="1"/>
    <col min="521" max="521" width="4.5" style="195" customWidth="1"/>
    <col min="522" max="523" width="4.25" style="195" customWidth="1"/>
    <col min="524" max="524" width="4.5" style="195" customWidth="1"/>
    <col min="525" max="526" width="4.25" style="195" customWidth="1"/>
    <col min="527" max="527" width="4.5" style="195" customWidth="1"/>
    <col min="528" max="529" width="4.25" style="195" customWidth="1"/>
    <col min="530" max="530" width="4.5" style="195" customWidth="1"/>
    <col min="531" max="532" width="4.25" style="195" customWidth="1"/>
    <col min="533" max="533" width="4.5" style="195" customWidth="1"/>
    <col min="534" max="535" width="4.25" style="195" customWidth="1"/>
    <col min="536" max="759" width="9" style="195"/>
    <col min="760" max="760" width="5.25" style="195" customWidth="1"/>
    <col min="761" max="761" width="8.75" style="195" customWidth="1"/>
    <col min="762" max="762" width="3.625" style="195" customWidth="1"/>
    <col min="763" max="770" width="3" style="195" customWidth="1"/>
    <col min="771" max="774" width="4.5" style="195" customWidth="1"/>
    <col min="775" max="776" width="4.25" style="195" customWidth="1"/>
    <col min="777" max="777" width="4.5" style="195" customWidth="1"/>
    <col min="778" max="779" width="4.25" style="195" customWidth="1"/>
    <col min="780" max="780" width="4.5" style="195" customWidth="1"/>
    <col min="781" max="782" width="4.25" style="195" customWidth="1"/>
    <col min="783" max="783" width="4.5" style="195" customWidth="1"/>
    <col min="784" max="785" width="4.25" style="195" customWidth="1"/>
    <col min="786" max="786" width="4.5" style="195" customWidth="1"/>
    <col min="787" max="788" width="4.25" style="195" customWidth="1"/>
    <col min="789" max="789" width="4.5" style="195" customWidth="1"/>
    <col min="790" max="791" width="4.25" style="195" customWidth="1"/>
    <col min="792" max="1015" width="9" style="195"/>
    <col min="1016" max="1016" width="5.25" style="195" customWidth="1"/>
    <col min="1017" max="1017" width="8.75" style="195" customWidth="1"/>
    <col min="1018" max="1018" width="3.625" style="195" customWidth="1"/>
    <col min="1019" max="1026" width="3" style="195" customWidth="1"/>
    <col min="1027" max="1030" width="4.5" style="195" customWidth="1"/>
    <col min="1031" max="1032" width="4.25" style="195" customWidth="1"/>
    <col min="1033" max="1033" width="4.5" style="195" customWidth="1"/>
    <col min="1034" max="1035" width="4.25" style="195" customWidth="1"/>
    <col min="1036" max="1036" width="4.5" style="195" customWidth="1"/>
    <col min="1037" max="1038" width="4.25" style="195" customWidth="1"/>
    <col min="1039" max="1039" width="4.5" style="195" customWidth="1"/>
    <col min="1040" max="1041" width="4.25" style="195" customWidth="1"/>
    <col min="1042" max="1042" width="4.5" style="195" customWidth="1"/>
    <col min="1043" max="1044" width="4.25" style="195" customWidth="1"/>
    <col min="1045" max="1045" width="4.5" style="195" customWidth="1"/>
    <col min="1046" max="1047" width="4.25" style="195" customWidth="1"/>
    <col min="1048" max="1271" width="9" style="195"/>
    <col min="1272" max="1272" width="5.25" style="195" customWidth="1"/>
    <col min="1273" max="1273" width="8.75" style="195" customWidth="1"/>
    <col min="1274" max="1274" width="3.625" style="195" customWidth="1"/>
    <col min="1275" max="1282" width="3" style="195" customWidth="1"/>
    <col min="1283" max="1286" width="4.5" style="195" customWidth="1"/>
    <col min="1287" max="1288" width="4.25" style="195" customWidth="1"/>
    <col min="1289" max="1289" width="4.5" style="195" customWidth="1"/>
    <col min="1290" max="1291" width="4.25" style="195" customWidth="1"/>
    <col min="1292" max="1292" width="4.5" style="195" customWidth="1"/>
    <col min="1293" max="1294" width="4.25" style="195" customWidth="1"/>
    <col min="1295" max="1295" width="4.5" style="195" customWidth="1"/>
    <col min="1296" max="1297" width="4.25" style="195" customWidth="1"/>
    <col min="1298" max="1298" width="4.5" style="195" customWidth="1"/>
    <col min="1299" max="1300" width="4.25" style="195" customWidth="1"/>
    <col min="1301" max="1301" width="4.5" style="195" customWidth="1"/>
    <col min="1302" max="1303" width="4.25" style="195" customWidth="1"/>
    <col min="1304" max="1527" width="9" style="195"/>
    <col min="1528" max="1528" width="5.25" style="195" customWidth="1"/>
    <col min="1529" max="1529" width="8.75" style="195" customWidth="1"/>
    <col min="1530" max="1530" width="3.625" style="195" customWidth="1"/>
    <col min="1531" max="1538" width="3" style="195" customWidth="1"/>
    <col min="1539" max="1542" width="4.5" style="195" customWidth="1"/>
    <col min="1543" max="1544" width="4.25" style="195" customWidth="1"/>
    <col min="1545" max="1545" width="4.5" style="195" customWidth="1"/>
    <col min="1546" max="1547" width="4.25" style="195" customWidth="1"/>
    <col min="1548" max="1548" width="4.5" style="195" customWidth="1"/>
    <col min="1549" max="1550" width="4.25" style="195" customWidth="1"/>
    <col min="1551" max="1551" width="4.5" style="195" customWidth="1"/>
    <col min="1552" max="1553" width="4.25" style="195" customWidth="1"/>
    <col min="1554" max="1554" width="4.5" style="195" customWidth="1"/>
    <col min="1555" max="1556" width="4.25" style="195" customWidth="1"/>
    <col min="1557" max="1557" width="4.5" style="195" customWidth="1"/>
    <col min="1558" max="1559" width="4.25" style="195" customWidth="1"/>
    <col min="1560" max="1783" width="9" style="195"/>
    <col min="1784" max="1784" width="5.25" style="195" customWidth="1"/>
    <col min="1785" max="1785" width="8.75" style="195" customWidth="1"/>
    <col min="1786" max="1786" width="3.625" style="195" customWidth="1"/>
    <col min="1787" max="1794" width="3" style="195" customWidth="1"/>
    <col min="1795" max="1798" width="4.5" style="195" customWidth="1"/>
    <col min="1799" max="1800" width="4.25" style="195" customWidth="1"/>
    <col min="1801" max="1801" width="4.5" style="195" customWidth="1"/>
    <col min="1802" max="1803" width="4.25" style="195" customWidth="1"/>
    <col min="1804" max="1804" width="4.5" style="195" customWidth="1"/>
    <col min="1805" max="1806" width="4.25" style="195" customWidth="1"/>
    <col min="1807" max="1807" width="4.5" style="195" customWidth="1"/>
    <col min="1808" max="1809" width="4.25" style="195" customWidth="1"/>
    <col min="1810" max="1810" width="4.5" style="195" customWidth="1"/>
    <col min="1811" max="1812" width="4.25" style="195" customWidth="1"/>
    <col min="1813" max="1813" width="4.5" style="195" customWidth="1"/>
    <col min="1814" max="1815" width="4.25" style="195" customWidth="1"/>
    <col min="1816" max="2039" width="9" style="195"/>
    <col min="2040" max="2040" width="5.25" style="195" customWidth="1"/>
    <col min="2041" max="2041" width="8.75" style="195" customWidth="1"/>
    <col min="2042" max="2042" width="3.625" style="195" customWidth="1"/>
    <col min="2043" max="2050" width="3" style="195" customWidth="1"/>
    <col min="2051" max="2054" width="4.5" style="195" customWidth="1"/>
    <col min="2055" max="2056" width="4.25" style="195" customWidth="1"/>
    <col min="2057" max="2057" width="4.5" style="195" customWidth="1"/>
    <col min="2058" max="2059" width="4.25" style="195" customWidth="1"/>
    <col min="2060" max="2060" width="4.5" style="195" customWidth="1"/>
    <col min="2061" max="2062" width="4.25" style="195" customWidth="1"/>
    <col min="2063" max="2063" width="4.5" style="195" customWidth="1"/>
    <col min="2064" max="2065" width="4.25" style="195" customWidth="1"/>
    <col min="2066" max="2066" width="4.5" style="195" customWidth="1"/>
    <col min="2067" max="2068" width="4.25" style="195" customWidth="1"/>
    <col min="2069" max="2069" width="4.5" style="195" customWidth="1"/>
    <col min="2070" max="2071" width="4.25" style="195" customWidth="1"/>
    <col min="2072" max="2295" width="9" style="195"/>
    <col min="2296" max="2296" width="5.25" style="195" customWidth="1"/>
    <col min="2297" max="2297" width="8.75" style="195" customWidth="1"/>
    <col min="2298" max="2298" width="3.625" style="195" customWidth="1"/>
    <col min="2299" max="2306" width="3" style="195" customWidth="1"/>
    <col min="2307" max="2310" width="4.5" style="195" customWidth="1"/>
    <col min="2311" max="2312" width="4.25" style="195" customWidth="1"/>
    <col min="2313" max="2313" width="4.5" style="195" customWidth="1"/>
    <col min="2314" max="2315" width="4.25" style="195" customWidth="1"/>
    <col min="2316" max="2316" width="4.5" style="195" customWidth="1"/>
    <col min="2317" max="2318" width="4.25" style="195" customWidth="1"/>
    <col min="2319" max="2319" width="4.5" style="195" customWidth="1"/>
    <col min="2320" max="2321" width="4.25" style="195" customWidth="1"/>
    <col min="2322" max="2322" width="4.5" style="195" customWidth="1"/>
    <col min="2323" max="2324" width="4.25" style="195" customWidth="1"/>
    <col min="2325" max="2325" width="4.5" style="195" customWidth="1"/>
    <col min="2326" max="2327" width="4.25" style="195" customWidth="1"/>
    <col min="2328" max="2551" width="9" style="195"/>
    <col min="2552" max="2552" width="5.25" style="195" customWidth="1"/>
    <col min="2553" max="2553" width="8.75" style="195" customWidth="1"/>
    <col min="2554" max="2554" width="3.625" style="195" customWidth="1"/>
    <col min="2555" max="2562" width="3" style="195" customWidth="1"/>
    <col min="2563" max="2566" width="4.5" style="195" customWidth="1"/>
    <col min="2567" max="2568" width="4.25" style="195" customWidth="1"/>
    <col min="2569" max="2569" width="4.5" style="195" customWidth="1"/>
    <col min="2570" max="2571" width="4.25" style="195" customWidth="1"/>
    <col min="2572" max="2572" width="4.5" style="195" customWidth="1"/>
    <col min="2573" max="2574" width="4.25" style="195" customWidth="1"/>
    <col min="2575" max="2575" width="4.5" style="195" customWidth="1"/>
    <col min="2576" max="2577" width="4.25" style="195" customWidth="1"/>
    <col min="2578" max="2578" width="4.5" style="195" customWidth="1"/>
    <col min="2579" max="2580" width="4.25" style="195" customWidth="1"/>
    <col min="2581" max="2581" width="4.5" style="195" customWidth="1"/>
    <col min="2582" max="2583" width="4.25" style="195" customWidth="1"/>
    <col min="2584" max="2807" width="9" style="195"/>
    <col min="2808" max="2808" width="5.25" style="195" customWidth="1"/>
    <col min="2809" max="2809" width="8.75" style="195" customWidth="1"/>
    <col min="2810" max="2810" width="3.625" style="195" customWidth="1"/>
    <col min="2811" max="2818" width="3" style="195" customWidth="1"/>
    <col min="2819" max="2822" width="4.5" style="195" customWidth="1"/>
    <col min="2823" max="2824" width="4.25" style="195" customWidth="1"/>
    <col min="2825" max="2825" width="4.5" style="195" customWidth="1"/>
    <col min="2826" max="2827" width="4.25" style="195" customWidth="1"/>
    <col min="2828" max="2828" width="4.5" style="195" customWidth="1"/>
    <col min="2829" max="2830" width="4.25" style="195" customWidth="1"/>
    <col min="2831" max="2831" width="4.5" style="195" customWidth="1"/>
    <col min="2832" max="2833" width="4.25" style="195" customWidth="1"/>
    <col min="2834" max="2834" width="4.5" style="195" customWidth="1"/>
    <col min="2835" max="2836" width="4.25" style="195" customWidth="1"/>
    <col min="2837" max="2837" width="4.5" style="195" customWidth="1"/>
    <col min="2838" max="2839" width="4.25" style="195" customWidth="1"/>
    <col min="2840" max="3063" width="9" style="195"/>
    <col min="3064" max="3064" width="5.25" style="195" customWidth="1"/>
    <col min="3065" max="3065" width="8.75" style="195" customWidth="1"/>
    <col min="3066" max="3066" width="3.625" style="195" customWidth="1"/>
    <col min="3067" max="3074" width="3" style="195" customWidth="1"/>
    <col min="3075" max="3078" width="4.5" style="195" customWidth="1"/>
    <col min="3079" max="3080" width="4.25" style="195" customWidth="1"/>
    <col min="3081" max="3081" width="4.5" style="195" customWidth="1"/>
    <col min="3082" max="3083" width="4.25" style="195" customWidth="1"/>
    <col min="3084" max="3084" width="4.5" style="195" customWidth="1"/>
    <col min="3085" max="3086" width="4.25" style="195" customWidth="1"/>
    <col min="3087" max="3087" width="4.5" style="195" customWidth="1"/>
    <col min="3088" max="3089" width="4.25" style="195" customWidth="1"/>
    <col min="3090" max="3090" width="4.5" style="195" customWidth="1"/>
    <col min="3091" max="3092" width="4.25" style="195" customWidth="1"/>
    <col min="3093" max="3093" width="4.5" style="195" customWidth="1"/>
    <col min="3094" max="3095" width="4.25" style="195" customWidth="1"/>
    <col min="3096" max="3319" width="9" style="195"/>
    <col min="3320" max="3320" width="5.25" style="195" customWidth="1"/>
    <col min="3321" max="3321" width="8.75" style="195" customWidth="1"/>
    <col min="3322" max="3322" width="3.625" style="195" customWidth="1"/>
    <col min="3323" max="3330" width="3" style="195" customWidth="1"/>
    <col min="3331" max="3334" width="4.5" style="195" customWidth="1"/>
    <col min="3335" max="3336" width="4.25" style="195" customWidth="1"/>
    <col min="3337" max="3337" width="4.5" style="195" customWidth="1"/>
    <col min="3338" max="3339" width="4.25" style="195" customWidth="1"/>
    <col min="3340" max="3340" width="4.5" style="195" customWidth="1"/>
    <col min="3341" max="3342" width="4.25" style="195" customWidth="1"/>
    <col min="3343" max="3343" width="4.5" style="195" customWidth="1"/>
    <col min="3344" max="3345" width="4.25" style="195" customWidth="1"/>
    <col min="3346" max="3346" width="4.5" style="195" customWidth="1"/>
    <col min="3347" max="3348" width="4.25" style="195" customWidth="1"/>
    <col min="3349" max="3349" width="4.5" style="195" customWidth="1"/>
    <col min="3350" max="3351" width="4.25" style="195" customWidth="1"/>
    <col min="3352" max="3575" width="9" style="195"/>
    <col min="3576" max="3576" width="5.25" style="195" customWidth="1"/>
    <col min="3577" max="3577" width="8.75" style="195" customWidth="1"/>
    <col min="3578" max="3578" width="3.625" style="195" customWidth="1"/>
    <col min="3579" max="3586" width="3" style="195" customWidth="1"/>
    <col min="3587" max="3590" width="4.5" style="195" customWidth="1"/>
    <col min="3591" max="3592" width="4.25" style="195" customWidth="1"/>
    <col min="3593" max="3593" width="4.5" style="195" customWidth="1"/>
    <col min="3594" max="3595" width="4.25" style="195" customWidth="1"/>
    <col min="3596" max="3596" width="4.5" style="195" customWidth="1"/>
    <col min="3597" max="3598" width="4.25" style="195" customWidth="1"/>
    <col min="3599" max="3599" width="4.5" style="195" customWidth="1"/>
    <col min="3600" max="3601" width="4.25" style="195" customWidth="1"/>
    <col min="3602" max="3602" width="4.5" style="195" customWidth="1"/>
    <col min="3603" max="3604" width="4.25" style="195" customWidth="1"/>
    <col min="3605" max="3605" width="4.5" style="195" customWidth="1"/>
    <col min="3606" max="3607" width="4.25" style="195" customWidth="1"/>
    <col min="3608" max="3831" width="9" style="195"/>
    <col min="3832" max="3832" width="5.25" style="195" customWidth="1"/>
    <col min="3833" max="3833" width="8.75" style="195" customWidth="1"/>
    <col min="3834" max="3834" width="3.625" style="195" customWidth="1"/>
    <col min="3835" max="3842" width="3" style="195" customWidth="1"/>
    <col min="3843" max="3846" width="4.5" style="195" customWidth="1"/>
    <col min="3847" max="3848" width="4.25" style="195" customWidth="1"/>
    <col min="3849" max="3849" width="4.5" style="195" customWidth="1"/>
    <col min="3850" max="3851" width="4.25" style="195" customWidth="1"/>
    <col min="3852" max="3852" width="4.5" style="195" customWidth="1"/>
    <col min="3853" max="3854" width="4.25" style="195" customWidth="1"/>
    <col min="3855" max="3855" width="4.5" style="195" customWidth="1"/>
    <col min="3856" max="3857" width="4.25" style="195" customWidth="1"/>
    <col min="3858" max="3858" width="4.5" style="195" customWidth="1"/>
    <col min="3859" max="3860" width="4.25" style="195" customWidth="1"/>
    <col min="3861" max="3861" width="4.5" style="195" customWidth="1"/>
    <col min="3862" max="3863" width="4.25" style="195" customWidth="1"/>
    <col min="3864" max="4087" width="9" style="195"/>
    <col min="4088" max="4088" width="5.25" style="195" customWidth="1"/>
    <col min="4089" max="4089" width="8.75" style="195" customWidth="1"/>
    <col min="4090" max="4090" width="3.625" style="195" customWidth="1"/>
    <col min="4091" max="4098" width="3" style="195" customWidth="1"/>
    <col min="4099" max="4102" width="4.5" style="195" customWidth="1"/>
    <col min="4103" max="4104" width="4.25" style="195" customWidth="1"/>
    <col min="4105" max="4105" width="4.5" style="195" customWidth="1"/>
    <col min="4106" max="4107" width="4.25" style="195" customWidth="1"/>
    <col min="4108" max="4108" width="4.5" style="195" customWidth="1"/>
    <col min="4109" max="4110" width="4.25" style="195" customWidth="1"/>
    <col min="4111" max="4111" width="4.5" style="195" customWidth="1"/>
    <col min="4112" max="4113" width="4.25" style="195" customWidth="1"/>
    <col min="4114" max="4114" width="4.5" style="195" customWidth="1"/>
    <col min="4115" max="4116" width="4.25" style="195" customWidth="1"/>
    <col min="4117" max="4117" width="4.5" style="195" customWidth="1"/>
    <col min="4118" max="4119" width="4.25" style="195" customWidth="1"/>
    <col min="4120" max="4343" width="9" style="195"/>
    <col min="4344" max="4344" width="5.25" style="195" customWidth="1"/>
    <col min="4345" max="4345" width="8.75" style="195" customWidth="1"/>
    <col min="4346" max="4346" width="3.625" style="195" customWidth="1"/>
    <col min="4347" max="4354" width="3" style="195" customWidth="1"/>
    <col min="4355" max="4358" width="4.5" style="195" customWidth="1"/>
    <col min="4359" max="4360" width="4.25" style="195" customWidth="1"/>
    <col min="4361" max="4361" width="4.5" style="195" customWidth="1"/>
    <col min="4362" max="4363" width="4.25" style="195" customWidth="1"/>
    <col min="4364" max="4364" width="4.5" style="195" customWidth="1"/>
    <col min="4365" max="4366" width="4.25" style="195" customWidth="1"/>
    <col min="4367" max="4367" width="4.5" style="195" customWidth="1"/>
    <col min="4368" max="4369" width="4.25" style="195" customWidth="1"/>
    <col min="4370" max="4370" width="4.5" style="195" customWidth="1"/>
    <col min="4371" max="4372" width="4.25" style="195" customWidth="1"/>
    <col min="4373" max="4373" width="4.5" style="195" customWidth="1"/>
    <col min="4374" max="4375" width="4.25" style="195" customWidth="1"/>
    <col min="4376" max="4599" width="9" style="195"/>
    <col min="4600" max="4600" width="5.25" style="195" customWidth="1"/>
    <col min="4601" max="4601" width="8.75" style="195" customWidth="1"/>
    <col min="4602" max="4602" width="3.625" style="195" customWidth="1"/>
    <col min="4603" max="4610" width="3" style="195" customWidth="1"/>
    <col min="4611" max="4614" width="4.5" style="195" customWidth="1"/>
    <col min="4615" max="4616" width="4.25" style="195" customWidth="1"/>
    <col min="4617" max="4617" width="4.5" style="195" customWidth="1"/>
    <col min="4618" max="4619" width="4.25" style="195" customWidth="1"/>
    <col min="4620" max="4620" width="4.5" style="195" customWidth="1"/>
    <col min="4621" max="4622" width="4.25" style="195" customWidth="1"/>
    <col min="4623" max="4623" width="4.5" style="195" customWidth="1"/>
    <col min="4624" max="4625" width="4.25" style="195" customWidth="1"/>
    <col min="4626" max="4626" width="4.5" style="195" customWidth="1"/>
    <col min="4627" max="4628" width="4.25" style="195" customWidth="1"/>
    <col min="4629" max="4629" width="4.5" style="195" customWidth="1"/>
    <col min="4630" max="4631" width="4.25" style="195" customWidth="1"/>
    <col min="4632" max="4855" width="9" style="195"/>
    <col min="4856" max="4856" width="5.25" style="195" customWidth="1"/>
    <col min="4857" max="4857" width="8.75" style="195" customWidth="1"/>
    <col min="4858" max="4858" width="3.625" style="195" customWidth="1"/>
    <col min="4859" max="4866" width="3" style="195" customWidth="1"/>
    <col min="4867" max="4870" width="4.5" style="195" customWidth="1"/>
    <col min="4871" max="4872" width="4.25" style="195" customWidth="1"/>
    <col min="4873" max="4873" width="4.5" style="195" customWidth="1"/>
    <col min="4874" max="4875" width="4.25" style="195" customWidth="1"/>
    <col min="4876" max="4876" width="4.5" style="195" customWidth="1"/>
    <col min="4877" max="4878" width="4.25" style="195" customWidth="1"/>
    <col min="4879" max="4879" width="4.5" style="195" customWidth="1"/>
    <col min="4880" max="4881" width="4.25" style="195" customWidth="1"/>
    <col min="4882" max="4882" width="4.5" style="195" customWidth="1"/>
    <col min="4883" max="4884" width="4.25" style="195" customWidth="1"/>
    <col min="4885" max="4885" width="4.5" style="195" customWidth="1"/>
    <col min="4886" max="4887" width="4.25" style="195" customWidth="1"/>
    <col min="4888" max="5111" width="9" style="195"/>
    <col min="5112" max="5112" width="5.25" style="195" customWidth="1"/>
    <col min="5113" max="5113" width="8.75" style="195" customWidth="1"/>
    <col min="5114" max="5114" width="3.625" style="195" customWidth="1"/>
    <col min="5115" max="5122" width="3" style="195" customWidth="1"/>
    <col min="5123" max="5126" width="4.5" style="195" customWidth="1"/>
    <col min="5127" max="5128" width="4.25" style="195" customWidth="1"/>
    <col min="5129" max="5129" width="4.5" style="195" customWidth="1"/>
    <col min="5130" max="5131" width="4.25" style="195" customWidth="1"/>
    <col min="5132" max="5132" width="4.5" style="195" customWidth="1"/>
    <col min="5133" max="5134" width="4.25" style="195" customWidth="1"/>
    <col min="5135" max="5135" width="4.5" style="195" customWidth="1"/>
    <col min="5136" max="5137" width="4.25" style="195" customWidth="1"/>
    <col min="5138" max="5138" width="4.5" style="195" customWidth="1"/>
    <col min="5139" max="5140" width="4.25" style="195" customWidth="1"/>
    <col min="5141" max="5141" width="4.5" style="195" customWidth="1"/>
    <col min="5142" max="5143" width="4.25" style="195" customWidth="1"/>
    <col min="5144" max="5367" width="9" style="195"/>
    <col min="5368" max="5368" width="5.25" style="195" customWidth="1"/>
    <col min="5369" max="5369" width="8.75" style="195" customWidth="1"/>
    <col min="5370" max="5370" width="3.625" style="195" customWidth="1"/>
    <col min="5371" max="5378" width="3" style="195" customWidth="1"/>
    <col min="5379" max="5382" width="4.5" style="195" customWidth="1"/>
    <col min="5383" max="5384" width="4.25" style="195" customWidth="1"/>
    <col min="5385" max="5385" width="4.5" style="195" customWidth="1"/>
    <col min="5386" max="5387" width="4.25" style="195" customWidth="1"/>
    <col min="5388" max="5388" width="4.5" style="195" customWidth="1"/>
    <col min="5389" max="5390" width="4.25" style="195" customWidth="1"/>
    <col min="5391" max="5391" width="4.5" style="195" customWidth="1"/>
    <col min="5392" max="5393" width="4.25" style="195" customWidth="1"/>
    <col min="5394" max="5394" width="4.5" style="195" customWidth="1"/>
    <col min="5395" max="5396" width="4.25" style="195" customWidth="1"/>
    <col min="5397" max="5397" width="4.5" style="195" customWidth="1"/>
    <col min="5398" max="5399" width="4.25" style="195" customWidth="1"/>
    <col min="5400" max="5623" width="9" style="195"/>
    <col min="5624" max="5624" width="5.25" style="195" customWidth="1"/>
    <col min="5625" max="5625" width="8.75" style="195" customWidth="1"/>
    <col min="5626" max="5626" width="3.625" style="195" customWidth="1"/>
    <col min="5627" max="5634" width="3" style="195" customWidth="1"/>
    <col min="5635" max="5638" width="4.5" style="195" customWidth="1"/>
    <col min="5639" max="5640" width="4.25" style="195" customWidth="1"/>
    <col min="5641" max="5641" width="4.5" style="195" customWidth="1"/>
    <col min="5642" max="5643" width="4.25" style="195" customWidth="1"/>
    <col min="5644" max="5644" width="4.5" style="195" customWidth="1"/>
    <col min="5645" max="5646" width="4.25" style="195" customWidth="1"/>
    <col min="5647" max="5647" width="4.5" style="195" customWidth="1"/>
    <col min="5648" max="5649" width="4.25" style="195" customWidth="1"/>
    <col min="5650" max="5650" width="4.5" style="195" customWidth="1"/>
    <col min="5651" max="5652" width="4.25" style="195" customWidth="1"/>
    <col min="5653" max="5653" width="4.5" style="195" customWidth="1"/>
    <col min="5654" max="5655" width="4.25" style="195" customWidth="1"/>
    <col min="5656" max="5879" width="9" style="195"/>
    <col min="5880" max="5880" width="5.25" style="195" customWidth="1"/>
    <col min="5881" max="5881" width="8.75" style="195" customWidth="1"/>
    <col min="5882" max="5882" width="3.625" style="195" customWidth="1"/>
    <col min="5883" max="5890" width="3" style="195" customWidth="1"/>
    <col min="5891" max="5894" width="4.5" style="195" customWidth="1"/>
    <col min="5895" max="5896" width="4.25" style="195" customWidth="1"/>
    <col min="5897" max="5897" width="4.5" style="195" customWidth="1"/>
    <col min="5898" max="5899" width="4.25" style="195" customWidth="1"/>
    <col min="5900" max="5900" width="4.5" style="195" customWidth="1"/>
    <col min="5901" max="5902" width="4.25" style="195" customWidth="1"/>
    <col min="5903" max="5903" width="4.5" style="195" customWidth="1"/>
    <col min="5904" max="5905" width="4.25" style="195" customWidth="1"/>
    <col min="5906" max="5906" width="4.5" style="195" customWidth="1"/>
    <col min="5907" max="5908" width="4.25" style="195" customWidth="1"/>
    <col min="5909" max="5909" width="4.5" style="195" customWidth="1"/>
    <col min="5910" max="5911" width="4.25" style="195" customWidth="1"/>
    <col min="5912" max="6135" width="9" style="195"/>
    <col min="6136" max="6136" width="5.25" style="195" customWidth="1"/>
    <col min="6137" max="6137" width="8.75" style="195" customWidth="1"/>
    <col min="6138" max="6138" width="3.625" style="195" customWidth="1"/>
    <col min="6139" max="6146" width="3" style="195" customWidth="1"/>
    <col min="6147" max="6150" width="4.5" style="195" customWidth="1"/>
    <col min="6151" max="6152" width="4.25" style="195" customWidth="1"/>
    <col min="6153" max="6153" width="4.5" style="195" customWidth="1"/>
    <col min="6154" max="6155" width="4.25" style="195" customWidth="1"/>
    <col min="6156" max="6156" width="4.5" style="195" customWidth="1"/>
    <col min="6157" max="6158" width="4.25" style="195" customWidth="1"/>
    <col min="6159" max="6159" width="4.5" style="195" customWidth="1"/>
    <col min="6160" max="6161" width="4.25" style="195" customWidth="1"/>
    <col min="6162" max="6162" width="4.5" style="195" customWidth="1"/>
    <col min="6163" max="6164" width="4.25" style="195" customWidth="1"/>
    <col min="6165" max="6165" width="4.5" style="195" customWidth="1"/>
    <col min="6166" max="6167" width="4.25" style="195" customWidth="1"/>
    <col min="6168" max="6391" width="9" style="195"/>
    <col min="6392" max="6392" width="5.25" style="195" customWidth="1"/>
    <col min="6393" max="6393" width="8.75" style="195" customWidth="1"/>
    <col min="6394" max="6394" width="3.625" style="195" customWidth="1"/>
    <col min="6395" max="6402" width="3" style="195" customWidth="1"/>
    <col min="6403" max="6406" width="4.5" style="195" customWidth="1"/>
    <col min="6407" max="6408" width="4.25" style="195" customWidth="1"/>
    <col min="6409" max="6409" width="4.5" style="195" customWidth="1"/>
    <col min="6410" max="6411" width="4.25" style="195" customWidth="1"/>
    <col min="6412" max="6412" width="4.5" style="195" customWidth="1"/>
    <col min="6413" max="6414" width="4.25" style="195" customWidth="1"/>
    <col min="6415" max="6415" width="4.5" style="195" customWidth="1"/>
    <col min="6416" max="6417" width="4.25" style="195" customWidth="1"/>
    <col min="6418" max="6418" width="4.5" style="195" customWidth="1"/>
    <col min="6419" max="6420" width="4.25" style="195" customWidth="1"/>
    <col min="6421" max="6421" width="4.5" style="195" customWidth="1"/>
    <col min="6422" max="6423" width="4.25" style="195" customWidth="1"/>
    <col min="6424" max="6647" width="9" style="195"/>
    <col min="6648" max="6648" width="5.25" style="195" customWidth="1"/>
    <col min="6649" max="6649" width="8.75" style="195" customWidth="1"/>
    <col min="6650" max="6650" width="3.625" style="195" customWidth="1"/>
    <col min="6651" max="6658" width="3" style="195" customWidth="1"/>
    <col min="6659" max="6662" width="4.5" style="195" customWidth="1"/>
    <col min="6663" max="6664" width="4.25" style="195" customWidth="1"/>
    <col min="6665" max="6665" width="4.5" style="195" customWidth="1"/>
    <col min="6666" max="6667" width="4.25" style="195" customWidth="1"/>
    <col min="6668" max="6668" width="4.5" style="195" customWidth="1"/>
    <col min="6669" max="6670" width="4.25" style="195" customWidth="1"/>
    <col min="6671" max="6671" width="4.5" style="195" customWidth="1"/>
    <col min="6672" max="6673" width="4.25" style="195" customWidth="1"/>
    <col min="6674" max="6674" width="4.5" style="195" customWidth="1"/>
    <col min="6675" max="6676" width="4.25" style="195" customWidth="1"/>
    <col min="6677" max="6677" width="4.5" style="195" customWidth="1"/>
    <col min="6678" max="6679" width="4.25" style="195" customWidth="1"/>
    <col min="6680" max="6903" width="9" style="195"/>
    <col min="6904" max="6904" width="5.25" style="195" customWidth="1"/>
    <col min="6905" max="6905" width="8.75" style="195" customWidth="1"/>
    <col min="6906" max="6906" width="3.625" style="195" customWidth="1"/>
    <col min="6907" max="6914" width="3" style="195" customWidth="1"/>
    <col min="6915" max="6918" width="4.5" style="195" customWidth="1"/>
    <col min="6919" max="6920" width="4.25" style="195" customWidth="1"/>
    <col min="6921" max="6921" width="4.5" style="195" customWidth="1"/>
    <col min="6922" max="6923" width="4.25" style="195" customWidth="1"/>
    <col min="6924" max="6924" width="4.5" style="195" customWidth="1"/>
    <col min="6925" max="6926" width="4.25" style="195" customWidth="1"/>
    <col min="6927" max="6927" width="4.5" style="195" customWidth="1"/>
    <col min="6928" max="6929" width="4.25" style="195" customWidth="1"/>
    <col min="6930" max="6930" width="4.5" style="195" customWidth="1"/>
    <col min="6931" max="6932" width="4.25" style="195" customWidth="1"/>
    <col min="6933" max="6933" width="4.5" style="195" customWidth="1"/>
    <col min="6934" max="6935" width="4.25" style="195" customWidth="1"/>
    <col min="6936" max="7159" width="9" style="195"/>
    <col min="7160" max="7160" width="5.25" style="195" customWidth="1"/>
    <col min="7161" max="7161" width="8.75" style="195" customWidth="1"/>
    <col min="7162" max="7162" width="3.625" style="195" customWidth="1"/>
    <col min="7163" max="7170" width="3" style="195" customWidth="1"/>
    <col min="7171" max="7174" width="4.5" style="195" customWidth="1"/>
    <col min="7175" max="7176" width="4.25" style="195" customWidth="1"/>
    <col min="7177" max="7177" width="4.5" style="195" customWidth="1"/>
    <col min="7178" max="7179" width="4.25" style="195" customWidth="1"/>
    <col min="7180" max="7180" width="4.5" style="195" customWidth="1"/>
    <col min="7181" max="7182" width="4.25" style="195" customWidth="1"/>
    <col min="7183" max="7183" width="4.5" style="195" customWidth="1"/>
    <col min="7184" max="7185" width="4.25" style="195" customWidth="1"/>
    <col min="7186" max="7186" width="4.5" style="195" customWidth="1"/>
    <col min="7187" max="7188" width="4.25" style="195" customWidth="1"/>
    <col min="7189" max="7189" width="4.5" style="195" customWidth="1"/>
    <col min="7190" max="7191" width="4.25" style="195" customWidth="1"/>
    <col min="7192" max="7415" width="9" style="195"/>
    <col min="7416" max="7416" width="5.25" style="195" customWidth="1"/>
    <col min="7417" max="7417" width="8.75" style="195" customWidth="1"/>
    <col min="7418" max="7418" width="3.625" style="195" customWidth="1"/>
    <col min="7419" max="7426" width="3" style="195" customWidth="1"/>
    <col min="7427" max="7430" width="4.5" style="195" customWidth="1"/>
    <col min="7431" max="7432" width="4.25" style="195" customWidth="1"/>
    <col min="7433" max="7433" width="4.5" style="195" customWidth="1"/>
    <col min="7434" max="7435" width="4.25" style="195" customWidth="1"/>
    <col min="7436" max="7436" width="4.5" style="195" customWidth="1"/>
    <col min="7437" max="7438" width="4.25" style="195" customWidth="1"/>
    <col min="7439" max="7439" width="4.5" style="195" customWidth="1"/>
    <col min="7440" max="7441" width="4.25" style="195" customWidth="1"/>
    <col min="7442" max="7442" width="4.5" style="195" customWidth="1"/>
    <col min="7443" max="7444" width="4.25" style="195" customWidth="1"/>
    <col min="7445" max="7445" width="4.5" style="195" customWidth="1"/>
    <col min="7446" max="7447" width="4.25" style="195" customWidth="1"/>
    <col min="7448" max="7671" width="9" style="195"/>
    <col min="7672" max="7672" width="5.25" style="195" customWidth="1"/>
    <col min="7673" max="7673" width="8.75" style="195" customWidth="1"/>
    <col min="7674" max="7674" width="3.625" style="195" customWidth="1"/>
    <col min="7675" max="7682" width="3" style="195" customWidth="1"/>
    <col min="7683" max="7686" width="4.5" style="195" customWidth="1"/>
    <col min="7687" max="7688" width="4.25" style="195" customWidth="1"/>
    <col min="7689" max="7689" width="4.5" style="195" customWidth="1"/>
    <col min="7690" max="7691" width="4.25" style="195" customWidth="1"/>
    <col min="7692" max="7692" width="4.5" style="195" customWidth="1"/>
    <col min="7693" max="7694" width="4.25" style="195" customWidth="1"/>
    <col min="7695" max="7695" width="4.5" style="195" customWidth="1"/>
    <col min="7696" max="7697" width="4.25" style="195" customWidth="1"/>
    <col min="7698" max="7698" width="4.5" style="195" customWidth="1"/>
    <col min="7699" max="7700" width="4.25" style="195" customWidth="1"/>
    <col min="7701" max="7701" width="4.5" style="195" customWidth="1"/>
    <col min="7702" max="7703" width="4.25" style="195" customWidth="1"/>
    <col min="7704" max="7927" width="9" style="195"/>
    <col min="7928" max="7928" width="5.25" style="195" customWidth="1"/>
    <col min="7929" max="7929" width="8.75" style="195" customWidth="1"/>
    <col min="7930" max="7930" width="3.625" style="195" customWidth="1"/>
    <col min="7931" max="7938" width="3" style="195" customWidth="1"/>
    <col min="7939" max="7942" width="4.5" style="195" customWidth="1"/>
    <col min="7943" max="7944" width="4.25" style="195" customWidth="1"/>
    <col min="7945" max="7945" width="4.5" style="195" customWidth="1"/>
    <col min="7946" max="7947" width="4.25" style="195" customWidth="1"/>
    <col min="7948" max="7948" width="4.5" style="195" customWidth="1"/>
    <col min="7949" max="7950" width="4.25" style="195" customWidth="1"/>
    <col min="7951" max="7951" width="4.5" style="195" customWidth="1"/>
    <col min="7952" max="7953" width="4.25" style="195" customWidth="1"/>
    <col min="7954" max="7954" width="4.5" style="195" customWidth="1"/>
    <col min="7955" max="7956" width="4.25" style="195" customWidth="1"/>
    <col min="7957" max="7957" width="4.5" style="195" customWidth="1"/>
    <col min="7958" max="7959" width="4.25" style="195" customWidth="1"/>
    <col min="7960" max="8183" width="9" style="195"/>
    <col min="8184" max="8184" width="5.25" style="195" customWidth="1"/>
    <col min="8185" max="8185" width="8.75" style="195" customWidth="1"/>
    <col min="8186" max="8186" width="3.625" style="195" customWidth="1"/>
    <col min="8187" max="8194" width="3" style="195" customWidth="1"/>
    <col min="8195" max="8198" width="4.5" style="195" customWidth="1"/>
    <col min="8199" max="8200" width="4.25" style="195" customWidth="1"/>
    <col min="8201" max="8201" width="4.5" style="195" customWidth="1"/>
    <col min="8202" max="8203" width="4.25" style="195" customWidth="1"/>
    <col min="8204" max="8204" width="4.5" style="195" customWidth="1"/>
    <col min="8205" max="8206" width="4.25" style="195" customWidth="1"/>
    <col min="8207" max="8207" width="4.5" style="195" customWidth="1"/>
    <col min="8208" max="8209" width="4.25" style="195" customWidth="1"/>
    <col min="8210" max="8210" width="4.5" style="195" customWidth="1"/>
    <col min="8211" max="8212" width="4.25" style="195" customWidth="1"/>
    <col min="8213" max="8213" width="4.5" style="195" customWidth="1"/>
    <col min="8214" max="8215" width="4.25" style="195" customWidth="1"/>
    <col min="8216" max="8439" width="9" style="195"/>
    <col min="8440" max="8440" width="5.25" style="195" customWidth="1"/>
    <col min="8441" max="8441" width="8.75" style="195" customWidth="1"/>
    <col min="8442" max="8442" width="3.625" style="195" customWidth="1"/>
    <col min="8443" max="8450" width="3" style="195" customWidth="1"/>
    <col min="8451" max="8454" width="4.5" style="195" customWidth="1"/>
    <col min="8455" max="8456" width="4.25" style="195" customWidth="1"/>
    <col min="8457" max="8457" width="4.5" style="195" customWidth="1"/>
    <col min="8458" max="8459" width="4.25" style="195" customWidth="1"/>
    <col min="8460" max="8460" width="4.5" style="195" customWidth="1"/>
    <col min="8461" max="8462" width="4.25" style="195" customWidth="1"/>
    <col min="8463" max="8463" width="4.5" style="195" customWidth="1"/>
    <col min="8464" max="8465" width="4.25" style="195" customWidth="1"/>
    <col min="8466" max="8466" width="4.5" style="195" customWidth="1"/>
    <col min="8467" max="8468" width="4.25" style="195" customWidth="1"/>
    <col min="8469" max="8469" width="4.5" style="195" customWidth="1"/>
    <col min="8470" max="8471" width="4.25" style="195" customWidth="1"/>
    <col min="8472" max="8695" width="9" style="195"/>
    <col min="8696" max="8696" width="5.25" style="195" customWidth="1"/>
    <col min="8697" max="8697" width="8.75" style="195" customWidth="1"/>
    <col min="8698" max="8698" width="3.625" style="195" customWidth="1"/>
    <col min="8699" max="8706" width="3" style="195" customWidth="1"/>
    <col min="8707" max="8710" width="4.5" style="195" customWidth="1"/>
    <col min="8711" max="8712" width="4.25" style="195" customWidth="1"/>
    <col min="8713" max="8713" width="4.5" style="195" customWidth="1"/>
    <col min="8714" max="8715" width="4.25" style="195" customWidth="1"/>
    <col min="8716" max="8716" width="4.5" style="195" customWidth="1"/>
    <col min="8717" max="8718" width="4.25" style="195" customWidth="1"/>
    <col min="8719" max="8719" width="4.5" style="195" customWidth="1"/>
    <col min="8720" max="8721" width="4.25" style="195" customWidth="1"/>
    <col min="8722" max="8722" width="4.5" style="195" customWidth="1"/>
    <col min="8723" max="8724" width="4.25" style="195" customWidth="1"/>
    <col min="8725" max="8725" width="4.5" style="195" customWidth="1"/>
    <col min="8726" max="8727" width="4.25" style="195" customWidth="1"/>
    <col min="8728" max="8951" width="9" style="195"/>
    <col min="8952" max="8952" width="5.25" style="195" customWidth="1"/>
    <col min="8953" max="8953" width="8.75" style="195" customWidth="1"/>
    <col min="8954" max="8954" width="3.625" style="195" customWidth="1"/>
    <col min="8955" max="8962" width="3" style="195" customWidth="1"/>
    <col min="8963" max="8966" width="4.5" style="195" customWidth="1"/>
    <col min="8967" max="8968" width="4.25" style="195" customWidth="1"/>
    <col min="8969" max="8969" width="4.5" style="195" customWidth="1"/>
    <col min="8970" max="8971" width="4.25" style="195" customWidth="1"/>
    <col min="8972" max="8972" width="4.5" style="195" customWidth="1"/>
    <col min="8973" max="8974" width="4.25" style="195" customWidth="1"/>
    <col min="8975" max="8975" width="4.5" style="195" customWidth="1"/>
    <col min="8976" max="8977" width="4.25" style="195" customWidth="1"/>
    <col min="8978" max="8978" width="4.5" style="195" customWidth="1"/>
    <col min="8979" max="8980" width="4.25" style="195" customWidth="1"/>
    <col min="8981" max="8981" width="4.5" style="195" customWidth="1"/>
    <col min="8982" max="8983" width="4.25" style="195" customWidth="1"/>
    <col min="8984" max="9207" width="9" style="195"/>
    <col min="9208" max="9208" width="5.25" style="195" customWidth="1"/>
    <col min="9209" max="9209" width="8.75" style="195" customWidth="1"/>
    <col min="9210" max="9210" width="3.625" style="195" customWidth="1"/>
    <col min="9211" max="9218" width="3" style="195" customWidth="1"/>
    <col min="9219" max="9222" width="4.5" style="195" customWidth="1"/>
    <col min="9223" max="9224" width="4.25" style="195" customWidth="1"/>
    <col min="9225" max="9225" width="4.5" style="195" customWidth="1"/>
    <col min="9226" max="9227" width="4.25" style="195" customWidth="1"/>
    <col min="9228" max="9228" width="4.5" style="195" customWidth="1"/>
    <col min="9229" max="9230" width="4.25" style="195" customWidth="1"/>
    <col min="9231" max="9231" width="4.5" style="195" customWidth="1"/>
    <col min="9232" max="9233" width="4.25" style="195" customWidth="1"/>
    <col min="9234" max="9234" width="4.5" style="195" customWidth="1"/>
    <col min="9235" max="9236" width="4.25" style="195" customWidth="1"/>
    <col min="9237" max="9237" width="4.5" style="195" customWidth="1"/>
    <col min="9238" max="9239" width="4.25" style="195" customWidth="1"/>
    <col min="9240" max="9463" width="9" style="195"/>
    <col min="9464" max="9464" width="5.25" style="195" customWidth="1"/>
    <col min="9465" max="9465" width="8.75" style="195" customWidth="1"/>
    <col min="9466" max="9466" width="3.625" style="195" customWidth="1"/>
    <col min="9467" max="9474" width="3" style="195" customWidth="1"/>
    <col min="9475" max="9478" width="4.5" style="195" customWidth="1"/>
    <col min="9479" max="9480" width="4.25" style="195" customWidth="1"/>
    <col min="9481" max="9481" width="4.5" style="195" customWidth="1"/>
    <col min="9482" max="9483" width="4.25" style="195" customWidth="1"/>
    <col min="9484" max="9484" width="4.5" style="195" customWidth="1"/>
    <col min="9485" max="9486" width="4.25" style="195" customWidth="1"/>
    <col min="9487" max="9487" width="4.5" style="195" customWidth="1"/>
    <col min="9488" max="9489" width="4.25" style="195" customWidth="1"/>
    <col min="9490" max="9490" width="4.5" style="195" customWidth="1"/>
    <col min="9491" max="9492" width="4.25" style="195" customWidth="1"/>
    <col min="9493" max="9493" width="4.5" style="195" customWidth="1"/>
    <col min="9494" max="9495" width="4.25" style="195" customWidth="1"/>
    <col min="9496" max="9719" width="9" style="195"/>
    <col min="9720" max="9720" width="5.25" style="195" customWidth="1"/>
    <col min="9721" max="9721" width="8.75" style="195" customWidth="1"/>
    <col min="9722" max="9722" width="3.625" style="195" customWidth="1"/>
    <col min="9723" max="9730" width="3" style="195" customWidth="1"/>
    <col min="9731" max="9734" width="4.5" style="195" customWidth="1"/>
    <col min="9735" max="9736" width="4.25" style="195" customWidth="1"/>
    <col min="9737" max="9737" width="4.5" style="195" customWidth="1"/>
    <col min="9738" max="9739" width="4.25" style="195" customWidth="1"/>
    <col min="9740" max="9740" width="4.5" style="195" customWidth="1"/>
    <col min="9741" max="9742" width="4.25" style="195" customWidth="1"/>
    <col min="9743" max="9743" width="4.5" style="195" customWidth="1"/>
    <col min="9744" max="9745" width="4.25" style="195" customWidth="1"/>
    <col min="9746" max="9746" width="4.5" style="195" customWidth="1"/>
    <col min="9747" max="9748" width="4.25" style="195" customWidth="1"/>
    <col min="9749" max="9749" width="4.5" style="195" customWidth="1"/>
    <col min="9750" max="9751" width="4.25" style="195" customWidth="1"/>
    <col min="9752" max="9975" width="9" style="195"/>
    <col min="9976" max="9976" width="5.25" style="195" customWidth="1"/>
    <col min="9977" max="9977" width="8.75" style="195" customWidth="1"/>
    <col min="9978" max="9978" width="3.625" style="195" customWidth="1"/>
    <col min="9979" max="9986" width="3" style="195" customWidth="1"/>
    <col min="9987" max="9990" width="4.5" style="195" customWidth="1"/>
    <col min="9991" max="9992" width="4.25" style="195" customWidth="1"/>
    <col min="9993" max="9993" width="4.5" style="195" customWidth="1"/>
    <col min="9994" max="9995" width="4.25" style="195" customWidth="1"/>
    <col min="9996" max="9996" width="4.5" style="195" customWidth="1"/>
    <col min="9997" max="9998" width="4.25" style="195" customWidth="1"/>
    <col min="9999" max="9999" width="4.5" style="195" customWidth="1"/>
    <col min="10000" max="10001" width="4.25" style="195" customWidth="1"/>
    <col min="10002" max="10002" width="4.5" style="195" customWidth="1"/>
    <col min="10003" max="10004" width="4.25" style="195" customWidth="1"/>
    <col min="10005" max="10005" width="4.5" style="195" customWidth="1"/>
    <col min="10006" max="10007" width="4.25" style="195" customWidth="1"/>
    <col min="10008" max="10231" width="9" style="195"/>
    <col min="10232" max="10232" width="5.25" style="195" customWidth="1"/>
    <col min="10233" max="10233" width="8.75" style="195" customWidth="1"/>
    <col min="10234" max="10234" width="3.625" style="195" customWidth="1"/>
    <col min="10235" max="10242" width="3" style="195" customWidth="1"/>
    <col min="10243" max="10246" width="4.5" style="195" customWidth="1"/>
    <col min="10247" max="10248" width="4.25" style="195" customWidth="1"/>
    <col min="10249" max="10249" width="4.5" style="195" customWidth="1"/>
    <col min="10250" max="10251" width="4.25" style="195" customWidth="1"/>
    <col min="10252" max="10252" width="4.5" style="195" customWidth="1"/>
    <col min="10253" max="10254" width="4.25" style="195" customWidth="1"/>
    <col min="10255" max="10255" width="4.5" style="195" customWidth="1"/>
    <col min="10256" max="10257" width="4.25" style="195" customWidth="1"/>
    <col min="10258" max="10258" width="4.5" style="195" customWidth="1"/>
    <col min="10259" max="10260" width="4.25" style="195" customWidth="1"/>
    <col min="10261" max="10261" width="4.5" style="195" customWidth="1"/>
    <col min="10262" max="10263" width="4.25" style="195" customWidth="1"/>
    <col min="10264" max="10487" width="9" style="195"/>
    <col min="10488" max="10488" width="5.25" style="195" customWidth="1"/>
    <col min="10489" max="10489" width="8.75" style="195" customWidth="1"/>
    <col min="10490" max="10490" width="3.625" style="195" customWidth="1"/>
    <col min="10491" max="10498" width="3" style="195" customWidth="1"/>
    <col min="10499" max="10502" width="4.5" style="195" customWidth="1"/>
    <col min="10503" max="10504" width="4.25" style="195" customWidth="1"/>
    <col min="10505" max="10505" width="4.5" style="195" customWidth="1"/>
    <col min="10506" max="10507" width="4.25" style="195" customWidth="1"/>
    <col min="10508" max="10508" width="4.5" style="195" customWidth="1"/>
    <col min="10509" max="10510" width="4.25" style="195" customWidth="1"/>
    <col min="10511" max="10511" width="4.5" style="195" customWidth="1"/>
    <col min="10512" max="10513" width="4.25" style="195" customWidth="1"/>
    <col min="10514" max="10514" width="4.5" style="195" customWidth="1"/>
    <col min="10515" max="10516" width="4.25" style="195" customWidth="1"/>
    <col min="10517" max="10517" width="4.5" style="195" customWidth="1"/>
    <col min="10518" max="10519" width="4.25" style="195" customWidth="1"/>
    <col min="10520" max="10743" width="9" style="195"/>
    <col min="10744" max="10744" width="5.25" style="195" customWidth="1"/>
    <col min="10745" max="10745" width="8.75" style="195" customWidth="1"/>
    <col min="10746" max="10746" width="3.625" style="195" customWidth="1"/>
    <col min="10747" max="10754" width="3" style="195" customWidth="1"/>
    <col min="10755" max="10758" width="4.5" style="195" customWidth="1"/>
    <col min="10759" max="10760" width="4.25" style="195" customWidth="1"/>
    <col min="10761" max="10761" width="4.5" style="195" customWidth="1"/>
    <col min="10762" max="10763" width="4.25" style="195" customWidth="1"/>
    <col min="10764" max="10764" width="4.5" style="195" customWidth="1"/>
    <col min="10765" max="10766" width="4.25" style="195" customWidth="1"/>
    <col min="10767" max="10767" width="4.5" style="195" customWidth="1"/>
    <col min="10768" max="10769" width="4.25" style="195" customWidth="1"/>
    <col min="10770" max="10770" width="4.5" style="195" customWidth="1"/>
    <col min="10771" max="10772" width="4.25" style="195" customWidth="1"/>
    <col min="10773" max="10773" width="4.5" style="195" customWidth="1"/>
    <col min="10774" max="10775" width="4.25" style="195" customWidth="1"/>
    <col min="10776" max="10999" width="9" style="195"/>
    <col min="11000" max="11000" width="5.25" style="195" customWidth="1"/>
    <col min="11001" max="11001" width="8.75" style="195" customWidth="1"/>
    <col min="11002" max="11002" width="3.625" style="195" customWidth="1"/>
    <col min="11003" max="11010" width="3" style="195" customWidth="1"/>
    <col min="11011" max="11014" width="4.5" style="195" customWidth="1"/>
    <col min="11015" max="11016" width="4.25" style="195" customWidth="1"/>
    <col min="11017" max="11017" width="4.5" style="195" customWidth="1"/>
    <col min="11018" max="11019" width="4.25" style="195" customWidth="1"/>
    <col min="11020" max="11020" width="4.5" style="195" customWidth="1"/>
    <col min="11021" max="11022" width="4.25" style="195" customWidth="1"/>
    <col min="11023" max="11023" width="4.5" style="195" customWidth="1"/>
    <col min="11024" max="11025" width="4.25" style="195" customWidth="1"/>
    <col min="11026" max="11026" width="4.5" style="195" customWidth="1"/>
    <col min="11027" max="11028" width="4.25" style="195" customWidth="1"/>
    <col min="11029" max="11029" width="4.5" style="195" customWidth="1"/>
    <col min="11030" max="11031" width="4.25" style="195" customWidth="1"/>
    <col min="11032" max="11255" width="9" style="195"/>
    <col min="11256" max="11256" width="5.25" style="195" customWidth="1"/>
    <col min="11257" max="11257" width="8.75" style="195" customWidth="1"/>
    <col min="11258" max="11258" width="3.625" style="195" customWidth="1"/>
    <col min="11259" max="11266" width="3" style="195" customWidth="1"/>
    <col min="11267" max="11270" width="4.5" style="195" customWidth="1"/>
    <col min="11271" max="11272" width="4.25" style="195" customWidth="1"/>
    <col min="11273" max="11273" width="4.5" style="195" customWidth="1"/>
    <col min="11274" max="11275" width="4.25" style="195" customWidth="1"/>
    <col min="11276" max="11276" width="4.5" style="195" customWidth="1"/>
    <col min="11277" max="11278" width="4.25" style="195" customWidth="1"/>
    <col min="11279" max="11279" width="4.5" style="195" customWidth="1"/>
    <col min="11280" max="11281" width="4.25" style="195" customWidth="1"/>
    <col min="11282" max="11282" width="4.5" style="195" customWidth="1"/>
    <col min="11283" max="11284" width="4.25" style="195" customWidth="1"/>
    <col min="11285" max="11285" width="4.5" style="195" customWidth="1"/>
    <col min="11286" max="11287" width="4.25" style="195" customWidth="1"/>
    <col min="11288" max="11511" width="9" style="195"/>
    <col min="11512" max="11512" width="5.25" style="195" customWidth="1"/>
    <col min="11513" max="11513" width="8.75" style="195" customWidth="1"/>
    <col min="11514" max="11514" width="3.625" style="195" customWidth="1"/>
    <col min="11515" max="11522" width="3" style="195" customWidth="1"/>
    <col min="11523" max="11526" width="4.5" style="195" customWidth="1"/>
    <col min="11527" max="11528" width="4.25" style="195" customWidth="1"/>
    <col min="11529" max="11529" width="4.5" style="195" customWidth="1"/>
    <col min="11530" max="11531" width="4.25" style="195" customWidth="1"/>
    <col min="11532" max="11532" width="4.5" style="195" customWidth="1"/>
    <col min="11533" max="11534" width="4.25" style="195" customWidth="1"/>
    <col min="11535" max="11535" width="4.5" style="195" customWidth="1"/>
    <col min="11536" max="11537" width="4.25" style="195" customWidth="1"/>
    <col min="11538" max="11538" width="4.5" style="195" customWidth="1"/>
    <col min="11539" max="11540" width="4.25" style="195" customWidth="1"/>
    <col min="11541" max="11541" width="4.5" style="195" customWidth="1"/>
    <col min="11542" max="11543" width="4.25" style="195" customWidth="1"/>
    <col min="11544" max="11767" width="9" style="195"/>
    <col min="11768" max="11768" width="5.25" style="195" customWidth="1"/>
    <col min="11769" max="11769" width="8.75" style="195" customWidth="1"/>
    <col min="11770" max="11770" width="3.625" style="195" customWidth="1"/>
    <col min="11771" max="11778" width="3" style="195" customWidth="1"/>
    <col min="11779" max="11782" width="4.5" style="195" customWidth="1"/>
    <col min="11783" max="11784" width="4.25" style="195" customWidth="1"/>
    <col min="11785" max="11785" width="4.5" style="195" customWidth="1"/>
    <col min="11786" max="11787" width="4.25" style="195" customWidth="1"/>
    <col min="11788" max="11788" width="4.5" style="195" customWidth="1"/>
    <col min="11789" max="11790" width="4.25" style="195" customWidth="1"/>
    <col min="11791" max="11791" width="4.5" style="195" customWidth="1"/>
    <col min="11792" max="11793" width="4.25" style="195" customWidth="1"/>
    <col min="11794" max="11794" width="4.5" style="195" customWidth="1"/>
    <col min="11795" max="11796" width="4.25" style="195" customWidth="1"/>
    <col min="11797" max="11797" width="4.5" style="195" customWidth="1"/>
    <col min="11798" max="11799" width="4.25" style="195" customWidth="1"/>
    <col min="11800" max="12023" width="9" style="195"/>
    <col min="12024" max="12024" width="5.25" style="195" customWidth="1"/>
    <col min="12025" max="12025" width="8.75" style="195" customWidth="1"/>
    <col min="12026" max="12026" width="3.625" style="195" customWidth="1"/>
    <col min="12027" max="12034" width="3" style="195" customWidth="1"/>
    <col min="12035" max="12038" width="4.5" style="195" customWidth="1"/>
    <col min="12039" max="12040" width="4.25" style="195" customWidth="1"/>
    <col min="12041" max="12041" width="4.5" style="195" customWidth="1"/>
    <col min="12042" max="12043" width="4.25" style="195" customWidth="1"/>
    <col min="12044" max="12044" width="4.5" style="195" customWidth="1"/>
    <col min="12045" max="12046" width="4.25" style="195" customWidth="1"/>
    <col min="12047" max="12047" width="4.5" style="195" customWidth="1"/>
    <col min="12048" max="12049" width="4.25" style="195" customWidth="1"/>
    <col min="12050" max="12050" width="4.5" style="195" customWidth="1"/>
    <col min="12051" max="12052" width="4.25" style="195" customWidth="1"/>
    <col min="12053" max="12053" width="4.5" style="195" customWidth="1"/>
    <col min="12054" max="12055" width="4.25" style="195" customWidth="1"/>
    <col min="12056" max="12279" width="9" style="195"/>
    <col min="12280" max="12280" width="5.25" style="195" customWidth="1"/>
    <col min="12281" max="12281" width="8.75" style="195" customWidth="1"/>
    <col min="12282" max="12282" width="3.625" style="195" customWidth="1"/>
    <col min="12283" max="12290" width="3" style="195" customWidth="1"/>
    <col min="12291" max="12294" width="4.5" style="195" customWidth="1"/>
    <col min="12295" max="12296" width="4.25" style="195" customWidth="1"/>
    <col min="12297" max="12297" width="4.5" style="195" customWidth="1"/>
    <col min="12298" max="12299" width="4.25" style="195" customWidth="1"/>
    <col min="12300" max="12300" width="4.5" style="195" customWidth="1"/>
    <col min="12301" max="12302" width="4.25" style="195" customWidth="1"/>
    <col min="12303" max="12303" width="4.5" style="195" customWidth="1"/>
    <col min="12304" max="12305" width="4.25" style="195" customWidth="1"/>
    <col min="12306" max="12306" width="4.5" style="195" customWidth="1"/>
    <col min="12307" max="12308" width="4.25" style="195" customWidth="1"/>
    <col min="12309" max="12309" width="4.5" style="195" customWidth="1"/>
    <col min="12310" max="12311" width="4.25" style="195" customWidth="1"/>
    <col min="12312" max="12535" width="9" style="195"/>
    <col min="12536" max="12536" width="5.25" style="195" customWidth="1"/>
    <col min="12537" max="12537" width="8.75" style="195" customWidth="1"/>
    <col min="12538" max="12538" width="3.625" style="195" customWidth="1"/>
    <col min="12539" max="12546" width="3" style="195" customWidth="1"/>
    <col min="12547" max="12550" width="4.5" style="195" customWidth="1"/>
    <col min="12551" max="12552" width="4.25" style="195" customWidth="1"/>
    <col min="12553" max="12553" width="4.5" style="195" customWidth="1"/>
    <col min="12554" max="12555" width="4.25" style="195" customWidth="1"/>
    <col min="12556" max="12556" width="4.5" style="195" customWidth="1"/>
    <col min="12557" max="12558" width="4.25" style="195" customWidth="1"/>
    <col min="12559" max="12559" width="4.5" style="195" customWidth="1"/>
    <col min="12560" max="12561" width="4.25" style="195" customWidth="1"/>
    <col min="12562" max="12562" width="4.5" style="195" customWidth="1"/>
    <col min="12563" max="12564" width="4.25" style="195" customWidth="1"/>
    <col min="12565" max="12565" width="4.5" style="195" customWidth="1"/>
    <col min="12566" max="12567" width="4.25" style="195" customWidth="1"/>
    <col min="12568" max="12791" width="9" style="195"/>
    <col min="12792" max="12792" width="5.25" style="195" customWidth="1"/>
    <col min="12793" max="12793" width="8.75" style="195" customWidth="1"/>
    <col min="12794" max="12794" width="3.625" style="195" customWidth="1"/>
    <col min="12795" max="12802" width="3" style="195" customWidth="1"/>
    <col min="12803" max="12806" width="4.5" style="195" customWidth="1"/>
    <col min="12807" max="12808" width="4.25" style="195" customWidth="1"/>
    <col min="12809" max="12809" width="4.5" style="195" customWidth="1"/>
    <col min="12810" max="12811" width="4.25" style="195" customWidth="1"/>
    <col min="12812" max="12812" width="4.5" style="195" customWidth="1"/>
    <col min="12813" max="12814" width="4.25" style="195" customWidth="1"/>
    <col min="12815" max="12815" width="4.5" style="195" customWidth="1"/>
    <col min="12816" max="12817" width="4.25" style="195" customWidth="1"/>
    <col min="12818" max="12818" width="4.5" style="195" customWidth="1"/>
    <col min="12819" max="12820" width="4.25" style="195" customWidth="1"/>
    <col min="12821" max="12821" width="4.5" style="195" customWidth="1"/>
    <col min="12822" max="12823" width="4.25" style="195" customWidth="1"/>
    <col min="12824" max="13047" width="9" style="195"/>
    <col min="13048" max="13048" width="5.25" style="195" customWidth="1"/>
    <col min="13049" max="13049" width="8.75" style="195" customWidth="1"/>
    <col min="13050" max="13050" width="3.625" style="195" customWidth="1"/>
    <col min="13051" max="13058" width="3" style="195" customWidth="1"/>
    <col min="13059" max="13062" width="4.5" style="195" customWidth="1"/>
    <col min="13063" max="13064" width="4.25" style="195" customWidth="1"/>
    <col min="13065" max="13065" width="4.5" style="195" customWidth="1"/>
    <col min="13066" max="13067" width="4.25" style="195" customWidth="1"/>
    <col min="13068" max="13068" width="4.5" style="195" customWidth="1"/>
    <col min="13069" max="13070" width="4.25" style="195" customWidth="1"/>
    <col min="13071" max="13071" width="4.5" style="195" customWidth="1"/>
    <col min="13072" max="13073" width="4.25" style="195" customWidth="1"/>
    <col min="13074" max="13074" width="4.5" style="195" customWidth="1"/>
    <col min="13075" max="13076" width="4.25" style="195" customWidth="1"/>
    <col min="13077" max="13077" width="4.5" style="195" customWidth="1"/>
    <col min="13078" max="13079" width="4.25" style="195" customWidth="1"/>
    <col min="13080" max="13303" width="9" style="195"/>
    <col min="13304" max="13304" width="5.25" style="195" customWidth="1"/>
    <col min="13305" max="13305" width="8.75" style="195" customWidth="1"/>
    <col min="13306" max="13306" width="3.625" style="195" customWidth="1"/>
    <col min="13307" max="13314" width="3" style="195" customWidth="1"/>
    <col min="13315" max="13318" width="4.5" style="195" customWidth="1"/>
    <col min="13319" max="13320" width="4.25" style="195" customWidth="1"/>
    <col min="13321" max="13321" width="4.5" style="195" customWidth="1"/>
    <col min="13322" max="13323" width="4.25" style="195" customWidth="1"/>
    <col min="13324" max="13324" width="4.5" style="195" customWidth="1"/>
    <col min="13325" max="13326" width="4.25" style="195" customWidth="1"/>
    <col min="13327" max="13327" width="4.5" style="195" customWidth="1"/>
    <col min="13328" max="13329" width="4.25" style="195" customWidth="1"/>
    <col min="13330" max="13330" width="4.5" style="195" customWidth="1"/>
    <col min="13331" max="13332" width="4.25" style="195" customWidth="1"/>
    <col min="13333" max="13333" width="4.5" style="195" customWidth="1"/>
    <col min="13334" max="13335" width="4.25" style="195" customWidth="1"/>
    <col min="13336" max="13559" width="9" style="195"/>
    <col min="13560" max="13560" width="5.25" style="195" customWidth="1"/>
    <col min="13561" max="13561" width="8.75" style="195" customWidth="1"/>
    <col min="13562" max="13562" width="3.625" style="195" customWidth="1"/>
    <col min="13563" max="13570" width="3" style="195" customWidth="1"/>
    <col min="13571" max="13574" width="4.5" style="195" customWidth="1"/>
    <col min="13575" max="13576" width="4.25" style="195" customWidth="1"/>
    <col min="13577" max="13577" width="4.5" style="195" customWidth="1"/>
    <col min="13578" max="13579" width="4.25" style="195" customWidth="1"/>
    <col min="13580" max="13580" width="4.5" style="195" customWidth="1"/>
    <col min="13581" max="13582" width="4.25" style="195" customWidth="1"/>
    <col min="13583" max="13583" width="4.5" style="195" customWidth="1"/>
    <col min="13584" max="13585" width="4.25" style="195" customWidth="1"/>
    <col min="13586" max="13586" width="4.5" style="195" customWidth="1"/>
    <col min="13587" max="13588" width="4.25" style="195" customWidth="1"/>
    <col min="13589" max="13589" width="4.5" style="195" customWidth="1"/>
    <col min="13590" max="13591" width="4.25" style="195" customWidth="1"/>
    <col min="13592" max="13815" width="9" style="195"/>
    <col min="13816" max="13816" width="5.25" style="195" customWidth="1"/>
    <col min="13817" max="13817" width="8.75" style="195" customWidth="1"/>
    <col min="13818" max="13818" width="3.625" style="195" customWidth="1"/>
    <col min="13819" max="13826" width="3" style="195" customWidth="1"/>
    <col min="13827" max="13830" width="4.5" style="195" customWidth="1"/>
    <col min="13831" max="13832" width="4.25" style="195" customWidth="1"/>
    <col min="13833" max="13833" width="4.5" style="195" customWidth="1"/>
    <col min="13834" max="13835" width="4.25" style="195" customWidth="1"/>
    <col min="13836" max="13836" width="4.5" style="195" customWidth="1"/>
    <col min="13837" max="13838" width="4.25" style="195" customWidth="1"/>
    <col min="13839" max="13839" width="4.5" style="195" customWidth="1"/>
    <col min="13840" max="13841" width="4.25" style="195" customWidth="1"/>
    <col min="13842" max="13842" width="4.5" style="195" customWidth="1"/>
    <col min="13843" max="13844" width="4.25" style="195" customWidth="1"/>
    <col min="13845" max="13845" width="4.5" style="195" customWidth="1"/>
    <col min="13846" max="13847" width="4.25" style="195" customWidth="1"/>
    <col min="13848" max="14071" width="9" style="195"/>
    <col min="14072" max="14072" width="5.25" style="195" customWidth="1"/>
    <col min="14073" max="14073" width="8.75" style="195" customWidth="1"/>
    <col min="14074" max="14074" width="3.625" style="195" customWidth="1"/>
    <col min="14075" max="14082" width="3" style="195" customWidth="1"/>
    <col min="14083" max="14086" width="4.5" style="195" customWidth="1"/>
    <col min="14087" max="14088" width="4.25" style="195" customWidth="1"/>
    <col min="14089" max="14089" width="4.5" style="195" customWidth="1"/>
    <col min="14090" max="14091" width="4.25" style="195" customWidth="1"/>
    <col min="14092" max="14092" width="4.5" style="195" customWidth="1"/>
    <col min="14093" max="14094" width="4.25" style="195" customWidth="1"/>
    <col min="14095" max="14095" width="4.5" style="195" customWidth="1"/>
    <col min="14096" max="14097" width="4.25" style="195" customWidth="1"/>
    <col min="14098" max="14098" width="4.5" style="195" customWidth="1"/>
    <col min="14099" max="14100" width="4.25" style="195" customWidth="1"/>
    <col min="14101" max="14101" width="4.5" style="195" customWidth="1"/>
    <col min="14102" max="14103" width="4.25" style="195" customWidth="1"/>
    <col min="14104" max="14327" width="9" style="195"/>
    <col min="14328" max="14328" width="5.25" style="195" customWidth="1"/>
    <col min="14329" max="14329" width="8.75" style="195" customWidth="1"/>
    <col min="14330" max="14330" width="3.625" style="195" customWidth="1"/>
    <col min="14331" max="14338" width="3" style="195" customWidth="1"/>
    <col min="14339" max="14342" width="4.5" style="195" customWidth="1"/>
    <col min="14343" max="14344" width="4.25" style="195" customWidth="1"/>
    <col min="14345" max="14345" width="4.5" style="195" customWidth="1"/>
    <col min="14346" max="14347" width="4.25" style="195" customWidth="1"/>
    <col min="14348" max="14348" width="4.5" style="195" customWidth="1"/>
    <col min="14349" max="14350" width="4.25" style="195" customWidth="1"/>
    <col min="14351" max="14351" width="4.5" style="195" customWidth="1"/>
    <col min="14352" max="14353" width="4.25" style="195" customWidth="1"/>
    <col min="14354" max="14354" width="4.5" style="195" customWidth="1"/>
    <col min="14355" max="14356" width="4.25" style="195" customWidth="1"/>
    <col min="14357" max="14357" width="4.5" style="195" customWidth="1"/>
    <col min="14358" max="14359" width="4.25" style="195" customWidth="1"/>
    <col min="14360" max="14583" width="9" style="195"/>
    <col min="14584" max="14584" width="5.25" style="195" customWidth="1"/>
    <col min="14585" max="14585" width="8.75" style="195" customWidth="1"/>
    <col min="14586" max="14586" width="3.625" style="195" customWidth="1"/>
    <col min="14587" max="14594" width="3" style="195" customWidth="1"/>
    <col min="14595" max="14598" width="4.5" style="195" customWidth="1"/>
    <col min="14599" max="14600" width="4.25" style="195" customWidth="1"/>
    <col min="14601" max="14601" width="4.5" style="195" customWidth="1"/>
    <col min="14602" max="14603" width="4.25" style="195" customWidth="1"/>
    <col min="14604" max="14604" width="4.5" style="195" customWidth="1"/>
    <col min="14605" max="14606" width="4.25" style="195" customWidth="1"/>
    <col min="14607" max="14607" width="4.5" style="195" customWidth="1"/>
    <col min="14608" max="14609" width="4.25" style="195" customWidth="1"/>
    <col min="14610" max="14610" width="4.5" style="195" customWidth="1"/>
    <col min="14611" max="14612" width="4.25" style="195" customWidth="1"/>
    <col min="14613" max="14613" width="4.5" style="195" customWidth="1"/>
    <col min="14614" max="14615" width="4.25" style="195" customWidth="1"/>
    <col min="14616" max="14839" width="9" style="195"/>
    <col min="14840" max="14840" width="5.25" style="195" customWidth="1"/>
    <col min="14841" max="14841" width="8.75" style="195" customWidth="1"/>
    <col min="14842" max="14842" width="3.625" style="195" customWidth="1"/>
    <col min="14843" max="14850" width="3" style="195" customWidth="1"/>
    <col min="14851" max="14854" width="4.5" style="195" customWidth="1"/>
    <col min="14855" max="14856" width="4.25" style="195" customWidth="1"/>
    <col min="14857" max="14857" width="4.5" style="195" customWidth="1"/>
    <col min="14858" max="14859" width="4.25" style="195" customWidth="1"/>
    <col min="14860" max="14860" width="4.5" style="195" customWidth="1"/>
    <col min="14861" max="14862" width="4.25" style="195" customWidth="1"/>
    <col min="14863" max="14863" width="4.5" style="195" customWidth="1"/>
    <col min="14864" max="14865" width="4.25" style="195" customWidth="1"/>
    <col min="14866" max="14866" width="4.5" style="195" customWidth="1"/>
    <col min="14867" max="14868" width="4.25" style="195" customWidth="1"/>
    <col min="14869" max="14869" width="4.5" style="195" customWidth="1"/>
    <col min="14870" max="14871" width="4.25" style="195" customWidth="1"/>
    <col min="14872" max="15095" width="9" style="195"/>
    <col min="15096" max="15096" width="5.25" style="195" customWidth="1"/>
    <col min="15097" max="15097" width="8.75" style="195" customWidth="1"/>
    <col min="15098" max="15098" width="3.625" style="195" customWidth="1"/>
    <col min="15099" max="15106" width="3" style="195" customWidth="1"/>
    <col min="15107" max="15110" width="4.5" style="195" customWidth="1"/>
    <col min="15111" max="15112" width="4.25" style="195" customWidth="1"/>
    <col min="15113" max="15113" width="4.5" style="195" customWidth="1"/>
    <col min="15114" max="15115" width="4.25" style="195" customWidth="1"/>
    <col min="15116" max="15116" width="4.5" style="195" customWidth="1"/>
    <col min="15117" max="15118" width="4.25" style="195" customWidth="1"/>
    <col min="15119" max="15119" width="4.5" style="195" customWidth="1"/>
    <col min="15120" max="15121" width="4.25" style="195" customWidth="1"/>
    <col min="15122" max="15122" width="4.5" style="195" customWidth="1"/>
    <col min="15123" max="15124" width="4.25" style="195" customWidth="1"/>
    <col min="15125" max="15125" width="4.5" style="195" customWidth="1"/>
    <col min="15126" max="15127" width="4.25" style="195" customWidth="1"/>
    <col min="15128" max="15351" width="9" style="195"/>
    <col min="15352" max="15352" width="5.25" style="195" customWidth="1"/>
    <col min="15353" max="15353" width="8.75" style="195" customWidth="1"/>
    <col min="15354" max="15354" width="3.625" style="195" customWidth="1"/>
    <col min="15355" max="15362" width="3" style="195" customWidth="1"/>
    <col min="15363" max="15366" width="4.5" style="195" customWidth="1"/>
    <col min="15367" max="15368" width="4.25" style="195" customWidth="1"/>
    <col min="15369" max="15369" width="4.5" style="195" customWidth="1"/>
    <col min="15370" max="15371" width="4.25" style="195" customWidth="1"/>
    <col min="15372" max="15372" width="4.5" style="195" customWidth="1"/>
    <col min="15373" max="15374" width="4.25" style="195" customWidth="1"/>
    <col min="15375" max="15375" width="4.5" style="195" customWidth="1"/>
    <col min="15376" max="15377" width="4.25" style="195" customWidth="1"/>
    <col min="15378" max="15378" width="4.5" style="195" customWidth="1"/>
    <col min="15379" max="15380" width="4.25" style="195" customWidth="1"/>
    <col min="15381" max="15381" width="4.5" style="195" customWidth="1"/>
    <col min="15382" max="15383" width="4.25" style="195" customWidth="1"/>
    <col min="15384" max="15607" width="9" style="195"/>
    <col min="15608" max="15608" width="5.25" style="195" customWidth="1"/>
    <col min="15609" max="15609" width="8.75" style="195" customWidth="1"/>
    <col min="15610" max="15610" width="3.625" style="195" customWidth="1"/>
    <col min="15611" max="15618" width="3" style="195" customWidth="1"/>
    <col min="15619" max="15622" width="4.5" style="195" customWidth="1"/>
    <col min="15623" max="15624" width="4.25" style="195" customWidth="1"/>
    <col min="15625" max="15625" width="4.5" style="195" customWidth="1"/>
    <col min="15626" max="15627" width="4.25" style="195" customWidth="1"/>
    <col min="15628" max="15628" width="4.5" style="195" customWidth="1"/>
    <col min="15629" max="15630" width="4.25" style="195" customWidth="1"/>
    <col min="15631" max="15631" width="4.5" style="195" customWidth="1"/>
    <col min="15632" max="15633" width="4.25" style="195" customWidth="1"/>
    <col min="15634" max="15634" width="4.5" style="195" customWidth="1"/>
    <col min="15635" max="15636" width="4.25" style="195" customWidth="1"/>
    <col min="15637" max="15637" width="4.5" style="195" customWidth="1"/>
    <col min="15638" max="15639" width="4.25" style="195" customWidth="1"/>
    <col min="15640" max="15863" width="9" style="195"/>
    <col min="15864" max="15864" width="5.25" style="195" customWidth="1"/>
    <col min="15865" max="15865" width="8.75" style="195" customWidth="1"/>
    <col min="15866" max="15866" width="3.625" style="195" customWidth="1"/>
    <col min="15867" max="15874" width="3" style="195" customWidth="1"/>
    <col min="15875" max="15878" width="4.5" style="195" customWidth="1"/>
    <col min="15879" max="15880" width="4.25" style="195" customWidth="1"/>
    <col min="15881" max="15881" width="4.5" style="195" customWidth="1"/>
    <col min="15882" max="15883" width="4.25" style="195" customWidth="1"/>
    <col min="15884" max="15884" width="4.5" style="195" customWidth="1"/>
    <col min="15885" max="15886" width="4.25" style="195" customWidth="1"/>
    <col min="15887" max="15887" width="4.5" style="195" customWidth="1"/>
    <col min="15888" max="15889" width="4.25" style="195" customWidth="1"/>
    <col min="15890" max="15890" width="4.5" style="195" customWidth="1"/>
    <col min="15891" max="15892" width="4.25" style="195" customWidth="1"/>
    <col min="15893" max="15893" width="4.5" style="195" customWidth="1"/>
    <col min="15894" max="15895" width="4.25" style="195" customWidth="1"/>
    <col min="15896" max="16119" width="9" style="195"/>
    <col min="16120" max="16120" width="5.25" style="195" customWidth="1"/>
    <col min="16121" max="16121" width="8.75" style="195" customWidth="1"/>
    <col min="16122" max="16122" width="3.625" style="195" customWidth="1"/>
    <col min="16123" max="16130" width="3" style="195" customWidth="1"/>
    <col min="16131" max="16134" width="4.5" style="195" customWidth="1"/>
    <col min="16135" max="16136" width="4.25" style="195" customWidth="1"/>
    <col min="16137" max="16137" width="4.5" style="195" customWidth="1"/>
    <col min="16138" max="16139" width="4.25" style="195" customWidth="1"/>
    <col min="16140" max="16140" width="4.5" style="195" customWidth="1"/>
    <col min="16141" max="16142" width="4.25" style="195" customWidth="1"/>
    <col min="16143" max="16143" width="4.5" style="195" customWidth="1"/>
    <col min="16144" max="16145" width="4.25" style="195" customWidth="1"/>
    <col min="16146" max="16146" width="4.5" style="195" customWidth="1"/>
    <col min="16147" max="16148" width="4.25" style="195" customWidth="1"/>
    <col min="16149" max="16149" width="4.5" style="195" customWidth="1"/>
    <col min="16150" max="16151" width="4.25" style="195" customWidth="1"/>
    <col min="16152" max="16384" width="9" style="195"/>
  </cols>
  <sheetData>
    <row r="1" spans="1:32" s="23" customFormat="1" ht="10.95" x14ac:dyDescent="0.4">
      <c r="A1" s="179" t="s">
        <v>993</v>
      </c>
    </row>
    <row r="2" spans="1:32" ht="12" customHeight="1" x14ac:dyDescent="0.4">
      <c r="A2" s="188" t="s">
        <v>1013</v>
      </c>
      <c r="B2" s="189"/>
      <c r="C2" s="190"/>
      <c r="D2" s="190"/>
      <c r="E2" s="191"/>
      <c r="F2" s="191"/>
      <c r="G2" s="191"/>
      <c r="H2" s="191"/>
      <c r="I2" s="191"/>
      <c r="J2" s="191"/>
      <c r="K2" s="190"/>
      <c r="L2" s="190"/>
      <c r="M2" s="192"/>
      <c r="N2" s="192"/>
      <c r="O2" s="192"/>
      <c r="P2" s="192"/>
      <c r="Q2" s="192"/>
      <c r="T2" s="194"/>
      <c r="U2" s="194"/>
      <c r="V2" s="194"/>
    </row>
    <row r="3" spans="1:32" ht="12" customHeight="1" x14ac:dyDescent="0.4">
      <c r="A3" s="188" t="s">
        <v>1014</v>
      </c>
      <c r="B3" s="196"/>
      <c r="C3" s="190"/>
      <c r="D3" s="190"/>
      <c r="E3" s="191"/>
      <c r="F3" s="191"/>
      <c r="G3" s="191"/>
      <c r="H3" s="191"/>
      <c r="I3" s="191"/>
      <c r="J3" s="191"/>
      <c r="K3" s="190"/>
      <c r="L3" s="190"/>
      <c r="M3" s="192"/>
      <c r="N3" s="192"/>
      <c r="O3" s="192"/>
      <c r="P3" s="192"/>
      <c r="Q3" s="192"/>
      <c r="T3" s="194"/>
      <c r="U3" s="194"/>
      <c r="V3" s="194"/>
    </row>
    <row r="4" spans="1:32" ht="12" customHeight="1" x14ac:dyDescent="0.4">
      <c r="A4" s="194"/>
      <c r="B4" s="194"/>
      <c r="C4" s="194"/>
      <c r="D4" s="194"/>
      <c r="E4" s="197"/>
      <c r="F4" s="197"/>
      <c r="G4" s="197"/>
      <c r="H4" s="197"/>
      <c r="I4" s="197"/>
      <c r="J4" s="197"/>
      <c r="K4" s="194"/>
      <c r="L4" s="194"/>
      <c r="T4" s="194"/>
      <c r="U4" s="194"/>
      <c r="V4" s="198" t="s">
        <v>568</v>
      </c>
    </row>
    <row r="5" spans="1:32" ht="12" customHeight="1" x14ac:dyDescent="0.4">
      <c r="A5" s="520" t="s">
        <v>569</v>
      </c>
      <c r="B5" s="522" t="s">
        <v>570</v>
      </c>
      <c r="C5" s="523"/>
      <c r="D5" s="524"/>
      <c r="E5" s="531" t="s">
        <v>1015</v>
      </c>
      <c r="F5" s="531"/>
      <c r="G5" s="531"/>
      <c r="H5" s="531"/>
      <c r="I5" s="531"/>
      <c r="J5" s="531"/>
      <c r="K5" s="532" t="s">
        <v>1016</v>
      </c>
      <c r="L5" s="533"/>
      <c r="M5" s="533"/>
      <c r="N5" s="533"/>
      <c r="O5" s="533"/>
      <c r="P5" s="533"/>
      <c r="Q5" s="533"/>
      <c r="R5" s="533"/>
      <c r="S5" s="533"/>
      <c r="T5" s="533"/>
      <c r="U5" s="533"/>
      <c r="V5" s="534"/>
    </row>
    <row r="6" spans="1:32" ht="12" customHeight="1" x14ac:dyDescent="0.4">
      <c r="A6" s="520"/>
      <c r="B6" s="525"/>
      <c r="C6" s="526"/>
      <c r="D6" s="527"/>
      <c r="E6" s="535" t="s">
        <v>573</v>
      </c>
      <c r="F6" s="531" t="s">
        <v>1017</v>
      </c>
      <c r="G6" s="531"/>
      <c r="H6" s="531"/>
      <c r="I6" s="519" t="s">
        <v>575</v>
      </c>
      <c r="J6" s="519" t="s">
        <v>576</v>
      </c>
      <c r="K6" s="520" t="s">
        <v>1018</v>
      </c>
      <c r="L6" s="520"/>
      <c r="M6" s="520"/>
      <c r="N6" s="521" t="s">
        <v>584</v>
      </c>
      <c r="O6" s="521"/>
      <c r="P6" s="521"/>
      <c r="Q6" s="521" t="s">
        <v>585</v>
      </c>
      <c r="R6" s="521"/>
      <c r="S6" s="521"/>
      <c r="T6" s="521" t="s">
        <v>1019</v>
      </c>
      <c r="U6" s="521"/>
      <c r="V6" s="521"/>
    </row>
    <row r="7" spans="1:32" ht="36" customHeight="1" x14ac:dyDescent="0.4">
      <c r="A7" s="520"/>
      <c r="B7" s="528"/>
      <c r="C7" s="529"/>
      <c r="D7" s="530"/>
      <c r="E7" s="535"/>
      <c r="F7" s="199" t="s">
        <v>584</v>
      </c>
      <c r="G7" s="199" t="s">
        <v>585</v>
      </c>
      <c r="H7" s="199" t="s">
        <v>586</v>
      </c>
      <c r="I7" s="519"/>
      <c r="J7" s="519"/>
      <c r="K7" s="200" t="s">
        <v>13</v>
      </c>
      <c r="L7" s="201" t="s">
        <v>116</v>
      </c>
      <c r="M7" s="201" t="s">
        <v>117</v>
      </c>
      <c r="N7" s="200" t="s">
        <v>13</v>
      </c>
      <c r="O7" s="201" t="s">
        <v>116</v>
      </c>
      <c r="P7" s="201" t="s">
        <v>117</v>
      </c>
      <c r="Q7" s="200" t="s">
        <v>13</v>
      </c>
      <c r="R7" s="201" t="s">
        <v>116</v>
      </c>
      <c r="S7" s="201" t="s">
        <v>117</v>
      </c>
      <c r="T7" s="200" t="s">
        <v>13</v>
      </c>
      <c r="U7" s="201" t="s">
        <v>116</v>
      </c>
      <c r="V7" s="201" t="s">
        <v>117</v>
      </c>
      <c r="AB7" s="202" t="s">
        <v>584</v>
      </c>
      <c r="AC7" s="202" t="s">
        <v>585</v>
      </c>
      <c r="AD7" s="202" t="s">
        <v>586</v>
      </c>
      <c r="AE7" s="202" t="s">
        <v>1020</v>
      </c>
      <c r="AF7" s="202" t="s">
        <v>1021</v>
      </c>
    </row>
    <row r="8" spans="1:32" ht="12" customHeight="1" x14ac:dyDescent="0.4">
      <c r="A8" s="203"/>
      <c r="B8" s="204"/>
      <c r="C8" s="205"/>
      <c r="D8" s="206"/>
      <c r="E8" s="207"/>
      <c r="F8" s="207"/>
      <c r="G8" s="207"/>
      <c r="H8" s="207"/>
      <c r="I8" s="208"/>
      <c r="J8" s="208"/>
      <c r="K8" s="209">
        <v>12</v>
      </c>
      <c r="L8" s="209"/>
      <c r="M8" s="209"/>
      <c r="N8" s="209">
        <v>3</v>
      </c>
      <c r="O8" s="209"/>
      <c r="P8" s="209"/>
      <c r="Q8" s="209">
        <v>6</v>
      </c>
      <c r="R8" s="209"/>
      <c r="S8" s="209"/>
      <c r="T8" s="209">
        <v>3</v>
      </c>
      <c r="U8" s="209"/>
      <c r="V8" s="209"/>
      <c r="X8" s="137"/>
      <c r="Y8" s="146"/>
      <c r="Z8" s="146"/>
      <c r="AA8" s="146"/>
    </row>
    <row r="9" spans="1:32" ht="12" customHeight="1" x14ac:dyDescent="0.4">
      <c r="A9" s="210">
        <v>1</v>
      </c>
      <c r="B9" s="211"/>
      <c r="C9" s="212" t="s">
        <v>251</v>
      </c>
      <c r="D9" s="213"/>
      <c r="E9" s="214">
        <v>17</v>
      </c>
      <c r="F9" s="214">
        <v>5</v>
      </c>
      <c r="G9" s="214">
        <v>4</v>
      </c>
      <c r="H9" s="214">
        <v>5</v>
      </c>
      <c r="I9" s="214">
        <v>0</v>
      </c>
      <c r="J9" s="214">
        <v>3</v>
      </c>
      <c r="K9" s="215">
        <v>448</v>
      </c>
      <c r="L9" s="215">
        <v>209</v>
      </c>
      <c r="M9" s="215">
        <v>239</v>
      </c>
      <c r="N9" s="215">
        <v>156</v>
      </c>
      <c r="O9" s="215">
        <v>73</v>
      </c>
      <c r="P9" s="215">
        <v>83</v>
      </c>
      <c r="Q9" s="215">
        <v>127</v>
      </c>
      <c r="R9" s="215">
        <v>62</v>
      </c>
      <c r="S9" s="215">
        <v>65</v>
      </c>
      <c r="T9" s="215">
        <v>165</v>
      </c>
      <c r="U9" s="215">
        <v>74</v>
      </c>
      <c r="V9" s="215">
        <v>91</v>
      </c>
      <c r="X9" s="137">
        <v>2001</v>
      </c>
      <c r="Y9" s="146" t="s">
        <v>1022</v>
      </c>
      <c r="Z9" s="146" t="s">
        <v>795</v>
      </c>
      <c r="AA9" s="146">
        <v>17</v>
      </c>
      <c r="AB9" s="195">
        <v>5</v>
      </c>
      <c r="AC9" s="195">
        <v>4</v>
      </c>
      <c r="AD9" s="195">
        <v>5</v>
      </c>
      <c r="AE9" s="195">
        <v>0</v>
      </c>
      <c r="AF9" s="195">
        <v>3</v>
      </c>
    </row>
    <row r="10" spans="1:32" ht="12" customHeight="1" x14ac:dyDescent="0.4">
      <c r="A10" s="203"/>
      <c r="B10" s="204"/>
      <c r="C10" s="205">
        <v>0</v>
      </c>
      <c r="D10" s="206"/>
      <c r="E10" s="207"/>
      <c r="F10" s="207"/>
      <c r="G10" s="207"/>
      <c r="H10" s="207"/>
      <c r="I10" s="208"/>
      <c r="J10" s="208"/>
      <c r="K10" s="209">
        <v>5</v>
      </c>
      <c r="L10" s="209"/>
      <c r="M10" s="209"/>
      <c r="N10" s="209">
        <v>1</v>
      </c>
      <c r="O10" s="209"/>
      <c r="P10" s="209"/>
      <c r="Q10" s="209">
        <v>2</v>
      </c>
      <c r="R10" s="209"/>
      <c r="S10" s="209"/>
      <c r="T10" s="209">
        <v>2</v>
      </c>
      <c r="U10" s="209"/>
      <c r="V10" s="209"/>
      <c r="X10" s="137"/>
      <c r="Y10" s="146"/>
      <c r="Z10" s="146"/>
      <c r="AA10" s="146"/>
    </row>
    <row r="11" spans="1:32" ht="12" customHeight="1" x14ac:dyDescent="0.4">
      <c r="A11" s="210">
        <v>2</v>
      </c>
      <c r="B11" s="211"/>
      <c r="C11" s="212" t="s">
        <v>340</v>
      </c>
      <c r="D11" s="213"/>
      <c r="E11" s="214">
        <v>7</v>
      </c>
      <c r="F11" s="214">
        <v>2</v>
      </c>
      <c r="G11" s="214">
        <v>2</v>
      </c>
      <c r="H11" s="214">
        <v>2</v>
      </c>
      <c r="I11" s="214">
        <v>0</v>
      </c>
      <c r="J11" s="214">
        <v>1</v>
      </c>
      <c r="K11" s="215">
        <v>170</v>
      </c>
      <c r="L11" s="215">
        <v>92</v>
      </c>
      <c r="M11" s="215">
        <v>78</v>
      </c>
      <c r="N11" s="215">
        <v>74</v>
      </c>
      <c r="O11" s="215">
        <v>41</v>
      </c>
      <c r="P11" s="215">
        <v>33</v>
      </c>
      <c r="Q11" s="215">
        <v>47</v>
      </c>
      <c r="R11" s="215">
        <v>29</v>
      </c>
      <c r="S11" s="215">
        <v>18</v>
      </c>
      <c r="T11" s="215">
        <v>49</v>
      </c>
      <c r="U11" s="215">
        <v>22</v>
      </c>
      <c r="V11" s="215">
        <v>27</v>
      </c>
      <c r="X11" s="137">
        <v>2002</v>
      </c>
      <c r="Y11" s="146" t="s">
        <v>1023</v>
      </c>
      <c r="Z11" s="146" t="s">
        <v>795</v>
      </c>
      <c r="AA11" s="146">
        <v>7</v>
      </c>
      <c r="AB11" s="195">
        <v>2</v>
      </c>
      <c r="AC11" s="195">
        <v>2</v>
      </c>
      <c r="AD11" s="195">
        <v>2</v>
      </c>
      <c r="AE11" s="195">
        <v>0</v>
      </c>
      <c r="AF11" s="195">
        <v>1</v>
      </c>
    </row>
    <row r="12" spans="1:32" ht="12" customHeight="1" x14ac:dyDescent="0.4">
      <c r="A12" s="203"/>
      <c r="B12" s="204"/>
      <c r="C12" s="205">
        <v>0</v>
      </c>
      <c r="D12" s="206"/>
      <c r="E12" s="207"/>
      <c r="F12" s="207"/>
      <c r="G12" s="207"/>
      <c r="H12" s="207"/>
      <c r="I12" s="208"/>
      <c r="J12" s="208"/>
      <c r="K12" s="209">
        <v>7</v>
      </c>
      <c r="L12" s="209"/>
      <c r="M12" s="209"/>
      <c r="N12" s="209">
        <v>3</v>
      </c>
      <c r="O12" s="209"/>
      <c r="P12" s="209"/>
      <c r="Q12" s="209">
        <v>3</v>
      </c>
      <c r="R12" s="209"/>
      <c r="S12" s="209"/>
      <c r="T12" s="209">
        <v>1</v>
      </c>
      <c r="U12" s="209"/>
      <c r="V12" s="209"/>
      <c r="X12" s="137"/>
      <c r="Y12" s="146"/>
      <c r="Z12" s="146"/>
      <c r="AA12" s="146"/>
    </row>
    <row r="13" spans="1:32" ht="12" customHeight="1" x14ac:dyDescent="0.4">
      <c r="A13" s="210">
        <v>3</v>
      </c>
      <c r="B13" s="211"/>
      <c r="C13" s="212" t="s">
        <v>329</v>
      </c>
      <c r="D13" s="213"/>
      <c r="E13" s="214">
        <v>5</v>
      </c>
      <c r="F13" s="214">
        <v>2</v>
      </c>
      <c r="G13" s="214">
        <v>1</v>
      </c>
      <c r="H13" s="214">
        <v>1</v>
      </c>
      <c r="I13" s="214">
        <v>0</v>
      </c>
      <c r="J13" s="214">
        <v>1</v>
      </c>
      <c r="K13" s="215">
        <v>91</v>
      </c>
      <c r="L13" s="215">
        <v>45</v>
      </c>
      <c r="M13" s="215">
        <v>46</v>
      </c>
      <c r="N13" s="215">
        <v>45</v>
      </c>
      <c r="O13" s="215">
        <v>19</v>
      </c>
      <c r="P13" s="215">
        <v>26</v>
      </c>
      <c r="Q13" s="215">
        <v>24</v>
      </c>
      <c r="R13" s="215">
        <v>13</v>
      </c>
      <c r="S13" s="215">
        <v>11</v>
      </c>
      <c r="T13" s="215">
        <v>22</v>
      </c>
      <c r="U13" s="215">
        <v>13</v>
      </c>
      <c r="V13" s="215">
        <v>9</v>
      </c>
      <c r="X13" s="137">
        <v>2003</v>
      </c>
      <c r="Y13" s="146" t="s">
        <v>1024</v>
      </c>
      <c r="Z13" s="146" t="s">
        <v>224</v>
      </c>
      <c r="AA13" s="146">
        <v>5</v>
      </c>
      <c r="AB13" s="195">
        <v>2</v>
      </c>
      <c r="AC13" s="195">
        <v>1</v>
      </c>
      <c r="AD13" s="195">
        <v>1</v>
      </c>
      <c r="AE13" s="195">
        <v>0</v>
      </c>
      <c r="AF13" s="195">
        <v>1</v>
      </c>
    </row>
    <row r="14" spans="1:32" ht="12" customHeight="1" x14ac:dyDescent="0.4">
      <c r="A14" s="203"/>
      <c r="B14" s="204"/>
      <c r="C14" s="205">
        <v>0</v>
      </c>
      <c r="D14" s="206"/>
      <c r="E14" s="207"/>
      <c r="F14" s="207"/>
      <c r="G14" s="207"/>
      <c r="H14" s="207"/>
      <c r="I14" s="208"/>
      <c r="J14" s="208"/>
      <c r="K14" s="209">
        <v>3</v>
      </c>
      <c r="L14" s="209"/>
      <c r="M14" s="209"/>
      <c r="N14" s="209">
        <v>1</v>
      </c>
      <c r="O14" s="209"/>
      <c r="P14" s="209"/>
      <c r="Q14" s="209">
        <v>0</v>
      </c>
      <c r="R14" s="209"/>
      <c r="S14" s="209"/>
      <c r="T14" s="209">
        <v>2</v>
      </c>
      <c r="U14" s="209"/>
      <c r="V14" s="209"/>
      <c r="X14" s="137"/>
      <c r="Y14" s="146"/>
      <c r="Z14" s="146"/>
      <c r="AA14" s="146"/>
    </row>
    <row r="15" spans="1:32" ht="12" customHeight="1" x14ac:dyDescent="0.4">
      <c r="A15" s="210">
        <v>4</v>
      </c>
      <c r="B15" s="211"/>
      <c r="C15" s="212" t="s">
        <v>327</v>
      </c>
      <c r="D15" s="213"/>
      <c r="E15" s="214">
        <v>7</v>
      </c>
      <c r="F15" s="214">
        <v>2</v>
      </c>
      <c r="G15" s="214">
        <v>2</v>
      </c>
      <c r="H15" s="214">
        <v>2</v>
      </c>
      <c r="I15" s="214">
        <v>0</v>
      </c>
      <c r="J15" s="214">
        <v>1</v>
      </c>
      <c r="K15" s="215">
        <v>157</v>
      </c>
      <c r="L15" s="215">
        <v>75</v>
      </c>
      <c r="M15" s="215">
        <v>82</v>
      </c>
      <c r="N15" s="215">
        <v>58</v>
      </c>
      <c r="O15" s="215">
        <v>23</v>
      </c>
      <c r="P15" s="215">
        <v>35</v>
      </c>
      <c r="Q15" s="215">
        <v>52</v>
      </c>
      <c r="R15" s="215">
        <v>26</v>
      </c>
      <c r="S15" s="215">
        <v>26</v>
      </c>
      <c r="T15" s="215">
        <v>47</v>
      </c>
      <c r="U15" s="215">
        <v>26</v>
      </c>
      <c r="V15" s="215">
        <v>21</v>
      </c>
      <c r="X15" s="137">
        <v>2004</v>
      </c>
      <c r="Y15" s="146" t="s">
        <v>1025</v>
      </c>
      <c r="Z15" s="146" t="s">
        <v>224</v>
      </c>
      <c r="AA15" s="146">
        <v>7</v>
      </c>
      <c r="AB15" s="195">
        <v>2</v>
      </c>
      <c r="AC15" s="195">
        <v>2</v>
      </c>
      <c r="AD15" s="195">
        <v>2</v>
      </c>
      <c r="AE15" s="195">
        <v>0</v>
      </c>
      <c r="AF15" s="195">
        <v>1</v>
      </c>
    </row>
    <row r="16" spans="1:32" ht="12" customHeight="1" x14ac:dyDescent="0.4">
      <c r="A16" s="203"/>
      <c r="B16" s="204"/>
      <c r="C16" s="205">
        <v>0</v>
      </c>
      <c r="D16" s="206"/>
      <c r="E16" s="207"/>
      <c r="F16" s="207"/>
      <c r="G16" s="207"/>
      <c r="H16" s="207"/>
      <c r="I16" s="208"/>
      <c r="J16" s="208"/>
      <c r="K16" s="209">
        <v>9</v>
      </c>
      <c r="L16" s="209"/>
      <c r="M16" s="209"/>
      <c r="N16" s="209">
        <v>2</v>
      </c>
      <c r="O16" s="209"/>
      <c r="P16" s="209"/>
      <c r="Q16" s="209">
        <v>4</v>
      </c>
      <c r="R16" s="209"/>
      <c r="S16" s="209"/>
      <c r="T16" s="209">
        <v>3</v>
      </c>
      <c r="U16" s="209"/>
      <c r="V16" s="209"/>
      <c r="X16" s="137"/>
      <c r="Y16" s="146"/>
      <c r="Z16" s="146"/>
      <c r="AA16" s="146"/>
    </row>
    <row r="17" spans="1:32" ht="12" customHeight="1" x14ac:dyDescent="0.4">
      <c r="A17" s="210">
        <v>5</v>
      </c>
      <c r="B17" s="211"/>
      <c r="C17" s="212" t="s">
        <v>224</v>
      </c>
      <c r="D17" s="213"/>
      <c r="E17" s="214">
        <v>11</v>
      </c>
      <c r="F17" s="214">
        <v>3</v>
      </c>
      <c r="G17" s="214">
        <v>3</v>
      </c>
      <c r="H17" s="214">
        <v>3</v>
      </c>
      <c r="I17" s="214">
        <v>0</v>
      </c>
      <c r="J17" s="214">
        <v>2</v>
      </c>
      <c r="K17" s="215">
        <v>306</v>
      </c>
      <c r="L17" s="215">
        <v>159</v>
      </c>
      <c r="M17" s="215">
        <v>147</v>
      </c>
      <c r="N17" s="215">
        <v>93</v>
      </c>
      <c r="O17" s="215">
        <v>48</v>
      </c>
      <c r="P17" s="215">
        <v>45</v>
      </c>
      <c r="Q17" s="215">
        <v>97</v>
      </c>
      <c r="R17" s="215">
        <v>47</v>
      </c>
      <c r="S17" s="215">
        <v>50</v>
      </c>
      <c r="T17" s="215">
        <v>116</v>
      </c>
      <c r="U17" s="215">
        <v>64</v>
      </c>
      <c r="V17" s="215">
        <v>52</v>
      </c>
      <c r="X17" s="137">
        <v>2005</v>
      </c>
      <c r="Y17" s="146" t="s">
        <v>1026</v>
      </c>
      <c r="Z17" s="146" t="s">
        <v>224</v>
      </c>
      <c r="AA17" s="146">
        <v>11</v>
      </c>
      <c r="AB17" s="195">
        <v>3</v>
      </c>
      <c r="AC17" s="195">
        <v>3</v>
      </c>
      <c r="AD17" s="195">
        <v>3</v>
      </c>
      <c r="AE17" s="195">
        <v>0</v>
      </c>
      <c r="AF17" s="195">
        <v>2</v>
      </c>
    </row>
    <row r="18" spans="1:32" ht="12" customHeight="1" x14ac:dyDescent="0.4">
      <c r="A18" s="203"/>
      <c r="B18" s="204"/>
      <c r="C18" s="205">
        <v>0</v>
      </c>
      <c r="D18" s="206"/>
      <c r="E18" s="207"/>
      <c r="F18" s="207"/>
      <c r="G18" s="207"/>
      <c r="H18" s="207"/>
      <c r="I18" s="208"/>
      <c r="J18" s="208"/>
      <c r="K18" s="209">
        <v>17</v>
      </c>
      <c r="L18" s="209"/>
      <c r="M18" s="209"/>
      <c r="N18" s="209">
        <v>4</v>
      </c>
      <c r="O18" s="209"/>
      <c r="P18" s="209"/>
      <c r="Q18" s="209">
        <v>7</v>
      </c>
      <c r="R18" s="209"/>
      <c r="S18" s="209"/>
      <c r="T18" s="209">
        <v>6</v>
      </c>
      <c r="U18" s="209"/>
      <c r="V18" s="209"/>
      <c r="X18" s="137"/>
      <c r="Y18" s="146"/>
      <c r="Z18" s="146"/>
      <c r="AA18" s="146"/>
    </row>
    <row r="19" spans="1:32" ht="12" customHeight="1" x14ac:dyDescent="0.4">
      <c r="A19" s="210">
        <v>7</v>
      </c>
      <c r="B19" s="211"/>
      <c r="C19" s="212" t="s">
        <v>323</v>
      </c>
      <c r="D19" s="213"/>
      <c r="E19" s="214">
        <v>12</v>
      </c>
      <c r="F19" s="214">
        <v>3</v>
      </c>
      <c r="G19" s="214">
        <v>3</v>
      </c>
      <c r="H19" s="214">
        <v>3</v>
      </c>
      <c r="I19" s="214">
        <v>0</v>
      </c>
      <c r="J19" s="214">
        <v>3</v>
      </c>
      <c r="K19" s="215">
        <v>297</v>
      </c>
      <c r="L19" s="215">
        <v>158</v>
      </c>
      <c r="M19" s="215">
        <v>139</v>
      </c>
      <c r="N19" s="215">
        <v>102</v>
      </c>
      <c r="O19" s="215">
        <v>54</v>
      </c>
      <c r="P19" s="215">
        <v>48</v>
      </c>
      <c r="Q19" s="215">
        <v>96</v>
      </c>
      <c r="R19" s="215">
        <v>52</v>
      </c>
      <c r="S19" s="215">
        <v>44</v>
      </c>
      <c r="T19" s="215">
        <v>99</v>
      </c>
      <c r="U19" s="215">
        <v>52</v>
      </c>
      <c r="V19" s="215">
        <v>47</v>
      </c>
      <c r="X19" s="137">
        <v>2007</v>
      </c>
      <c r="Y19" s="146" t="s">
        <v>1027</v>
      </c>
      <c r="Z19" s="146" t="s">
        <v>224</v>
      </c>
      <c r="AA19" s="146">
        <v>12</v>
      </c>
      <c r="AB19" s="195">
        <v>3</v>
      </c>
      <c r="AC19" s="195">
        <v>3</v>
      </c>
      <c r="AD19" s="195">
        <v>3</v>
      </c>
      <c r="AE19" s="195">
        <v>0</v>
      </c>
      <c r="AF19" s="195">
        <v>3</v>
      </c>
    </row>
    <row r="20" spans="1:32" ht="12" customHeight="1" x14ac:dyDescent="0.4">
      <c r="A20" s="203"/>
      <c r="B20" s="204"/>
      <c r="C20" s="205">
        <v>0</v>
      </c>
      <c r="D20" s="206"/>
      <c r="E20" s="207"/>
      <c r="F20" s="207"/>
      <c r="G20" s="207"/>
      <c r="H20" s="207"/>
      <c r="I20" s="208"/>
      <c r="J20" s="208"/>
      <c r="K20" s="209">
        <v>7</v>
      </c>
      <c r="L20" s="209"/>
      <c r="M20" s="209"/>
      <c r="N20" s="209">
        <v>3</v>
      </c>
      <c r="O20" s="209"/>
      <c r="P20" s="209"/>
      <c r="Q20" s="209">
        <v>3</v>
      </c>
      <c r="R20" s="209"/>
      <c r="S20" s="209"/>
      <c r="T20" s="209">
        <v>1</v>
      </c>
      <c r="U20" s="209"/>
      <c r="V20" s="209"/>
      <c r="X20" s="137"/>
      <c r="Y20" s="146"/>
      <c r="Z20" s="146"/>
      <c r="AA20" s="146"/>
    </row>
    <row r="21" spans="1:32" ht="12" customHeight="1" x14ac:dyDescent="0.4">
      <c r="A21" s="210">
        <v>8</v>
      </c>
      <c r="B21" s="211"/>
      <c r="C21" s="212" t="s">
        <v>297</v>
      </c>
      <c r="D21" s="213"/>
      <c r="E21" s="214">
        <v>17</v>
      </c>
      <c r="F21" s="214">
        <v>6</v>
      </c>
      <c r="G21" s="214">
        <v>5</v>
      </c>
      <c r="H21" s="214">
        <v>5</v>
      </c>
      <c r="I21" s="214">
        <v>0</v>
      </c>
      <c r="J21" s="214">
        <v>1</v>
      </c>
      <c r="K21" s="215">
        <v>563</v>
      </c>
      <c r="L21" s="215">
        <v>284</v>
      </c>
      <c r="M21" s="215">
        <v>279</v>
      </c>
      <c r="N21" s="215">
        <v>213</v>
      </c>
      <c r="O21" s="215">
        <v>108</v>
      </c>
      <c r="P21" s="215">
        <v>105</v>
      </c>
      <c r="Q21" s="215">
        <v>169</v>
      </c>
      <c r="R21" s="215">
        <v>89</v>
      </c>
      <c r="S21" s="215">
        <v>80</v>
      </c>
      <c r="T21" s="215">
        <v>181</v>
      </c>
      <c r="U21" s="215">
        <v>87</v>
      </c>
      <c r="V21" s="215">
        <v>94</v>
      </c>
      <c r="X21" s="137">
        <v>2008</v>
      </c>
      <c r="Y21" s="146" t="s">
        <v>1028</v>
      </c>
      <c r="Z21" s="146" t="s">
        <v>798</v>
      </c>
      <c r="AA21" s="146">
        <v>17</v>
      </c>
      <c r="AB21" s="195">
        <v>6</v>
      </c>
      <c r="AC21" s="195">
        <v>5</v>
      </c>
      <c r="AD21" s="195">
        <v>5</v>
      </c>
      <c r="AE21" s="195">
        <v>0</v>
      </c>
      <c r="AF21" s="195">
        <v>1</v>
      </c>
    </row>
    <row r="22" spans="1:32" ht="12" customHeight="1" x14ac:dyDescent="0.4">
      <c r="A22" s="203"/>
      <c r="B22" s="204"/>
      <c r="C22" s="205">
        <v>0</v>
      </c>
      <c r="D22" s="206"/>
      <c r="E22" s="207"/>
      <c r="F22" s="207"/>
      <c r="G22" s="207"/>
      <c r="H22" s="207"/>
      <c r="I22" s="208"/>
      <c r="J22" s="208"/>
      <c r="K22" s="209">
        <v>3</v>
      </c>
      <c r="L22" s="209"/>
      <c r="M22" s="209"/>
      <c r="N22" s="209">
        <v>0</v>
      </c>
      <c r="O22" s="209"/>
      <c r="P22" s="209"/>
      <c r="Q22" s="209">
        <v>1</v>
      </c>
      <c r="R22" s="209"/>
      <c r="S22" s="209"/>
      <c r="T22" s="209">
        <v>2</v>
      </c>
      <c r="U22" s="209"/>
      <c r="V22" s="209"/>
      <c r="X22" s="137"/>
      <c r="Y22" s="146"/>
      <c r="Z22" s="146"/>
      <c r="AA22" s="146"/>
    </row>
    <row r="23" spans="1:32" ht="12" customHeight="1" x14ac:dyDescent="0.4">
      <c r="A23" s="210">
        <v>9</v>
      </c>
      <c r="B23" s="211"/>
      <c r="C23" s="212" t="s">
        <v>236</v>
      </c>
      <c r="D23" s="213"/>
      <c r="E23" s="214">
        <v>8</v>
      </c>
      <c r="F23" s="214">
        <v>3</v>
      </c>
      <c r="G23" s="214">
        <v>2</v>
      </c>
      <c r="H23" s="214">
        <v>2</v>
      </c>
      <c r="I23" s="214">
        <v>0</v>
      </c>
      <c r="J23" s="214">
        <v>1</v>
      </c>
      <c r="K23" s="215">
        <v>240</v>
      </c>
      <c r="L23" s="215">
        <v>118</v>
      </c>
      <c r="M23" s="215">
        <v>122</v>
      </c>
      <c r="N23" s="215">
        <v>83</v>
      </c>
      <c r="O23" s="215">
        <v>43</v>
      </c>
      <c r="P23" s="215">
        <v>40</v>
      </c>
      <c r="Q23" s="215">
        <v>77</v>
      </c>
      <c r="R23" s="215">
        <v>37</v>
      </c>
      <c r="S23" s="215">
        <v>40</v>
      </c>
      <c r="T23" s="215">
        <v>80</v>
      </c>
      <c r="U23" s="215">
        <v>38</v>
      </c>
      <c r="V23" s="215">
        <v>42</v>
      </c>
      <c r="X23" s="137">
        <v>2009</v>
      </c>
      <c r="Y23" s="146" t="s">
        <v>1029</v>
      </c>
      <c r="Z23" s="146" t="s">
        <v>797</v>
      </c>
      <c r="AA23" s="146">
        <v>8</v>
      </c>
      <c r="AB23" s="195">
        <v>3</v>
      </c>
      <c r="AC23" s="195">
        <v>2</v>
      </c>
      <c r="AD23" s="195">
        <v>2</v>
      </c>
      <c r="AE23" s="195">
        <v>0</v>
      </c>
      <c r="AF23" s="195">
        <v>1</v>
      </c>
    </row>
    <row r="24" spans="1:32" ht="12" customHeight="1" x14ac:dyDescent="0.4">
      <c r="A24" s="203"/>
      <c r="B24" s="204"/>
      <c r="C24" s="205">
        <v>0</v>
      </c>
      <c r="D24" s="206"/>
      <c r="E24" s="207"/>
      <c r="F24" s="207"/>
      <c r="G24" s="207"/>
      <c r="H24" s="207"/>
      <c r="I24" s="208"/>
      <c r="J24" s="208"/>
      <c r="K24" s="209">
        <v>14</v>
      </c>
      <c r="L24" s="209"/>
      <c r="M24" s="209"/>
      <c r="N24" s="209">
        <v>4</v>
      </c>
      <c r="O24" s="209"/>
      <c r="P24" s="209"/>
      <c r="Q24" s="209">
        <v>3</v>
      </c>
      <c r="R24" s="209"/>
      <c r="S24" s="209"/>
      <c r="T24" s="209">
        <v>7</v>
      </c>
      <c r="U24" s="209"/>
      <c r="V24" s="209"/>
      <c r="X24" s="137"/>
      <c r="Y24" s="146"/>
      <c r="Z24" s="146"/>
      <c r="AA24" s="146"/>
    </row>
    <row r="25" spans="1:32" ht="12" customHeight="1" x14ac:dyDescent="0.4">
      <c r="A25" s="210">
        <v>10</v>
      </c>
      <c r="B25" s="211"/>
      <c r="C25" s="212" t="s">
        <v>246</v>
      </c>
      <c r="D25" s="213"/>
      <c r="E25" s="214">
        <v>23</v>
      </c>
      <c r="F25" s="214">
        <v>8</v>
      </c>
      <c r="G25" s="214">
        <v>6</v>
      </c>
      <c r="H25" s="214">
        <v>7</v>
      </c>
      <c r="I25" s="214">
        <v>0</v>
      </c>
      <c r="J25" s="214">
        <v>2</v>
      </c>
      <c r="K25" s="215">
        <v>757</v>
      </c>
      <c r="L25" s="215">
        <v>373</v>
      </c>
      <c r="M25" s="215">
        <v>384</v>
      </c>
      <c r="N25" s="215">
        <v>253</v>
      </c>
      <c r="O25" s="215">
        <v>129</v>
      </c>
      <c r="P25" s="215">
        <v>124</v>
      </c>
      <c r="Q25" s="215">
        <v>233</v>
      </c>
      <c r="R25" s="215">
        <v>110</v>
      </c>
      <c r="S25" s="215">
        <v>123</v>
      </c>
      <c r="T25" s="215">
        <v>271</v>
      </c>
      <c r="U25" s="215">
        <v>134</v>
      </c>
      <c r="V25" s="215">
        <v>137</v>
      </c>
      <c r="X25" s="137">
        <v>2010</v>
      </c>
      <c r="Y25" s="146" t="s">
        <v>1030</v>
      </c>
      <c r="Z25" s="146" t="s">
        <v>798</v>
      </c>
      <c r="AA25" s="146">
        <v>23</v>
      </c>
      <c r="AB25" s="195">
        <v>8</v>
      </c>
      <c r="AC25" s="195">
        <v>6</v>
      </c>
      <c r="AD25" s="195">
        <v>7</v>
      </c>
      <c r="AE25" s="195">
        <v>0</v>
      </c>
      <c r="AF25" s="195">
        <v>2</v>
      </c>
    </row>
    <row r="26" spans="1:32" ht="12" customHeight="1" x14ac:dyDescent="0.4">
      <c r="A26" s="203"/>
      <c r="B26" s="204"/>
      <c r="C26" s="205">
        <v>0</v>
      </c>
      <c r="D26" s="206"/>
      <c r="E26" s="207"/>
      <c r="F26" s="207"/>
      <c r="G26" s="207"/>
      <c r="H26" s="207"/>
      <c r="I26" s="208"/>
      <c r="J26" s="208"/>
      <c r="K26" s="209">
        <v>19</v>
      </c>
      <c r="L26" s="209"/>
      <c r="M26" s="209"/>
      <c r="N26" s="209">
        <v>10</v>
      </c>
      <c r="O26" s="209"/>
      <c r="P26" s="209"/>
      <c r="Q26" s="209">
        <v>8</v>
      </c>
      <c r="R26" s="209"/>
      <c r="S26" s="209"/>
      <c r="T26" s="209">
        <v>1</v>
      </c>
      <c r="U26" s="209"/>
      <c r="V26" s="209"/>
      <c r="X26" s="137"/>
      <c r="Y26" s="146"/>
      <c r="Z26" s="146"/>
      <c r="AA26" s="146"/>
    </row>
    <row r="27" spans="1:32" ht="12" customHeight="1" x14ac:dyDescent="0.4">
      <c r="A27" s="210">
        <v>11</v>
      </c>
      <c r="B27" s="211"/>
      <c r="C27" s="212" t="s">
        <v>209</v>
      </c>
      <c r="D27" s="213"/>
      <c r="E27" s="214">
        <v>23</v>
      </c>
      <c r="F27" s="214">
        <v>6</v>
      </c>
      <c r="G27" s="214">
        <v>6</v>
      </c>
      <c r="H27" s="214">
        <v>7</v>
      </c>
      <c r="I27" s="214">
        <v>0</v>
      </c>
      <c r="J27" s="214">
        <v>4</v>
      </c>
      <c r="K27" s="215">
        <v>713</v>
      </c>
      <c r="L27" s="215">
        <v>360</v>
      </c>
      <c r="M27" s="215">
        <v>353</v>
      </c>
      <c r="N27" s="215">
        <v>239</v>
      </c>
      <c r="O27" s="215">
        <v>121</v>
      </c>
      <c r="P27" s="215">
        <v>118</v>
      </c>
      <c r="Q27" s="215">
        <v>228</v>
      </c>
      <c r="R27" s="215">
        <v>111</v>
      </c>
      <c r="S27" s="215">
        <v>117</v>
      </c>
      <c r="T27" s="215">
        <v>246</v>
      </c>
      <c r="U27" s="215">
        <v>128</v>
      </c>
      <c r="V27" s="215">
        <v>118</v>
      </c>
      <c r="X27" s="137">
        <v>2011</v>
      </c>
      <c r="Y27" s="146" t="s">
        <v>1031</v>
      </c>
      <c r="Z27" s="146" t="s">
        <v>798</v>
      </c>
      <c r="AA27" s="146">
        <v>23</v>
      </c>
      <c r="AB27" s="195">
        <v>6</v>
      </c>
      <c r="AC27" s="195">
        <v>6</v>
      </c>
      <c r="AD27" s="195">
        <v>7</v>
      </c>
      <c r="AE27" s="195">
        <v>0</v>
      </c>
      <c r="AF27" s="195">
        <v>4</v>
      </c>
    </row>
    <row r="28" spans="1:32" ht="12" customHeight="1" x14ac:dyDescent="0.4">
      <c r="A28" s="203"/>
      <c r="B28" s="204"/>
      <c r="C28" s="205">
        <v>0</v>
      </c>
      <c r="D28" s="206"/>
      <c r="E28" s="207"/>
      <c r="F28" s="207"/>
      <c r="G28" s="207"/>
      <c r="H28" s="207"/>
      <c r="I28" s="208"/>
      <c r="J28" s="208"/>
      <c r="K28" s="209">
        <v>2</v>
      </c>
      <c r="L28" s="209"/>
      <c r="M28" s="209"/>
      <c r="N28" s="209">
        <v>0</v>
      </c>
      <c r="O28" s="209"/>
      <c r="P28" s="209"/>
      <c r="Q28" s="209">
        <v>0</v>
      </c>
      <c r="R28" s="209"/>
      <c r="S28" s="209"/>
      <c r="T28" s="209">
        <v>2</v>
      </c>
      <c r="U28" s="209"/>
      <c r="V28" s="209"/>
      <c r="X28" s="137"/>
      <c r="Y28" s="146"/>
      <c r="Z28" s="146"/>
      <c r="AA28" s="146"/>
    </row>
    <row r="29" spans="1:32" ht="12" customHeight="1" x14ac:dyDescent="0.4">
      <c r="A29" s="210">
        <v>12</v>
      </c>
      <c r="B29" s="211"/>
      <c r="C29" s="212" t="s">
        <v>249</v>
      </c>
      <c r="D29" s="213"/>
      <c r="E29" s="214">
        <v>14</v>
      </c>
      <c r="F29" s="214">
        <v>5</v>
      </c>
      <c r="G29" s="214">
        <v>4</v>
      </c>
      <c r="H29" s="214">
        <v>4</v>
      </c>
      <c r="I29" s="214">
        <v>0</v>
      </c>
      <c r="J29" s="214">
        <v>1</v>
      </c>
      <c r="K29" s="215">
        <v>416</v>
      </c>
      <c r="L29" s="215">
        <v>222</v>
      </c>
      <c r="M29" s="215">
        <v>194</v>
      </c>
      <c r="N29" s="215">
        <v>150</v>
      </c>
      <c r="O29" s="215">
        <v>85</v>
      </c>
      <c r="P29" s="215">
        <v>65</v>
      </c>
      <c r="Q29" s="215">
        <v>126</v>
      </c>
      <c r="R29" s="215">
        <v>66</v>
      </c>
      <c r="S29" s="215">
        <v>60</v>
      </c>
      <c r="T29" s="215">
        <v>140</v>
      </c>
      <c r="U29" s="215">
        <v>71</v>
      </c>
      <c r="V29" s="215">
        <v>69</v>
      </c>
      <c r="X29" s="137">
        <v>2012</v>
      </c>
      <c r="Y29" s="146" t="s">
        <v>1032</v>
      </c>
      <c r="Z29" s="146" t="s">
        <v>797</v>
      </c>
      <c r="AA29" s="146">
        <v>14</v>
      </c>
      <c r="AB29" s="195">
        <v>5</v>
      </c>
      <c r="AC29" s="195">
        <v>4</v>
      </c>
      <c r="AD29" s="195">
        <v>4</v>
      </c>
      <c r="AE29" s="195">
        <v>0</v>
      </c>
      <c r="AF29" s="195">
        <v>1</v>
      </c>
    </row>
    <row r="30" spans="1:32" ht="12" customHeight="1" x14ac:dyDescent="0.4">
      <c r="A30" s="203"/>
      <c r="B30" s="204"/>
      <c r="C30" s="205">
        <v>0</v>
      </c>
      <c r="D30" s="206"/>
      <c r="E30" s="207"/>
      <c r="F30" s="207"/>
      <c r="G30" s="207"/>
      <c r="H30" s="207"/>
      <c r="I30" s="208"/>
      <c r="J30" s="208"/>
      <c r="K30" s="209">
        <v>9</v>
      </c>
      <c r="L30" s="209"/>
      <c r="M30" s="209"/>
      <c r="N30" s="209">
        <v>4</v>
      </c>
      <c r="O30" s="209"/>
      <c r="P30" s="209"/>
      <c r="Q30" s="209">
        <v>2</v>
      </c>
      <c r="R30" s="209"/>
      <c r="S30" s="209"/>
      <c r="T30" s="209">
        <v>3</v>
      </c>
      <c r="U30" s="209"/>
      <c r="V30" s="209"/>
      <c r="X30" s="137"/>
      <c r="Y30" s="146"/>
      <c r="Z30" s="146"/>
      <c r="AA30" s="146"/>
    </row>
    <row r="31" spans="1:32" ht="12" customHeight="1" x14ac:dyDescent="0.4">
      <c r="A31" s="210">
        <v>13</v>
      </c>
      <c r="B31" s="211"/>
      <c r="C31" s="212" t="s">
        <v>262</v>
      </c>
      <c r="D31" s="213"/>
      <c r="E31" s="214">
        <v>16</v>
      </c>
      <c r="F31" s="214">
        <v>5</v>
      </c>
      <c r="G31" s="214">
        <v>4</v>
      </c>
      <c r="H31" s="214">
        <v>5</v>
      </c>
      <c r="I31" s="214">
        <v>0</v>
      </c>
      <c r="J31" s="214">
        <v>2</v>
      </c>
      <c r="K31" s="215">
        <v>513</v>
      </c>
      <c r="L31" s="215">
        <v>265</v>
      </c>
      <c r="M31" s="215">
        <v>248</v>
      </c>
      <c r="N31" s="215">
        <v>177</v>
      </c>
      <c r="O31" s="215">
        <v>85</v>
      </c>
      <c r="P31" s="215">
        <v>92</v>
      </c>
      <c r="Q31" s="215">
        <v>147</v>
      </c>
      <c r="R31" s="215">
        <v>83</v>
      </c>
      <c r="S31" s="215">
        <v>64</v>
      </c>
      <c r="T31" s="215">
        <v>189</v>
      </c>
      <c r="U31" s="215">
        <v>97</v>
      </c>
      <c r="V31" s="215">
        <v>92</v>
      </c>
      <c r="X31" s="137">
        <v>2013</v>
      </c>
      <c r="Y31" s="146" t="s">
        <v>1033</v>
      </c>
      <c r="Z31" s="146" t="s">
        <v>797</v>
      </c>
      <c r="AA31" s="146">
        <v>16</v>
      </c>
      <c r="AB31" s="195">
        <v>5</v>
      </c>
      <c r="AC31" s="195">
        <v>4</v>
      </c>
      <c r="AD31" s="195">
        <v>5</v>
      </c>
      <c r="AE31" s="195">
        <v>0</v>
      </c>
      <c r="AF31" s="195">
        <v>2</v>
      </c>
    </row>
    <row r="32" spans="1:32" ht="12" customHeight="1" x14ac:dyDescent="0.4">
      <c r="A32" s="203"/>
      <c r="B32" s="204"/>
      <c r="C32" s="205">
        <v>0</v>
      </c>
      <c r="D32" s="206"/>
      <c r="E32" s="207"/>
      <c r="F32" s="207"/>
      <c r="G32" s="207"/>
      <c r="H32" s="207"/>
      <c r="I32" s="208"/>
      <c r="J32" s="208"/>
      <c r="K32" s="209">
        <v>6</v>
      </c>
      <c r="L32" s="209"/>
      <c r="M32" s="209"/>
      <c r="N32" s="209">
        <v>1</v>
      </c>
      <c r="O32" s="209"/>
      <c r="P32" s="209"/>
      <c r="Q32" s="209">
        <v>2</v>
      </c>
      <c r="R32" s="209"/>
      <c r="S32" s="209"/>
      <c r="T32" s="209">
        <v>3</v>
      </c>
      <c r="U32" s="209"/>
      <c r="V32" s="209"/>
      <c r="X32" s="137"/>
      <c r="Y32" s="146"/>
      <c r="Z32" s="146"/>
      <c r="AA32" s="146"/>
    </row>
    <row r="33" spans="1:32" ht="12" customHeight="1" x14ac:dyDescent="0.4">
      <c r="A33" s="210">
        <v>14</v>
      </c>
      <c r="B33" s="211"/>
      <c r="C33" s="212" t="s">
        <v>272</v>
      </c>
      <c r="D33" s="213"/>
      <c r="E33" s="214">
        <v>20</v>
      </c>
      <c r="F33" s="214">
        <v>7</v>
      </c>
      <c r="G33" s="214">
        <v>5</v>
      </c>
      <c r="H33" s="214">
        <v>6</v>
      </c>
      <c r="I33" s="214">
        <v>0</v>
      </c>
      <c r="J33" s="214">
        <v>2</v>
      </c>
      <c r="K33" s="215">
        <v>673</v>
      </c>
      <c r="L33" s="215">
        <v>339</v>
      </c>
      <c r="M33" s="215">
        <v>334</v>
      </c>
      <c r="N33" s="215">
        <v>254</v>
      </c>
      <c r="O33" s="215">
        <v>138</v>
      </c>
      <c r="P33" s="215">
        <v>116</v>
      </c>
      <c r="Q33" s="215">
        <v>199</v>
      </c>
      <c r="R33" s="215">
        <v>86</v>
      </c>
      <c r="S33" s="215">
        <v>113</v>
      </c>
      <c r="T33" s="215">
        <v>220</v>
      </c>
      <c r="U33" s="215">
        <v>115</v>
      </c>
      <c r="V33" s="215">
        <v>105</v>
      </c>
      <c r="X33" s="137">
        <v>2014</v>
      </c>
      <c r="Y33" s="146" t="s">
        <v>1034</v>
      </c>
      <c r="Z33" s="146" t="s">
        <v>202</v>
      </c>
      <c r="AA33" s="146">
        <v>20</v>
      </c>
      <c r="AB33" s="195">
        <v>7</v>
      </c>
      <c r="AC33" s="195">
        <v>5</v>
      </c>
      <c r="AD33" s="195">
        <v>6</v>
      </c>
      <c r="AE33" s="195">
        <v>0</v>
      </c>
      <c r="AF33" s="195">
        <v>2</v>
      </c>
    </row>
    <row r="34" spans="1:32" ht="12" customHeight="1" x14ac:dyDescent="0.4">
      <c r="A34" s="203"/>
      <c r="B34" s="204"/>
      <c r="C34" s="205">
        <v>0</v>
      </c>
      <c r="D34" s="206"/>
      <c r="E34" s="207"/>
      <c r="F34" s="207"/>
      <c r="G34" s="207"/>
      <c r="H34" s="207"/>
      <c r="I34" s="208"/>
      <c r="J34" s="208"/>
      <c r="K34" s="209">
        <v>5</v>
      </c>
      <c r="L34" s="209"/>
      <c r="M34" s="209"/>
      <c r="N34" s="209">
        <v>0</v>
      </c>
      <c r="O34" s="209"/>
      <c r="P34" s="209"/>
      <c r="Q34" s="209">
        <v>3</v>
      </c>
      <c r="R34" s="209"/>
      <c r="S34" s="209"/>
      <c r="T34" s="209">
        <v>2</v>
      </c>
      <c r="U34" s="209"/>
      <c r="V34" s="209"/>
      <c r="X34" s="137"/>
      <c r="Y34" s="146"/>
      <c r="Z34" s="146"/>
      <c r="AA34" s="146"/>
    </row>
    <row r="35" spans="1:32" ht="12" customHeight="1" x14ac:dyDescent="0.4">
      <c r="A35" s="210">
        <v>15</v>
      </c>
      <c r="B35" s="211"/>
      <c r="C35" s="212" t="s">
        <v>232</v>
      </c>
      <c r="D35" s="213"/>
      <c r="E35" s="214">
        <v>24</v>
      </c>
      <c r="F35" s="214">
        <v>8</v>
      </c>
      <c r="G35" s="214">
        <v>7</v>
      </c>
      <c r="H35" s="214">
        <v>8</v>
      </c>
      <c r="I35" s="214">
        <v>0</v>
      </c>
      <c r="J35" s="214">
        <v>1</v>
      </c>
      <c r="K35" s="215">
        <v>852</v>
      </c>
      <c r="L35" s="215">
        <v>442</v>
      </c>
      <c r="M35" s="215">
        <v>410</v>
      </c>
      <c r="N35" s="215">
        <v>306</v>
      </c>
      <c r="O35" s="215">
        <v>159</v>
      </c>
      <c r="P35" s="215">
        <v>147</v>
      </c>
      <c r="Q35" s="215">
        <v>257</v>
      </c>
      <c r="R35" s="215">
        <v>123</v>
      </c>
      <c r="S35" s="215">
        <v>134</v>
      </c>
      <c r="T35" s="215">
        <v>289</v>
      </c>
      <c r="U35" s="215">
        <v>160</v>
      </c>
      <c r="V35" s="215">
        <v>129</v>
      </c>
      <c r="X35" s="137">
        <v>2015</v>
      </c>
      <c r="Y35" s="146" t="s">
        <v>1035</v>
      </c>
      <c r="Z35" s="146" t="s">
        <v>324</v>
      </c>
      <c r="AA35" s="146">
        <v>24</v>
      </c>
      <c r="AB35" s="195">
        <v>8</v>
      </c>
      <c r="AC35" s="195">
        <v>7</v>
      </c>
      <c r="AD35" s="195">
        <v>8</v>
      </c>
      <c r="AE35" s="195">
        <v>0</v>
      </c>
      <c r="AF35" s="195">
        <v>1</v>
      </c>
    </row>
    <row r="36" spans="1:32" ht="12" customHeight="1" x14ac:dyDescent="0.4">
      <c r="A36" s="203"/>
      <c r="B36" s="204"/>
      <c r="C36" s="205">
        <v>0</v>
      </c>
      <c r="D36" s="206"/>
      <c r="E36" s="207"/>
      <c r="F36" s="207"/>
      <c r="G36" s="207"/>
      <c r="H36" s="207"/>
      <c r="I36" s="208"/>
      <c r="J36" s="208"/>
      <c r="K36" s="209">
        <v>18</v>
      </c>
      <c r="L36" s="209"/>
      <c r="M36" s="209"/>
      <c r="N36" s="209">
        <v>2</v>
      </c>
      <c r="O36" s="209"/>
      <c r="P36" s="209"/>
      <c r="Q36" s="209">
        <v>10</v>
      </c>
      <c r="R36" s="209"/>
      <c r="S36" s="209"/>
      <c r="T36" s="209">
        <v>6</v>
      </c>
      <c r="U36" s="209"/>
      <c r="V36" s="209"/>
      <c r="X36" s="137"/>
      <c r="Y36" s="146"/>
      <c r="Z36" s="146"/>
      <c r="AA36" s="146"/>
    </row>
    <row r="37" spans="1:32" ht="12" customHeight="1" x14ac:dyDescent="0.4">
      <c r="A37" s="210">
        <v>16</v>
      </c>
      <c r="B37" s="211"/>
      <c r="C37" s="212" t="s">
        <v>293</v>
      </c>
      <c r="D37" s="213"/>
      <c r="E37" s="214">
        <v>17</v>
      </c>
      <c r="F37" s="214">
        <v>5</v>
      </c>
      <c r="G37" s="214">
        <v>4</v>
      </c>
      <c r="H37" s="214">
        <v>5</v>
      </c>
      <c r="I37" s="214">
        <v>0</v>
      </c>
      <c r="J37" s="214">
        <v>3</v>
      </c>
      <c r="K37" s="215">
        <v>486</v>
      </c>
      <c r="L37" s="215">
        <v>271</v>
      </c>
      <c r="M37" s="215">
        <v>215</v>
      </c>
      <c r="N37" s="215">
        <v>150</v>
      </c>
      <c r="O37" s="215">
        <v>79</v>
      </c>
      <c r="P37" s="215">
        <v>71</v>
      </c>
      <c r="Q37" s="215">
        <v>167</v>
      </c>
      <c r="R37" s="215">
        <v>100</v>
      </c>
      <c r="S37" s="215">
        <v>67</v>
      </c>
      <c r="T37" s="215">
        <v>169</v>
      </c>
      <c r="U37" s="215">
        <v>92</v>
      </c>
      <c r="V37" s="215">
        <v>77</v>
      </c>
      <c r="X37" s="137">
        <v>2016</v>
      </c>
      <c r="Y37" s="146" t="s">
        <v>1036</v>
      </c>
      <c r="Z37" s="146" t="s">
        <v>324</v>
      </c>
      <c r="AA37" s="146">
        <v>17</v>
      </c>
      <c r="AB37" s="195">
        <v>5</v>
      </c>
      <c r="AC37" s="195">
        <v>4</v>
      </c>
      <c r="AD37" s="195">
        <v>5</v>
      </c>
      <c r="AE37" s="195">
        <v>0</v>
      </c>
      <c r="AF37" s="195">
        <v>3</v>
      </c>
    </row>
    <row r="38" spans="1:32" ht="12" customHeight="1" x14ac:dyDescent="0.4">
      <c r="A38" s="203"/>
      <c r="B38" s="204"/>
      <c r="C38" s="205">
        <v>0</v>
      </c>
      <c r="D38" s="206"/>
      <c r="E38" s="207"/>
      <c r="F38" s="207"/>
      <c r="G38" s="207"/>
      <c r="H38" s="207"/>
      <c r="I38" s="208"/>
      <c r="J38" s="208"/>
      <c r="K38" s="209">
        <v>7</v>
      </c>
      <c r="L38" s="209"/>
      <c r="M38" s="209"/>
      <c r="N38" s="209">
        <v>1</v>
      </c>
      <c r="O38" s="209"/>
      <c r="P38" s="209"/>
      <c r="Q38" s="209">
        <v>3</v>
      </c>
      <c r="R38" s="209"/>
      <c r="S38" s="209"/>
      <c r="T38" s="209">
        <v>3</v>
      </c>
      <c r="U38" s="209"/>
      <c r="V38" s="209"/>
      <c r="X38" s="137"/>
      <c r="Y38" s="146"/>
      <c r="Z38" s="146"/>
      <c r="AA38" s="146"/>
    </row>
    <row r="39" spans="1:32" ht="12" customHeight="1" x14ac:dyDescent="0.4">
      <c r="A39" s="210">
        <v>17</v>
      </c>
      <c r="B39" s="211"/>
      <c r="C39" s="212" t="s">
        <v>193</v>
      </c>
      <c r="D39" s="213"/>
      <c r="E39" s="214">
        <v>25</v>
      </c>
      <c r="F39" s="214">
        <v>8</v>
      </c>
      <c r="G39" s="214">
        <v>7</v>
      </c>
      <c r="H39" s="214">
        <v>9</v>
      </c>
      <c r="I39" s="214">
        <v>0</v>
      </c>
      <c r="J39" s="214">
        <v>1</v>
      </c>
      <c r="K39" s="215">
        <v>917</v>
      </c>
      <c r="L39" s="215">
        <v>473</v>
      </c>
      <c r="M39" s="215">
        <v>444</v>
      </c>
      <c r="N39" s="215">
        <v>318</v>
      </c>
      <c r="O39" s="215">
        <v>157</v>
      </c>
      <c r="P39" s="215">
        <v>161</v>
      </c>
      <c r="Q39" s="215">
        <v>271</v>
      </c>
      <c r="R39" s="215">
        <v>141</v>
      </c>
      <c r="S39" s="215">
        <v>130</v>
      </c>
      <c r="T39" s="215">
        <v>328</v>
      </c>
      <c r="U39" s="215">
        <v>175</v>
      </c>
      <c r="V39" s="215">
        <v>153</v>
      </c>
      <c r="X39" s="137">
        <v>2017</v>
      </c>
      <c r="Y39" s="146" t="s">
        <v>1037</v>
      </c>
      <c r="Z39" s="146" t="s">
        <v>800</v>
      </c>
      <c r="AA39" s="146">
        <v>25</v>
      </c>
      <c r="AB39" s="195">
        <v>8</v>
      </c>
      <c r="AC39" s="195">
        <v>7</v>
      </c>
      <c r="AD39" s="195">
        <v>9</v>
      </c>
      <c r="AE39" s="195">
        <v>0</v>
      </c>
      <c r="AF39" s="195">
        <v>1</v>
      </c>
    </row>
    <row r="40" spans="1:32" ht="12" customHeight="1" x14ac:dyDescent="0.4">
      <c r="A40" s="203"/>
      <c r="B40" s="204"/>
      <c r="C40" s="205">
        <v>0</v>
      </c>
      <c r="D40" s="206"/>
      <c r="E40" s="207"/>
      <c r="F40" s="207"/>
      <c r="G40" s="207"/>
      <c r="H40" s="207"/>
      <c r="I40" s="208"/>
      <c r="J40" s="208"/>
      <c r="K40" s="209">
        <v>15</v>
      </c>
      <c r="L40" s="209"/>
      <c r="M40" s="209"/>
      <c r="N40" s="209">
        <v>6</v>
      </c>
      <c r="O40" s="209"/>
      <c r="P40" s="209"/>
      <c r="Q40" s="209">
        <v>2</v>
      </c>
      <c r="R40" s="209"/>
      <c r="S40" s="209"/>
      <c r="T40" s="209">
        <v>7</v>
      </c>
      <c r="U40" s="209"/>
      <c r="V40" s="209"/>
      <c r="X40" s="137"/>
      <c r="Y40" s="146"/>
      <c r="Z40" s="146"/>
      <c r="AA40" s="146"/>
    </row>
    <row r="41" spans="1:32" ht="11.65" customHeight="1" x14ac:dyDescent="0.4">
      <c r="A41" s="210">
        <v>18</v>
      </c>
      <c r="B41" s="211"/>
      <c r="C41" s="212" t="s">
        <v>204</v>
      </c>
      <c r="D41" s="213"/>
      <c r="E41" s="214">
        <v>24</v>
      </c>
      <c r="F41" s="214">
        <v>7</v>
      </c>
      <c r="G41" s="214">
        <v>7</v>
      </c>
      <c r="H41" s="214">
        <v>8</v>
      </c>
      <c r="I41" s="214">
        <v>0</v>
      </c>
      <c r="J41" s="214">
        <v>2</v>
      </c>
      <c r="K41" s="215">
        <v>826</v>
      </c>
      <c r="L41" s="215">
        <v>414</v>
      </c>
      <c r="M41" s="215">
        <v>412</v>
      </c>
      <c r="N41" s="215">
        <v>263</v>
      </c>
      <c r="O41" s="215">
        <v>123</v>
      </c>
      <c r="P41" s="215">
        <v>140</v>
      </c>
      <c r="Q41" s="215">
        <v>272</v>
      </c>
      <c r="R41" s="215">
        <v>149</v>
      </c>
      <c r="S41" s="215">
        <v>123</v>
      </c>
      <c r="T41" s="215">
        <v>291</v>
      </c>
      <c r="U41" s="215">
        <v>142</v>
      </c>
      <c r="V41" s="215">
        <v>149</v>
      </c>
      <c r="X41" s="137">
        <v>2018</v>
      </c>
      <c r="Y41" s="146" t="s">
        <v>1038</v>
      </c>
      <c r="Z41" s="146" t="s">
        <v>800</v>
      </c>
      <c r="AA41" s="146">
        <v>24</v>
      </c>
      <c r="AB41" s="195">
        <v>7</v>
      </c>
      <c r="AC41" s="195">
        <v>7</v>
      </c>
      <c r="AD41" s="195">
        <v>8</v>
      </c>
      <c r="AE41" s="195">
        <v>0</v>
      </c>
      <c r="AF41" s="195">
        <v>2</v>
      </c>
    </row>
    <row r="42" spans="1:32" ht="12" customHeight="1" x14ac:dyDescent="0.4">
      <c r="A42" s="203"/>
      <c r="B42" s="204"/>
      <c r="C42" s="205">
        <v>0</v>
      </c>
      <c r="D42" s="206"/>
      <c r="E42" s="207"/>
      <c r="F42" s="207"/>
      <c r="G42" s="207"/>
      <c r="H42" s="207"/>
      <c r="I42" s="208"/>
      <c r="J42" s="208"/>
      <c r="K42" s="209">
        <v>0</v>
      </c>
      <c r="L42" s="209"/>
      <c r="M42" s="209"/>
      <c r="N42" s="209">
        <v>0</v>
      </c>
      <c r="O42" s="209"/>
      <c r="P42" s="209"/>
      <c r="Q42" s="209">
        <v>0</v>
      </c>
      <c r="R42" s="209"/>
      <c r="S42" s="209"/>
      <c r="T42" s="209">
        <v>0</v>
      </c>
      <c r="U42" s="209"/>
      <c r="V42" s="209"/>
      <c r="X42" s="137"/>
      <c r="Y42" s="146"/>
      <c r="Z42" s="146"/>
      <c r="AA42" s="146"/>
    </row>
    <row r="43" spans="1:32" ht="12" customHeight="1" x14ac:dyDescent="0.4">
      <c r="A43" s="210">
        <v>19</v>
      </c>
      <c r="B43" s="211"/>
      <c r="C43" s="212" t="s">
        <v>337</v>
      </c>
      <c r="D43" s="213"/>
      <c r="E43" s="214">
        <v>3</v>
      </c>
      <c r="F43" s="214">
        <v>1</v>
      </c>
      <c r="G43" s="214">
        <v>1</v>
      </c>
      <c r="H43" s="214">
        <v>1</v>
      </c>
      <c r="I43" s="214">
        <v>0</v>
      </c>
      <c r="J43" s="214">
        <v>0</v>
      </c>
      <c r="K43" s="215">
        <v>56</v>
      </c>
      <c r="L43" s="215">
        <v>27</v>
      </c>
      <c r="M43" s="215">
        <v>29</v>
      </c>
      <c r="N43" s="215">
        <v>22</v>
      </c>
      <c r="O43" s="215">
        <v>12</v>
      </c>
      <c r="P43" s="215">
        <v>10</v>
      </c>
      <c r="Q43" s="215">
        <v>17</v>
      </c>
      <c r="R43" s="215">
        <v>8</v>
      </c>
      <c r="S43" s="215">
        <v>9</v>
      </c>
      <c r="T43" s="215">
        <v>17</v>
      </c>
      <c r="U43" s="215">
        <v>7</v>
      </c>
      <c r="V43" s="215">
        <v>10</v>
      </c>
      <c r="X43" s="137">
        <v>2019</v>
      </c>
      <c r="Y43" s="146" t="s">
        <v>1039</v>
      </c>
      <c r="Z43" s="146" t="s">
        <v>800</v>
      </c>
      <c r="AA43" s="146">
        <v>3</v>
      </c>
      <c r="AB43" s="195">
        <v>1</v>
      </c>
      <c r="AC43" s="195">
        <v>1</v>
      </c>
      <c r="AD43" s="195">
        <v>1</v>
      </c>
      <c r="AE43" s="195">
        <v>0</v>
      </c>
      <c r="AF43" s="195">
        <v>0</v>
      </c>
    </row>
    <row r="44" spans="1:32" ht="12" customHeight="1" x14ac:dyDescent="0.4">
      <c r="A44" s="203"/>
      <c r="B44" s="204"/>
      <c r="C44" s="205">
        <v>0</v>
      </c>
      <c r="D44" s="206"/>
      <c r="E44" s="207"/>
      <c r="F44" s="207"/>
      <c r="G44" s="207"/>
      <c r="H44" s="207"/>
      <c r="I44" s="208"/>
      <c r="J44" s="208"/>
      <c r="K44" s="209">
        <v>10</v>
      </c>
      <c r="L44" s="209"/>
      <c r="M44" s="209"/>
      <c r="N44" s="209">
        <v>2</v>
      </c>
      <c r="O44" s="209"/>
      <c r="P44" s="209"/>
      <c r="Q44" s="209">
        <v>5</v>
      </c>
      <c r="R44" s="209"/>
      <c r="S44" s="209"/>
      <c r="T44" s="209">
        <v>3</v>
      </c>
      <c r="U44" s="209"/>
      <c r="V44" s="209"/>
      <c r="X44" s="137"/>
      <c r="Y44" s="146"/>
      <c r="Z44" s="146"/>
      <c r="AA44" s="146"/>
    </row>
    <row r="45" spans="1:32" ht="12" customHeight="1" x14ac:dyDescent="0.4">
      <c r="A45" s="210">
        <v>20</v>
      </c>
      <c r="B45" s="211"/>
      <c r="C45" s="212" t="s">
        <v>264</v>
      </c>
      <c r="D45" s="213"/>
      <c r="E45" s="214">
        <v>21</v>
      </c>
      <c r="F45" s="214">
        <v>7</v>
      </c>
      <c r="G45" s="214">
        <v>6</v>
      </c>
      <c r="H45" s="214">
        <v>6</v>
      </c>
      <c r="I45" s="214">
        <v>0</v>
      </c>
      <c r="J45" s="214">
        <v>2</v>
      </c>
      <c r="K45" s="215">
        <v>716</v>
      </c>
      <c r="L45" s="215">
        <v>365</v>
      </c>
      <c r="M45" s="215">
        <v>351</v>
      </c>
      <c r="N45" s="215">
        <v>250</v>
      </c>
      <c r="O45" s="215">
        <v>127</v>
      </c>
      <c r="P45" s="215">
        <v>123</v>
      </c>
      <c r="Q45" s="215">
        <v>235</v>
      </c>
      <c r="R45" s="215">
        <v>119</v>
      </c>
      <c r="S45" s="215">
        <v>116</v>
      </c>
      <c r="T45" s="215">
        <v>231</v>
      </c>
      <c r="U45" s="215">
        <v>119</v>
      </c>
      <c r="V45" s="215">
        <v>112</v>
      </c>
      <c r="X45" s="137">
        <v>2020</v>
      </c>
      <c r="Y45" s="146" t="s">
        <v>1040</v>
      </c>
      <c r="Z45" s="146" t="s">
        <v>795</v>
      </c>
      <c r="AA45" s="146">
        <v>21</v>
      </c>
      <c r="AB45" s="195">
        <v>7</v>
      </c>
      <c r="AC45" s="195">
        <v>6</v>
      </c>
      <c r="AD45" s="195">
        <v>6</v>
      </c>
      <c r="AE45" s="195">
        <v>0</v>
      </c>
      <c r="AF45" s="195">
        <v>2</v>
      </c>
    </row>
    <row r="46" spans="1:32" ht="12" customHeight="1" x14ac:dyDescent="0.4">
      <c r="A46" s="203"/>
      <c r="B46" s="204"/>
      <c r="C46" s="205">
        <v>0</v>
      </c>
      <c r="D46" s="206"/>
      <c r="E46" s="207"/>
      <c r="F46" s="207"/>
      <c r="G46" s="207"/>
      <c r="H46" s="207"/>
      <c r="I46" s="208"/>
      <c r="J46" s="208"/>
      <c r="K46" s="209">
        <v>13</v>
      </c>
      <c r="L46" s="209"/>
      <c r="M46" s="209"/>
      <c r="N46" s="209">
        <v>4</v>
      </c>
      <c r="O46" s="209"/>
      <c r="P46" s="209"/>
      <c r="Q46" s="209">
        <v>6</v>
      </c>
      <c r="R46" s="209"/>
      <c r="S46" s="209"/>
      <c r="T46" s="209">
        <v>3</v>
      </c>
      <c r="U46" s="209"/>
      <c r="V46" s="209"/>
      <c r="X46" s="137"/>
      <c r="Y46" s="146"/>
      <c r="Z46" s="146"/>
      <c r="AA46" s="146"/>
    </row>
    <row r="47" spans="1:32" ht="12" customHeight="1" x14ac:dyDescent="0.4">
      <c r="A47" s="210">
        <v>21</v>
      </c>
      <c r="B47" s="211"/>
      <c r="C47" s="212" t="s">
        <v>231</v>
      </c>
      <c r="D47" s="213"/>
      <c r="E47" s="214">
        <v>15</v>
      </c>
      <c r="F47" s="214">
        <v>4</v>
      </c>
      <c r="G47" s="214">
        <v>4</v>
      </c>
      <c r="H47" s="214">
        <v>5</v>
      </c>
      <c r="I47" s="214">
        <v>0</v>
      </c>
      <c r="J47" s="214">
        <v>2</v>
      </c>
      <c r="K47" s="215">
        <v>488</v>
      </c>
      <c r="L47" s="215">
        <v>252</v>
      </c>
      <c r="M47" s="215">
        <v>236</v>
      </c>
      <c r="N47" s="215">
        <v>158</v>
      </c>
      <c r="O47" s="215">
        <v>78</v>
      </c>
      <c r="P47" s="215">
        <v>80</v>
      </c>
      <c r="Q47" s="215">
        <v>163</v>
      </c>
      <c r="R47" s="215">
        <v>89</v>
      </c>
      <c r="S47" s="215">
        <v>74</v>
      </c>
      <c r="T47" s="215">
        <v>167</v>
      </c>
      <c r="U47" s="215">
        <v>85</v>
      </c>
      <c r="V47" s="215">
        <v>82</v>
      </c>
      <c r="X47" s="137">
        <v>2021</v>
      </c>
      <c r="Y47" s="146" t="s">
        <v>1041</v>
      </c>
      <c r="Z47" s="146" t="s">
        <v>795</v>
      </c>
      <c r="AA47" s="146">
        <v>15</v>
      </c>
      <c r="AB47" s="195">
        <v>4</v>
      </c>
      <c r="AC47" s="195">
        <v>4</v>
      </c>
      <c r="AD47" s="195">
        <v>5</v>
      </c>
      <c r="AE47" s="195">
        <v>0</v>
      </c>
      <c r="AF47" s="195">
        <v>2</v>
      </c>
    </row>
    <row r="48" spans="1:32" ht="12" customHeight="1" x14ac:dyDescent="0.4">
      <c r="A48" s="203"/>
      <c r="B48" s="204"/>
      <c r="C48" s="205">
        <v>0</v>
      </c>
      <c r="D48" s="206"/>
      <c r="E48" s="207"/>
      <c r="F48" s="207"/>
      <c r="G48" s="207"/>
      <c r="H48" s="207"/>
      <c r="I48" s="208"/>
      <c r="J48" s="208"/>
      <c r="K48" s="209">
        <v>7</v>
      </c>
      <c r="L48" s="209"/>
      <c r="M48" s="209"/>
      <c r="N48" s="209">
        <v>4</v>
      </c>
      <c r="O48" s="209"/>
      <c r="P48" s="209"/>
      <c r="Q48" s="209">
        <v>2</v>
      </c>
      <c r="R48" s="209"/>
      <c r="S48" s="209"/>
      <c r="T48" s="209">
        <v>1</v>
      </c>
      <c r="U48" s="209"/>
      <c r="V48" s="209"/>
      <c r="X48" s="137"/>
      <c r="Y48" s="146"/>
      <c r="Z48" s="146"/>
      <c r="AA48" s="146"/>
    </row>
    <row r="49" spans="1:32" ht="12" customHeight="1" x14ac:dyDescent="0.4">
      <c r="A49" s="210">
        <v>22</v>
      </c>
      <c r="B49" s="211"/>
      <c r="C49" s="212" t="s">
        <v>267</v>
      </c>
      <c r="D49" s="213"/>
      <c r="E49" s="214">
        <v>11</v>
      </c>
      <c r="F49" s="214">
        <v>3</v>
      </c>
      <c r="G49" s="214">
        <v>3</v>
      </c>
      <c r="H49" s="214">
        <v>3</v>
      </c>
      <c r="I49" s="214">
        <v>0</v>
      </c>
      <c r="J49" s="214">
        <v>2</v>
      </c>
      <c r="K49" s="215">
        <v>266</v>
      </c>
      <c r="L49" s="215">
        <v>133</v>
      </c>
      <c r="M49" s="215">
        <v>133</v>
      </c>
      <c r="N49" s="215">
        <v>94</v>
      </c>
      <c r="O49" s="215">
        <v>49</v>
      </c>
      <c r="P49" s="215">
        <v>45</v>
      </c>
      <c r="Q49" s="215">
        <v>88</v>
      </c>
      <c r="R49" s="215">
        <v>41</v>
      </c>
      <c r="S49" s="215">
        <v>47</v>
      </c>
      <c r="T49" s="215">
        <v>84</v>
      </c>
      <c r="U49" s="215">
        <v>43</v>
      </c>
      <c r="V49" s="215">
        <v>41</v>
      </c>
      <c r="X49" s="137">
        <v>2022</v>
      </c>
      <c r="Y49" s="146" t="s">
        <v>1042</v>
      </c>
      <c r="Z49" s="146" t="s">
        <v>224</v>
      </c>
      <c r="AA49" s="146">
        <v>11</v>
      </c>
      <c r="AB49" s="195">
        <v>3</v>
      </c>
      <c r="AC49" s="195">
        <v>3</v>
      </c>
      <c r="AD49" s="195">
        <v>3</v>
      </c>
      <c r="AE49" s="195">
        <v>0</v>
      </c>
      <c r="AF49" s="195">
        <v>2</v>
      </c>
    </row>
    <row r="50" spans="1:32" ht="12" customHeight="1" x14ac:dyDescent="0.4">
      <c r="A50" s="203"/>
      <c r="B50" s="204"/>
      <c r="C50" s="205">
        <v>0</v>
      </c>
      <c r="D50" s="206"/>
      <c r="E50" s="207"/>
      <c r="F50" s="207"/>
      <c r="G50" s="207"/>
      <c r="H50" s="207"/>
      <c r="I50" s="208"/>
      <c r="J50" s="208"/>
      <c r="K50" s="209">
        <v>29</v>
      </c>
      <c r="L50" s="209"/>
      <c r="M50" s="209"/>
      <c r="N50" s="209">
        <v>11</v>
      </c>
      <c r="O50" s="209"/>
      <c r="P50" s="209"/>
      <c r="Q50" s="209">
        <v>12</v>
      </c>
      <c r="R50" s="209"/>
      <c r="S50" s="209"/>
      <c r="T50" s="209">
        <v>6</v>
      </c>
      <c r="U50" s="209"/>
      <c r="V50" s="209"/>
      <c r="X50" s="137"/>
      <c r="Y50" s="146"/>
      <c r="Z50" s="146"/>
      <c r="AA50" s="146"/>
    </row>
    <row r="51" spans="1:32" ht="12" customHeight="1" x14ac:dyDescent="0.4">
      <c r="A51" s="210">
        <v>23</v>
      </c>
      <c r="B51" s="211"/>
      <c r="C51" s="212" t="s">
        <v>261</v>
      </c>
      <c r="D51" s="213"/>
      <c r="E51" s="214">
        <v>17</v>
      </c>
      <c r="F51" s="214">
        <v>4</v>
      </c>
      <c r="G51" s="214">
        <v>4</v>
      </c>
      <c r="H51" s="214">
        <v>4</v>
      </c>
      <c r="I51" s="214">
        <v>0</v>
      </c>
      <c r="J51" s="214">
        <v>5</v>
      </c>
      <c r="K51" s="215">
        <v>496</v>
      </c>
      <c r="L51" s="215">
        <v>252</v>
      </c>
      <c r="M51" s="215">
        <v>244</v>
      </c>
      <c r="N51" s="215">
        <v>170</v>
      </c>
      <c r="O51" s="215">
        <v>90</v>
      </c>
      <c r="P51" s="215">
        <v>80</v>
      </c>
      <c r="Q51" s="215">
        <v>163</v>
      </c>
      <c r="R51" s="215">
        <v>81</v>
      </c>
      <c r="S51" s="215">
        <v>82</v>
      </c>
      <c r="T51" s="215">
        <v>163</v>
      </c>
      <c r="U51" s="215">
        <v>81</v>
      </c>
      <c r="V51" s="215">
        <v>82</v>
      </c>
      <c r="X51" s="137">
        <v>2023</v>
      </c>
      <c r="Y51" s="146" t="s">
        <v>1043</v>
      </c>
      <c r="Z51" s="146" t="s">
        <v>798</v>
      </c>
      <c r="AA51" s="146">
        <v>17</v>
      </c>
      <c r="AB51" s="195">
        <v>4</v>
      </c>
      <c r="AC51" s="195">
        <v>4</v>
      </c>
      <c r="AD51" s="195">
        <v>4</v>
      </c>
      <c r="AE51" s="195">
        <v>0</v>
      </c>
      <c r="AF51" s="195">
        <v>5</v>
      </c>
    </row>
    <row r="52" spans="1:32" ht="12" customHeight="1" x14ac:dyDescent="0.4">
      <c r="A52" s="203"/>
      <c r="B52" s="204"/>
      <c r="C52" s="205">
        <v>0</v>
      </c>
      <c r="D52" s="206"/>
      <c r="E52" s="207"/>
      <c r="F52" s="207"/>
      <c r="G52" s="207"/>
      <c r="H52" s="207"/>
      <c r="I52" s="208"/>
      <c r="J52" s="208"/>
      <c r="K52" s="209">
        <v>9</v>
      </c>
      <c r="L52" s="209"/>
      <c r="M52" s="209"/>
      <c r="N52" s="209">
        <v>1</v>
      </c>
      <c r="O52" s="209"/>
      <c r="P52" s="209"/>
      <c r="Q52" s="209">
        <v>4</v>
      </c>
      <c r="R52" s="209"/>
      <c r="S52" s="209"/>
      <c r="T52" s="209">
        <v>4</v>
      </c>
      <c r="U52" s="209"/>
      <c r="V52" s="209"/>
      <c r="X52" s="137"/>
      <c r="Y52" s="146"/>
      <c r="Z52" s="146"/>
      <c r="AA52" s="146"/>
    </row>
    <row r="53" spans="1:32" ht="12" customHeight="1" x14ac:dyDescent="0.4">
      <c r="A53" s="210">
        <v>24</v>
      </c>
      <c r="B53" s="211"/>
      <c r="C53" s="212" t="s">
        <v>183</v>
      </c>
      <c r="D53" s="213"/>
      <c r="E53" s="214">
        <v>25</v>
      </c>
      <c r="F53" s="214">
        <v>8</v>
      </c>
      <c r="G53" s="214">
        <v>7</v>
      </c>
      <c r="H53" s="214">
        <v>8</v>
      </c>
      <c r="I53" s="214">
        <v>0</v>
      </c>
      <c r="J53" s="214">
        <v>2</v>
      </c>
      <c r="K53" s="215">
        <v>890</v>
      </c>
      <c r="L53" s="215">
        <v>486</v>
      </c>
      <c r="M53" s="215">
        <v>404</v>
      </c>
      <c r="N53" s="215">
        <v>311</v>
      </c>
      <c r="O53" s="215">
        <v>171</v>
      </c>
      <c r="P53" s="215">
        <v>140</v>
      </c>
      <c r="Q53" s="215">
        <v>280</v>
      </c>
      <c r="R53" s="215">
        <v>152</v>
      </c>
      <c r="S53" s="215">
        <v>128</v>
      </c>
      <c r="T53" s="215">
        <v>299</v>
      </c>
      <c r="U53" s="215">
        <v>163</v>
      </c>
      <c r="V53" s="215">
        <v>136</v>
      </c>
      <c r="X53" s="137">
        <v>2024</v>
      </c>
      <c r="Y53" s="146" t="s">
        <v>1044</v>
      </c>
      <c r="Z53" s="146" t="s">
        <v>324</v>
      </c>
      <c r="AA53" s="146">
        <v>25</v>
      </c>
      <c r="AB53" s="195">
        <v>8</v>
      </c>
      <c r="AC53" s="195">
        <v>7</v>
      </c>
      <c r="AD53" s="195">
        <v>8</v>
      </c>
      <c r="AE53" s="195">
        <v>0</v>
      </c>
      <c r="AF53" s="195">
        <v>2</v>
      </c>
    </row>
    <row r="54" spans="1:32" ht="12" customHeight="1" x14ac:dyDescent="0.4">
      <c r="A54" s="203"/>
      <c r="B54" s="204"/>
      <c r="C54" s="205">
        <v>0</v>
      </c>
      <c r="D54" s="206"/>
      <c r="E54" s="207"/>
      <c r="F54" s="207"/>
      <c r="G54" s="207"/>
      <c r="H54" s="207"/>
      <c r="I54" s="208"/>
      <c r="J54" s="208"/>
      <c r="K54" s="209">
        <v>12</v>
      </c>
      <c r="L54" s="209"/>
      <c r="M54" s="209"/>
      <c r="N54" s="209">
        <v>3</v>
      </c>
      <c r="O54" s="209"/>
      <c r="P54" s="209"/>
      <c r="Q54" s="209">
        <v>6</v>
      </c>
      <c r="R54" s="209"/>
      <c r="S54" s="209"/>
      <c r="T54" s="209">
        <v>3</v>
      </c>
      <c r="U54" s="209"/>
      <c r="V54" s="209"/>
      <c r="X54" s="137"/>
      <c r="Y54" s="146"/>
      <c r="Z54" s="146"/>
      <c r="AA54" s="146"/>
    </row>
    <row r="55" spans="1:32" ht="12" customHeight="1" x14ac:dyDescent="0.4">
      <c r="A55" s="210">
        <v>25</v>
      </c>
      <c r="B55" s="211"/>
      <c r="C55" s="212" t="s">
        <v>235</v>
      </c>
      <c r="D55" s="213"/>
      <c r="E55" s="214">
        <v>24</v>
      </c>
      <c r="F55" s="214">
        <v>8</v>
      </c>
      <c r="G55" s="214">
        <v>7</v>
      </c>
      <c r="H55" s="214">
        <v>7</v>
      </c>
      <c r="I55" s="214">
        <v>0</v>
      </c>
      <c r="J55" s="214">
        <v>2</v>
      </c>
      <c r="K55" s="215">
        <v>821</v>
      </c>
      <c r="L55" s="215">
        <v>435</v>
      </c>
      <c r="M55" s="215">
        <v>386</v>
      </c>
      <c r="N55" s="215">
        <v>274</v>
      </c>
      <c r="O55" s="215">
        <v>141</v>
      </c>
      <c r="P55" s="215">
        <v>133</v>
      </c>
      <c r="Q55" s="215">
        <v>278</v>
      </c>
      <c r="R55" s="215">
        <v>139</v>
      </c>
      <c r="S55" s="215">
        <v>139</v>
      </c>
      <c r="T55" s="215">
        <v>269</v>
      </c>
      <c r="U55" s="215">
        <v>155</v>
      </c>
      <c r="V55" s="215">
        <v>114</v>
      </c>
      <c r="X55" s="137">
        <v>2025</v>
      </c>
      <c r="Y55" s="146" t="s">
        <v>1045</v>
      </c>
      <c r="Z55" s="146" t="s">
        <v>797</v>
      </c>
      <c r="AA55" s="146">
        <v>24</v>
      </c>
      <c r="AB55" s="195">
        <v>8</v>
      </c>
      <c r="AC55" s="195">
        <v>7</v>
      </c>
      <c r="AD55" s="195">
        <v>7</v>
      </c>
      <c r="AE55" s="195">
        <v>0</v>
      </c>
      <c r="AF55" s="195">
        <v>2</v>
      </c>
    </row>
    <row r="56" spans="1:32" ht="12" customHeight="1" x14ac:dyDescent="0.4">
      <c r="A56" s="203"/>
      <c r="B56" s="204"/>
      <c r="C56" s="205">
        <v>0</v>
      </c>
      <c r="D56" s="206"/>
      <c r="E56" s="207"/>
      <c r="F56" s="207"/>
      <c r="G56" s="207"/>
      <c r="H56" s="207"/>
      <c r="I56" s="208"/>
      <c r="J56" s="208"/>
      <c r="K56" s="209">
        <v>12</v>
      </c>
      <c r="L56" s="209"/>
      <c r="M56" s="209"/>
      <c r="N56" s="209">
        <v>3</v>
      </c>
      <c r="O56" s="209"/>
      <c r="P56" s="209"/>
      <c r="Q56" s="209">
        <v>3</v>
      </c>
      <c r="R56" s="209"/>
      <c r="S56" s="209"/>
      <c r="T56" s="209">
        <v>6</v>
      </c>
      <c r="U56" s="209"/>
      <c r="V56" s="209"/>
      <c r="X56" s="137"/>
      <c r="Y56" s="146"/>
      <c r="Z56" s="146"/>
      <c r="AA56" s="146"/>
    </row>
    <row r="57" spans="1:32" ht="12" customHeight="1" x14ac:dyDescent="0.4">
      <c r="A57" s="210">
        <v>26</v>
      </c>
      <c r="B57" s="211"/>
      <c r="C57" s="212" t="s">
        <v>283</v>
      </c>
      <c r="D57" s="213"/>
      <c r="E57" s="214">
        <v>14</v>
      </c>
      <c r="F57" s="214">
        <v>4</v>
      </c>
      <c r="G57" s="214">
        <v>4</v>
      </c>
      <c r="H57" s="214">
        <v>4</v>
      </c>
      <c r="I57" s="214">
        <v>0</v>
      </c>
      <c r="J57" s="214">
        <v>2</v>
      </c>
      <c r="K57" s="215">
        <v>412</v>
      </c>
      <c r="L57" s="215">
        <v>221</v>
      </c>
      <c r="M57" s="215">
        <v>191</v>
      </c>
      <c r="N57" s="215">
        <v>130</v>
      </c>
      <c r="O57" s="215">
        <v>78</v>
      </c>
      <c r="P57" s="215">
        <v>52</v>
      </c>
      <c r="Q57" s="215">
        <v>129</v>
      </c>
      <c r="R57" s="215">
        <v>67</v>
      </c>
      <c r="S57" s="215">
        <v>62</v>
      </c>
      <c r="T57" s="215">
        <v>153</v>
      </c>
      <c r="U57" s="215">
        <v>76</v>
      </c>
      <c r="V57" s="215">
        <v>77</v>
      </c>
      <c r="X57" s="137">
        <v>2026</v>
      </c>
      <c r="Y57" s="146" t="s">
        <v>1046</v>
      </c>
      <c r="Z57" s="146" t="s">
        <v>798</v>
      </c>
      <c r="AA57" s="146">
        <v>14</v>
      </c>
      <c r="AB57" s="195">
        <v>4</v>
      </c>
      <c r="AC57" s="195">
        <v>4</v>
      </c>
      <c r="AD57" s="195">
        <v>4</v>
      </c>
      <c r="AE57" s="195">
        <v>0</v>
      </c>
      <c r="AF57" s="195">
        <v>2</v>
      </c>
    </row>
    <row r="58" spans="1:32" ht="12" customHeight="1" x14ac:dyDescent="0.4">
      <c r="A58" s="203"/>
      <c r="B58" s="204"/>
      <c r="C58" s="205">
        <v>0</v>
      </c>
      <c r="D58" s="206"/>
      <c r="E58" s="207"/>
      <c r="F58" s="207"/>
      <c r="G58" s="207"/>
      <c r="H58" s="207"/>
      <c r="I58" s="208"/>
      <c r="J58" s="208"/>
      <c r="K58" s="209">
        <v>11</v>
      </c>
      <c r="L58" s="209"/>
      <c r="M58" s="209"/>
      <c r="N58" s="209">
        <v>4</v>
      </c>
      <c r="O58" s="209"/>
      <c r="P58" s="209"/>
      <c r="Q58" s="209">
        <v>1</v>
      </c>
      <c r="R58" s="209"/>
      <c r="S58" s="209"/>
      <c r="T58" s="209">
        <v>6</v>
      </c>
      <c r="U58" s="209"/>
      <c r="V58" s="209"/>
      <c r="X58" s="137"/>
      <c r="Y58" s="146"/>
      <c r="Z58" s="146"/>
      <c r="AA58" s="146"/>
    </row>
    <row r="59" spans="1:32" ht="12" customHeight="1" x14ac:dyDescent="0.4">
      <c r="A59" s="210">
        <v>27</v>
      </c>
      <c r="B59" s="211"/>
      <c r="C59" s="212" t="s">
        <v>258</v>
      </c>
      <c r="D59" s="213"/>
      <c r="E59" s="214">
        <v>18</v>
      </c>
      <c r="F59" s="214">
        <v>6</v>
      </c>
      <c r="G59" s="214">
        <v>5</v>
      </c>
      <c r="H59" s="214">
        <v>5</v>
      </c>
      <c r="I59" s="214">
        <v>0</v>
      </c>
      <c r="J59" s="214">
        <v>2</v>
      </c>
      <c r="K59" s="215">
        <v>559</v>
      </c>
      <c r="L59" s="215">
        <v>307</v>
      </c>
      <c r="M59" s="215">
        <v>252</v>
      </c>
      <c r="N59" s="215">
        <v>220</v>
      </c>
      <c r="O59" s="215">
        <v>130</v>
      </c>
      <c r="P59" s="215">
        <v>90</v>
      </c>
      <c r="Q59" s="215">
        <v>163</v>
      </c>
      <c r="R59" s="215">
        <v>79</v>
      </c>
      <c r="S59" s="215">
        <v>84</v>
      </c>
      <c r="T59" s="215">
        <v>176</v>
      </c>
      <c r="U59" s="215">
        <v>98</v>
      </c>
      <c r="V59" s="215">
        <v>78</v>
      </c>
      <c r="X59" s="137">
        <v>2027</v>
      </c>
      <c r="Y59" s="146" t="s">
        <v>1047</v>
      </c>
      <c r="Z59" s="146" t="s">
        <v>224</v>
      </c>
      <c r="AA59" s="146">
        <v>18</v>
      </c>
      <c r="AB59" s="195">
        <v>6</v>
      </c>
      <c r="AC59" s="195">
        <v>5</v>
      </c>
      <c r="AD59" s="195">
        <v>5</v>
      </c>
      <c r="AE59" s="195">
        <v>0</v>
      </c>
      <c r="AF59" s="195">
        <v>2</v>
      </c>
    </row>
    <row r="60" spans="1:32" ht="12" customHeight="1" x14ac:dyDescent="0.4">
      <c r="A60" s="216" t="s">
        <v>1048</v>
      </c>
      <c r="B60" s="217"/>
      <c r="C60" s="218"/>
      <c r="D60" s="218"/>
      <c r="E60" s="219"/>
      <c r="F60" s="219"/>
      <c r="G60" s="219"/>
      <c r="H60" s="219"/>
      <c r="I60" s="219"/>
      <c r="J60" s="219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X60" s="137"/>
      <c r="Y60" s="146"/>
      <c r="Z60" s="146"/>
      <c r="AA60" s="146"/>
    </row>
    <row r="61" spans="1:32" ht="12" customHeight="1" x14ac:dyDescent="0.4">
      <c r="A61" s="194"/>
      <c r="B61" s="194"/>
      <c r="C61" s="194"/>
      <c r="D61" s="194"/>
      <c r="E61" s="197"/>
      <c r="F61" s="197"/>
      <c r="G61" s="197"/>
      <c r="H61" s="197"/>
      <c r="I61" s="197"/>
      <c r="J61" s="197"/>
      <c r="K61" s="194"/>
      <c r="L61" s="194"/>
      <c r="T61" s="194"/>
      <c r="U61" s="194"/>
      <c r="V61" s="198" t="s">
        <v>568</v>
      </c>
      <c r="X61" s="137"/>
      <c r="Y61" s="146"/>
      <c r="Z61" s="146"/>
      <c r="AA61" s="146"/>
    </row>
    <row r="62" spans="1:32" ht="12" customHeight="1" x14ac:dyDescent="0.4">
      <c r="A62" s="520" t="s">
        <v>569</v>
      </c>
      <c r="B62" s="522" t="s">
        <v>570</v>
      </c>
      <c r="C62" s="523"/>
      <c r="D62" s="524"/>
      <c r="E62" s="531" t="s">
        <v>1015</v>
      </c>
      <c r="F62" s="531"/>
      <c r="G62" s="531"/>
      <c r="H62" s="531"/>
      <c r="I62" s="531"/>
      <c r="J62" s="531"/>
      <c r="K62" s="532" t="s">
        <v>1016</v>
      </c>
      <c r="L62" s="533"/>
      <c r="M62" s="533"/>
      <c r="N62" s="533"/>
      <c r="O62" s="533"/>
      <c r="P62" s="533"/>
      <c r="Q62" s="533"/>
      <c r="R62" s="533"/>
      <c r="S62" s="533"/>
      <c r="T62" s="533"/>
      <c r="U62" s="533"/>
      <c r="V62" s="534"/>
      <c r="X62" s="137"/>
      <c r="Y62" s="146"/>
      <c r="Z62" s="146"/>
      <c r="AA62" s="146"/>
    </row>
    <row r="63" spans="1:32" ht="12" customHeight="1" x14ac:dyDescent="0.4">
      <c r="A63" s="520"/>
      <c r="B63" s="525"/>
      <c r="C63" s="526"/>
      <c r="D63" s="527"/>
      <c r="E63" s="535" t="s">
        <v>573</v>
      </c>
      <c r="F63" s="531" t="s">
        <v>1017</v>
      </c>
      <c r="G63" s="531"/>
      <c r="H63" s="531"/>
      <c r="I63" s="519" t="s">
        <v>575</v>
      </c>
      <c r="J63" s="519" t="s">
        <v>576</v>
      </c>
      <c r="K63" s="520" t="s">
        <v>1018</v>
      </c>
      <c r="L63" s="520"/>
      <c r="M63" s="520"/>
      <c r="N63" s="521" t="s">
        <v>584</v>
      </c>
      <c r="O63" s="521"/>
      <c r="P63" s="521"/>
      <c r="Q63" s="521" t="s">
        <v>585</v>
      </c>
      <c r="R63" s="521"/>
      <c r="S63" s="521"/>
      <c r="T63" s="521" t="s">
        <v>1019</v>
      </c>
      <c r="U63" s="521"/>
      <c r="V63" s="521"/>
      <c r="X63" s="137"/>
      <c r="Y63" s="146"/>
      <c r="Z63" s="146"/>
      <c r="AA63" s="146"/>
    </row>
    <row r="64" spans="1:32" ht="36" customHeight="1" x14ac:dyDescent="0.4">
      <c r="A64" s="520"/>
      <c r="B64" s="528"/>
      <c r="C64" s="529"/>
      <c r="D64" s="530"/>
      <c r="E64" s="535"/>
      <c r="F64" s="199" t="s">
        <v>584</v>
      </c>
      <c r="G64" s="199" t="s">
        <v>585</v>
      </c>
      <c r="H64" s="199" t="s">
        <v>586</v>
      </c>
      <c r="I64" s="519"/>
      <c r="J64" s="519"/>
      <c r="K64" s="200" t="s">
        <v>13</v>
      </c>
      <c r="L64" s="201" t="s">
        <v>116</v>
      </c>
      <c r="M64" s="201" t="s">
        <v>117</v>
      </c>
      <c r="N64" s="200" t="s">
        <v>13</v>
      </c>
      <c r="O64" s="201" t="s">
        <v>116</v>
      </c>
      <c r="P64" s="201" t="s">
        <v>117</v>
      </c>
      <c r="Q64" s="200" t="s">
        <v>13</v>
      </c>
      <c r="R64" s="201" t="s">
        <v>116</v>
      </c>
      <c r="S64" s="201" t="s">
        <v>117</v>
      </c>
      <c r="T64" s="200" t="s">
        <v>13</v>
      </c>
      <c r="U64" s="201" t="s">
        <v>116</v>
      </c>
      <c r="V64" s="201" t="s">
        <v>117</v>
      </c>
      <c r="X64" s="137"/>
      <c r="Y64" s="146"/>
      <c r="Z64" s="146"/>
      <c r="AA64" s="146"/>
    </row>
    <row r="65" spans="1:32" ht="12" customHeight="1" x14ac:dyDescent="0.4">
      <c r="A65" s="203"/>
      <c r="B65" s="204"/>
      <c r="C65" s="205"/>
      <c r="D65" s="206"/>
      <c r="E65" s="207"/>
      <c r="F65" s="207"/>
      <c r="G65" s="207"/>
      <c r="H65" s="207"/>
      <c r="I65" s="208"/>
      <c r="J65" s="208"/>
      <c r="K65" s="209">
        <v>10</v>
      </c>
      <c r="L65" s="209"/>
      <c r="M65" s="209"/>
      <c r="N65" s="209">
        <v>4</v>
      </c>
      <c r="O65" s="209"/>
      <c r="P65" s="209"/>
      <c r="Q65" s="209">
        <v>3</v>
      </c>
      <c r="R65" s="209"/>
      <c r="S65" s="209"/>
      <c r="T65" s="209">
        <v>3</v>
      </c>
      <c r="U65" s="209"/>
      <c r="V65" s="209"/>
      <c r="X65" s="137"/>
      <c r="Y65" s="146"/>
      <c r="Z65" s="146"/>
      <c r="AA65" s="146"/>
    </row>
    <row r="66" spans="1:32" ht="12" customHeight="1" x14ac:dyDescent="0.4">
      <c r="A66" s="210">
        <v>28</v>
      </c>
      <c r="B66" s="211"/>
      <c r="C66" s="212" t="s">
        <v>192</v>
      </c>
      <c r="D66" s="213"/>
      <c r="E66" s="214">
        <v>21</v>
      </c>
      <c r="F66" s="214">
        <v>6</v>
      </c>
      <c r="G66" s="214">
        <v>6</v>
      </c>
      <c r="H66" s="214">
        <v>7</v>
      </c>
      <c r="I66" s="214">
        <v>0</v>
      </c>
      <c r="J66" s="214">
        <v>2</v>
      </c>
      <c r="K66" s="215">
        <v>690</v>
      </c>
      <c r="L66" s="215">
        <v>350</v>
      </c>
      <c r="M66" s="215">
        <v>340</v>
      </c>
      <c r="N66" s="215">
        <v>217</v>
      </c>
      <c r="O66" s="215">
        <v>104</v>
      </c>
      <c r="P66" s="215">
        <v>113</v>
      </c>
      <c r="Q66" s="215">
        <v>227</v>
      </c>
      <c r="R66" s="215">
        <v>115</v>
      </c>
      <c r="S66" s="215">
        <v>112</v>
      </c>
      <c r="T66" s="215">
        <v>246</v>
      </c>
      <c r="U66" s="215">
        <v>131</v>
      </c>
      <c r="V66" s="215">
        <v>115</v>
      </c>
      <c r="X66" s="137">
        <v>2028</v>
      </c>
      <c r="Y66" s="146" t="s">
        <v>1049</v>
      </c>
      <c r="Z66" s="146" t="s">
        <v>224</v>
      </c>
      <c r="AA66" s="146">
        <v>21</v>
      </c>
      <c r="AB66" s="195">
        <v>6</v>
      </c>
      <c r="AC66" s="195">
        <v>6</v>
      </c>
      <c r="AD66" s="195">
        <v>7</v>
      </c>
      <c r="AE66" s="195">
        <v>0</v>
      </c>
      <c r="AF66" s="195">
        <v>2</v>
      </c>
    </row>
    <row r="67" spans="1:32" ht="12" customHeight="1" x14ac:dyDescent="0.4">
      <c r="A67" s="203"/>
      <c r="B67" s="204"/>
      <c r="C67" s="205"/>
      <c r="D67" s="206"/>
      <c r="E67" s="207"/>
      <c r="F67" s="207"/>
      <c r="G67" s="207"/>
      <c r="H67" s="207"/>
      <c r="I67" s="208"/>
      <c r="J67" s="208"/>
      <c r="K67" s="209">
        <v>24</v>
      </c>
      <c r="L67" s="209"/>
      <c r="M67" s="209"/>
      <c r="N67" s="209">
        <v>9</v>
      </c>
      <c r="O67" s="209"/>
      <c r="P67" s="209"/>
      <c r="Q67" s="209">
        <v>2</v>
      </c>
      <c r="R67" s="209"/>
      <c r="S67" s="209"/>
      <c r="T67" s="209">
        <v>13</v>
      </c>
      <c r="U67" s="209"/>
      <c r="V67" s="209"/>
      <c r="X67" s="137"/>
      <c r="Y67" s="146"/>
      <c r="Z67" s="146"/>
      <c r="AA67" s="146"/>
    </row>
    <row r="68" spans="1:32" ht="12" customHeight="1" x14ac:dyDescent="0.4">
      <c r="A68" s="210">
        <v>29</v>
      </c>
      <c r="B68" s="211"/>
      <c r="C68" s="212" t="s">
        <v>208</v>
      </c>
      <c r="D68" s="213"/>
      <c r="E68" s="214">
        <v>28</v>
      </c>
      <c r="F68" s="214">
        <v>8</v>
      </c>
      <c r="G68" s="214">
        <v>7</v>
      </c>
      <c r="H68" s="214">
        <v>8</v>
      </c>
      <c r="I68" s="214">
        <v>0</v>
      </c>
      <c r="J68" s="214">
        <v>5</v>
      </c>
      <c r="K68" s="215">
        <v>917</v>
      </c>
      <c r="L68" s="215">
        <v>466</v>
      </c>
      <c r="M68" s="215">
        <v>451</v>
      </c>
      <c r="N68" s="215">
        <v>323</v>
      </c>
      <c r="O68" s="215">
        <v>169</v>
      </c>
      <c r="P68" s="215">
        <v>154</v>
      </c>
      <c r="Q68" s="215">
        <v>274</v>
      </c>
      <c r="R68" s="215">
        <v>128</v>
      </c>
      <c r="S68" s="215">
        <v>146</v>
      </c>
      <c r="T68" s="215">
        <v>320</v>
      </c>
      <c r="U68" s="215">
        <v>169</v>
      </c>
      <c r="V68" s="215">
        <v>151</v>
      </c>
      <c r="X68" s="137">
        <v>2029</v>
      </c>
      <c r="Y68" s="146" t="s">
        <v>1050</v>
      </c>
      <c r="Z68" s="146" t="s">
        <v>795</v>
      </c>
      <c r="AA68" s="146">
        <v>28</v>
      </c>
      <c r="AB68" s="195">
        <v>8</v>
      </c>
      <c r="AC68" s="195">
        <v>7</v>
      </c>
      <c r="AD68" s="195">
        <v>8</v>
      </c>
      <c r="AE68" s="195">
        <v>0</v>
      </c>
      <c r="AF68" s="195">
        <v>5</v>
      </c>
    </row>
    <row r="69" spans="1:32" ht="12" customHeight="1" x14ac:dyDescent="0.4">
      <c r="A69" s="203">
        <v>0</v>
      </c>
      <c r="B69" s="204"/>
      <c r="C69" s="205">
        <v>0</v>
      </c>
      <c r="D69" s="206"/>
      <c r="E69" s="207"/>
      <c r="F69" s="207"/>
      <c r="G69" s="207"/>
      <c r="H69" s="207"/>
      <c r="I69" s="208"/>
      <c r="J69" s="208"/>
      <c r="K69" s="209">
        <v>9</v>
      </c>
      <c r="L69" s="209"/>
      <c r="M69" s="209"/>
      <c r="N69" s="209">
        <v>5</v>
      </c>
      <c r="O69" s="209"/>
      <c r="P69" s="209"/>
      <c r="Q69" s="209">
        <v>1</v>
      </c>
      <c r="R69" s="209"/>
      <c r="S69" s="209"/>
      <c r="T69" s="209">
        <v>3</v>
      </c>
      <c r="U69" s="209"/>
      <c r="V69" s="209"/>
      <c r="X69" s="137"/>
      <c r="Y69" s="146"/>
      <c r="Z69" s="146"/>
      <c r="AA69" s="146"/>
    </row>
    <row r="70" spans="1:32" ht="12" customHeight="1" x14ac:dyDescent="0.4">
      <c r="A70" s="210">
        <v>30</v>
      </c>
      <c r="B70" s="211"/>
      <c r="C70" s="212" t="s">
        <v>237</v>
      </c>
      <c r="D70" s="213"/>
      <c r="E70" s="214">
        <v>21</v>
      </c>
      <c r="F70" s="214">
        <v>6</v>
      </c>
      <c r="G70" s="214">
        <v>7</v>
      </c>
      <c r="H70" s="214">
        <v>6</v>
      </c>
      <c r="I70" s="214">
        <v>0</v>
      </c>
      <c r="J70" s="214">
        <v>2</v>
      </c>
      <c r="K70" s="215">
        <v>685</v>
      </c>
      <c r="L70" s="215">
        <v>353</v>
      </c>
      <c r="M70" s="215">
        <v>332</v>
      </c>
      <c r="N70" s="215">
        <v>226</v>
      </c>
      <c r="O70" s="215">
        <v>121</v>
      </c>
      <c r="P70" s="215">
        <v>105</v>
      </c>
      <c r="Q70" s="215">
        <v>242</v>
      </c>
      <c r="R70" s="215">
        <v>128</v>
      </c>
      <c r="S70" s="215">
        <v>114</v>
      </c>
      <c r="T70" s="215">
        <v>217</v>
      </c>
      <c r="U70" s="215">
        <v>104</v>
      </c>
      <c r="V70" s="215">
        <v>113</v>
      </c>
      <c r="X70" s="137">
        <v>2030</v>
      </c>
      <c r="Y70" s="146" t="s">
        <v>1051</v>
      </c>
      <c r="Z70" s="146" t="s">
        <v>324</v>
      </c>
      <c r="AA70" s="146">
        <v>21</v>
      </c>
      <c r="AB70" s="195">
        <v>6</v>
      </c>
      <c r="AC70" s="195">
        <v>7</v>
      </c>
      <c r="AD70" s="195">
        <v>6</v>
      </c>
      <c r="AE70" s="195">
        <v>0</v>
      </c>
      <c r="AF70" s="195">
        <v>2</v>
      </c>
    </row>
    <row r="71" spans="1:32" ht="12" customHeight="1" x14ac:dyDescent="0.4">
      <c r="A71" s="203">
        <v>0</v>
      </c>
      <c r="B71" s="204"/>
      <c r="C71" s="205">
        <v>0</v>
      </c>
      <c r="D71" s="206"/>
      <c r="E71" s="207"/>
      <c r="F71" s="207"/>
      <c r="G71" s="207"/>
      <c r="H71" s="207"/>
      <c r="I71" s="208"/>
      <c r="J71" s="208"/>
      <c r="K71" s="209">
        <v>9</v>
      </c>
      <c r="L71" s="209"/>
      <c r="M71" s="209"/>
      <c r="N71" s="209">
        <v>4</v>
      </c>
      <c r="O71" s="209"/>
      <c r="P71" s="209"/>
      <c r="Q71" s="209">
        <v>2</v>
      </c>
      <c r="R71" s="209"/>
      <c r="S71" s="209"/>
      <c r="T71" s="209">
        <v>3</v>
      </c>
      <c r="U71" s="209"/>
      <c r="V71" s="209"/>
      <c r="X71" s="137"/>
      <c r="Y71" s="146"/>
      <c r="Z71" s="146"/>
      <c r="AA71" s="146"/>
    </row>
    <row r="72" spans="1:32" ht="12" customHeight="1" x14ac:dyDescent="0.4">
      <c r="A72" s="210">
        <v>31</v>
      </c>
      <c r="B72" s="211"/>
      <c r="C72" s="212" t="s">
        <v>288</v>
      </c>
      <c r="D72" s="213"/>
      <c r="E72" s="214">
        <v>14</v>
      </c>
      <c r="F72" s="214">
        <v>4</v>
      </c>
      <c r="G72" s="214">
        <v>4</v>
      </c>
      <c r="H72" s="214">
        <v>4</v>
      </c>
      <c r="I72" s="214">
        <v>0</v>
      </c>
      <c r="J72" s="214">
        <v>2</v>
      </c>
      <c r="K72" s="215">
        <v>413</v>
      </c>
      <c r="L72" s="215">
        <v>209</v>
      </c>
      <c r="M72" s="215">
        <v>204</v>
      </c>
      <c r="N72" s="215">
        <v>137</v>
      </c>
      <c r="O72" s="215">
        <v>75</v>
      </c>
      <c r="P72" s="215">
        <v>62</v>
      </c>
      <c r="Q72" s="215">
        <v>127</v>
      </c>
      <c r="R72" s="215">
        <v>65</v>
      </c>
      <c r="S72" s="215">
        <v>62</v>
      </c>
      <c r="T72" s="215">
        <v>149</v>
      </c>
      <c r="U72" s="215">
        <v>69</v>
      </c>
      <c r="V72" s="215">
        <v>80</v>
      </c>
      <c r="X72" s="137">
        <v>2031</v>
      </c>
      <c r="Y72" s="146" t="s">
        <v>1052</v>
      </c>
      <c r="Z72" s="146" t="s">
        <v>224</v>
      </c>
      <c r="AA72" s="146">
        <v>14</v>
      </c>
      <c r="AB72" s="195">
        <v>4</v>
      </c>
      <c r="AC72" s="195">
        <v>4</v>
      </c>
      <c r="AD72" s="195">
        <v>4</v>
      </c>
      <c r="AE72" s="195">
        <v>0</v>
      </c>
      <c r="AF72" s="195">
        <v>2</v>
      </c>
    </row>
    <row r="73" spans="1:32" ht="12" customHeight="1" x14ac:dyDescent="0.4">
      <c r="A73" s="203">
        <v>0</v>
      </c>
      <c r="B73" s="204"/>
      <c r="C73" s="205">
        <v>0</v>
      </c>
      <c r="D73" s="206"/>
      <c r="E73" s="207"/>
      <c r="F73" s="207"/>
      <c r="G73" s="207"/>
      <c r="H73" s="207"/>
      <c r="I73" s="208"/>
      <c r="J73" s="208"/>
      <c r="K73" s="209">
        <v>8</v>
      </c>
      <c r="L73" s="209"/>
      <c r="M73" s="209"/>
      <c r="N73" s="209">
        <v>3</v>
      </c>
      <c r="O73" s="209"/>
      <c r="P73" s="209"/>
      <c r="Q73" s="209">
        <v>3</v>
      </c>
      <c r="R73" s="209"/>
      <c r="S73" s="209"/>
      <c r="T73" s="209">
        <v>2</v>
      </c>
      <c r="U73" s="209"/>
      <c r="V73" s="209"/>
      <c r="X73" s="137"/>
      <c r="Y73" s="146"/>
      <c r="Z73" s="146"/>
      <c r="AA73" s="146"/>
    </row>
    <row r="74" spans="1:32" ht="12" customHeight="1" x14ac:dyDescent="0.4">
      <c r="A74" s="210">
        <v>32</v>
      </c>
      <c r="B74" s="211"/>
      <c r="C74" s="212" t="s">
        <v>202</v>
      </c>
      <c r="D74" s="213"/>
      <c r="E74" s="214">
        <v>24</v>
      </c>
      <c r="F74" s="214">
        <v>8</v>
      </c>
      <c r="G74" s="214">
        <v>7</v>
      </c>
      <c r="H74" s="214">
        <v>8</v>
      </c>
      <c r="I74" s="214">
        <v>0</v>
      </c>
      <c r="J74" s="214">
        <v>1</v>
      </c>
      <c r="K74" s="215">
        <v>860</v>
      </c>
      <c r="L74" s="215">
        <v>419</v>
      </c>
      <c r="M74" s="215">
        <v>441</v>
      </c>
      <c r="N74" s="215">
        <v>292</v>
      </c>
      <c r="O74" s="215">
        <v>137</v>
      </c>
      <c r="P74" s="215">
        <v>155</v>
      </c>
      <c r="Q74" s="215">
        <v>279</v>
      </c>
      <c r="R74" s="215">
        <v>144</v>
      </c>
      <c r="S74" s="215">
        <v>135</v>
      </c>
      <c r="T74" s="215">
        <v>289</v>
      </c>
      <c r="U74" s="215">
        <v>138</v>
      </c>
      <c r="V74" s="215">
        <v>151</v>
      </c>
      <c r="X74" s="137">
        <v>2032</v>
      </c>
      <c r="Y74" s="146" t="s">
        <v>1053</v>
      </c>
      <c r="Z74" s="146" t="s">
        <v>202</v>
      </c>
      <c r="AA74" s="146">
        <v>24</v>
      </c>
      <c r="AB74" s="195">
        <v>8</v>
      </c>
      <c r="AC74" s="195">
        <v>7</v>
      </c>
      <c r="AD74" s="195">
        <v>8</v>
      </c>
      <c r="AE74" s="195">
        <v>0</v>
      </c>
      <c r="AF74" s="195">
        <v>1</v>
      </c>
    </row>
    <row r="75" spans="1:32" ht="12" customHeight="1" x14ac:dyDescent="0.4">
      <c r="A75" s="203">
        <v>0</v>
      </c>
      <c r="B75" s="204"/>
      <c r="C75" s="205">
        <v>0</v>
      </c>
      <c r="D75" s="206"/>
      <c r="E75" s="207"/>
      <c r="F75" s="207"/>
      <c r="G75" s="207"/>
      <c r="H75" s="207"/>
      <c r="I75" s="208"/>
      <c r="J75" s="208"/>
      <c r="K75" s="209">
        <v>16</v>
      </c>
      <c r="L75" s="209"/>
      <c r="M75" s="209"/>
      <c r="N75" s="209">
        <v>4</v>
      </c>
      <c r="O75" s="209"/>
      <c r="P75" s="209"/>
      <c r="Q75" s="209">
        <v>6</v>
      </c>
      <c r="R75" s="209"/>
      <c r="S75" s="209"/>
      <c r="T75" s="209">
        <v>6</v>
      </c>
      <c r="U75" s="209"/>
      <c r="V75" s="209"/>
      <c r="X75" s="137"/>
      <c r="Y75" s="146"/>
      <c r="Z75" s="146"/>
      <c r="AA75" s="146"/>
    </row>
    <row r="76" spans="1:32" ht="12" customHeight="1" x14ac:dyDescent="0.4">
      <c r="A76" s="210">
        <v>33</v>
      </c>
      <c r="B76" s="211"/>
      <c r="C76" s="212" t="s">
        <v>207</v>
      </c>
      <c r="D76" s="213"/>
      <c r="E76" s="214">
        <v>28</v>
      </c>
      <c r="F76" s="214">
        <v>10</v>
      </c>
      <c r="G76" s="214">
        <v>8</v>
      </c>
      <c r="H76" s="214">
        <v>7</v>
      </c>
      <c r="I76" s="214">
        <v>0</v>
      </c>
      <c r="J76" s="214">
        <v>3</v>
      </c>
      <c r="K76" s="215">
        <v>892</v>
      </c>
      <c r="L76" s="215">
        <v>452</v>
      </c>
      <c r="M76" s="215">
        <v>440</v>
      </c>
      <c r="N76" s="215">
        <v>326</v>
      </c>
      <c r="O76" s="215">
        <v>168</v>
      </c>
      <c r="P76" s="215">
        <v>158</v>
      </c>
      <c r="Q76" s="215">
        <v>293</v>
      </c>
      <c r="R76" s="215">
        <v>150</v>
      </c>
      <c r="S76" s="215">
        <v>143</v>
      </c>
      <c r="T76" s="215">
        <v>273</v>
      </c>
      <c r="U76" s="215">
        <v>134</v>
      </c>
      <c r="V76" s="215">
        <v>139</v>
      </c>
      <c r="X76" s="137">
        <v>2033</v>
      </c>
      <c r="Y76" s="146" t="s">
        <v>1054</v>
      </c>
      <c r="Z76" s="146" t="s">
        <v>800</v>
      </c>
      <c r="AA76" s="146">
        <v>28</v>
      </c>
      <c r="AB76" s="195">
        <v>10</v>
      </c>
      <c r="AC76" s="195">
        <v>8</v>
      </c>
      <c r="AD76" s="195">
        <v>7</v>
      </c>
      <c r="AE76" s="195">
        <v>0</v>
      </c>
      <c r="AF76" s="195">
        <v>3</v>
      </c>
    </row>
    <row r="77" spans="1:32" ht="12" customHeight="1" x14ac:dyDescent="0.4">
      <c r="A77" s="203">
        <v>0</v>
      </c>
      <c r="B77" s="204"/>
      <c r="C77" s="205">
        <v>0</v>
      </c>
      <c r="D77" s="206"/>
      <c r="E77" s="207"/>
      <c r="F77" s="207"/>
      <c r="G77" s="207"/>
      <c r="H77" s="207"/>
      <c r="I77" s="208"/>
      <c r="J77" s="208"/>
      <c r="K77" s="209">
        <v>2</v>
      </c>
      <c r="L77" s="209"/>
      <c r="M77" s="209"/>
      <c r="N77" s="209">
        <v>0</v>
      </c>
      <c r="O77" s="209"/>
      <c r="P77" s="209"/>
      <c r="Q77" s="209">
        <v>1</v>
      </c>
      <c r="R77" s="209"/>
      <c r="S77" s="209"/>
      <c r="T77" s="209">
        <v>1</v>
      </c>
      <c r="U77" s="209"/>
      <c r="V77" s="209"/>
      <c r="X77" s="137"/>
      <c r="Y77" s="146"/>
      <c r="Z77" s="146"/>
      <c r="AA77" s="146"/>
    </row>
    <row r="78" spans="1:32" ht="12" customHeight="1" x14ac:dyDescent="0.4">
      <c r="A78" s="210">
        <v>34</v>
      </c>
      <c r="B78" s="211"/>
      <c r="C78" s="212" t="s">
        <v>339</v>
      </c>
      <c r="D78" s="213"/>
      <c r="E78" s="214">
        <v>4</v>
      </c>
      <c r="F78" s="214">
        <v>1</v>
      </c>
      <c r="G78" s="214">
        <v>1</v>
      </c>
      <c r="H78" s="214">
        <v>1</v>
      </c>
      <c r="I78" s="214">
        <v>0</v>
      </c>
      <c r="J78" s="214">
        <v>1</v>
      </c>
      <c r="K78" s="215">
        <v>45</v>
      </c>
      <c r="L78" s="215">
        <v>24</v>
      </c>
      <c r="M78" s="215">
        <v>21</v>
      </c>
      <c r="N78" s="215">
        <v>17</v>
      </c>
      <c r="O78" s="215">
        <v>8</v>
      </c>
      <c r="P78" s="215">
        <v>9</v>
      </c>
      <c r="Q78" s="215">
        <v>16</v>
      </c>
      <c r="R78" s="215">
        <v>10</v>
      </c>
      <c r="S78" s="215">
        <v>6</v>
      </c>
      <c r="T78" s="215">
        <v>12</v>
      </c>
      <c r="U78" s="215">
        <v>6</v>
      </c>
      <c r="V78" s="215">
        <v>6</v>
      </c>
      <c r="X78" s="137">
        <v>2034</v>
      </c>
      <c r="Y78" s="146" t="s">
        <v>1055</v>
      </c>
      <c r="Z78" s="146" t="s">
        <v>800</v>
      </c>
      <c r="AA78" s="146">
        <v>4</v>
      </c>
      <c r="AB78" s="195">
        <v>1</v>
      </c>
      <c r="AC78" s="195">
        <v>1</v>
      </c>
      <c r="AD78" s="195">
        <v>1</v>
      </c>
      <c r="AE78" s="195">
        <v>0</v>
      </c>
      <c r="AF78" s="195">
        <v>1</v>
      </c>
    </row>
    <row r="79" spans="1:32" ht="12" customHeight="1" x14ac:dyDescent="0.4">
      <c r="A79" s="203">
        <v>0</v>
      </c>
      <c r="B79" s="204"/>
      <c r="C79" s="205">
        <v>0</v>
      </c>
      <c r="D79" s="206"/>
      <c r="E79" s="207"/>
      <c r="F79" s="207"/>
      <c r="G79" s="207"/>
      <c r="H79" s="207"/>
      <c r="I79" s="208"/>
      <c r="J79" s="208"/>
      <c r="K79" s="209">
        <v>4</v>
      </c>
      <c r="L79" s="209"/>
      <c r="M79" s="209"/>
      <c r="N79" s="209">
        <v>0</v>
      </c>
      <c r="O79" s="209"/>
      <c r="P79" s="209"/>
      <c r="Q79" s="209">
        <v>3</v>
      </c>
      <c r="R79" s="209"/>
      <c r="S79" s="209"/>
      <c r="T79" s="209">
        <v>1</v>
      </c>
      <c r="U79" s="209"/>
      <c r="V79" s="209"/>
      <c r="X79" s="137"/>
      <c r="Y79" s="146"/>
      <c r="Z79" s="146"/>
      <c r="AA79" s="146"/>
    </row>
    <row r="80" spans="1:32" ht="12" customHeight="1" x14ac:dyDescent="0.4">
      <c r="A80" s="210">
        <v>35</v>
      </c>
      <c r="B80" s="211"/>
      <c r="C80" s="212" t="s">
        <v>187</v>
      </c>
      <c r="D80" s="213"/>
      <c r="E80" s="214">
        <v>22</v>
      </c>
      <c r="F80" s="214">
        <v>7</v>
      </c>
      <c r="G80" s="214">
        <v>7</v>
      </c>
      <c r="H80" s="214">
        <v>7</v>
      </c>
      <c r="I80" s="214">
        <v>0</v>
      </c>
      <c r="J80" s="214">
        <v>1</v>
      </c>
      <c r="K80" s="215">
        <v>758</v>
      </c>
      <c r="L80" s="215">
        <v>388</v>
      </c>
      <c r="M80" s="215">
        <v>370</v>
      </c>
      <c r="N80" s="215">
        <v>248</v>
      </c>
      <c r="O80" s="215">
        <v>136</v>
      </c>
      <c r="P80" s="215">
        <v>112</v>
      </c>
      <c r="Q80" s="215">
        <v>248</v>
      </c>
      <c r="R80" s="215">
        <v>118</v>
      </c>
      <c r="S80" s="215">
        <v>130</v>
      </c>
      <c r="T80" s="215">
        <v>262</v>
      </c>
      <c r="U80" s="215">
        <v>134</v>
      </c>
      <c r="V80" s="215">
        <v>128</v>
      </c>
      <c r="X80" s="137">
        <v>2035</v>
      </c>
      <c r="Y80" s="146" t="s">
        <v>1056</v>
      </c>
      <c r="Z80" s="146" t="s">
        <v>797</v>
      </c>
      <c r="AA80" s="146">
        <v>22</v>
      </c>
      <c r="AB80" s="195">
        <v>7</v>
      </c>
      <c r="AC80" s="195">
        <v>7</v>
      </c>
      <c r="AD80" s="195">
        <v>7</v>
      </c>
      <c r="AE80" s="195">
        <v>0</v>
      </c>
      <c r="AF80" s="195">
        <v>1</v>
      </c>
    </row>
    <row r="81" spans="1:32" ht="12" customHeight="1" x14ac:dyDescent="0.4">
      <c r="A81" s="203">
        <v>0</v>
      </c>
      <c r="B81" s="204"/>
      <c r="C81" s="205">
        <v>0</v>
      </c>
      <c r="D81" s="206"/>
      <c r="E81" s="207"/>
      <c r="F81" s="207"/>
      <c r="G81" s="207"/>
      <c r="H81" s="207"/>
      <c r="I81" s="208"/>
      <c r="J81" s="208"/>
      <c r="K81" s="209">
        <v>0</v>
      </c>
      <c r="L81" s="209"/>
      <c r="M81" s="209"/>
      <c r="N81" s="209">
        <v>0</v>
      </c>
      <c r="O81" s="209"/>
      <c r="P81" s="209"/>
      <c r="Q81" s="209">
        <v>0</v>
      </c>
      <c r="R81" s="209"/>
      <c r="S81" s="209"/>
      <c r="T81" s="209">
        <v>0</v>
      </c>
      <c r="U81" s="209"/>
      <c r="V81" s="209"/>
      <c r="X81" s="137"/>
      <c r="Y81" s="146"/>
      <c r="Z81" s="146"/>
      <c r="AA81" s="146"/>
    </row>
    <row r="82" spans="1:32" ht="12" customHeight="1" x14ac:dyDescent="0.4">
      <c r="A82" s="210">
        <v>36</v>
      </c>
      <c r="B82" s="211"/>
      <c r="C82" s="212" t="s">
        <v>341</v>
      </c>
      <c r="D82" s="213"/>
      <c r="E82" s="214">
        <v>3</v>
      </c>
      <c r="F82" s="214">
        <v>1</v>
      </c>
      <c r="G82" s="214">
        <v>1</v>
      </c>
      <c r="H82" s="214">
        <v>1</v>
      </c>
      <c r="I82" s="214">
        <v>0</v>
      </c>
      <c r="J82" s="214">
        <v>0</v>
      </c>
      <c r="K82" s="215">
        <v>9</v>
      </c>
      <c r="L82" s="215">
        <v>5</v>
      </c>
      <c r="M82" s="215">
        <v>4</v>
      </c>
      <c r="N82" s="215">
        <v>2</v>
      </c>
      <c r="O82" s="215">
        <v>2</v>
      </c>
      <c r="P82" s="215">
        <v>0</v>
      </c>
      <c r="Q82" s="215">
        <v>4</v>
      </c>
      <c r="R82" s="215">
        <v>2</v>
      </c>
      <c r="S82" s="215">
        <v>2</v>
      </c>
      <c r="T82" s="215">
        <v>3</v>
      </c>
      <c r="U82" s="215">
        <v>1</v>
      </c>
      <c r="V82" s="215">
        <v>2</v>
      </c>
      <c r="X82" s="137">
        <v>2036</v>
      </c>
      <c r="Y82" s="146" t="s">
        <v>1057</v>
      </c>
      <c r="Z82" s="146" t="s">
        <v>800</v>
      </c>
      <c r="AA82" s="146">
        <v>3</v>
      </c>
      <c r="AB82" s="195">
        <v>1</v>
      </c>
      <c r="AC82" s="195">
        <v>1</v>
      </c>
      <c r="AD82" s="195">
        <v>1</v>
      </c>
      <c r="AE82" s="195">
        <v>0</v>
      </c>
      <c r="AF82" s="195">
        <v>0</v>
      </c>
    </row>
    <row r="83" spans="1:32" ht="12" customHeight="1" x14ac:dyDescent="0.4">
      <c r="A83" s="203">
        <v>0</v>
      </c>
      <c r="B83" s="204"/>
      <c r="C83" s="205">
        <v>0</v>
      </c>
      <c r="D83" s="206"/>
      <c r="E83" s="207"/>
      <c r="F83" s="207"/>
      <c r="G83" s="207"/>
      <c r="H83" s="207"/>
      <c r="I83" s="208"/>
      <c r="J83" s="208"/>
      <c r="K83" s="209">
        <v>12</v>
      </c>
      <c r="L83" s="209"/>
      <c r="M83" s="209"/>
      <c r="N83" s="209">
        <v>6</v>
      </c>
      <c r="O83" s="209"/>
      <c r="P83" s="209"/>
      <c r="Q83" s="209">
        <v>4</v>
      </c>
      <c r="R83" s="209"/>
      <c r="S83" s="209"/>
      <c r="T83" s="209">
        <v>2</v>
      </c>
      <c r="U83" s="209"/>
      <c r="V83" s="209"/>
      <c r="X83" s="137"/>
      <c r="Y83" s="146"/>
      <c r="Z83" s="146"/>
      <c r="AA83" s="146"/>
    </row>
    <row r="84" spans="1:32" ht="12" customHeight="1" x14ac:dyDescent="0.4">
      <c r="A84" s="210">
        <v>37</v>
      </c>
      <c r="B84" s="211"/>
      <c r="C84" s="212" t="s">
        <v>313</v>
      </c>
      <c r="D84" s="213"/>
      <c r="E84" s="214">
        <v>14</v>
      </c>
      <c r="F84" s="214">
        <v>4</v>
      </c>
      <c r="G84" s="214">
        <v>4</v>
      </c>
      <c r="H84" s="214">
        <v>3</v>
      </c>
      <c r="I84" s="214">
        <v>0</v>
      </c>
      <c r="J84" s="214">
        <v>3</v>
      </c>
      <c r="K84" s="215">
        <v>372</v>
      </c>
      <c r="L84" s="215">
        <v>200</v>
      </c>
      <c r="M84" s="215">
        <v>172</v>
      </c>
      <c r="N84" s="215">
        <v>128</v>
      </c>
      <c r="O84" s="215">
        <v>68</v>
      </c>
      <c r="P84" s="215">
        <v>60</v>
      </c>
      <c r="Q84" s="215">
        <v>139</v>
      </c>
      <c r="R84" s="215">
        <v>73</v>
      </c>
      <c r="S84" s="215">
        <v>66</v>
      </c>
      <c r="T84" s="215">
        <v>105</v>
      </c>
      <c r="U84" s="215">
        <v>59</v>
      </c>
      <c r="V84" s="215">
        <v>46</v>
      </c>
      <c r="X84" s="137">
        <v>2037</v>
      </c>
      <c r="Y84" s="146" t="s">
        <v>1058</v>
      </c>
      <c r="Z84" s="146" t="s">
        <v>202</v>
      </c>
      <c r="AA84" s="146">
        <v>14</v>
      </c>
      <c r="AB84" s="195">
        <v>4</v>
      </c>
      <c r="AC84" s="195">
        <v>4</v>
      </c>
      <c r="AD84" s="195">
        <v>3</v>
      </c>
      <c r="AE84" s="195">
        <v>0</v>
      </c>
      <c r="AF84" s="195">
        <v>3</v>
      </c>
    </row>
    <row r="85" spans="1:32" ht="12" customHeight="1" x14ac:dyDescent="0.4">
      <c r="A85" s="203">
        <v>0</v>
      </c>
      <c r="B85" s="204"/>
      <c r="C85" s="205">
        <v>0</v>
      </c>
      <c r="D85" s="206"/>
      <c r="E85" s="207"/>
      <c r="F85" s="207"/>
      <c r="G85" s="207"/>
      <c r="H85" s="207"/>
      <c r="I85" s="208"/>
      <c r="J85" s="208"/>
      <c r="K85" s="209">
        <v>11</v>
      </c>
      <c r="L85" s="209"/>
      <c r="M85" s="209"/>
      <c r="N85" s="209">
        <v>5</v>
      </c>
      <c r="O85" s="209"/>
      <c r="P85" s="209"/>
      <c r="Q85" s="209">
        <v>4</v>
      </c>
      <c r="R85" s="209"/>
      <c r="S85" s="209"/>
      <c r="T85" s="209">
        <v>2</v>
      </c>
      <c r="U85" s="209"/>
      <c r="V85" s="209"/>
      <c r="X85" s="137"/>
      <c r="Y85" s="146"/>
      <c r="Z85" s="146"/>
      <c r="AA85" s="146"/>
    </row>
    <row r="86" spans="1:32" ht="12" customHeight="1" x14ac:dyDescent="0.4">
      <c r="A86" s="210">
        <v>38</v>
      </c>
      <c r="B86" s="211"/>
      <c r="C86" s="212" t="s">
        <v>222</v>
      </c>
      <c r="D86" s="213"/>
      <c r="E86" s="214">
        <v>14</v>
      </c>
      <c r="F86" s="214">
        <v>4</v>
      </c>
      <c r="G86" s="214">
        <v>4</v>
      </c>
      <c r="H86" s="214">
        <v>4</v>
      </c>
      <c r="I86" s="214">
        <v>0</v>
      </c>
      <c r="J86" s="214">
        <v>2</v>
      </c>
      <c r="K86" s="215">
        <v>436</v>
      </c>
      <c r="L86" s="215">
        <v>225</v>
      </c>
      <c r="M86" s="215">
        <v>211</v>
      </c>
      <c r="N86" s="215">
        <v>153</v>
      </c>
      <c r="O86" s="215">
        <v>90</v>
      </c>
      <c r="P86" s="215">
        <v>63</v>
      </c>
      <c r="Q86" s="215">
        <v>142</v>
      </c>
      <c r="R86" s="215">
        <v>68</v>
      </c>
      <c r="S86" s="215">
        <v>74</v>
      </c>
      <c r="T86" s="215">
        <v>141</v>
      </c>
      <c r="U86" s="215">
        <v>67</v>
      </c>
      <c r="V86" s="215">
        <v>74</v>
      </c>
      <c r="X86" s="137">
        <v>2038</v>
      </c>
      <c r="Y86" s="146" t="s">
        <v>1059</v>
      </c>
      <c r="Z86" s="146" t="s">
        <v>202</v>
      </c>
      <c r="AA86" s="146">
        <v>14</v>
      </c>
      <c r="AB86" s="195">
        <v>4</v>
      </c>
      <c r="AC86" s="195">
        <v>4</v>
      </c>
      <c r="AD86" s="195">
        <v>4</v>
      </c>
      <c r="AE86" s="195">
        <v>0</v>
      </c>
      <c r="AF86" s="195">
        <v>2</v>
      </c>
    </row>
    <row r="87" spans="1:32" s="228" customFormat="1" ht="12" customHeight="1" x14ac:dyDescent="0.4">
      <c r="A87" s="221">
        <v>0</v>
      </c>
      <c r="B87" s="222"/>
      <c r="C87" s="223">
        <v>0</v>
      </c>
      <c r="D87" s="224"/>
      <c r="E87" s="225"/>
      <c r="F87" s="225"/>
      <c r="G87" s="225"/>
      <c r="H87" s="225"/>
      <c r="I87" s="226"/>
      <c r="J87" s="226"/>
      <c r="K87" s="227">
        <v>0</v>
      </c>
      <c r="L87" s="227"/>
      <c r="M87" s="227"/>
      <c r="N87" s="227">
        <v>0</v>
      </c>
      <c r="O87" s="227"/>
      <c r="P87" s="227"/>
      <c r="Q87" s="227">
        <v>0</v>
      </c>
      <c r="R87" s="227"/>
      <c r="S87" s="227"/>
      <c r="T87" s="227">
        <v>0</v>
      </c>
      <c r="U87" s="227"/>
      <c r="V87" s="227"/>
      <c r="X87" s="229"/>
      <c r="Y87" s="230"/>
      <c r="Z87" s="230"/>
      <c r="AA87" s="230"/>
    </row>
    <row r="88" spans="1:32" s="228" customFormat="1" ht="12" customHeight="1" x14ac:dyDescent="0.4">
      <c r="A88" s="231">
        <v>39</v>
      </c>
      <c r="B88" s="232"/>
      <c r="C88" s="233" t="s">
        <v>342</v>
      </c>
      <c r="D88" s="234"/>
      <c r="E88" s="235">
        <v>1</v>
      </c>
      <c r="F88" s="235">
        <v>0</v>
      </c>
      <c r="G88" s="235">
        <v>0</v>
      </c>
      <c r="H88" s="235">
        <v>0</v>
      </c>
      <c r="I88" s="235">
        <v>1</v>
      </c>
      <c r="J88" s="235">
        <v>0</v>
      </c>
      <c r="K88" s="236">
        <v>3</v>
      </c>
      <c r="L88" s="236">
        <v>2</v>
      </c>
      <c r="M88" s="236">
        <v>1</v>
      </c>
      <c r="N88" s="236">
        <v>2</v>
      </c>
      <c r="O88" s="236">
        <v>1</v>
      </c>
      <c r="P88" s="236">
        <v>1</v>
      </c>
      <c r="Q88" s="236">
        <v>1</v>
      </c>
      <c r="R88" s="236">
        <v>1</v>
      </c>
      <c r="S88" s="235">
        <v>0</v>
      </c>
      <c r="T88" s="235">
        <v>0</v>
      </c>
      <c r="U88" s="235">
        <v>0</v>
      </c>
      <c r="V88" s="235">
        <v>0</v>
      </c>
      <c r="X88" s="229">
        <v>2039</v>
      </c>
      <c r="Y88" s="230" t="s">
        <v>1060</v>
      </c>
      <c r="Z88" s="230" t="s">
        <v>800</v>
      </c>
      <c r="AA88" s="230">
        <v>1</v>
      </c>
      <c r="AD88" s="228">
        <v>0</v>
      </c>
      <c r="AE88" s="228">
        <v>1</v>
      </c>
      <c r="AF88" s="228">
        <v>0</v>
      </c>
    </row>
    <row r="89" spans="1:32" ht="12" customHeight="1" x14ac:dyDescent="0.4">
      <c r="A89" s="203">
        <v>0</v>
      </c>
      <c r="B89" s="204"/>
      <c r="C89" s="205">
        <v>0</v>
      </c>
      <c r="D89" s="206"/>
      <c r="E89" s="207"/>
      <c r="F89" s="207"/>
      <c r="G89" s="207"/>
      <c r="H89" s="207"/>
      <c r="I89" s="208"/>
      <c r="J89" s="208"/>
      <c r="K89" s="209">
        <v>5</v>
      </c>
      <c r="L89" s="209"/>
      <c r="M89" s="209"/>
      <c r="N89" s="209">
        <v>3</v>
      </c>
      <c r="O89" s="209"/>
      <c r="P89" s="209"/>
      <c r="Q89" s="209">
        <v>1</v>
      </c>
      <c r="R89" s="209"/>
      <c r="S89" s="209"/>
      <c r="T89" s="209">
        <v>1</v>
      </c>
      <c r="U89" s="209"/>
      <c r="V89" s="209"/>
      <c r="X89" s="137"/>
      <c r="Y89" s="146"/>
      <c r="Z89" s="146"/>
      <c r="AA89" s="146"/>
    </row>
    <row r="90" spans="1:32" ht="12" customHeight="1" x14ac:dyDescent="0.4">
      <c r="A90" s="210">
        <v>40</v>
      </c>
      <c r="B90" s="211"/>
      <c r="C90" s="212" t="s">
        <v>331</v>
      </c>
      <c r="D90" s="213"/>
      <c r="E90" s="214">
        <v>9</v>
      </c>
      <c r="F90" s="214">
        <v>3</v>
      </c>
      <c r="G90" s="214">
        <v>3</v>
      </c>
      <c r="H90" s="214">
        <v>2</v>
      </c>
      <c r="I90" s="214">
        <v>0</v>
      </c>
      <c r="J90" s="214">
        <v>1</v>
      </c>
      <c r="K90" s="215">
        <v>238</v>
      </c>
      <c r="L90" s="215">
        <v>126</v>
      </c>
      <c r="M90" s="215">
        <v>112</v>
      </c>
      <c r="N90" s="215">
        <v>88</v>
      </c>
      <c r="O90" s="215">
        <v>45</v>
      </c>
      <c r="P90" s="215">
        <v>43</v>
      </c>
      <c r="Q90" s="215">
        <v>82</v>
      </c>
      <c r="R90" s="215">
        <v>49</v>
      </c>
      <c r="S90" s="215">
        <v>33</v>
      </c>
      <c r="T90" s="215">
        <v>68</v>
      </c>
      <c r="U90" s="215">
        <v>32</v>
      </c>
      <c r="V90" s="215">
        <v>36</v>
      </c>
      <c r="X90" s="137">
        <v>2040</v>
      </c>
      <c r="Y90" s="146" t="s">
        <v>1061</v>
      </c>
      <c r="Z90" s="146" t="s">
        <v>795</v>
      </c>
      <c r="AA90" s="146">
        <v>9</v>
      </c>
      <c r="AB90" s="195">
        <v>3</v>
      </c>
      <c r="AC90" s="195">
        <v>3</v>
      </c>
      <c r="AD90" s="195">
        <v>2</v>
      </c>
      <c r="AE90" s="195">
        <v>0</v>
      </c>
      <c r="AF90" s="195">
        <v>1</v>
      </c>
    </row>
    <row r="91" spans="1:32" ht="12" customHeight="1" x14ac:dyDescent="0.4">
      <c r="A91" s="203">
        <v>0</v>
      </c>
      <c r="B91" s="204"/>
      <c r="C91" s="205">
        <v>0</v>
      </c>
      <c r="D91" s="206"/>
      <c r="E91" s="207"/>
      <c r="F91" s="207"/>
      <c r="G91" s="207"/>
      <c r="H91" s="207"/>
      <c r="I91" s="208"/>
      <c r="J91" s="208"/>
      <c r="K91" s="209">
        <v>25</v>
      </c>
      <c r="L91" s="209"/>
      <c r="M91" s="209"/>
      <c r="N91" s="209">
        <v>8</v>
      </c>
      <c r="O91" s="209"/>
      <c r="P91" s="209"/>
      <c r="Q91" s="209">
        <v>7</v>
      </c>
      <c r="R91" s="209"/>
      <c r="S91" s="209"/>
      <c r="T91" s="209">
        <v>10</v>
      </c>
      <c r="U91" s="209"/>
      <c r="V91" s="209"/>
      <c r="X91" s="137"/>
      <c r="Y91" s="146"/>
      <c r="Z91" s="146"/>
      <c r="AA91" s="146"/>
    </row>
    <row r="92" spans="1:32" ht="12" customHeight="1" x14ac:dyDescent="0.4">
      <c r="A92" s="210">
        <v>41</v>
      </c>
      <c r="B92" s="211"/>
      <c r="C92" s="212" t="s">
        <v>234</v>
      </c>
      <c r="D92" s="213"/>
      <c r="E92" s="214">
        <v>24</v>
      </c>
      <c r="F92" s="214">
        <v>6</v>
      </c>
      <c r="G92" s="214">
        <v>7</v>
      </c>
      <c r="H92" s="214">
        <v>7</v>
      </c>
      <c r="I92" s="214">
        <v>0</v>
      </c>
      <c r="J92" s="214">
        <v>4</v>
      </c>
      <c r="K92" s="215">
        <v>755</v>
      </c>
      <c r="L92" s="215">
        <v>398</v>
      </c>
      <c r="M92" s="215">
        <v>357</v>
      </c>
      <c r="N92" s="215">
        <v>235</v>
      </c>
      <c r="O92" s="215">
        <v>116</v>
      </c>
      <c r="P92" s="215">
        <v>119</v>
      </c>
      <c r="Q92" s="215">
        <v>257</v>
      </c>
      <c r="R92" s="215">
        <v>132</v>
      </c>
      <c r="S92" s="215">
        <v>125</v>
      </c>
      <c r="T92" s="215">
        <v>263</v>
      </c>
      <c r="U92" s="215">
        <v>150</v>
      </c>
      <c r="V92" s="215">
        <v>113</v>
      </c>
      <c r="X92" s="137">
        <v>2041</v>
      </c>
      <c r="Y92" s="146" t="s">
        <v>1062</v>
      </c>
      <c r="Z92" s="146" t="s">
        <v>795</v>
      </c>
      <c r="AA92" s="146">
        <v>24</v>
      </c>
      <c r="AB92" s="195">
        <v>6</v>
      </c>
      <c r="AC92" s="195">
        <v>7</v>
      </c>
      <c r="AD92" s="195">
        <v>7</v>
      </c>
      <c r="AE92" s="195">
        <v>0</v>
      </c>
      <c r="AF92" s="195">
        <v>4</v>
      </c>
    </row>
    <row r="93" spans="1:32" ht="12" customHeight="1" x14ac:dyDescent="0.4">
      <c r="A93" s="203">
        <v>0</v>
      </c>
      <c r="B93" s="204"/>
      <c r="C93" s="205">
        <v>0</v>
      </c>
      <c r="D93" s="206"/>
      <c r="E93" s="207"/>
      <c r="F93" s="207"/>
      <c r="G93" s="207"/>
      <c r="H93" s="207"/>
      <c r="I93" s="208"/>
      <c r="J93" s="208"/>
      <c r="K93" s="209">
        <v>12</v>
      </c>
      <c r="L93" s="209"/>
      <c r="M93" s="209"/>
      <c r="N93" s="209">
        <v>2</v>
      </c>
      <c r="O93" s="209"/>
      <c r="P93" s="209"/>
      <c r="Q93" s="209">
        <v>5</v>
      </c>
      <c r="R93" s="209"/>
      <c r="S93" s="209"/>
      <c r="T93" s="209">
        <v>5</v>
      </c>
      <c r="U93" s="209"/>
      <c r="V93" s="209"/>
      <c r="X93" s="137"/>
      <c r="Y93" s="146"/>
      <c r="Z93" s="146"/>
      <c r="AA93" s="146"/>
    </row>
    <row r="94" spans="1:32" ht="12" customHeight="1" x14ac:dyDescent="0.4">
      <c r="A94" s="210">
        <v>42</v>
      </c>
      <c r="B94" s="211"/>
      <c r="C94" s="212" t="s">
        <v>292</v>
      </c>
      <c r="D94" s="213"/>
      <c r="E94" s="214">
        <v>11</v>
      </c>
      <c r="F94" s="214">
        <v>3</v>
      </c>
      <c r="G94" s="214">
        <v>3</v>
      </c>
      <c r="H94" s="214">
        <v>3</v>
      </c>
      <c r="I94" s="214">
        <v>0</v>
      </c>
      <c r="J94" s="214">
        <v>2</v>
      </c>
      <c r="K94" s="215">
        <v>331</v>
      </c>
      <c r="L94" s="215">
        <v>182</v>
      </c>
      <c r="M94" s="215">
        <v>149</v>
      </c>
      <c r="N94" s="215">
        <v>108</v>
      </c>
      <c r="O94" s="215">
        <v>58</v>
      </c>
      <c r="P94" s="215">
        <v>50</v>
      </c>
      <c r="Q94" s="215">
        <v>108</v>
      </c>
      <c r="R94" s="215">
        <v>59</v>
      </c>
      <c r="S94" s="215">
        <v>49</v>
      </c>
      <c r="T94" s="215">
        <v>115</v>
      </c>
      <c r="U94" s="215">
        <v>65</v>
      </c>
      <c r="V94" s="215">
        <v>50</v>
      </c>
      <c r="X94" s="137">
        <v>2042</v>
      </c>
      <c r="Y94" s="146" t="s">
        <v>1063</v>
      </c>
      <c r="Z94" s="146" t="s">
        <v>798</v>
      </c>
      <c r="AA94" s="146">
        <v>11</v>
      </c>
      <c r="AB94" s="195">
        <v>3</v>
      </c>
      <c r="AC94" s="195">
        <v>3</v>
      </c>
      <c r="AD94" s="195">
        <v>3</v>
      </c>
      <c r="AE94" s="195">
        <v>0</v>
      </c>
      <c r="AF94" s="195">
        <v>2</v>
      </c>
    </row>
    <row r="95" spans="1:32" ht="12" customHeight="1" x14ac:dyDescent="0.4">
      <c r="A95" s="203">
        <v>0</v>
      </c>
      <c r="B95" s="204"/>
      <c r="C95" s="205">
        <v>0</v>
      </c>
      <c r="D95" s="206"/>
      <c r="E95" s="207"/>
      <c r="F95" s="207"/>
      <c r="G95" s="207"/>
      <c r="H95" s="207"/>
      <c r="I95" s="208"/>
      <c r="J95" s="208"/>
      <c r="K95" s="209">
        <v>7</v>
      </c>
      <c r="L95" s="209"/>
      <c r="M95" s="209"/>
      <c r="N95" s="209">
        <v>2</v>
      </c>
      <c r="O95" s="209"/>
      <c r="P95" s="209"/>
      <c r="Q95" s="209">
        <v>2</v>
      </c>
      <c r="R95" s="209"/>
      <c r="S95" s="209"/>
      <c r="T95" s="209">
        <v>3</v>
      </c>
      <c r="U95" s="209"/>
      <c r="V95" s="209"/>
      <c r="X95" s="137"/>
      <c r="Y95" s="146"/>
      <c r="Z95" s="146"/>
      <c r="AA95" s="146"/>
    </row>
    <row r="96" spans="1:32" ht="12" customHeight="1" x14ac:dyDescent="0.4">
      <c r="A96" s="210">
        <v>43</v>
      </c>
      <c r="B96" s="211"/>
      <c r="C96" s="212" t="s">
        <v>214</v>
      </c>
      <c r="D96" s="213"/>
      <c r="E96" s="214">
        <v>18</v>
      </c>
      <c r="F96" s="214">
        <v>6</v>
      </c>
      <c r="G96" s="214">
        <v>6</v>
      </c>
      <c r="H96" s="214">
        <v>5</v>
      </c>
      <c r="I96" s="214">
        <v>0</v>
      </c>
      <c r="J96" s="214">
        <v>1</v>
      </c>
      <c r="K96" s="215">
        <v>605</v>
      </c>
      <c r="L96" s="215">
        <v>317</v>
      </c>
      <c r="M96" s="215">
        <v>288</v>
      </c>
      <c r="N96" s="215">
        <v>205</v>
      </c>
      <c r="O96" s="215">
        <v>94</v>
      </c>
      <c r="P96" s="215">
        <v>111</v>
      </c>
      <c r="Q96" s="215">
        <v>222</v>
      </c>
      <c r="R96" s="215">
        <v>119</v>
      </c>
      <c r="S96" s="215">
        <v>103</v>
      </c>
      <c r="T96" s="215">
        <v>178</v>
      </c>
      <c r="U96" s="215">
        <v>104</v>
      </c>
      <c r="V96" s="215">
        <v>74</v>
      </c>
      <c r="X96" s="137">
        <v>2043</v>
      </c>
      <c r="Y96" s="146" t="s">
        <v>1064</v>
      </c>
      <c r="Z96" s="146" t="s">
        <v>324</v>
      </c>
      <c r="AA96" s="146">
        <v>18</v>
      </c>
      <c r="AB96" s="195">
        <v>6</v>
      </c>
      <c r="AC96" s="195">
        <v>6</v>
      </c>
      <c r="AD96" s="195">
        <v>5</v>
      </c>
      <c r="AE96" s="195">
        <v>0</v>
      </c>
      <c r="AF96" s="195">
        <v>1</v>
      </c>
    </row>
    <row r="97" spans="1:32" ht="12" customHeight="1" x14ac:dyDescent="0.4">
      <c r="A97" s="203">
        <v>0</v>
      </c>
      <c r="B97" s="204"/>
      <c r="C97" s="205">
        <v>0</v>
      </c>
      <c r="D97" s="206"/>
      <c r="E97" s="207"/>
      <c r="F97" s="207"/>
      <c r="G97" s="207"/>
      <c r="H97" s="207"/>
      <c r="I97" s="208"/>
      <c r="J97" s="208"/>
      <c r="K97" s="209">
        <v>14</v>
      </c>
      <c r="L97" s="209"/>
      <c r="M97" s="209"/>
      <c r="N97" s="209">
        <v>6</v>
      </c>
      <c r="O97" s="209"/>
      <c r="P97" s="209"/>
      <c r="Q97" s="209">
        <v>3</v>
      </c>
      <c r="R97" s="209"/>
      <c r="S97" s="209"/>
      <c r="T97" s="209">
        <v>5</v>
      </c>
      <c r="U97" s="209"/>
      <c r="V97" s="209"/>
      <c r="X97" s="137"/>
      <c r="Y97" s="146"/>
      <c r="Z97" s="146"/>
      <c r="AA97" s="146"/>
    </row>
    <row r="98" spans="1:32" ht="12" customHeight="1" x14ac:dyDescent="0.4">
      <c r="A98" s="210">
        <v>44</v>
      </c>
      <c r="B98" s="211"/>
      <c r="C98" s="212" t="s">
        <v>296</v>
      </c>
      <c r="D98" s="213"/>
      <c r="E98" s="214">
        <v>17</v>
      </c>
      <c r="F98" s="214">
        <v>6</v>
      </c>
      <c r="G98" s="214">
        <v>4</v>
      </c>
      <c r="H98" s="214">
        <v>5</v>
      </c>
      <c r="I98" s="214">
        <v>0</v>
      </c>
      <c r="J98" s="214">
        <v>2</v>
      </c>
      <c r="K98" s="215">
        <v>556</v>
      </c>
      <c r="L98" s="215">
        <v>279</v>
      </c>
      <c r="M98" s="215">
        <v>277</v>
      </c>
      <c r="N98" s="215">
        <v>209</v>
      </c>
      <c r="O98" s="215">
        <v>110</v>
      </c>
      <c r="P98" s="215">
        <v>99</v>
      </c>
      <c r="Q98" s="215">
        <v>162</v>
      </c>
      <c r="R98" s="215">
        <v>78</v>
      </c>
      <c r="S98" s="215">
        <v>84</v>
      </c>
      <c r="T98" s="215">
        <v>185</v>
      </c>
      <c r="U98" s="215">
        <v>91</v>
      </c>
      <c r="V98" s="215">
        <v>94</v>
      </c>
      <c r="X98" s="137">
        <v>2044</v>
      </c>
      <c r="Y98" s="146" t="s">
        <v>1065</v>
      </c>
      <c r="Z98" s="146" t="s">
        <v>224</v>
      </c>
      <c r="AA98" s="146">
        <v>17</v>
      </c>
      <c r="AB98" s="195">
        <v>6</v>
      </c>
      <c r="AC98" s="195">
        <v>4</v>
      </c>
      <c r="AD98" s="195">
        <v>5</v>
      </c>
      <c r="AE98" s="195">
        <v>0</v>
      </c>
      <c r="AF98" s="195">
        <v>2</v>
      </c>
    </row>
    <row r="99" spans="1:32" ht="12" customHeight="1" x14ac:dyDescent="0.4">
      <c r="A99" s="203">
        <v>0</v>
      </c>
      <c r="B99" s="204"/>
      <c r="C99" s="205">
        <v>0</v>
      </c>
      <c r="D99" s="206"/>
      <c r="E99" s="207"/>
      <c r="F99" s="207"/>
      <c r="G99" s="207"/>
      <c r="H99" s="207"/>
      <c r="I99" s="208"/>
      <c r="J99" s="208"/>
      <c r="K99" s="209">
        <v>29</v>
      </c>
      <c r="L99" s="209"/>
      <c r="M99" s="209"/>
      <c r="N99" s="209">
        <v>10</v>
      </c>
      <c r="O99" s="209"/>
      <c r="P99" s="209"/>
      <c r="Q99" s="209">
        <v>8</v>
      </c>
      <c r="R99" s="209"/>
      <c r="S99" s="209"/>
      <c r="T99" s="209">
        <v>11</v>
      </c>
      <c r="U99" s="209"/>
      <c r="V99" s="209"/>
      <c r="X99" s="137"/>
      <c r="Y99" s="146"/>
      <c r="Z99" s="146"/>
      <c r="AA99" s="146"/>
    </row>
    <row r="100" spans="1:32" ht="12" customHeight="1" x14ac:dyDescent="0.4">
      <c r="A100" s="210">
        <v>45</v>
      </c>
      <c r="B100" s="211"/>
      <c r="C100" s="212" t="s">
        <v>194</v>
      </c>
      <c r="D100" s="213"/>
      <c r="E100" s="214">
        <v>21</v>
      </c>
      <c r="F100" s="214">
        <v>6</v>
      </c>
      <c r="G100" s="214">
        <v>5</v>
      </c>
      <c r="H100" s="214">
        <v>5</v>
      </c>
      <c r="I100" s="214">
        <v>0</v>
      </c>
      <c r="J100" s="214">
        <v>5</v>
      </c>
      <c r="K100" s="215">
        <v>580</v>
      </c>
      <c r="L100" s="215">
        <v>318</v>
      </c>
      <c r="M100" s="215">
        <v>262</v>
      </c>
      <c r="N100" s="215">
        <v>203</v>
      </c>
      <c r="O100" s="215">
        <v>108</v>
      </c>
      <c r="P100" s="215">
        <v>95</v>
      </c>
      <c r="Q100" s="215">
        <v>177</v>
      </c>
      <c r="R100" s="215">
        <v>101</v>
      </c>
      <c r="S100" s="215">
        <v>76</v>
      </c>
      <c r="T100" s="215">
        <v>200</v>
      </c>
      <c r="U100" s="215">
        <v>109</v>
      </c>
      <c r="V100" s="215">
        <v>91</v>
      </c>
      <c r="X100" s="137">
        <v>2045</v>
      </c>
      <c r="Y100" s="146" t="s">
        <v>1066</v>
      </c>
      <c r="Z100" s="146" t="s">
        <v>800</v>
      </c>
      <c r="AA100" s="146">
        <v>21</v>
      </c>
      <c r="AB100" s="195">
        <v>6</v>
      </c>
      <c r="AC100" s="195">
        <v>5</v>
      </c>
      <c r="AD100" s="195">
        <v>5</v>
      </c>
      <c r="AE100" s="195">
        <v>0</v>
      </c>
      <c r="AF100" s="195">
        <v>5</v>
      </c>
    </row>
    <row r="101" spans="1:32" ht="12" customHeight="1" x14ac:dyDescent="0.4">
      <c r="A101" s="203">
        <v>0</v>
      </c>
      <c r="B101" s="204"/>
      <c r="C101" s="205">
        <v>0</v>
      </c>
      <c r="D101" s="206"/>
      <c r="E101" s="207"/>
      <c r="F101" s="207"/>
      <c r="G101" s="207"/>
      <c r="H101" s="207"/>
      <c r="I101" s="208"/>
      <c r="J101" s="208"/>
      <c r="K101" s="209">
        <v>17</v>
      </c>
      <c r="L101" s="209"/>
      <c r="M101" s="209"/>
      <c r="N101" s="209">
        <v>4</v>
      </c>
      <c r="O101" s="209"/>
      <c r="P101" s="209"/>
      <c r="Q101" s="209">
        <v>8</v>
      </c>
      <c r="R101" s="209"/>
      <c r="S101" s="209"/>
      <c r="T101" s="209">
        <v>5</v>
      </c>
      <c r="U101" s="209"/>
      <c r="V101" s="209"/>
      <c r="X101" s="137"/>
      <c r="Y101" s="146"/>
      <c r="Z101" s="146"/>
      <c r="AA101" s="146"/>
    </row>
    <row r="102" spans="1:32" ht="12" customHeight="1" x14ac:dyDescent="0.4">
      <c r="A102" s="210">
        <v>46</v>
      </c>
      <c r="B102" s="211"/>
      <c r="C102" s="212" t="s">
        <v>324</v>
      </c>
      <c r="D102" s="213"/>
      <c r="E102" s="214">
        <v>12</v>
      </c>
      <c r="F102" s="214">
        <v>3</v>
      </c>
      <c r="G102" s="214">
        <v>3</v>
      </c>
      <c r="H102" s="214">
        <v>3</v>
      </c>
      <c r="I102" s="214">
        <v>0</v>
      </c>
      <c r="J102" s="214">
        <v>3</v>
      </c>
      <c r="K102" s="215">
        <v>311</v>
      </c>
      <c r="L102" s="215">
        <v>166</v>
      </c>
      <c r="M102" s="215">
        <v>145</v>
      </c>
      <c r="N102" s="215">
        <v>106</v>
      </c>
      <c r="O102" s="215">
        <v>53</v>
      </c>
      <c r="P102" s="215">
        <v>53</v>
      </c>
      <c r="Q102" s="215">
        <v>102</v>
      </c>
      <c r="R102" s="215">
        <v>55</v>
      </c>
      <c r="S102" s="215">
        <v>47</v>
      </c>
      <c r="T102" s="215">
        <v>103</v>
      </c>
      <c r="U102" s="215">
        <v>58</v>
      </c>
      <c r="V102" s="215">
        <v>45</v>
      </c>
      <c r="X102" s="137">
        <v>2046</v>
      </c>
      <c r="Y102" s="146" t="s">
        <v>1067</v>
      </c>
      <c r="Z102" s="146" t="s">
        <v>324</v>
      </c>
      <c r="AA102" s="146">
        <v>12</v>
      </c>
      <c r="AB102" s="195">
        <v>3</v>
      </c>
      <c r="AC102" s="195">
        <v>3</v>
      </c>
      <c r="AD102" s="195">
        <v>3</v>
      </c>
      <c r="AE102" s="195">
        <v>0</v>
      </c>
      <c r="AF102" s="195">
        <v>3</v>
      </c>
    </row>
    <row r="103" spans="1:32" ht="12" customHeight="1" x14ac:dyDescent="0.4">
      <c r="A103" s="203">
        <v>0</v>
      </c>
      <c r="B103" s="204"/>
      <c r="C103" s="205" t="s">
        <v>442</v>
      </c>
      <c r="D103" s="206"/>
      <c r="E103" s="207"/>
      <c r="F103" s="207"/>
      <c r="G103" s="207"/>
      <c r="H103" s="207"/>
      <c r="I103" s="208"/>
      <c r="J103" s="208"/>
      <c r="K103" s="209">
        <v>15</v>
      </c>
      <c r="L103" s="209"/>
      <c r="M103" s="209"/>
      <c r="N103" s="209">
        <v>8</v>
      </c>
      <c r="O103" s="209"/>
      <c r="P103" s="209"/>
      <c r="Q103" s="209">
        <v>6</v>
      </c>
      <c r="R103" s="209"/>
      <c r="S103" s="209"/>
      <c r="T103" s="209">
        <v>1</v>
      </c>
      <c r="U103" s="209"/>
      <c r="V103" s="209"/>
      <c r="X103" s="137"/>
      <c r="Y103" s="146"/>
      <c r="Z103" s="146"/>
      <c r="AA103" s="146"/>
    </row>
    <row r="104" spans="1:32" ht="12" customHeight="1" x14ac:dyDescent="0.4">
      <c r="A104" s="210">
        <v>47</v>
      </c>
      <c r="B104" s="211"/>
      <c r="C104" s="212" t="s">
        <v>797</v>
      </c>
      <c r="D104" s="213"/>
      <c r="E104" s="214">
        <v>17</v>
      </c>
      <c r="F104" s="214">
        <v>5</v>
      </c>
      <c r="G104" s="214">
        <v>5</v>
      </c>
      <c r="H104" s="214">
        <v>5</v>
      </c>
      <c r="I104" s="214">
        <v>0</v>
      </c>
      <c r="J104" s="214">
        <v>2</v>
      </c>
      <c r="K104" s="215">
        <v>563</v>
      </c>
      <c r="L104" s="215">
        <v>315</v>
      </c>
      <c r="M104" s="215">
        <v>248</v>
      </c>
      <c r="N104" s="215">
        <v>204</v>
      </c>
      <c r="O104" s="215">
        <v>114</v>
      </c>
      <c r="P104" s="215">
        <v>90</v>
      </c>
      <c r="Q104" s="215">
        <v>188</v>
      </c>
      <c r="R104" s="215">
        <v>104</v>
      </c>
      <c r="S104" s="215">
        <v>84</v>
      </c>
      <c r="T104" s="215">
        <v>171</v>
      </c>
      <c r="U104" s="215">
        <v>97</v>
      </c>
      <c r="V104" s="215">
        <v>74</v>
      </c>
      <c r="X104" s="137">
        <v>2047</v>
      </c>
      <c r="Y104" s="146" t="s">
        <v>1068</v>
      </c>
      <c r="Z104" s="146" t="s">
        <v>795</v>
      </c>
      <c r="AA104" s="146">
        <v>17</v>
      </c>
      <c r="AB104" s="195">
        <v>5</v>
      </c>
      <c r="AC104" s="195">
        <v>5</v>
      </c>
      <c r="AD104" s="195">
        <v>5</v>
      </c>
      <c r="AE104" s="195">
        <v>0</v>
      </c>
      <c r="AF104" s="195">
        <v>2</v>
      </c>
    </row>
    <row r="105" spans="1:32" ht="12" customHeight="1" x14ac:dyDescent="0.4">
      <c r="A105" s="203">
        <v>0</v>
      </c>
      <c r="B105" s="204"/>
      <c r="C105" s="205">
        <v>0</v>
      </c>
      <c r="D105" s="206"/>
      <c r="E105" s="207"/>
      <c r="F105" s="207"/>
      <c r="G105" s="207"/>
      <c r="H105" s="207"/>
      <c r="I105" s="208"/>
      <c r="J105" s="208"/>
      <c r="K105" s="209">
        <v>6</v>
      </c>
      <c r="L105" s="209"/>
      <c r="M105" s="209"/>
      <c r="N105" s="209">
        <v>0</v>
      </c>
      <c r="O105" s="209"/>
      <c r="P105" s="209"/>
      <c r="Q105" s="209">
        <v>3</v>
      </c>
      <c r="R105" s="209"/>
      <c r="S105" s="209"/>
      <c r="T105" s="209">
        <v>3</v>
      </c>
      <c r="U105" s="209"/>
      <c r="V105" s="209"/>
      <c r="X105" s="137"/>
      <c r="Y105" s="146"/>
      <c r="Z105" s="146"/>
      <c r="AA105" s="146"/>
    </row>
    <row r="106" spans="1:32" ht="12" customHeight="1" x14ac:dyDescent="0.4">
      <c r="A106" s="210">
        <v>48</v>
      </c>
      <c r="B106" s="211"/>
      <c r="C106" s="212" t="s">
        <v>241</v>
      </c>
      <c r="D106" s="213"/>
      <c r="E106" s="214">
        <v>20</v>
      </c>
      <c r="F106" s="214">
        <v>6</v>
      </c>
      <c r="G106" s="214">
        <v>7</v>
      </c>
      <c r="H106" s="214">
        <v>6</v>
      </c>
      <c r="I106" s="214">
        <v>0</v>
      </c>
      <c r="J106" s="214">
        <v>1</v>
      </c>
      <c r="K106" s="215">
        <v>694</v>
      </c>
      <c r="L106" s="215">
        <v>352</v>
      </c>
      <c r="M106" s="215">
        <v>342</v>
      </c>
      <c r="N106" s="215">
        <v>209</v>
      </c>
      <c r="O106" s="215">
        <v>113</v>
      </c>
      <c r="P106" s="215">
        <v>96</v>
      </c>
      <c r="Q106" s="215">
        <v>248</v>
      </c>
      <c r="R106" s="215">
        <v>124</v>
      </c>
      <c r="S106" s="215">
        <v>124</v>
      </c>
      <c r="T106" s="215">
        <v>237</v>
      </c>
      <c r="U106" s="215">
        <v>115</v>
      </c>
      <c r="V106" s="215">
        <v>122</v>
      </c>
      <c r="X106" s="137">
        <v>2048</v>
      </c>
      <c r="Y106" s="146" t="s">
        <v>1069</v>
      </c>
      <c r="Z106" s="146" t="s">
        <v>324</v>
      </c>
      <c r="AA106" s="146">
        <v>20</v>
      </c>
      <c r="AB106" s="195">
        <v>6</v>
      </c>
      <c r="AC106" s="195">
        <v>7</v>
      </c>
      <c r="AD106" s="195">
        <v>6</v>
      </c>
      <c r="AE106" s="195">
        <v>0</v>
      </c>
      <c r="AF106" s="195">
        <v>1</v>
      </c>
    </row>
    <row r="107" spans="1:32" ht="12" customHeight="1" x14ac:dyDescent="0.4">
      <c r="A107" s="203">
        <v>0</v>
      </c>
      <c r="B107" s="204"/>
      <c r="C107" s="205">
        <v>0</v>
      </c>
      <c r="D107" s="206"/>
      <c r="E107" s="207"/>
      <c r="F107" s="207"/>
      <c r="G107" s="207"/>
      <c r="H107" s="207"/>
      <c r="I107" s="208"/>
      <c r="J107" s="208"/>
      <c r="K107" s="209">
        <v>14</v>
      </c>
      <c r="L107" s="209"/>
      <c r="M107" s="209"/>
      <c r="N107" s="209">
        <v>4</v>
      </c>
      <c r="O107" s="209"/>
      <c r="P107" s="209"/>
      <c r="Q107" s="209">
        <v>5</v>
      </c>
      <c r="R107" s="209"/>
      <c r="S107" s="209"/>
      <c r="T107" s="209">
        <v>5</v>
      </c>
      <c r="U107" s="209"/>
      <c r="V107" s="209"/>
      <c r="X107" s="137"/>
      <c r="Y107" s="146"/>
      <c r="Z107" s="146"/>
      <c r="AA107" s="146"/>
    </row>
    <row r="108" spans="1:32" ht="12" customHeight="1" x14ac:dyDescent="0.4">
      <c r="A108" s="210">
        <v>49</v>
      </c>
      <c r="B108" s="211"/>
      <c r="C108" s="212" t="s">
        <v>221</v>
      </c>
      <c r="D108" s="213"/>
      <c r="E108" s="214">
        <v>20</v>
      </c>
      <c r="F108" s="214">
        <v>6</v>
      </c>
      <c r="G108" s="214">
        <v>5</v>
      </c>
      <c r="H108" s="214">
        <v>6</v>
      </c>
      <c r="I108" s="214">
        <v>0</v>
      </c>
      <c r="J108" s="214">
        <v>3</v>
      </c>
      <c r="K108" s="215">
        <v>650</v>
      </c>
      <c r="L108" s="215">
        <v>329</v>
      </c>
      <c r="M108" s="215">
        <v>321</v>
      </c>
      <c r="N108" s="215">
        <v>222</v>
      </c>
      <c r="O108" s="215">
        <v>107</v>
      </c>
      <c r="P108" s="215">
        <v>115</v>
      </c>
      <c r="Q108" s="215">
        <v>205</v>
      </c>
      <c r="R108" s="215">
        <v>97</v>
      </c>
      <c r="S108" s="215">
        <v>108</v>
      </c>
      <c r="T108" s="215">
        <v>223</v>
      </c>
      <c r="U108" s="215">
        <v>125</v>
      </c>
      <c r="V108" s="215">
        <v>98</v>
      </c>
      <c r="X108" s="137">
        <v>2049</v>
      </c>
      <c r="Y108" s="146" t="s">
        <v>1070</v>
      </c>
      <c r="Z108" s="146" t="s">
        <v>798</v>
      </c>
      <c r="AA108" s="146">
        <v>20</v>
      </c>
      <c r="AB108" s="195">
        <v>6</v>
      </c>
      <c r="AC108" s="195">
        <v>5</v>
      </c>
      <c r="AD108" s="195">
        <v>6</v>
      </c>
      <c r="AE108" s="195">
        <v>0</v>
      </c>
      <c r="AF108" s="195">
        <v>3</v>
      </c>
    </row>
    <row r="109" spans="1:32" ht="12" customHeight="1" x14ac:dyDescent="0.4">
      <c r="A109" s="203">
        <v>0</v>
      </c>
      <c r="B109" s="204"/>
      <c r="C109" s="205">
        <v>0</v>
      </c>
      <c r="D109" s="206"/>
      <c r="E109" s="207"/>
      <c r="F109" s="207"/>
      <c r="G109" s="207"/>
      <c r="H109" s="207"/>
      <c r="I109" s="208"/>
      <c r="J109" s="208"/>
      <c r="K109" s="209">
        <v>10</v>
      </c>
      <c r="L109" s="209"/>
      <c r="M109" s="209"/>
      <c r="N109" s="209">
        <v>6</v>
      </c>
      <c r="O109" s="209"/>
      <c r="P109" s="209"/>
      <c r="Q109" s="209">
        <v>2</v>
      </c>
      <c r="R109" s="209"/>
      <c r="S109" s="209"/>
      <c r="T109" s="209">
        <v>2</v>
      </c>
      <c r="U109" s="209"/>
      <c r="V109" s="209"/>
      <c r="X109" s="137"/>
      <c r="Y109" s="146"/>
      <c r="Z109" s="146"/>
      <c r="AA109" s="146"/>
    </row>
    <row r="110" spans="1:32" ht="12" customHeight="1" x14ac:dyDescent="0.4">
      <c r="A110" s="210">
        <v>50</v>
      </c>
      <c r="B110" s="211"/>
      <c r="C110" s="212" t="s">
        <v>325</v>
      </c>
      <c r="D110" s="213"/>
      <c r="E110" s="214">
        <v>12</v>
      </c>
      <c r="F110" s="214">
        <v>4</v>
      </c>
      <c r="G110" s="214">
        <v>3</v>
      </c>
      <c r="H110" s="214">
        <v>3</v>
      </c>
      <c r="I110" s="214">
        <v>0</v>
      </c>
      <c r="J110" s="214">
        <v>2</v>
      </c>
      <c r="K110" s="215">
        <v>319</v>
      </c>
      <c r="L110" s="215">
        <v>170</v>
      </c>
      <c r="M110" s="215">
        <v>149</v>
      </c>
      <c r="N110" s="215">
        <v>115</v>
      </c>
      <c r="O110" s="215">
        <v>62</v>
      </c>
      <c r="P110" s="215">
        <v>53</v>
      </c>
      <c r="Q110" s="215">
        <v>97</v>
      </c>
      <c r="R110" s="215">
        <v>49</v>
      </c>
      <c r="S110" s="215">
        <v>48</v>
      </c>
      <c r="T110" s="215">
        <v>107</v>
      </c>
      <c r="U110" s="215">
        <v>59</v>
      </c>
      <c r="V110" s="215">
        <v>48</v>
      </c>
      <c r="X110" s="137">
        <v>2050</v>
      </c>
      <c r="Y110" s="146" t="s">
        <v>1071</v>
      </c>
      <c r="Z110" s="146" t="s">
        <v>800</v>
      </c>
      <c r="AA110" s="146">
        <v>12</v>
      </c>
      <c r="AB110" s="195">
        <v>4</v>
      </c>
      <c r="AC110" s="195">
        <v>3</v>
      </c>
      <c r="AD110" s="195">
        <v>3</v>
      </c>
      <c r="AE110" s="195">
        <v>0</v>
      </c>
      <c r="AF110" s="195">
        <v>2</v>
      </c>
    </row>
    <row r="111" spans="1:32" ht="12" customHeight="1" x14ac:dyDescent="0.4">
      <c r="A111" s="203">
        <v>0</v>
      </c>
      <c r="B111" s="204"/>
      <c r="C111" s="205">
        <v>0</v>
      </c>
      <c r="D111" s="206"/>
      <c r="E111" s="207"/>
      <c r="F111" s="207"/>
      <c r="G111" s="207"/>
      <c r="H111" s="207"/>
      <c r="I111" s="208"/>
      <c r="J111" s="208"/>
      <c r="K111" s="209">
        <v>14</v>
      </c>
      <c r="L111" s="209"/>
      <c r="M111" s="209"/>
      <c r="N111" s="209">
        <v>8</v>
      </c>
      <c r="O111" s="209"/>
      <c r="P111" s="209"/>
      <c r="Q111" s="209">
        <v>4</v>
      </c>
      <c r="R111" s="209"/>
      <c r="S111" s="209"/>
      <c r="T111" s="209">
        <v>2</v>
      </c>
      <c r="U111" s="209"/>
      <c r="V111" s="209"/>
      <c r="X111" s="137"/>
      <c r="Y111" s="146"/>
      <c r="Z111" s="146"/>
      <c r="AA111" s="146"/>
    </row>
    <row r="112" spans="1:32" ht="12" customHeight="1" x14ac:dyDescent="0.4">
      <c r="A112" s="210">
        <v>51</v>
      </c>
      <c r="B112" s="211"/>
      <c r="C112" s="212" t="s">
        <v>254</v>
      </c>
      <c r="D112" s="213"/>
      <c r="E112" s="214">
        <v>22</v>
      </c>
      <c r="F112" s="214">
        <v>7</v>
      </c>
      <c r="G112" s="214">
        <v>6</v>
      </c>
      <c r="H112" s="214">
        <v>7</v>
      </c>
      <c r="I112" s="214">
        <v>0</v>
      </c>
      <c r="J112" s="214">
        <v>2</v>
      </c>
      <c r="K112" s="215">
        <v>754</v>
      </c>
      <c r="L112" s="215">
        <v>363</v>
      </c>
      <c r="M112" s="215">
        <v>391</v>
      </c>
      <c r="N112" s="215">
        <v>255</v>
      </c>
      <c r="O112" s="215">
        <v>131</v>
      </c>
      <c r="P112" s="215">
        <v>124</v>
      </c>
      <c r="Q112" s="215">
        <v>232</v>
      </c>
      <c r="R112" s="215">
        <v>113</v>
      </c>
      <c r="S112" s="215">
        <v>119</v>
      </c>
      <c r="T112" s="215">
        <v>267</v>
      </c>
      <c r="U112" s="215">
        <v>119</v>
      </c>
      <c r="V112" s="215">
        <v>148</v>
      </c>
      <c r="X112" s="137">
        <v>2051</v>
      </c>
      <c r="Y112" s="146" t="s">
        <v>1072</v>
      </c>
      <c r="Z112" s="146" t="s">
        <v>324</v>
      </c>
      <c r="AA112" s="146">
        <v>22</v>
      </c>
      <c r="AB112" s="195">
        <v>7</v>
      </c>
      <c r="AC112" s="195">
        <v>6</v>
      </c>
      <c r="AD112" s="195">
        <v>7</v>
      </c>
      <c r="AE112" s="195">
        <v>0</v>
      </c>
      <c r="AF112" s="195">
        <v>2</v>
      </c>
    </row>
    <row r="113" spans="1:32" ht="12" customHeight="1" x14ac:dyDescent="0.4">
      <c r="A113" s="203">
        <v>0</v>
      </c>
      <c r="B113" s="204"/>
      <c r="C113" s="205">
        <v>0</v>
      </c>
      <c r="D113" s="206"/>
      <c r="E113" s="207"/>
      <c r="F113" s="207"/>
      <c r="G113" s="207"/>
      <c r="H113" s="207"/>
      <c r="I113" s="208"/>
      <c r="J113" s="208"/>
      <c r="K113" s="209">
        <v>6</v>
      </c>
      <c r="L113" s="209"/>
      <c r="M113" s="209"/>
      <c r="N113" s="209">
        <v>2</v>
      </c>
      <c r="O113" s="209"/>
      <c r="P113" s="209"/>
      <c r="Q113" s="209">
        <v>3</v>
      </c>
      <c r="R113" s="209"/>
      <c r="S113" s="209"/>
      <c r="T113" s="209">
        <v>1</v>
      </c>
      <c r="U113" s="209"/>
      <c r="V113" s="209"/>
      <c r="X113" s="137"/>
      <c r="Y113" s="146"/>
      <c r="Z113" s="146"/>
      <c r="AA113" s="146"/>
    </row>
    <row r="114" spans="1:32" ht="12" customHeight="1" x14ac:dyDescent="0.4">
      <c r="A114" s="210">
        <v>52</v>
      </c>
      <c r="B114" s="211"/>
      <c r="C114" s="212" t="s">
        <v>253</v>
      </c>
      <c r="D114" s="213"/>
      <c r="E114" s="214">
        <v>22</v>
      </c>
      <c r="F114" s="214">
        <v>7</v>
      </c>
      <c r="G114" s="214">
        <v>7</v>
      </c>
      <c r="H114" s="214">
        <v>7</v>
      </c>
      <c r="I114" s="214">
        <v>0</v>
      </c>
      <c r="J114" s="214">
        <v>1</v>
      </c>
      <c r="K114" s="215">
        <v>747</v>
      </c>
      <c r="L114" s="215">
        <v>366</v>
      </c>
      <c r="M114" s="215">
        <v>381</v>
      </c>
      <c r="N114" s="215">
        <v>240</v>
      </c>
      <c r="O114" s="215">
        <v>121</v>
      </c>
      <c r="P114" s="215">
        <v>119</v>
      </c>
      <c r="Q114" s="215">
        <v>257</v>
      </c>
      <c r="R114" s="215">
        <v>130</v>
      </c>
      <c r="S114" s="215">
        <v>127</v>
      </c>
      <c r="T114" s="215">
        <v>250</v>
      </c>
      <c r="U114" s="215">
        <v>115</v>
      </c>
      <c r="V114" s="215">
        <v>135</v>
      </c>
      <c r="X114" s="137">
        <v>2052</v>
      </c>
      <c r="Y114" s="146" t="s">
        <v>1073</v>
      </c>
      <c r="Z114" s="146" t="s">
        <v>795</v>
      </c>
      <c r="AA114" s="146">
        <v>22</v>
      </c>
      <c r="AB114" s="195">
        <v>7</v>
      </c>
      <c r="AC114" s="195">
        <v>7</v>
      </c>
      <c r="AD114" s="195">
        <v>7</v>
      </c>
      <c r="AE114" s="195">
        <v>0</v>
      </c>
      <c r="AF114" s="195">
        <v>1</v>
      </c>
    </row>
    <row r="115" spans="1:32" ht="12" customHeight="1" x14ac:dyDescent="0.4">
      <c r="A115" s="203">
        <v>0</v>
      </c>
      <c r="B115" s="204"/>
      <c r="C115" s="205">
        <v>0</v>
      </c>
      <c r="D115" s="206"/>
      <c r="E115" s="207"/>
      <c r="F115" s="207"/>
      <c r="G115" s="207"/>
      <c r="H115" s="207"/>
      <c r="I115" s="208"/>
      <c r="J115" s="208"/>
      <c r="K115" s="209">
        <v>14</v>
      </c>
      <c r="L115" s="209"/>
      <c r="M115" s="209"/>
      <c r="N115" s="209">
        <v>6</v>
      </c>
      <c r="O115" s="209"/>
      <c r="P115" s="209"/>
      <c r="Q115" s="209">
        <v>4</v>
      </c>
      <c r="R115" s="209"/>
      <c r="S115" s="209"/>
      <c r="T115" s="209">
        <v>4</v>
      </c>
      <c r="U115" s="209"/>
      <c r="V115" s="209"/>
      <c r="X115" s="137"/>
      <c r="Y115" s="146"/>
      <c r="Z115" s="146"/>
      <c r="AA115" s="146"/>
    </row>
    <row r="116" spans="1:32" ht="12" customHeight="1" x14ac:dyDescent="0.4">
      <c r="A116" s="210">
        <v>53</v>
      </c>
      <c r="B116" s="211"/>
      <c r="C116" s="212" t="s">
        <v>197</v>
      </c>
      <c r="D116" s="213"/>
      <c r="E116" s="214">
        <v>25</v>
      </c>
      <c r="F116" s="214">
        <v>8</v>
      </c>
      <c r="G116" s="214">
        <v>7</v>
      </c>
      <c r="H116" s="214">
        <v>8</v>
      </c>
      <c r="I116" s="214">
        <v>0</v>
      </c>
      <c r="J116" s="214">
        <v>2</v>
      </c>
      <c r="K116" s="215">
        <v>845</v>
      </c>
      <c r="L116" s="215">
        <v>416</v>
      </c>
      <c r="M116" s="215">
        <v>429</v>
      </c>
      <c r="N116" s="215">
        <v>290</v>
      </c>
      <c r="O116" s="215">
        <v>146</v>
      </c>
      <c r="P116" s="215">
        <v>144</v>
      </c>
      <c r="Q116" s="215">
        <v>270</v>
      </c>
      <c r="R116" s="215">
        <v>131</v>
      </c>
      <c r="S116" s="215">
        <v>139</v>
      </c>
      <c r="T116" s="215">
        <v>285</v>
      </c>
      <c r="U116" s="215">
        <v>139</v>
      </c>
      <c r="V116" s="215">
        <v>146</v>
      </c>
      <c r="X116" s="137">
        <v>2053</v>
      </c>
      <c r="Y116" s="146" t="s">
        <v>1074</v>
      </c>
      <c r="Z116" s="146" t="s">
        <v>800</v>
      </c>
      <c r="AA116" s="146">
        <v>25</v>
      </c>
      <c r="AB116" s="195">
        <v>8</v>
      </c>
      <c r="AC116" s="195">
        <v>7</v>
      </c>
      <c r="AD116" s="195">
        <v>8</v>
      </c>
      <c r="AE116" s="195">
        <v>0</v>
      </c>
      <c r="AF116" s="195">
        <v>2</v>
      </c>
    </row>
    <row r="117" spans="1:32" ht="12" customHeight="1" x14ac:dyDescent="0.4">
      <c r="A117" s="203">
        <v>0</v>
      </c>
      <c r="B117" s="204"/>
      <c r="C117" s="205">
        <v>0</v>
      </c>
      <c r="D117" s="206"/>
      <c r="E117" s="207"/>
      <c r="F117" s="207"/>
      <c r="G117" s="207"/>
      <c r="H117" s="207"/>
      <c r="I117" s="208"/>
      <c r="J117" s="208"/>
      <c r="K117" s="209">
        <v>9</v>
      </c>
      <c r="L117" s="209"/>
      <c r="M117" s="209"/>
      <c r="N117" s="209">
        <v>3</v>
      </c>
      <c r="O117" s="209"/>
      <c r="P117" s="209"/>
      <c r="Q117" s="209">
        <v>1</v>
      </c>
      <c r="R117" s="209"/>
      <c r="S117" s="209"/>
      <c r="T117" s="209">
        <v>5</v>
      </c>
      <c r="U117" s="209"/>
      <c r="V117" s="209"/>
      <c r="X117" s="137"/>
      <c r="Y117" s="146"/>
      <c r="Z117" s="146"/>
      <c r="AA117" s="146"/>
    </row>
    <row r="118" spans="1:32" ht="12" customHeight="1" x14ac:dyDescent="0.4">
      <c r="A118" s="210">
        <v>54</v>
      </c>
      <c r="B118" s="211"/>
      <c r="C118" s="212" t="s">
        <v>280</v>
      </c>
      <c r="D118" s="213"/>
      <c r="E118" s="214">
        <v>14</v>
      </c>
      <c r="F118" s="214">
        <v>4</v>
      </c>
      <c r="G118" s="214">
        <v>4</v>
      </c>
      <c r="H118" s="214">
        <v>4</v>
      </c>
      <c r="I118" s="214">
        <v>0</v>
      </c>
      <c r="J118" s="214">
        <v>2</v>
      </c>
      <c r="K118" s="215">
        <v>444</v>
      </c>
      <c r="L118" s="215">
        <v>228</v>
      </c>
      <c r="M118" s="215">
        <v>216</v>
      </c>
      <c r="N118" s="215">
        <v>155</v>
      </c>
      <c r="O118" s="215">
        <v>86</v>
      </c>
      <c r="P118" s="215">
        <v>69</v>
      </c>
      <c r="Q118" s="215">
        <v>136</v>
      </c>
      <c r="R118" s="215">
        <v>65</v>
      </c>
      <c r="S118" s="215">
        <v>71</v>
      </c>
      <c r="T118" s="215">
        <v>153</v>
      </c>
      <c r="U118" s="215">
        <v>77</v>
      </c>
      <c r="V118" s="215">
        <v>76</v>
      </c>
      <c r="X118" s="137">
        <v>2054</v>
      </c>
      <c r="Y118" s="146" t="s">
        <v>1075</v>
      </c>
      <c r="Z118" s="146" t="s">
        <v>798</v>
      </c>
      <c r="AA118" s="146">
        <v>14</v>
      </c>
      <c r="AB118" s="195">
        <v>4</v>
      </c>
      <c r="AC118" s="195">
        <v>4</v>
      </c>
      <c r="AD118" s="195">
        <v>4</v>
      </c>
      <c r="AE118" s="195">
        <v>0</v>
      </c>
      <c r="AF118" s="195">
        <v>2</v>
      </c>
    </row>
    <row r="119" spans="1:32" ht="12" customHeight="1" x14ac:dyDescent="0.4">
      <c r="A119" s="203"/>
      <c r="B119" s="204"/>
      <c r="C119" s="205"/>
      <c r="D119" s="206"/>
      <c r="E119" s="207"/>
      <c r="F119" s="207"/>
      <c r="G119" s="207"/>
      <c r="H119" s="207"/>
      <c r="I119" s="208"/>
      <c r="J119" s="208"/>
      <c r="K119" s="209">
        <v>13</v>
      </c>
      <c r="L119" s="209"/>
      <c r="M119" s="209"/>
      <c r="N119" s="209">
        <v>6</v>
      </c>
      <c r="O119" s="209"/>
      <c r="P119" s="209"/>
      <c r="Q119" s="209">
        <v>4</v>
      </c>
      <c r="R119" s="209"/>
      <c r="S119" s="209"/>
      <c r="T119" s="209">
        <v>3</v>
      </c>
      <c r="U119" s="209"/>
      <c r="V119" s="209"/>
      <c r="X119" s="137"/>
      <c r="Y119" s="146"/>
      <c r="Z119" s="146"/>
      <c r="AA119" s="146"/>
    </row>
    <row r="120" spans="1:32" ht="12" customHeight="1" x14ac:dyDescent="0.4">
      <c r="A120" s="210">
        <v>55</v>
      </c>
      <c r="B120" s="211"/>
      <c r="C120" s="212" t="s">
        <v>295</v>
      </c>
      <c r="D120" s="213"/>
      <c r="E120" s="214">
        <v>17</v>
      </c>
      <c r="F120" s="214">
        <v>5</v>
      </c>
      <c r="G120" s="214">
        <v>5</v>
      </c>
      <c r="H120" s="214">
        <v>5</v>
      </c>
      <c r="I120" s="214">
        <v>0</v>
      </c>
      <c r="J120" s="214">
        <v>2</v>
      </c>
      <c r="K120" s="215">
        <v>528</v>
      </c>
      <c r="L120" s="215">
        <v>279</v>
      </c>
      <c r="M120" s="215">
        <v>249</v>
      </c>
      <c r="N120" s="215">
        <v>176</v>
      </c>
      <c r="O120" s="215">
        <v>96</v>
      </c>
      <c r="P120" s="215">
        <v>80</v>
      </c>
      <c r="Q120" s="215">
        <v>169</v>
      </c>
      <c r="R120" s="215">
        <v>90</v>
      </c>
      <c r="S120" s="215">
        <v>79</v>
      </c>
      <c r="T120" s="215">
        <v>183</v>
      </c>
      <c r="U120" s="215">
        <v>93</v>
      </c>
      <c r="V120" s="215">
        <v>90</v>
      </c>
      <c r="X120" s="137">
        <v>2055</v>
      </c>
      <c r="Y120" s="146" t="s">
        <v>1076</v>
      </c>
      <c r="Z120" s="146" t="s">
        <v>324</v>
      </c>
      <c r="AA120" s="146">
        <v>17</v>
      </c>
      <c r="AB120" s="195">
        <v>5</v>
      </c>
      <c r="AC120" s="195">
        <v>5</v>
      </c>
      <c r="AD120" s="195">
        <v>5</v>
      </c>
      <c r="AE120" s="195">
        <v>0</v>
      </c>
      <c r="AF120" s="195">
        <v>2</v>
      </c>
    </row>
    <row r="121" spans="1:32" ht="12" customHeight="1" x14ac:dyDescent="0.4">
      <c r="A121" s="216" t="s">
        <v>1048</v>
      </c>
      <c r="B121" s="217"/>
      <c r="C121" s="218"/>
      <c r="D121" s="218"/>
      <c r="E121" s="219"/>
      <c r="F121" s="219"/>
      <c r="G121" s="219"/>
      <c r="H121" s="219"/>
      <c r="I121" s="219"/>
      <c r="J121" s="219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X121" s="137"/>
      <c r="Y121" s="146"/>
      <c r="Z121" s="146"/>
      <c r="AA121" s="146"/>
    </row>
    <row r="122" spans="1:32" ht="12" customHeight="1" x14ac:dyDescent="0.4">
      <c r="A122" s="194"/>
      <c r="B122" s="194"/>
      <c r="C122" s="194"/>
      <c r="D122" s="194"/>
      <c r="E122" s="197"/>
      <c r="F122" s="197"/>
      <c r="G122" s="197"/>
      <c r="H122" s="197"/>
      <c r="I122" s="197"/>
      <c r="J122" s="197"/>
      <c r="K122" s="194"/>
      <c r="L122" s="194"/>
      <c r="T122" s="194"/>
      <c r="U122" s="194"/>
      <c r="V122" s="198" t="s">
        <v>568</v>
      </c>
      <c r="X122" s="137"/>
      <c r="Y122" s="146"/>
      <c r="Z122" s="146"/>
      <c r="AA122" s="146"/>
    </row>
    <row r="123" spans="1:32" ht="12" customHeight="1" x14ac:dyDescent="0.4">
      <c r="A123" s="520" t="s">
        <v>569</v>
      </c>
      <c r="B123" s="522" t="s">
        <v>570</v>
      </c>
      <c r="C123" s="523"/>
      <c r="D123" s="524"/>
      <c r="E123" s="531" t="s">
        <v>1015</v>
      </c>
      <c r="F123" s="531"/>
      <c r="G123" s="531"/>
      <c r="H123" s="531"/>
      <c r="I123" s="531"/>
      <c r="J123" s="531"/>
      <c r="K123" s="532" t="s">
        <v>1016</v>
      </c>
      <c r="L123" s="533"/>
      <c r="M123" s="533"/>
      <c r="N123" s="533"/>
      <c r="O123" s="533"/>
      <c r="P123" s="533"/>
      <c r="Q123" s="533"/>
      <c r="R123" s="533"/>
      <c r="S123" s="533"/>
      <c r="T123" s="533"/>
      <c r="U123" s="533"/>
      <c r="V123" s="534"/>
      <c r="X123" s="137"/>
      <c r="Y123" s="146"/>
      <c r="Z123" s="146"/>
      <c r="AA123" s="146"/>
    </row>
    <row r="124" spans="1:32" ht="12" customHeight="1" x14ac:dyDescent="0.4">
      <c r="A124" s="520"/>
      <c r="B124" s="525"/>
      <c r="C124" s="526"/>
      <c r="D124" s="527"/>
      <c r="E124" s="535" t="s">
        <v>573</v>
      </c>
      <c r="F124" s="531" t="s">
        <v>1017</v>
      </c>
      <c r="G124" s="531"/>
      <c r="H124" s="531"/>
      <c r="I124" s="519" t="s">
        <v>575</v>
      </c>
      <c r="J124" s="519" t="s">
        <v>576</v>
      </c>
      <c r="K124" s="520" t="s">
        <v>1018</v>
      </c>
      <c r="L124" s="520"/>
      <c r="M124" s="520"/>
      <c r="N124" s="521" t="s">
        <v>584</v>
      </c>
      <c r="O124" s="521"/>
      <c r="P124" s="521"/>
      <c r="Q124" s="521" t="s">
        <v>585</v>
      </c>
      <c r="R124" s="521"/>
      <c r="S124" s="521"/>
      <c r="T124" s="521" t="s">
        <v>1019</v>
      </c>
      <c r="U124" s="521"/>
      <c r="V124" s="521"/>
      <c r="X124" s="137"/>
      <c r="Y124" s="146"/>
      <c r="Z124" s="146"/>
      <c r="AA124" s="146"/>
    </row>
    <row r="125" spans="1:32" ht="36" customHeight="1" x14ac:dyDescent="0.4">
      <c r="A125" s="520"/>
      <c r="B125" s="528"/>
      <c r="C125" s="529"/>
      <c r="D125" s="530"/>
      <c r="E125" s="535"/>
      <c r="F125" s="199" t="s">
        <v>584</v>
      </c>
      <c r="G125" s="199" t="s">
        <v>585</v>
      </c>
      <c r="H125" s="199" t="s">
        <v>586</v>
      </c>
      <c r="I125" s="519"/>
      <c r="J125" s="519"/>
      <c r="K125" s="200" t="s">
        <v>13</v>
      </c>
      <c r="L125" s="201" t="s">
        <v>116</v>
      </c>
      <c r="M125" s="201" t="s">
        <v>117</v>
      </c>
      <c r="N125" s="200" t="s">
        <v>13</v>
      </c>
      <c r="O125" s="201" t="s">
        <v>116</v>
      </c>
      <c r="P125" s="201" t="s">
        <v>117</v>
      </c>
      <c r="Q125" s="200" t="s">
        <v>13</v>
      </c>
      <c r="R125" s="201" t="s">
        <v>116</v>
      </c>
      <c r="S125" s="201" t="s">
        <v>117</v>
      </c>
      <c r="T125" s="200" t="s">
        <v>13</v>
      </c>
      <c r="U125" s="201" t="s">
        <v>116</v>
      </c>
      <c r="V125" s="201" t="s">
        <v>117</v>
      </c>
      <c r="X125" s="137"/>
      <c r="Y125" s="146"/>
      <c r="Z125" s="146"/>
      <c r="AA125" s="146"/>
    </row>
    <row r="126" spans="1:32" ht="12" customHeight="1" x14ac:dyDescent="0.4">
      <c r="A126" s="203"/>
      <c r="B126" s="204"/>
      <c r="C126" s="205"/>
      <c r="D126" s="206"/>
      <c r="E126" s="207"/>
      <c r="F126" s="207"/>
      <c r="G126" s="207"/>
      <c r="H126" s="207"/>
      <c r="I126" s="208"/>
      <c r="J126" s="208"/>
      <c r="K126" s="209">
        <v>10</v>
      </c>
      <c r="L126" s="209"/>
      <c r="M126" s="209"/>
      <c r="N126" s="209">
        <v>2</v>
      </c>
      <c r="O126" s="209"/>
      <c r="P126" s="209"/>
      <c r="Q126" s="209">
        <v>2</v>
      </c>
      <c r="R126" s="209"/>
      <c r="S126" s="209"/>
      <c r="T126" s="209">
        <v>6</v>
      </c>
      <c r="U126" s="209"/>
      <c r="V126" s="209"/>
      <c r="X126" s="137"/>
      <c r="Y126" s="146"/>
      <c r="Z126" s="146"/>
      <c r="AA126" s="146"/>
    </row>
    <row r="127" spans="1:32" ht="12" customHeight="1" x14ac:dyDescent="0.4">
      <c r="A127" s="210">
        <v>56</v>
      </c>
      <c r="B127" s="211"/>
      <c r="C127" s="212" t="s">
        <v>263</v>
      </c>
      <c r="D127" s="213"/>
      <c r="E127" s="214">
        <v>21</v>
      </c>
      <c r="F127" s="214">
        <v>7</v>
      </c>
      <c r="G127" s="214">
        <v>6</v>
      </c>
      <c r="H127" s="214">
        <v>6</v>
      </c>
      <c r="I127" s="214">
        <v>0</v>
      </c>
      <c r="J127" s="214">
        <v>2</v>
      </c>
      <c r="K127" s="215">
        <v>714</v>
      </c>
      <c r="L127" s="215">
        <v>382</v>
      </c>
      <c r="M127" s="215">
        <v>332</v>
      </c>
      <c r="N127" s="215">
        <v>241</v>
      </c>
      <c r="O127" s="215">
        <v>129</v>
      </c>
      <c r="P127" s="215">
        <v>112</v>
      </c>
      <c r="Q127" s="215">
        <v>241</v>
      </c>
      <c r="R127" s="215">
        <v>132</v>
      </c>
      <c r="S127" s="215">
        <v>109</v>
      </c>
      <c r="T127" s="215">
        <v>232</v>
      </c>
      <c r="U127" s="215">
        <v>121</v>
      </c>
      <c r="V127" s="215">
        <v>111</v>
      </c>
      <c r="X127" s="137">
        <v>2056</v>
      </c>
      <c r="Y127" s="146" t="s">
        <v>1077</v>
      </c>
      <c r="Z127" s="146" t="s">
        <v>795</v>
      </c>
      <c r="AA127" s="146">
        <v>21</v>
      </c>
      <c r="AB127" s="195">
        <v>7</v>
      </c>
      <c r="AC127" s="195">
        <v>6</v>
      </c>
      <c r="AD127" s="195">
        <v>6</v>
      </c>
      <c r="AE127" s="195">
        <v>0</v>
      </c>
      <c r="AF127" s="195">
        <v>2</v>
      </c>
    </row>
    <row r="128" spans="1:32" ht="12" customHeight="1" x14ac:dyDescent="0.4">
      <c r="A128" s="203"/>
      <c r="B128" s="204"/>
      <c r="C128" s="205"/>
      <c r="D128" s="206"/>
      <c r="E128" s="207"/>
      <c r="F128" s="207"/>
      <c r="G128" s="207"/>
      <c r="H128" s="207"/>
      <c r="I128" s="208"/>
      <c r="J128" s="208"/>
      <c r="K128" s="209">
        <v>7</v>
      </c>
      <c r="L128" s="209"/>
      <c r="M128" s="209"/>
      <c r="N128" s="209">
        <v>1</v>
      </c>
      <c r="O128" s="209"/>
      <c r="P128" s="209"/>
      <c r="Q128" s="209">
        <v>3</v>
      </c>
      <c r="R128" s="209"/>
      <c r="S128" s="209"/>
      <c r="T128" s="209">
        <v>3</v>
      </c>
      <c r="U128" s="209"/>
      <c r="V128" s="209"/>
      <c r="X128" s="137"/>
      <c r="Y128" s="146"/>
      <c r="Z128" s="146"/>
      <c r="AA128" s="146"/>
    </row>
    <row r="129" spans="1:32" ht="12" customHeight="1" x14ac:dyDescent="0.4">
      <c r="A129" s="210">
        <v>57</v>
      </c>
      <c r="B129" s="211"/>
      <c r="C129" s="212" t="s">
        <v>266</v>
      </c>
      <c r="D129" s="213"/>
      <c r="E129" s="214">
        <v>15</v>
      </c>
      <c r="F129" s="214">
        <v>5</v>
      </c>
      <c r="G129" s="214">
        <v>4</v>
      </c>
      <c r="H129" s="214">
        <v>5</v>
      </c>
      <c r="I129" s="214">
        <v>0</v>
      </c>
      <c r="J129" s="214">
        <v>1</v>
      </c>
      <c r="K129" s="215">
        <v>504</v>
      </c>
      <c r="L129" s="215">
        <v>269</v>
      </c>
      <c r="M129" s="215">
        <v>235</v>
      </c>
      <c r="N129" s="215">
        <v>167</v>
      </c>
      <c r="O129" s="215">
        <v>99</v>
      </c>
      <c r="P129" s="215">
        <v>68</v>
      </c>
      <c r="Q129" s="215">
        <v>162</v>
      </c>
      <c r="R129" s="215">
        <v>84</v>
      </c>
      <c r="S129" s="215">
        <v>78</v>
      </c>
      <c r="T129" s="215">
        <v>175</v>
      </c>
      <c r="U129" s="215">
        <v>86</v>
      </c>
      <c r="V129" s="215">
        <v>89</v>
      </c>
      <c r="X129" s="137">
        <v>2057</v>
      </c>
      <c r="Y129" s="146" t="s">
        <v>1078</v>
      </c>
      <c r="Z129" s="146" t="s">
        <v>798</v>
      </c>
      <c r="AA129" s="146">
        <v>15</v>
      </c>
      <c r="AB129" s="195">
        <v>5</v>
      </c>
      <c r="AC129" s="195">
        <v>4</v>
      </c>
      <c r="AD129" s="195">
        <v>5</v>
      </c>
      <c r="AE129" s="195">
        <v>0</v>
      </c>
      <c r="AF129" s="195">
        <v>1</v>
      </c>
    </row>
    <row r="130" spans="1:32" ht="12" customHeight="1" x14ac:dyDescent="0.4">
      <c r="A130" s="203">
        <v>0</v>
      </c>
      <c r="B130" s="204"/>
      <c r="C130" s="205">
        <v>0</v>
      </c>
      <c r="D130" s="206"/>
      <c r="E130" s="207"/>
      <c r="F130" s="207"/>
      <c r="G130" s="207"/>
      <c r="H130" s="207"/>
      <c r="I130" s="208"/>
      <c r="J130" s="208"/>
      <c r="K130" s="209">
        <v>6</v>
      </c>
      <c r="L130" s="209"/>
      <c r="M130" s="209"/>
      <c r="N130" s="209">
        <v>2</v>
      </c>
      <c r="O130" s="209"/>
      <c r="P130" s="209"/>
      <c r="Q130" s="209">
        <v>2</v>
      </c>
      <c r="R130" s="209"/>
      <c r="S130" s="209"/>
      <c r="T130" s="209">
        <v>2</v>
      </c>
      <c r="U130" s="209"/>
      <c r="V130" s="209"/>
      <c r="X130" s="137"/>
      <c r="Y130" s="146"/>
      <c r="Z130" s="146"/>
      <c r="AA130" s="146"/>
    </row>
    <row r="131" spans="1:32" ht="12" customHeight="1" x14ac:dyDescent="0.4">
      <c r="A131" s="210">
        <v>58</v>
      </c>
      <c r="B131" s="211"/>
      <c r="C131" s="212" t="s">
        <v>334</v>
      </c>
      <c r="D131" s="213"/>
      <c r="E131" s="214">
        <v>8</v>
      </c>
      <c r="F131" s="214">
        <v>2</v>
      </c>
      <c r="G131" s="214">
        <v>2</v>
      </c>
      <c r="H131" s="214">
        <v>2</v>
      </c>
      <c r="I131" s="214">
        <v>0</v>
      </c>
      <c r="J131" s="214">
        <v>2</v>
      </c>
      <c r="K131" s="215">
        <v>181</v>
      </c>
      <c r="L131" s="215">
        <v>77</v>
      </c>
      <c r="M131" s="215">
        <v>104</v>
      </c>
      <c r="N131" s="215">
        <v>65</v>
      </c>
      <c r="O131" s="215">
        <v>22</v>
      </c>
      <c r="P131" s="215">
        <v>43</v>
      </c>
      <c r="Q131" s="215">
        <v>52</v>
      </c>
      <c r="R131" s="215">
        <v>27</v>
      </c>
      <c r="S131" s="215">
        <v>25</v>
      </c>
      <c r="T131" s="215">
        <v>64</v>
      </c>
      <c r="U131" s="215">
        <v>28</v>
      </c>
      <c r="V131" s="215">
        <v>36</v>
      </c>
      <c r="X131" s="137">
        <v>2058</v>
      </c>
      <c r="Y131" s="146" t="s">
        <v>1079</v>
      </c>
      <c r="Z131" s="146" t="s">
        <v>795</v>
      </c>
      <c r="AA131" s="146">
        <v>8</v>
      </c>
      <c r="AB131" s="195">
        <v>2</v>
      </c>
      <c r="AC131" s="195">
        <v>2</v>
      </c>
      <c r="AD131" s="195">
        <v>2</v>
      </c>
      <c r="AE131" s="195">
        <v>0</v>
      </c>
      <c r="AF131" s="195">
        <v>2</v>
      </c>
    </row>
    <row r="132" spans="1:32" ht="12" customHeight="1" x14ac:dyDescent="0.4">
      <c r="A132" s="203">
        <v>0</v>
      </c>
      <c r="B132" s="204"/>
      <c r="C132" s="205">
        <v>0</v>
      </c>
      <c r="D132" s="206"/>
      <c r="E132" s="207"/>
      <c r="F132" s="207"/>
      <c r="G132" s="207"/>
      <c r="H132" s="207"/>
      <c r="I132" s="208"/>
      <c r="J132" s="208"/>
      <c r="K132" s="209">
        <v>11</v>
      </c>
      <c r="L132" s="209"/>
      <c r="M132" s="209"/>
      <c r="N132" s="209">
        <v>3</v>
      </c>
      <c r="O132" s="209"/>
      <c r="P132" s="209"/>
      <c r="Q132" s="209">
        <v>5</v>
      </c>
      <c r="R132" s="209"/>
      <c r="S132" s="209"/>
      <c r="T132" s="209">
        <v>3</v>
      </c>
      <c r="U132" s="209"/>
      <c r="V132" s="209"/>
      <c r="X132" s="137"/>
      <c r="Y132" s="146"/>
      <c r="Z132" s="146"/>
      <c r="AA132" s="146"/>
    </row>
    <row r="133" spans="1:32" ht="12" customHeight="1" x14ac:dyDescent="0.4">
      <c r="A133" s="210">
        <v>59</v>
      </c>
      <c r="B133" s="211"/>
      <c r="C133" s="212" t="s">
        <v>252</v>
      </c>
      <c r="D133" s="213"/>
      <c r="E133" s="214">
        <v>15</v>
      </c>
      <c r="F133" s="214">
        <v>5</v>
      </c>
      <c r="G133" s="214">
        <v>4</v>
      </c>
      <c r="H133" s="214">
        <v>4</v>
      </c>
      <c r="I133" s="214">
        <v>0</v>
      </c>
      <c r="J133" s="214">
        <v>2</v>
      </c>
      <c r="K133" s="215">
        <v>484</v>
      </c>
      <c r="L133" s="215">
        <v>260</v>
      </c>
      <c r="M133" s="215">
        <v>224</v>
      </c>
      <c r="N133" s="215">
        <v>184</v>
      </c>
      <c r="O133" s="215">
        <v>87</v>
      </c>
      <c r="P133" s="215">
        <v>97</v>
      </c>
      <c r="Q133" s="215">
        <v>163</v>
      </c>
      <c r="R133" s="215">
        <v>99</v>
      </c>
      <c r="S133" s="215">
        <v>64</v>
      </c>
      <c r="T133" s="215">
        <v>137</v>
      </c>
      <c r="U133" s="215">
        <v>74</v>
      </c>
      <c r="V133" s="215">
        <v>63</v>
      </c>
      <c r="X133" s="137">
        <v>2059</v>
      </c>
      <c r="Y133" s="146" t="s">
        <v>1080</v>
      </c>
      <c r="Z133" s="146" t="s">
        <v>202</v>
      </c>
      <c r="AA133" s="146">
        <v>15</v>
      </c>
      <c r="AB133" s="195">
        <v>5</v>
      </c>
      <c r="AC133" s="195">
        <v>4</v>
      </c>
      <c r="AD133" s="195">
        <v>4</v>
      </c>
      <c r="AE133" s="195">
        <v>0</v>
      </c>
      <c r="AF133" s="195">
        <v>2</v>
      </c>
    </row>
    <row r="134" spans="1:32" ht="12" customHeight="1" x14ac:dyDescent="0.4">
      <c r="A134" s="203">
        <v>0</v>
      </c>
      <c r="B134" s="204"/>
      <c r="C134" s="205">
        <v>0</v>
      </c>
      <c r="D134" s="206"/>
      <c r="E134" s="207"/>
      <c r="F134" s="207"/>
      <c r="G134" s="207"/>
      <c r="H134" s="207"/>
      <c r="I134" s="208"/>
      <c r="J134" s="208"/>
      <c r="K134" s="209">
        <v>3</v>
      </c>
      <c r="L134" s="209"/>
      <c r="M134" s="209"/>
      <c r="N134" s="209">
        <v>0</v>
      </c>
      <c r="O134" s="209"/>
      <c r="P134" s="209"/>
      <c r="Q134" s="209">
        <v>3</v>
      </c>
      <c r="R134" s="209"/>
      <c r="S134" s="209"/>
      <c r="T134" s="209">
        <v>0</v>
      </c>
      <c r="U134" s="209"/>
      <c r="V134" s="209"/>
      <c r="X134" s="137"/>
      <c r="Y134" s="146"/>
      <c r="Z134" s="146"/>
      <c r="AA134" s="146"/>
    </row>
    <row r="135" spans="1:32" ht="12" customHeight="1" x14ac:dyDescent="0.4">
      <c r="A135" s="210">
        <v>60</v>
      </c>
      <c r="B135" s="211"/>
      <c r="C135" s="212" t="s">
        <v>330</v>
      </c>
      <c r="D135" s="213"/>
      <c r="E135" s="214">
        <v>10</v>
      </c>
      <c r="F135" s="214">
        <v>3</v>
      </c>
      <c r="G135" s="214">
        <v>3</v>
      </c>
      <c r="H135" s="214">
        <v>3</v>
      </c>
      <c r="I135" s="214">
        <v>0</v>
      </c>
      <c r="J135" s="214">
        <v>1</v>
      </c>
      <c r="K135" s="215">
        <v>278</v>
      </c>
      <c r="L135" s="215">
        <v>152</v>
      </c>
      <c r="M135" s="215">
        <v>126</v>
      </c>
      <c r="N135" s="215">
        <v>95</v>
      </c>
      <c r="O135" s="215">
        <v>53</v>
      </c>
      <c r="P135" s="215">
        <v>42</v>
      </c>
      <c r="Q135" s="215">
        <v>94</v>
      </c>
      <c r="R135" s="215">
        <v>44</v>
      </c>
      <c r="S135" s="215">
        <v>50</v>
      </c>
      <c r="T135" s="215">
        <v>89</v>
      </c>
      <c r="U135" s="215">
        <v>55</v>
      </c>
      <c r="V135" s="215">
        <v>34</v>
      </c>
      <c r="X135" s="137">
        <v>2060</v>
      </c>
      <c r="Y135" s="146" t="s">
        <v>1081</v>
      </c>
      <c r="Z135" s="146" t="s">
        <v>800</v>
      </c>
      <c r="AA135" s="146">
        <v>10</v>
      </c>
      <c r="AB135" s="195">
        <v>3</v>
      </c>
      <c r="AC135" s="195">
        <v>3</v>
      </c>
      <c r="AD135" s="195">
        <v>3</v>
      </c>
      <c r="AE135" s="195">
        <v>0</v>
      </c>
      <c r="AF135" s="195">
        <v>1</v>
      </c>
    </row>
    <row r="136" spans="1:32" ht="12" customHeight="1" x14ac:dyDescent="0.4">
      <c r="A136" s="203">
        <v>0</v>
      </c>
      <c r="B136" s="204"/>
      <c r="C136" s="205">
        <v>0</v>
      </c>
      <c r="D136" s="206"/>
      <c r="E136" s="207"/>
      <c r="F136" s="207"/>
      <c r="G136" s="207"/>
      <c r="H136" s="207"/>
      <c r="I136" s="208"/>
      <c r="J136" s="208"/>
      <c r="K136" s="209">
        <v>17</v>
      </c>
      <c r="L136" s="209"/>
      <c r="M136" s="209"/>
      <c r="N136" s="209">
        <v>8</v>
      </c>
      <c r="O136" s="209"/>
      <c r="P136" s="209"/>
      <c r="Q136" s="209">
        <v>2</v>
      </c>
      <c r="R136" s="209"/>
      <c r="S136" s="209"/>
      <c r="T136" s="209">
        <v>7</v>
      </c>
      <c r="U136" s="209"/>
      <c r="V136" s="209"/>
      <c r="X136" s="137"/>
      <c r="Y136" s="146"/>
      <c r="Z136" s="146"/>
      <c r="AA136" s="146"/>
    </row>
    <row r="137" spans="1:32" ht="12" customHeight="1" x14ac:dyDescent="0.4">
      <c r="A137" s="210">
        <v>61</v>
      </c>
      <c r="B137" s="211"/>
      <c r="C137" s="212" t="s">
        <v>198</v>
      </c>
      <c r="D137" s="213"/>
      <c r="E137" s="214">
        <v>16</v>
      </c>
      <c r="F137" s="214">
        <v>5</v>
      </c>
      <c r="G137" s="214">
        <v>4</v>
      </c>
      <c r="H137" s="214">
        <v>4</v>
      </c>
      <c r="I137" s="214">
        <v>0</v>
      </c>
      <c r="J137" s="214">
        <v>3</v>
      </c>
      <c r="K137" s="215">
        <v>511</v>
      </c>
      <c r="L137" s="215">
        <v>251</v>
      </c>
      <c r="M137" s="215">
        <v>260</v>
      </c>
      <c r="N137" s="215">
        <v>189</v>
      </c>
      <c r="O137" s="215">
        <v>91</v>
      </c>
      <c r="P137" s="215">
        <v>98</v>
      </c>
      <c r="Q137" s="215">
        <v>156</v>
      </c>
      <c r="R137" s="215">
        <v>74</v>
      </c>
      <c r="S137" s="215">
        <v>82</v>
      </c>
      <c r="T137" s="215">
        <v>166</v>
      </c>
      <c r="U137" s="215">
        <v>86</v>
      </c>
      <c r="V137" s="215">
        <v>80</v>
      </c>
      <c r="X137" s="137">
        <v>2061</v>
      </c>
      <c r="Y137" s="146" t="s">
        <v>1082</v>
      </c>
      <c r="Z137" s="146" t="s">
        <v>224</v>
      </c>
      <c r="AA137" s="146">
        <v>16</v>
      </c>
      <c r="AB137" s="195">
        <v>5</v>
      </c>
      <c r="AC137" s="195">
        <v>4</v>
      </c>
      <c r="AD137" s="195">
        <v>4</v>
      </c>
      <c r="AE137" s="195">
        <v>0</v>
      </c>
      <c r="AF137" s="195">
        <v>3</v>
      </c>
    </row>
    <row r="138" spans="1:32" ht="12" customHeight="1" x14ac:dyDescent="0.4">
      <c r="A138" s="203">
        <v>0</v>
      </c>
      <c r="B138" s="204"/>
      <c r="C138" s="205">
        <v>0</v>
      </c>
      <c r="D138" s="206"/>
      <c r="E138" s="207"/>
      <c r="F138" s="207"/>
      <c r="G138" s="207"/>
      <c r="H138" s="207"/>
      <c r="I138" s="208"/>
      <c r="J138" s="208"/>
      <c r="K138" s="209">
        <v>13</v>
      </c>
      <c r="L138" s="209"/>
      <c r="M138" s="209"/>
      <c r="N138" s="209">
        <v>3</v>
      </c>
      <c r="O138" s="209"/>
      <c r="P138" s="209"/>
      <c r="Q138" s="209">
        <v>5</v>
      </c>
      <c r="R138" s="209"/>
      <c r="S138" s="209"/>
      <c r="T138" s="209">
        <v>5</v>
      </c>
      <c r="U138" s="209"/>
      <c r="V138" s="209"/>
      <c r="X138" s="137"/>
      <c r="Y138" s="146"/>
      <c r="Z138" s="146"/>
      <c r="AA138" s="146"/>
    </row>
    <row r="139" spans="1:32" ht="12" customHeight="1" x14ac:dyDescent="0.4">
      <c r="A139" s="210">
        <v>62</v>
      </c>
      <c r="B139" s="211"/>
      <c r="C139" s="212" t="s">
        <v>243</v>
      </c>
      <c r="D139" s="213"/>
      <c r="E139" s="214">
        <v>20</v>
      </c>
      <c r="F139" s="214">
        <v>6</v>
      </c>
      <c r="G139" s="214">
        <v>5</v>
      </c>
      <c r="H139" s="214">
        <v>6</v>
      </c>
      <c r="I139" s="214">
        <v>0</v>
      </c>
      <c r="J139" s="214">
        <v>3</v>
      </c>
      <c r="K139" s="215">
        <v>593</v>
      </c>
      <c r="L139" s="215">
        <v>283</v>
      </c>
      <c r="M139" s="215">
        <v>310</v>
      </c>
      <c r="N139" s="215">
        <v>202</v>
      </c>
      <c r="O139" s="215">
        <v>97</v>
      </c>
      <c r="P139" s="215">
        <v>105</v>
      </c>
      <c r="Q139" s="215">
        <v>183</v>
      </c>
      <c r="R139" s="215">
        <v>79</v>
      </c>
      <c r="S139" s="215">
        <v>104</v>
      </c>
      <c r="T139" s="215">
        <v>208</v>
      </c>
      <c r="U139" s="215">
        <v>107</v>
      </c>
      <c r="V139" s="215">
        <v>101</v>
      </c>
      <c r="X139" s="137">
        <v>2062</v>
      </c>
      <c r="Y139" s="146" t="s">
        <v>1083</v>
      </c>
      <c r="Z139" s="146" t="s">
        <v>800</v>
      </c>
      <c r="AA139" s="146">
        <v>20</v>
      </c>
      <c r="AB139" s="195">
        <v>6</v>
      </c>
      <c r="AC139" s="195">
        <v>5</v>
      </c>
      <c r="AD139" s="195">
        <v>6</v>
      </c>
      <c r="AE139" s="195">
        <v>0</v>
      </c>
      <c r="AF139" s="195">
        <v>3</v>
      </c>
    </row>
    <row r="140" spans="1:32" ht="12" customHeight="1" x14ac:dyDescent="0.4">
      <c r="A140" s="203">
        <v>0</v>
      </c>
      <c r="B140" s="204"/>
      <c r="C140" s="205">
        <v>0</v>
      </c>
      <c r="D140" s="206"/>
      <c r="E140" s="207"/>
      <c r="F140" s="207"/>
      <c r="G140" s="207"/>
      <c r="H140" s="207"/>
      <c r="I140" s="208"/>
      <c r="J140" s="208"/>
      <c r="K140" s="209">
        <v>6</v>
      </c>
      <c r="L140" s="209"/>
      <c r="M140" s="209"/>
      <c r="N140" s="209">
        <v>1</v>
      </c>
      <c r="O140" s="209"/>
      <c r="P140" s="209"/>
      <c r="Q140" s="209">
        <v>4</v>
      </c>
      <c r="R140" s="209"/>
      <c r="S140" s="209"/>
      <c r="T140" s="209">
        <v>1</v>
      </c>
      <c r="U140" s="209"/>
      <c r="V140" s="209"/>
      <c r="X140" s="137"/>
      <c r="Y140" s="146"/>
      <c r="Z140" s="146"/>
      <c r="AA140" s="146"/>
    </row>
    <row r="141" spans="1:32" ht="12" customHeight="1" x14ac:dyDescent="0.4">
      <c r="A141" s="210">
        <v>63</v>
      </c>
      <c r="B141" s="211"/>
      <c r="C141" s="212" t="s">
        <v>203</v>
      </c>
      <c r="D141" s="213"/>
      <c r="E141" s="214">
        <v>13</v>
      </c>
      <c r="F141" s="214">
        <v>4</v>
      </c>
      <c r="G141" s="214">
        <v>4</v>
      </c>
      <c r="H141" s="214">
        <v>4</v>
      </c>
      <c r="I141" s="214">
        <v>0</v>
      </c>
      <c r="J141" s="214">
        <v>1</v>
      </c>
      <c r="K141" s="215">
        <v>424</v>
      </c>
      <c r="L141" s="215">
        <v>206</v>
      </c>
      <c r="M141" s="215">
        <v>218</v>
      </c>
      <c r="N141" s="215">
        <v>123</v>
      </c>
      <c r="O141" s="215">
        <v>64</v>
      </c>
      <c r="P141" s="215">
        <v>59</v>
      </c>
      <c r="Q141" s="215">
        <v>145</v>
      </c>
      <c r="R141" s="215">
        <v>74</v>
      </c>
      <c r="S141" s="215">
        <v>71</v>
      </c>
      <c r="T141" s="215">
        <v>156</v>
      </c>
      <c r="U141" s="215">
        <v>68</v>
      </c>
      <c r="V141" s="215">
        <v>88</v>
      </c>
      <c r="X141" s="137">
        <v>2063</v>
      </c>
      <c r="Y141" s="146" t="s">
        <v>1084</v>
      </c>
      <c r="Z141" s="146" t="s">
        <v>798</v>
      </c>
      <c r="AA141" s="146">
        <v>13</v>
      </c>
      <c r="AB141" s="195">
        <v>4</v>
      </c>
      <c r="AC141" s="195">
        <v>4</v>
      </c>
      <c r="AD141" s="195">
        <v>4</v>
      </c>
      <c r="AE141" s="195">
        <v>0</v>
      </c>
      <c r="AF141" s="195">
        <v>1</v>
      </c>
    </row>
    <row r="142" spans="1:32" ht="12" customHeight="1" x14ac:dyDescent="0.4">
      <c r="A142" s="203">
        <v>0</v>
      </c>
      <c r="B142" s="204"/>
      <c r="C142" s="205">
        <v>0</v>
      </c>
      <c r="D142" s="206"/>
      <c r="E142" s="207"/>
      <c r="F142" s="207"/>
      <c r="G142" s="207"/>
      <c r="H142" s="207"/>
      <c r="I142" s="208"/>
      <c r="J142" s="208"/>
      <c r="K142" s="209">
        <v>9</v>
      </c>
      <c r="L142" s="209"/>
      <c r="M142" s="209"/>
      <c r="N142" s="209">
        <v>5</v>
      </c>
      <c r="O142" s="209"/>
      <c r="P142" s="209"/>
      <c r="Q142" s="209">
        <v>2</v>
      </c>
      <c r="R142" s="209"/>
      <c r="S142" s="209"/>
      <c r="T142" s="209">
        <v>2</v>
      </c>
      <c r="U142" s="209"/>
      <c r="V142" s="209"/>
      <c r="X142" s="137"/>
      <c r="Y142" s="146"/>
      <c r="Z142" s="146"/>
      <c r="AA142" s="146"/>
    </row>
    <row r="143" spans="1:32" ht="12" customHeight="1" x14ac:dyDescent="0.4">
      <c r="A143" s="210">
        <v>64</v>
      </c>
      <c r="B143" s="211"/>
      <c r="C143" s="212" t="s">
        <v>291</v>
      </c>
      <c r="D143" s="213"/>
      <c r="E143" s="214">
        <v>16</v>
      </c>
      <c r="F143" s="214">
        <v>5</v>
      </c>
      <c r="G143" s="214">
        <v>5</v>
      </c>
      <c r="H143" s="214">
        <v>4</v>
      </c>
      <c r="I143" s="214">
        <v>0</v>
      </c>
      <c r="J143" s="214">
        <v>2</v>
      </c>
      <c r="K143" s="215">
        <v>505</v>
      </c>
      <c r="L143" s="215">
        <v>272</v>
      </c>
      <c r="M143" s="215">
        <v>233</v>
      </c>
      <c r="N143" s="215">
        <v>181</v>
      </c>
      <c r="O143" s="215">
        <v>100</v>
      </c>
      <c r="P143" s="215">
        <v>81</v>
      </c>
      <c r="Q143" s="215">
        <v>181</v>
      </c>
      <c r="R143" s="215">
        <v>107</v>
      </c>
      <c r="S143" s="215">
        <v>74</v>
      </c>
      <c r="T143" s="215">
        <v>143</v>
      </c>
      <c r="U143" s="215">
        <v>65</v>
      </c>
      <c r="V143" s="215">
        <v>78</v>
      </c>
      <c r="X143" s="137">
        <v>2064</v>
      </c>
      <c r="Y143" s="146" t="s">
        <v>1085</v>
      </c>
      <c r="Z143" s="146" t="s">
        <v>798</v>
      </c>
      <c r="AA143" s="146">
        <v>16</v>
      </c>
      <c r="AB143" s="195">
        <v>5</v>
      </c>
      <c r="AC143" s="195">
        <v>5</v>
      </c>
      <c r="AD143" s="195">
        <v>4</v>
      </c>
      <c r="AE143" s="195">
        <v>0</v>
      </c>
      <c r="AF143" s="195">
        <v>2</v>
      </c>
    </row>
    <row r="144" spans="1:32" ht="12" customHeight="1" x14ac:dyDescent="0.4">
      <c r="A144" s="203">
        <v>0</v>
      </c>
      <c r="B144" s="204"/>
      <c r="C144" s="205">
        <v>0</v>
      </c>
      <c r="D144" s="206"/>
      <c r="E144" s="207"/>
      <c r="F144" s="207"/>
      <c r="G144" s="207"/>
      <c r="H144" s="207"/>
      <c r="I144" s="208"/>
      <c r="J144" s="208"/>
      <c r="K144" s="209">
        <v>8</v>
      </c>
      <c r="L144" s="209"/>
      <c r="M144" s="209"/>
      <c r="N144" s="209">
        <v>1</v>
      </c>
      <c r="O144" s="209"/>
      <c r="P144" s="209"/>
      <c r="Q144" s="209">
        <v>5</v>
      </c>
      <c r="R144" s="209"/>
      <c r="S144" s="209"/>
      <c r="T144" s="209">
        <v>2</v>
      </c>
      <c r="U144" s="209"/>
      <c r="V144" s="209"/>
      <c r="X144" s="137"/>
      <c r="Y144" s="146"/>
      <c r="Z144" s="146"/>
      <c r="AA144" s="146"/>
    </row>
    <row r="145" spans="1:32" ht="12" customHeight="1" x14ac:dyDescent="0.4">
      <c r="A145" s="210">
        <v>65</v>
      </c>
      <c r="B145" s="211"/>
      <c r="C145" s="212" t="s">
        <v>309</v>
      </c>
      <c r="D145" s="213"/>
      <c r="E145" s="214">
        <v>15</v>
      </c>
      <c r="F145" s="214">
        <v>5</v>
      </c>
      <c r="G145" s="214">
        <v>4</v>
      </c>
      <c r="H145" s="214">
        <v>5</v>
      </c>
      <c r="I145" s="214">
        <v>0</v>
      </c>
      <c r="J145" s="214">
        <v>1</v>
      </c>
      <c r="K145" s="215">
        <v>529</v>
      </c>
      <c r="L145" s="215">
        <v>286</v>
      </c>
      <c r="M145" s="215">
        <v>243</v>
      </c>
      <c r="N145" s="215">
        <v>175</v>
      </c>
      <c r="O145" s="215">
        <v>99</v>
      </c>
      <c r="P145" s="215">
        <v>76</v>
      </c>
      <c r="Q145" s="215">
        <v>156</v>
      </c>
      <c r="R145" s="215">
        <v>76</v>
      </c>
      <c r="S145" s="215">
        <v>80</v>
      </c>
      <c r="T145" s="215">
        <v>198</v>
      </c>
      <c r="U145" s="215">
        <v>111</v>
      </c>
      <c r="V145" s="215">
        <v>87</v>
      </c>
      <c r="X145" s="137">
        <v>2065</v>
      </c>
      <c r="Y145" s="146" t="s">
        <v>1086</v>
      </c>
      <c r="Z145" s="146" t="s">
        <v>324</v>
      </c>
      <c r="AA145" s="146">
        <v>15</v>
      </c>
      <c r="AB145" s="195">
        <v>5</v>
      </c>
      <c r="AC145" s="195">
        <v>4</v>
      </c>
      <c r="AD145" s="195">
        <v>5</v>
      </c>
      <c r="AE145" s="195">
        <v>0</v>
      </c>
      <c r="AF145" s="195">
        <v>1</v>
      </c>
    </row>
    <row r="146" spans="1:32" ht="12" customHeight="1" x14ac:dyDescent="0.4">
      <c r="A146" s="203">
        <v>0</v>
      </c>
      <c r="B146" s="204"/>
      <c r="C146" s="205">
        <v>0</v>
      </c>
      <c r="D146" s="206"/>
      <c r="E146" s="207"/>
      <c r="F146" s="207"/>
      <c r="G146" s="207"/>
      <c r="H146" s="207"/>
      <c r="I146" s="208"/>
      <c r="J146" s="208"/>
      <c r="K146" s="209">
        <v>6</v>
      </c>
      <c r="L146" s="209"/>
      <c r="M146" s="209"/>
      <c r="N146" s="209">
        <v>3</v>
      </c>
      <c r="O146" s="209"/>
      <c r="P146" s="209"/>
      <c r="Q146" s="209">
        <v>1</v>
      </c>
      <c r="R146" s="209"/>
      <c r="S146" s="209"/>
      <c r="T146" s="209">
        <v>2</v>
      </c>
      <c r="U146" s="209"/>
      <c r="V146" s="209"/>
      <c r="X146" s="137"/>
      <c r="Y146" s="146"/>
      <c r="Z146" s="146"/>
      <c r="AA146" s="146"/>
    </row>
    <row r="147" spans="1:32" ht="12" customHeight="1" x14ac:dyDescent="0.4">
      <c r="A147" s="210">
        <v>66</v>
      </c>
      <c r="B147" s="211"/>
      <c r="C147" s="212" t="s">
        <v>211</v>
      </c>
      <c r="D147" s="213"/>
      <c r="E147" s="214">
        <v>13</v>
      </c>
      <c r="F147" s="214">
        <v>4</v>
      </c>
      <c r="G147" s="214">
        <v>4</v>
      </c>
      <c r="H147" s="214">
        <v>4</v>
      </c>
      <c r="I147" s="214">
        <v>0</v>
      </c>
      <c r="J147" s="214">
        <v>1</v>
      </c>
      <c r="K147" s="215">
        <v>380</v>
      </c>
      <c r="L147" s="215">
        <v>192</v>
      </c>
      <c r="M147" s="215">
        <v>188</v>
      </c>
      <c r="N147" s="215">
        <v>120</v>
      </c>
      <c r="O147" s="215">
        <v>53</v>
      </c>
      <c r="P147" s="215">
        <v>67</v>
      </c>
      <c r="Q147" s="215">
        <v>121</v>
      </c>
      <c r="R147" s="215">
        <v>65</v>
      </c>
      <c r="S147" s="215">
        <v>56</v>
      </c>
      <c r="T147" s="215">
        <v>139</v>
      </c>
      <c r="U147" s="215">
        <v>74</v>
      </c>
      <c r="V147" s="215">
        <v>65</v>
      </c>
      <c r="X147" s="137">
        <v>2066</v>
      </c>
      <c r="Y147" s="146" t="s">
        <v>1087</v>
      </c>
      <c r="Z147" s="146" t="s">
        <v>795</v>
      </c>
      <c r="AA147" s="146">
        <v>13</v>
      </c>
      <c r="AB147" s="195">
        <v>4</v>
      </c>
      <c r="AC147" s="195">
        <v>4</v>
      </c>
      <c r="AD147" s="195">
        <v>4</v>
      </c>
      <c r="AE147" s="195">
        <v>0</v>
      </c>
      <c r="AF147" s="195">
        <v>1</v>
      </c>
    </row>
    <row r="148" spans="1:32" ht="12" customHeight="1" x14ac:dyDescent="0.4">
      <c r="A148" s="203">
        <v>0</v>
      </c>
      <c r="B148" s="204"/>
      <c r="C148" s="205">
        <v>0</v>
      </c>
      <c r="D148" s="206"/>
      <c r="E148" s="207"/>
      <c r="F148" s="207"/>
      <c r="G148" s="207"/>
      <c r="H148" s="207"/>
      <c r="I148" s="208"/>
      <c r="J148" s="208"/>
      <c r="K148" s="209">
        <v>9</v>
      </c>
      <c r="L148" s="209"/>
      <c r="M148" s="209"/>
      <c r="N148" s="209">
        <v>2</v>
      </c>
      <c r="O148" s="209"/>
      <c r="P148" s="209"/>
      <c r="Q148" s="209">
        <v>3</v>
      </c>
      <c r="R148" s="209"/>
      <c r="S148" s="209"/>
      <c r="T148" s="209">
        <v>4</v>
      </c>
      <c r="U148" s="209"/>
      <c r="V148" s="209"/>
      <c r="X148" s="137"/>
      <c r="Y148" s="146"/>
      <c r="Z148" s="146"/>
      <c r="AA148" s="146"/>
    </row>
    <row r="149" spans="1:32" ht="12" customHeight="1" x14ac:dyDescent="0.4">
      <c r="A149" s="210">
        <v>67</v>
      </c>
      <c r="B149" s="211"/>
      <c r="C149" s="212" t="s">
        <v>294</v>
      </c>
      <c r="D149" s="213"/>
      <c r="E149" s="214">
        <v>17</v>
      </c>
      <c r="F149" s="214">
        <v>5</v>
      </c>
      <c r="G149" s="214">
        <v>5</v>
      </c>
      <c r="H149" s="214">
        <v>5</v>
      </c>
      <c r="I149" s="214">
        <v>0</v>
      </c>
      <c r="J149" s="214">
        <v>2</v>
      </c>
      <c r="K149" s="215">
        <v>527</v>
      </c>
      <c r="L149" s="215">
        <v>275</v>
      </c>
      <c r="M149" s="215">
        <v>252</v>
      </c>
      <c r="N149" s="215">
        <v>168</v>
      </c>
      <c r="O149" s="215">
        <v>90</v>
      </c>
      <c r="P149" s="215">
        <v>78</v>
      </c>
      <c r="Q149" s="215">
        <v>169</v>
      </c>
      <c r="R149" s="215">
        <v>85</v>
      </c>
      <c r="S149" s="215">
        <v>84</v>
      </c>
      <c r="T149" s="215">
        <v>190</v>
      </c>
      <c r="U149" s="215">
        <v>100</v>
      </c>
      <c r="V149" s="215">
        <v>90</v>
      </c>
      <c r="X149" s="137">
        <v>2067</v>
      </c>
      <c r="Y149" s="146" t="s">
        <v>1088</v>
      </c>
      <c r="Z149" s="146" t="s">
        <v>798</v>
      </c>
      <c r="AA149" s="146">
        <v>17</v>
      </c>
      <c r="AB149" s="195">
        <v>5</v>
      </c>
      <c r="AC149" s="195">
        <v>5</v>
      </c>
      <c r="AD149" s="195">
        <v>5</v>
      </c>
      <c r="AE149" s="195">
        <v>0</v>
      </c>
      <c r="AF149" s="195">
        <v>2</v>
      </c>
    </row>
    <row r="150" spans="1:32" ht="12" customHeight="1" x14ac:dyDescent="0.4">
      <c r="A150" s="203">
        <v>0</v>
      </c>
      <c r="B150" s="204"/>
      <c r="C150" s="205">
        <v>0</v>
      </c>
      <c r="D150" s="206"/>
      <c r="E150" s="207"/>
      <c r="F150" s="207"/>
      <c r="G150" s="207"/>
      <c r="H150" s="207"/>
      <c r="I150" s="208"/>
      <c r="J150" s="208"/>
      <c r="K150" s="209">
        <v>6</v>
      </c>
      <c r="L150" s="209"/>
      <c r="M150" s="209"/>
      <c r="N150" s="209">
        <v>2</v>
      </c>
      <c r="O150" s="209"/>
      <c r="P150" s="209"/>
      <c r="Q150" s="209">
        <v>2</v>
      </c>
      <c r="R150" s="209"/>
      <c r="S150" s="209"/>
      <c r="T150" s="209">
        <v>2</v>
      </c>
      <c r="U150" s="209"/>
      <c r="V150" s="209"/>
      <c r="X150" s="137"/>
      <c r="Y150" s="146"/>
      <c r="Z150" s="146"/>
      <c r="AA150" s="146"/>
    </row>
    <row r="151" spans="1:32" ht="12" customHeight="1" x14ac:dyDescent="0.4">
      <c r="A151" s="210">
        <v>68</v>
      </c>
      <c r="B151" s="211"/>
      <c r="C151" s="212" t="s">
        <v>302</v>
      </c>
      <c r="D151" s="213"/>
      <c r="E151" s="214">
        <v>16</v>
      </c>
      <c r="F151" s="214">
        <v>5</v>
      </c>
      <c r="G151" s="214">
        <v>5</v>
      </c>
      <c r="H151" s="214">
        <v>5</v>
      </c>
      <c r="I151" s="214">
        <v>0</v>
      </c>
      <c r="J151" s="214">
        <v>1</v>
      </c>
      <c r="K151" s="215">
        <v>529</v>
      </c>
      <c r="L151" s="215">
        <v>274</v>
      </c>
      <c r="M151" s="215">
        <v>255</v>
      </c>
      <c r="N151" s="215">
        <v>176</v>
      </c>
      <c r="O151" s="215">
        <v>87</v>
      </c>
      <c r="P151" s="215">
        <v>89</v>
      </c>
      <c r="Q151" s="215">
        <v>173</v>
      </c>
      <c r="R151" s="215">
        <v>83</v>
      </c>
      <c r="S151" s="215">
        <v>90</v>
      </c>
      <c r="T151" s="215">
        <v>180</v>
      </c>
      <c r="U151" s="215">
        <v>104</v>
      </c>
      <c r="V151" s="215">
        <v>76</v>
      </c>
      <c r="X151" s="137">
        <v>2068</v>
      </c>
      <c r="Y151" s="146" t="s">
        <v>1089</v>
      </c>
      <c r="Z151" s="146" t="s">
        <v>795</v>
      </c>
      <c r="AA151" s="146">
        <v>16</v>
      </c>
      <c r="AB151" s="195">
        <v>5</v>
      </c>
      <c r="AC151" s="195">
        <v>5</v>
      </c>
      <c r="AD151" s="195">
        <v>5</v>
      </c>
      <c r="AE151" s="195">
        <v>0</v>
      </c>
      <c r="AF151" s="195">
        <v>1</v>
      </c>
    </row>
    <row r="152" spans="1:32" ht="12" customHeight="1" x14ac:dyDescent="0.4">
      <c r="A152" s="203">
        <v>0</v>
      </c>
      <c r="B152" s="204"/>
      <c r="C152" s="205">
        <v>0</v>
      </c>
      <c r="D152" s="206"/>
      <c r="E152" s="207"/>
      <c r="F152" s="207"/>
      <c r="G152" s="207"/>
      <c r="H152" s="207"/>
      <c r="I152" s="208"/>
      <c r="J152" s="208"/>
      <c r="K152" s="209">
        <v>11</v>
      </c>
      <c r="L152" s="209"/>
      <c r="M152" s="209"/>
      <c r="N152" s="209">
        <v>4</v>
      </c>
      <c r="O152" s="209"/>
      <c r="P152" s="209"/>
      <c r="Q152" s="209">
        <v>4</v>
      </c>
      <c r="R152" s="209"/>
      <c r="S152" s="209"/>
      <c r="T152" s="209">
        <v>3</v>
      </c>
      <c r="U152" s="209"/>
      <c r="V152" s="209"/>
      <c r="X152" s="137"/>
      <c r="Y152" s="146"/>
      <c r="Z152" s="146"/>
      <c r="AA152" s="146"/>
    </row>
    <row r="153" spans="1:32" ht="12" customHeight="1" x14ac:dyDescent="0.4">
      <c r="A153" s="210">
        <v>69</v>
      </c>
      <c r="B153" s="211"/>
      <c r="C153" s="212" t="s">
        <v>271</v>
      </c>
      <c r="D153" s="213"/>
      <c r="E153" s="214">
        <v>20</v>
      </c>
      <c r="F153" s="214">
        <v>7</v>
      </c>
      <c r="G153" s="214">
        <v>6</v>
      </c>
      <c r="H153" s="214">
        <v>5</v>
      </c>
      <c r="I153" s="214">
        <v>0</v>
      </c>
      <c r="J153" s="214">
        <v>2</v>
      </c>
      <c r="K153" s="215">
        <v>663</v>
      </c>
      <c r="L153" s="215">
        <v>353</v>
      </c>
      <c r="M153" s="215">
        <v>310</v>
      </c>
      <c r="N153" s="215">
        <v>239</v>
      </c>
      <c r="O153" s="215">
        <v>114</v>
      </c>
      <c r="P153" s="215">
        <v>125</v>
      </c>
      <c r="Q153" s="215">
        <v>231</v>
      </c>
      <c r="R153" s="215">
        <v>125</v>
      </c>
      <c r="S153" s="215">
        <v>106</v>
      </c>
      <c r="T153" s="215">
        <v>193</v>
      </c>
      <c r="U153" s="215">
        <v>114</v>
      </c>
      <c r="V153" s="215">
        <v>79</v>
      </c>
      <c r="X153" s="137">
        <v>2069</v>
      </c>
      <c r="Y153" s="146" t="s">
        <v>1090</v>
      </c>
      <c r="Z153" s="146" t="s">
        <v>795</v>
      </c>
      <c r="AA153" s="146">
        <v>20</v>
      </c>
      <c r="AB153" s="195">
        <v>7</v>
      </c>
      <c r="AC153" s="195">
        <v>6</v>
      </c>
      <c r="AD153" s="195">
        <v>5</v>
      </c>
      <c r="AE153" s="195">
        <v>0</v>
      </c>
      <c r="AF153" s="195">
        <v>2</v>
      </c>
    </row>
    <row r="154" spans="1:32" ht="12" customHeight="1" x14ac:dyDescent="0.4">
      <c r="A154" s="203">
        <v>0</v>
      </c>
      <c r="B154" s="204"/>
      <c r="C154" s="205">
        <v>0</v>
      </c>
      <c r="D154" s="206"/>
      <c r="E154" s="207"/>
      <c r="F154" s="207"/>
      <c r="G154" s="207"/>
      <c r="H154" s="207"/>
      <c r="I154" s="208"/>
      <c r="J154" s="208"/>
      <c r="K154" s="209">
        <v>4</v>
      </c>
      <c r="L154" s="209"/>
      <c r="M154" s="209"/>
      <c r="N154" s="209">
        <v>0</v>
      </c>
      <c r="O154" s="209"/>
      <c r="P154" s="209"/>
      <c r="Q154" s="209">
        <v>1</v>
      </c>
      <c r="R154" s="209"/>
      <c r="S154" s="209"/>
      <c r="T154" s="209">
        <v>3</v>
      </c>
      <c r="U154" s="209"/>
      <c r="V154" s="209"/>
      <c r="X154" s="137"/>
      <c r="Y154" s="146"/>
      <c r="Z154" s="146"/>
      <c r="AA154" s="146"/>
    </row>
    <row r="155" spans="1:32" ht="12" customHeight="1" x14ac:dyDescent="0.4">
      <c r="A155" s="210">
        <v>70</v>
      </c>
      <c r="B155" s="211"/>
      <c r="C155" s="212" t="s">
        <v>217</v>
      </c>
      <c r="D155" s="213"/>
      <c r="E155" s="214">
        <v>16</v>
      </c>
      <c r="F155" s="214">
        <v>5</v>
      </c>
      <c r="G155" s="214">
        <v>5</v>
      </c>
      <c r="H155" s="214">
        <v>4</v>
      </c>
      <c r="I155" s="214">
        <v>0</v>
      </c>
      <c r="J155" s="214">
        <v>2</v>
      </c>
      <c r="K155" s="215">
        <v>519</v>
      </c>
      <c r="L155" s="215">
        <v>267</v>
      </c>
      <c r="M155" s="215">
        <v>252</v>
      </c>
      <c r="N155" s="215">
        <v>201</v>
      </c>
      <c r="O155" s="215">
        <v>103</v>
      </c>
      <c r="P155" s="215">
        <v>98</v>
      </c>
      <c r="Q155" s="215">
        <v>171</v>
      </c>
      <c r="R155" s="215">
        <v>89</v>
      </c>
      <c r="S155" s="215">
        <v>82</v>
      </c>
      <c r="T155" s="215">
        <v>147</v>
      </c>
      <c r="U155" s="215">
        <v>75</v>
      </c>
      <c r="V155" s="215">
        <v>72</v>
      </c>
      <c r="X155" s="137">
        <v>2070</v>
      </c>
      <c r="Y155" s="146" t="s">
        <v>1091</v>
      </c>
      <c r="Z155" s="146" t="s">
        <v>795</v>
      </c>
      <c r="AA155" s="146">
        <v>16</v>
      </c>
      <c r="AB155" s="195">
        <v>5</v>
      </c>
      <c r="AC155" s="195">
        <v>5</v>
      </c>
      <c r="AD155" s="195">
        <v>4</v>
      </c>
      <c r="AE155" s="195">
        <v>0</v>
      </c>
      <c r="AF155" s="195">
        <v>2</v>
      </c>
    </row>
    <row r="156" spans="1:32" ht="12" customHeight="1" x14ac:dyDescent="0.4">
      <c r="A156" s="216" t="s">
        <v>1048</v>
      </c>
      <c r="B156" s="216"/>
      <c r="C156" s="216"/>
      <c r="D156" s="216"/>
      <c r="E156" s="237"/>
      <c r="F156" s="237"/>
      <c r="G156" s="237"/>
      <c r="H156" s="237"/>
      <c r="I156" s="237"/>
      <c r="J156" s="237"/>
      <c r="K156" s="216"/>
      <c r="L156" s="216"/>
      <c r="M156" s="216"/>
    </row>
    <row r="157" spans="1:32" ht="12" customHeight="1" x14ac:dyDescent="0.4">
      <c r="K157" s="238">
        <f>SUM(K9,K11,K13,K15,K17,K19,K21,K23,K25,K27,K29,K31,K33,K35,K37,K39,K41,K43,K45,K47,K49,K51,K53,K55,K57,K59,K66,K68,K70,K72,K74,K76,K78,K80,K82,K84,K86,K88,K90,K92,K94,K96,K98,K100,K102,K104,K106,K108,K110,K112,K114,K116,K118,K120,K127,K129,K131,K133,K135,K137,K139,K141,K143,K145,K147,K149,K151,K153,K155)</f>
        <v>35470</v>
      </c>
      <c r="L157" s="238">
        <f t="shared" ref="L157:V157" si="0">SUM(L9,L11,L13,L15,L17,L19,L21,L23,L25,L27,L29,L31,L33,L35,L37,L39,L41,L43,L45,L47,L49,L51,L53,L55,L57,L59,L66,L68,L70,L72,L74,L76,L78,L80,L82,L84,L86,L88,L90,L92,L94,L96,L98,L100,L102,L104,L106,L108,L110,L112,L114,L116,L118,L120,L127,L129,L131,L133,L135,L137,L139,L141,L143,L145,L147,L149,L151,L153,L155)</f>
        <v>18273</v>
      </c>
      <c r="M157" s="238">
        <f t="shared" si="0"/>
        <v>17197</v>
      </c>
      <c r="N157" s="238">
        <f t="shared" si="0"/>
        <v>12180</v>
      </c>
      <c r="O157" s="238">
        <f t="shared" si="0"/>
        <v>6288</v>
      </c>
      <c r="P157" s="238">
        <f t="shared" si="0"/>
        <v>5892</v>
      </c>
      <c r="Q157" s="238">
        <f t="shared" si="0"/>
        <v>11407</v>
      </c>
      <c r="R157" s="238">
        <f t="shared" si="0"/>
        <v>5840</v>
      </c>
      <c r="S157" s="238">
        <f t="shared" si="0"/>
        <v>5567</v>
      </c>
      <c r="T157" s="238">
        <f t="shared" si="0"/>
        <v>11883</v>
      </c>
      <c r="U157" s="238">
        <f t="shared" si="0"/>
        <v>6145</v>
      </c>
      <c r="V157" s="238">
        <f t="shared" si="0"/>
        <v>5738</v>
      </c>
    </row>
    <row r="158" spans="1:32" ht="12" customHeight="1" x14ac:dyDescent="0.4">
      <c r="Z158" s="195" t="s">
        <v>1092</v>
      </c>
      <c r="AA158" s="195">
        <f>SUM(AB158:AD158)</f>
        <v>223</v>
      </c>
      <c r="AB158" s="195">
        <f>SUMIF($Z$8:$Z$155,$Z158,$AB$8:$AB$155)</f>
        <v>77</v>
      </c>
      <c r="AC158" s="195">
        <f>SUMIF($Z$8:$Z$155,$Z158,$AC$8:$AC$155)</f>
        <v>73</v>
      </c>
      <c r="AD158" s="195">
        <f>SUMIF($Z$8:$Z$155,$Z158,$AD$8:$AD$155)</f>
        <v>73</v>
      </c>
      <c r="AE158" s="195">
        <f>SUMIF($Z$8:$Z$155,$Z158,$AE$8:$AE$155)</f>
        <v>0</v>
      </c>
      <c r="AF158" s="195">
        <f>SUMIF($Z$8:$Z$155,$Z158,$AF$8:$AF$155)</f>
        <v>31</v>
      </c>
    </row>
    <row r="159" spans="1:32" ht="12" customHeight="1" x14ac:dyDescent="0.4">
      <c r="Z159" s="195" t="s">
        <v>1093</v>
      </c>
      <c r="AA159" s="195">
        <f t="shared" ref="AA159:AA164" si="1">SUM(AB159:AD159)</f>
        <v>112</v>
      </c>
      <c r="AB159" s="195">
        <f t="shared" ref="AB159:AB164" si="2">SUMIF($Z$8:$Z$155,$Z159,$AB$8:$AB$155)</f>
        <v>40</v>
      </c>
      <c r="AC159" s="195">
        <f t="shared" ref="AC159:AC164" si="3">SUMIF($Z$8:$Z$155,$Z159,$AC$8:$AC$155)</f>
        <v>35</v>
      </c>
      <c r="AD159" s="195">
        <f t="shared" ref="AD159:AD164" si="4">SUMIF($Z$8:$Z$155,$Z159,$AD$8:$AD$155)</f>
        <v>37</v>
      </c>
      <c r="AE159" s="195">
        <f t="shared" ref="AE159:AE164" si="5">SUMIF($Z$8:$Z$155,$Z159,$AE$8:$AE$155)</f>
        <v>0</v>
      </c>
      <c r="AF159" s="195">
        <f t="shared" ref="AF159:AF164" si="6">SUMIF($Z$8:$Z$155,$Z159,$AF$8:$AF$155)</f>
        <v>20</v>
      </c>
    </row>
    <row r="160" spans="1:32" ht="12" customHeight="1" x14ac:dyDescent="0.4">
      <c r="Z160" s="195" t="s">
        <v>1094</v>
      </c>
      <c r="AA160" s="195">
        <f t="shared" si="1"/>
        <v>77</v>
      </c>
      <c r="AB160" s="195">
        <f t="shared" si="2"/>
        <v>28</v>
      </c>
      <c r="AC160" s="195">
        <f t="shared" si="3"/>
        <v>24</v>
      </c>
      <c r="AD160" s="195">
        <f t="shared" si="4"/>
        <v>25</v>
      </c>
      <c r="AE160" s="195">
        <f t="shared" si="5"/>
        <v>0</v>
      </c>
      <c r="AF160" s="195">
        <f t="shared" si="6"/>
        <v>7</v>
      </c>
    </row>
    <row r="161" spans="26:32" ht="12" customHeight="1" x14ac:dyDescent="0.4">
      <c r="Z161" s="195" t="s">
        <v>1095</v>
      </c>
      <c r="AA161" s="195">
        <f t="shared" si="1"/>
        <v>173</v>
      </c>
      <c r="AB161" s="195">
        <f t="shared" si="2"/>
        <v>60</v>
      </c>
      <c r="AC161" s="195">
        <f t="shared" si="3"/>
        <v>55</v>
      </c>
      <c r="AD161" s="195">
        <f t="shared" si="4"/>
        <v>58</v>
      </c>
      <c r="AE161" s="195">
        <f t="shared" si="5"/>
        <v>0</v>
      </c>
      <c r="AF161" s="195">
        <f t="shared" si="6"/>
        <v>27</v>
      </c>
    </row>
    <row r="162" spans="26:32" ht="12" customHeight="1" x14ac:dyDescent="0.4">
      <c r="Z162" s="195" t="s">
        <v>1096</v>
      </c>
      <c r="AA162" s="195">
        <f t="shared" si="1"/>
        <v>77</v>
      </c>
      <c r="AB162" s="195">
        <f t="shared" si="2"/>
        <v>28</v>
      </c>
      <c r="AC162" s="195">
        <f t="shared" si="3"/>
        <v>24</v>
      </c>
      <c r="AD162" s="195">
        <f t="shared" si="4"/>
        <v>25</v>
      </c>
      <c r="AE162" s="195">
        <f t="shared" si="5"/>
        <v>0</v>
      </c>
      <c r="AF162" s="195">
        <f t="shared" si="6"/>
        <v>10</v>
      </c>
    </row>
    <row r="163" spans="26:32" ht="12" customHeight="1" x14ac:dyDescent="0.4">
      <c r="Z163" s="195" t="s">
        <v>1097</v>
      </c>
      <c r="AA163" s="195">
        <f t="shared" si="1"/>
        <v>173</v>
      </c>
      <c r="AB163" s="195">
        <f t="shared" si="2"/>
        <v>59</v>
      </c>
      <c r="AC163" s="195">
        <f t="shared" si="3"/>
        <v>56</v>
      </c>
      <c r="AD163" s="195">
        <f t="shared" si="4"/>
        <v>58</v>
      </c>
      <c r="AE163" s="195">
        <f t="shared" si="5"/>
        <v>0</v>
      </c>
      <c r="AF163" s="195">
        <f t="shared" si="6"/>
        <v>18</v>
      </c>
    </row>
    <row r="164" spans="26:32" ht="12" customHeight="1" x14ac:dyDescent="0.4">
      <c r="Z164" s="240" t="s">
        <v>1098</v>
      </c>
      <c r="AA164" s="240">
        <f t="shared" si="1"/>
        <v>155</v>
      </c>
      <c r="AB164" s="240">
        <f t="shared" si="2"/>
        <v>55</v>
      </c>
      <c r="AC164" s="240">
        <f t="shared" si="3"/>
        <v>48</v>
      </c>
      <c r="AD164" s="240">
        <f t="shared" si="4"/>
        <v>52</v>
      </c>
      <c r="AE164" s="240">
        <f t="shared" si="5"/>
        <v>1</v>
      </c>
      <c r="AF164" s="240">
        <f t="shared" si="6"/>
        <v>20</v>
      </c>
    </row>
    <row r="165" spans="26:32" ht="12" customHeight="1" x14ac:dyDescent="0.4">
      <c r="Z165" s="216" t="s">
        <v>75</v>
      </c>
      <c r="AA165" s="216">
        <f t="shared" ref="AA165:AF165" si="7">SUM(AA158:AA164)</f>
        <v>990</v>
      </c>
      <c r="AB165" s="216">
        <f t="shared" si="7"/>
        <v>347</v>
      </c>
      <c r="AC165" s="216">
        <f t="shared" si="7"/>
        <v>315</v>
      </c>
      <c r="AD165" s="216">
        <f t="shared" si="7"/>
        <v>328</v>
      </c>
      <c r="AE165" s="216">
        <f t="shared" si="7"/>
        <v>1</v>
      </c>
      <c r="AF165" s="216">
        <f t="shared" si="7"/>
        <v>133</v>
      </c>
    </row>
  </sheetData>
  <mergeCells count="36">
    <mergeCell ref="N63:P63"/>
    <mergeCell ref="Q63:S63"/>
    <mergeCell ref="T63:V63"/>
    <mergeCell ref="I124:I125"/>
    <mergeCell ref="J124:J125"/>
    <mergeCell ref="K124:M124"/>
    <mergeCell ref="N124:P124"/>
    <mergeCell ref="Q124:S124"/>
    <mergeCell ref="A123:A125"/>
    <mergeCell ref="B123:D125"/>
    <mergeCell ref="E123:J123"/>
    <mergeCell ref="K123:V123"/>
    <mergeCell ref="E124:E125"/>
    <mergeCell ref="F124:H124"/>
    <mergeCell ref="T124:V124"/>
    <mergeCell ref="T6:V6"/>
    <mergeCell ref="A62:A64"/>
    <mergeCell ref="B62:D64"/>
    <mergeCell ref="E62:J62"/>
    <mergeCell ref="K62:V62"/>
    <mergeCell ref="E63:E64"/>
    <mergeCell ref="F63:H63"/>
    <mergeCell ref="I63:I64"/>
    <mergeCell ref="J63:J64"/>
    <mergeCell ref="A5:A7"/>
    <mergeCell ref="B5:D7"/>
    <mergeCell ref="E5:J5"/>
    <mergeCell ref="K5:V5"/>
    <mergeCell ref="E6:E7"/>
    <mergeCell ref="F6:H6"/>
    <mergeCell ref="K63:M63"/>
    <mergeCell ref="I6:I7"/>
    <mergeCell ref="J6:J7"/>
    <mergeCell ref="K6:M6"/>
    <mergeCell ref="N6:P6"/>
    <mergeCell ref="Q6:S6"/>
  </mergeCells>
  <phoneticPr fontId="2"/>
  <pageMargins left="0.78740157480314965" right="0.78740157480314965" top="0.78740157480314965" bottom="0.78740157480314965" header="0.51181102362204722" footer="0.51181102362204722"/>
  <pageSetup paperSize="9" scale="65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7"/>
  <sheetViews>
    <sheetView showGridLines="0" zoomScaleNormal="100" workbookViewId="0">
      <pane ySplit="7" topLeftCell="A8" activePane="bottomLeft" state="frozen"/>
      <selection pane="bottomLeft"/>
    </sheetView>
  </sheetViews>
  <sheetFormatPr defaultRowHeight="24" customHeight="1" x14ac:dyDescent="0.4"/>
  <cols>
    <col min="1" max="1" width="3.75" style="243" customWidth="1"/>
    <col min="2" max="2" width="6" style="242" customWidth="1"/>
    <col min="3" max="30" width="3.75" style="23" customWidth="1"/>
    <col min="31" max="16384" width="9" style="23"/>
  </cols>
  <sheetData>
    <row r="1" spans="1:30" ht="10.95" x14ac:dyDescent="0.4">
      <c r="A1" s="179" t="s">
        <v>993</v>
      </c>
      <c r="B1" s="23"/>
    </row>
    <row r="2" spans="1:30" s="195" customFormat="1" ht="12" customHeight="1" x14ac:dyDescent="0.4">
      <c r="A2" s="188" t="s">
        <v>1013</v>
      </c>
      <c r="B2" s="189"/>
      <c r="C2" s="190"/>
      <c r="D2" s="190"/>
      <c r="E2" s="191"/>
      <c r="F2" s="191"/>
      <c r="G2" s="191"/>
      <c r="H2" s="191"/>
      <c r="I2" s="191"/>
      <c r="J2" s="191"/>
      <c r="K2" s="190"/>
      <c r="L2" s="190"/>
      <c r="M2" s="192"/>
      <c r="N2" s="192"/>
      <c r="O2" s="192"/>
      <c r="P2" s="192"/>
      <c r="Q2" s="192"/>
      <c r="R2" s="193"/>
      <c r="S2" s="193"/>
      <c r="T2" s="194"/>
      <c r="U2" s="194"/>
      <c r="V2" s="194"/>
    </row>
    <row r="3" spans="1:30" ht="10.95" x14ac:dyDescent="0.4">
      <c r="A3" s="241" t="s">
        <v>371</v>
      </c>
    </row>
    <row r="4" spans="1:30" ht="10.95" x14ac:dyDescent="0.4">
      <c r="AD4" s="49" t="s">
        <v>402</v>
      </c>
    </row>
    <row r="5" spans="1:30" ht="24" customHeight="1" x14ac:dyDescent="0.4">
      <c r="A5" s="516" t="s">
        <v>403</v>
      </c>
      <c r="B5" s="462" t="s">
        <v>404</v>
      </c>
      <c r="C5" s="462" t="s">
        <v>372</v>
      </c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 t="s">
        <v>373</v>
      </c>
      <c r="R5" s="462"/>
      <c r="S5" s="462"/>
      <c r="T5" s="462"/>
      <c r="U5" s="462"/>
      <c r="V5" s="462"/>
      <c r="W5" s="462"/>
      <c r="X5" s="462"/>
      <c r="Y5" s="463" t="s">
        <v>374</v>
      </c>
      <c r="Z5" s="462"/>
      <c r="AA5" s="462"/>
      <c r="AB5" s="462" t="s">
        <v>375</v>
      </c>
      <c r="AC5" s="462"/>
      <c r="AD5" s="462"/>
    </row>
    <row r="6" spans="1:30" ht="24" customHeight="1" x14ac:dyDescent="0.4">
      <c r="A6" s="516"/>
      <c r="B6" s="462"/>
      <c r="C6" s="462" t="s">
        <v>362</v>
      </c>
      <c r="D6" s="462"/>
      <c r="E6" s="462"/>
      <c r="F6" s="516" t="s">
        <v>999</v>
      </c>
      <c r="G6" s="516" t="s">
        <v>378</v>
      </c>
      <c r="H6" s="516" t="s">
        <v>1000</v>
      </c>
      <c r="I6" s="516" t="s">
        <v>380</v>
      </c>
      <c r="J6" s="516" t="s">
        <v>381</v>
      </c>
      <c r="K6" s="516" t="s">
        <v>1001</v>
      </c>
      <c r="L6" s="516" t="s">
        <v>383</v>
      </c>
      <c r="M6" s="516" t="s">
        <v>384</v>
      </c>
      <c r="N6" s="536" t="s">
        <v>385</v>
      </c>
      <c r="O6" s="516" t="s">
        <v>386</v>
      </c>
      <c r="P6" s="516" t="s">
        <v>1002</v>
      </c>
      <c r="Q6" s="462" t="s">
        <v>362</v>
      </c>
      <c r="R6" s="462"/>
      <c r="S6" s="462"/>
      <c r="T6" s="462" t="s">
        <v>388</v>
      </c>
      <c r="U6" s="462"/>
      <c r="V6" s="516" t="s">
        <v>389</v>
      </c>
      <c r="W6" s="516" t="s">
        <v>390</v>
      </c>
      <c r="X6" s="516" t="s">
        <v>391</v>
      </c>
      <c r="Y6" s="462"/>
      <c r="Z6" s="462"/>
      <c r="AA6" s="462"/>
      <c r="AB6" s="516" t="s">
        <v>392</v>
      </c>
      <c r="AC6" s="516" t="s">
        <v>393</v>
      </c>
      <c r="AD6" s="516" t="s">
        <v>394</v>
      </c>
    </row>
    <row r="7" spans="1:30" ht="24" customHeight="1" x14ac:dyDescent="0.4">
      <c r="A7" s="516"/>
      <c r="B7" s="462"/>
      <c r="C7" s="403" t="s">
        <v>75</v>
      </c>
      <c r="D7" s="403" t="s">
        <v>73</v>
      </c>
      <c r="E7" s="403" t="s">
        <v>74</v>
      </c>
      <c r="F7" s="516"/>
      <c r="G7" s="516"/>
      <c r="H7" s="516"/>
      <c r="I7" s="516"/>
      <c r="J7" s="516"/>
      <c r="K7" s="516"/>
      <c r="L7" s="516"/>
      <c r="M7" s="516"/>
      <c r="N7" s="536"/>
      <c r="O7" s="516"/>
      <c r="P7" s="516"/>
      <c r="Q7" s="403" t="s">
        <v>75</v>
      </c>
      <c r="R7" s="403" t="s">
        <v>73</v>
      </c>
      <c r="S7" s="403" t="s">
        <v>74</v>
      </c>
      <c r="T7" s="403" t="s">
        <v>1099</v>
      </c>
      <c r="U7" s="403" t="s">
        <v>396</v>
      </c>
      <c r="V7" s="516"/>
      <c r="W7" s="516"/>
      <c r="X7" s="516"/>
      <c r="Y7" s="403" t="s">
        <v>75</v>
      </c>
      <c r="Z7" s="403" t="s">
        <v>73</v>
      </c>
      <c r="AA7" s="403" t="s">
        <v>74</v>
      </c>
      <c r="AB7" s="516"/>
      <c r="AC7" s="516"/>
      <c r="AD7" s="516"/>
    </row>
    <row r="8" spans="1:30" ht="21.85" customHeight="1" x14ac:dyDescent="0.4">
      <c r="A8" s="403">
        <v>1</v>
      </c>
      <c r="B8" s="244" t="s">
        <v>1100</v>
      </c>
      <c r="C8" s="409">
        <v>32</v>
      </c>
      <c r="D8" s="409">
        <v>17</v>
      </c>
      <c r="E8" s="409">
        <v>15</v>
      </c>
      <c r="F8" s="409">
        <v>1</v>
      </c>
      <c r="G8" s="409">
        <v>0</v>
      </c>
      <c r="H8" s="409">
        <v>1</v>
      </c>
      <c r="I8" s="409">
        <v>3</v>
      </c>
      <c r="J8" s="409">
        <v>0</v>
      </c>
      <c r="K8" s="409">
        <v>20</v>
      </c>
      <c r="L8" s="410">
        <v>0</v>
      </c>
      <c r="M8" s="409">
        <v>1</v>
      </c>
      <c r="N8" s="409">
        <v>1</v>
      </c>
      <c r="O8" s="409">
        <v>1</v>
      </c>
      <c r="P8" s="409">
        <v>4</v>
      </c>
      <c r="Q8" s="409">
        <v>1</v>
      </c>
      <c r="R8" s="409">
        <v>0</v>
      </c>
      <c r="S8" s="409">
        <v>1</v>
      </c>
      <c r="T8" s="409">
        <v>1</v>
      </c>
      <c r="U8" s="410">
        <v>0</v>
      </c>
      <c r="V8" s="409">
        <v>0</v>
      </c>
      <c r="W8" s="409">
        <v>0</v>
      </c>
      <c r="X8" s="409">
        <v>0</v>
      </c>
      <c r="Y8" s="409">
        <v>33</v>
      </c>
      <c r="Z8" s="409">
        <v>17</v>
      </c>
      <c r="AA8" s="409">
        <v>16</v>
      </c>
      <c r="AB8" s="409">
        <v>3</v>
      </c>
      <c r="AC8" s="409">
        <v>1</v>
      </c>
      <c r="AD8" s="409">
        <v>1</v>
      </c>
    </row>
    <row r="9" spans="1:30" ht="21.85" customHeight="1" x14ac:dyDescent="0.4">
      <c r="A9" s="403">
        <v>2</v>
      </c>
      <c r="B9" s="244" t="s">
        <v>1857</v>
      </c>
      <c r="C9" s="409">
        <v>19</v>
      </c>
      <c r="D9" s="409">
        <v>10</v>
      </c>
      <c r="E9" s="409">
        <v>9</v>
      </c>
      <c r="F9" s="409">
        <v>1</v>
      </c>
      <c r="G9" s="409">
        <v>0</v>
      </c>
      <c r="H9" s="409">
        <v>1</v>
      </c>
      <c r="I9" s="409">
        <v>1</v>
      </c>
      <c r="J9" s="409">
        <v>0</v>
      </c>
      <c r="K9" s="409">
        <v>14</v>
      </c>
      <c r="L9" s="410">
        <v>0</v>
      </c>
      <c r="M9" s="409">
        <v>1</v>
      </c>
      <c r="N9" s="409">
        <v>0</v>
      </c>
      <c r="O9" s="409">
        <v>0</v>
      </c>
      <c r="P9" s="409">
        <v>1</v>
      </c>
      <c r="Q9" s="409">
        <v>1</v>
      </c>
      <c r="R9" s="409">
        <v>0</v>
      </c>
      <c r="S9" s="409">
        <v>1</v>
      </c>
      <c r="T9" s="409">
        <v>1</v>
      </c>
      <c r="U9" s="410">
        <v>0</v>
      </c>
      <c r="V9" s="409">
        <v>0</v>
      </c>
      <c r="W9" s="409">
        <v>0</v>
      </c>
      <c r="X9" s="409">
        <v>0</v>
      </c>
      <c r="Y9" s="409">
        <v>20</v>
      </c>
      <c r="Z9" s="409">
        <v>10</v>
      </c>
      <c r="AA9" s="409">
        <v>10</v>
      </c>
      <c r="AB9" s="409">
        <v>3</v>
      </c>
      <c r="AC9" s="409">
        <v>1</v>
      </c>
      <c r="AD9" s="409">
        <v>1</v>
      </c>
    </row>
    <row r="10" spans="1:30" ht="21.85" customHeight="1" x14ac:dyDescent="0.4">
      <c r="A10" s="403">
        <v>3</v>
      </c>
      <c r="B10" s="244" t="s">
        <v>1858</v>
      </c>
      <c r="C10" s="409">
        <v>18</v>
      </c>
      <c r="D10" s="409">
        <v>13</v>
      </c>
      <c r="E10" s="409">
        <v>5</v>
      </c>
      <c r="F10" s="409">
        <v>1</v>
      </c>
      <c r="G10" s="409">
        <v>0</v>
      </c>
      <c r="H10" s="409">
        <v>1</v>
      </c>
      <c r="I10" s="409">
        <v>2</v>
      </c>
      <c r="J10" s="409">
        <v>0</v>
      </c>
      <c r="K10" s="409">
        <v>11</v>
      </c>
      <c r="L10" s="410">
        <v>0</v>
      </c>
      <c r="M10" s="409">
        <v>1</v>
      </c>
      <c r="N10" s="409">
        <v>0</v>
      </c>
      <c r="O10" s="409">
        <v>0</v>
      </c>
      <c r="P10" s="409">
        <v>2</v>
      </c>
      <c r="Q10" s="409">
        <v>1</v>
      </c>
      <c r="R10" s="409">
        <v>0</v>
      </c>
      <c r="S10" s="409">
        <v>1</v>
      </c>
      <c r="T10" s="409">
        <v>1</v>
      </c>
      <c r="U10" s="410">
        <v>0</v>
      </c>
      <c r="V10" s="409">
        <v>0</v>
      </c>
      <c r="W10" s="409">
        <v>0</v>
      </c>
      <c r="X10" s="409">
        <v>0</v>
      </c>
      <c r="Y10" s="409">
        <v>19</v>
      </c>
      <c r="Z10" s="409">
        <v>13</v>
      </c>
      <c r="AA10" s="409">
        <v>6</v>
      </c>
      <c r="AB10" s="409">
        <v>3</v>
      </c>
      <c r="AC10" s="409">
        <v>1</v>
      </c>
      <c r="AD10" s="409">
        <v>1</v>
      </c>
    </row>
    <row r="11" spans="1:30" ht="21.85" customHeight="1" x14ac:dyDescent="0.4">
      <c r="A11" s="403">
        <v>4</v>
      </c>
      <c r="B11" s="244" t="s">
        <v>1859</v>
      </c>
      <c r="C11" s="409">
        <v>24</v>
      </c>
      <c r="D11" s="409">
        <v>12</v>
      </c>
      <c r="E11" s="409">
        <v>12</v>
      </c>
      <c r="F11" s="409">
        <v>1</v>
      </c>
      <c r="G11" s="409">
        <v>0</v>
      </c>
      <c r="H11" s="409">
        <v>1</v>
      </c>
      <c r="I11" s="409">
        <v>1</v>
      </c>
      <c r="J11" s="409">
        <v>0</v>
      </c>
      <c r="K11" s="409">
        <v>18</v>
      </c>
      <c r="L11" s="410">
        <v>0</v>
      </c>
      <c r="M11" s="409">
        <v>1</v>
      </c>
      <c r="N11" s="409">
        <v>0</v>
      </c>
      <c r="O11" s="409">
        <v>1</v>
      </c>
      <c r="P11" s="409">
        <v>1</v>
      </c>
      <c r="Q11" s="409">
        <v>1</v>
      </c>
      <c r="R11" s="409">
        <v>1</v>
      </c>
      <c r="S11" s="409">
        <v>0</v>
      </c>
      <c r="T11" s="409">
        <v>1</v>
      </c>
      <c r="U11" s="410">
        <v>0</v>
      </c>
      <c r="V11" s="409">
        <v>0</v>
      </c>
      <c r="W11" s="409">
        <v>0</v>
      </c>
      <c r="X11" s="409">
        <v>0</v>
      </c>
      <c r="Y11" s="409">
        <v>25</v>
      </c>
      <c r="Z11" s="409">
        <v>13</v>
      </c>
      <c r="AA11" s="409">
        <v>12</v>
      </c>
      <c r="AB11" s="409">
        <v>3</v>
      </c>
      <c r="AC11" s="409">
        <v>1</v>
      </c>
      <c r="AD11" s="409">
        <v>1</v>
      </c>
    </row>
    <row r="12" spans="1:30" ht="21.85" customHeight="1" x14ac:dyDescent="0.4">
      <c r="A12" s="403">
        <v>5</v>
      </c>
      <c r="B12" s="244" t="s">
        <v>407</v>
      </c>
      <c r="C12" s="409">
        <v>28</v>
      </c>
      <c r="D12" s="409">
        <v>16</v>
      </c>
      <c r="E12" s="409">
        <v>12</v>
      </c>
      <c r="F12" s="409">
        <v>1</v>
      </c>
      <c r="G12" s="409">
        <v>0</v>
      </c>
      <c r="H12" s="409">
        <v>1</v>
      </c>
      <c r="I12" s="409">
        <v>0</v>
      </c>
      <c r="J12" s="409">
        <v>0</v>
      </c>
      <c r="K12" s="409">
        <v>22</v>
      </c>
      <c r="L12" s="410">
        <v>0</v>
      </c>
      <c r="M12" s="409">
        <v>1</v>
      </c>
      <c r="N12" s="409">
        <v>0</v>
      </c>
      <c r="O12" s="409">
        <v>0</v>
      </c>
      <c r="P12" s="409">
        <v>3</v>
      </c>
      <c r="Q12" s="409">
        <v>1</v>
      </c>
      <c r="R12" s="409">
        <v>0</v>
      </c>
      <c r="S12" s="409">
        <v>1</v>
      </c>
      <c r="T12" s="409">
        <v>1</v>
      </c>
      <c r="U12" s="410">
        <v>0</v>
      </c>
      <c r="V12" s="409">
        <v>0</v>
      </c>
      <c r="W12" s="409">
        <v>0</v>
      </c>
      <c r="X12" s="409">
        <v>0</v>
      </c>
      <c r="Y12" s="409">
        <v>29</v>
      </c>
      <c r="Z12" s="409">
        <v>16</v>
      </c>
      <c r="AA12" s="409">
        <v>13</v>
      </c>
      <c r="AB12" s="409">
        <v>3</v>
      </c>
      <c r="AC12" s="409">
        <v>1</v>
      </c>
      <c r="AD12" s="409">
        <v>1</v>
      </c>
    </row>
    <row r="13" spans="1:30" ht="21.85" customHeight="1" x14ac:dyDescent="0.4">
      <c r="A13" s="403">
        <v>7</v>
      </c>
      <c r="B13" s="244" t="s">
        <v>323</v>
      </c>
      <c r="C13" s="409">
        <v>24</v>
      </c>
      <c r="D13" s="409">
        <v>13</v>
      </c>
      <c r="E13" s="409">
        <v>11</v>
      </c>
      <c r="F13" s="409">
        <v>1</v>
      </c>
      <c r="G13" s="409">
        <v>0</v>
      </c>
      <c r="H13" s="409">
        <v>1</v>
      </c>
      <c r="I13" s="409">
        <v>1</v>
      </c>
      <c r="J13" s="409">
        <v>1</v>
      </c>
      <c r="K13" s="409">
        <v>17</v>
      </c>
      <c r="L13" s="410">
        <v>0</v>
      </c>
      <c r="M13" s="409">
        <v>1</v>
      </c>
      <c r="N13" s="409">
        <v>0</v>
      </c>
      <c r="O13" s="409">
        <v>0</v>
      </c>
      <c r="P13" s="409">
        <v>2</v>
      </c>
      <c r="Q13" s="409">
        <v>1</v>
      </c>
      <c r="R13" s="409">
        <v>0</v>
      </c>
      <c r="S13" s="409">
        <v>1</v>
      </c>
      <c r="T13" s="409">
        <v>1</v>
      </c>
      <c r="U13" s="410">
        <v>0</v>
      </c>
      <c r="V13" s="409">
        <v>0</v>
      </c>
      <c r="W13" s="409">
        <v>0</v>
      </c>
      <c r="X13" s="409">
        <v>0</v>
      </c>
      <c r="Y13" s="409">
        <v>25</v>
      </c>
      <c r="Z13" s="409">
        <v>13</v>
      </c>
      <c r="AA13" s="409">
        <v>12</v>
      </c>
      <c r="AB13" s="409">
        <v>3</v>
      </c>
      <c r="AC13" s="409">
        <v>1</v>
      </c>
      <c r="AD13" s="409">
        <v>1</v>
      </c>
    </row>
    <row r="14" spans="1:30" ht="21.85" customHeight="1" x14ac:dyDescent="0.4">
      <c r="A14" s="403">
        <v>8</v>
      </c>
      <c r="B14" s="244" t="s">
        <v>1860</v>
      </c>
      <c r="C14" s="409">
        <v>34</v>
      </c>
      <c r="D14" s="409">
        <v>19</v>
      </c>
      <c r="E14" s="409">
        <v>15</v>
      </c>
      <c r="F14" s="409">
        <v>1</v>
      </c>
      <c r="G14" s="409">
        <v>0</v>
      </c>
      <c r="H14" s="409">
        <v>1</v>
      </c>
      <c r="I14" s="409">
        <v>1</v>
      </c>
      <c r="J14" s="409">
        <v>1</v>
      </c>
      <c r="K14" s="409">
        <v>27</v>
      </c>
      <c r="L14" s="410">
        <v>0</v>
      </c>
      <c r="M14" s="409">
        <v>1</v>
      </c>
      <c r="N14" s="409">
        <v>0</v>
      </c>
      <c r="O14" s="409">
        <v>0</v>
      </c>
      <c r="P14" s="409">
        <v>2</v>
      </c>
      <c r="Q14" s="409">
        <v>1</v>
      </c>
      <c r="R14" s="409">
        <v>0</v>
      </c>
      <c r="S14" s="409">
        <v>1</v>
      </c>
      <c r="T14" s="409">
        <v>1</v>
      </c>
      <c r="U14" s="410">
        <v>0</v>
      </c>
      <c r="V14" s="409">
        <v>0</v>
      </c>
      <c r="W14" s="409">
        <v>0</v>
      </c>
      <c r="X14" s="409">
        <v>0</v>
      </c>
      <c r="Y14" s="409">
        <v>35</v>
      </c>
      <c r="Z14" s="409">
        <v>19</v>
      </c>
      <c r="AA14" s="409">
        <v>16</v>
      </c>
      <c r="AB14" s="409">
        <v>3</v>
      </c>
      <c r="AC14" s="409">
        <v>1</v>
      </c>
      <c r="AD14" s="409">
        <v>1</v>
      </c>
    </row>
    <row r="15" spans="1:30" ht="21.85" customHeight="1" x14ac:dyDescent="0.4">
      <c r="A15" s="403">
        <v>9</v>
      </c>
      <c r="B15" s="244" t="s">
        <v>1101</v>
      </c>
      <c r="C15" s="409">
        <v>22</v>
      </c>
      <c r="D15" s="409">
        <v>10</v>
      </c>
      <c r="E15" s="409">
        <v>12</v>
      </c>
      <c r="F15" s="409">
        <v>0</v>
      </c>
      <c r="G15" s="409">
        <v>0</v>
      </c>
      <c r="H15" s="409">
        <v>1</v>
      </c>
      <c r="I15" s="409">
        <v>2</v>
      </c>
      <c r="J15" s="409">
        <v>2</v>
      </c>
      <c r="K15" s="409">
        <v>15</v>
      </c>
      <c r="L15" s="410">
        <v>0</v>
      </c>
      <c r="M15" s="409">
        <v>1</v>
      </c>
      <c r="N15" s="409">
        <v>1</v>
      </c>
      <c r="O15" s="409">
        <v>0</v>
      </c>
      <c r="P15" s="409">
        <v>0</v>
      </c>
      <c r="Q15" s="409">
        <v>1</v>
      </c>
      <c r="R15" s="409">
        <v>0</v>
      </c>
      <c r="S15" s="409">
        <v>1</v>
      </c>
      <c r="T15" s="409">
        <v>1</v>
      </c>
      <c r="U15" s="410">
        <v>0</v>
      </c>
      <c r="V15" s="409">
        <v>0</v>
      </c>
      <c r="W15" s="409">
        <v>0</v>
      </c>
      <c r="X15" s="409">
        <v>0</v>
      </c>
      <c r="Y15" s="409">
        <v>23</v>
      </c>
      <c r="Z15" s="409">
        <v>10</v>
      </c>
      <c r="AA15" s="409">
        <v>13</v>
      </c>
      <c r="AB15" s="409">
        <v>3</v>
      </c>
      <c r="AC15" s="409">
        <v>1</v>
      </c>
      <c r="AD15" s="409">
        <v>1</v>
      </c>
    </row>
    <row r="16" spans="1:30" ht="21.85" customHeight="1" x14ac:dyDescent="0.4">
      <c r="A16" s="403">
        <v>10</v>
      </c>
      <c r="B16" s="244" t="s">
        <v>1861</v>
      </c>
      <c r="C16" s="409">
        <v>45</v>
      </c>
      <c r="D16" s="409">
        <v>25</v>
      </c>
      <c r="E16" s="409">
        <v>20</v>
      </c>
      <c r="F16" s="409">
        <v>1</v>
      </c>
      <c r="G16" s="409">
        <v>0</v>
      </c>
      <c r="H16" s="409">
        <v>1</v>
      </c>
      <c r="I16" s="409">
        <v>1</v>
      </c>
      <c r="J16" s="409">
        <v>1</v>
      </c>
      <c r="K16" s="409">
        <v>36</v>
      </c>
      <c r="L16" s="410">
        <v>0</v>
      </c>
      <c r="M16" s="409">
        <v>1</v>
      </c>
      <c r="N16" s="409">
        <v>0</v>
      </c>
      <c r="O16" s="409">
        <v>0</v>
      </c>
      <c r="P16" s="409">
        <v>4</v>
      </c>
      <c r="Q16" s="409">
        <v>2</v>
      </c>
      <c r="R16" s="409">
        <v>0</v>
      </c>
      <c r="S16" s="409">
        <v>2</v>
      </c>
      <c r="T16" s="409">
        <v>2</v>
      </c>
      <c r="U16" s="410">
        <v>0</v>
      </c>
      <c r="V16" s="409">
        <v>0</v>
      </c>
      <c r="W16" s="409">
        <v>0</v>
      </c>
      <c r="X16" s="409">
        <v>0</v>
      </c>
      <c r="Y16" s="409">
        <v>47</v>
      </c>
      <c r="Z16" s="409">
        <v>25</v>
      </c>
      <c r="AA16" s="409">
        <v>22</v>
      </c>
      <c r="AB16" s="409">
        <v>3</v>
      </c>
      <c r="AC16" s="409">
        <v>1</v>
      </c>
      <c r="AD16" s="409">
        <v>1</v>
      </c>
    </row>
    <row r="17" spans="1:30" ht="21.85" customHeight="1" x14ac:dyDescent="0.4">
      <c r="A17" s="403">
        <v>11</v>
      </c>
      <c r="B17" s="244" t="s">
        <v>1862</v>
      </c>
      <c r="C17" s="409">
        <v>43</v>
      </c>
      <c r="D17" s="409">
        <v>22</v>
      </c>
      <c r="E17" s="409">
        <v>21</v>
      </c>
      <c r="F17" s="409">
        <v>1</v>
      </c>
      <c r="G17" s="409">
        <v>0</v>
      </c>
      <c r="H17" s="409">
        <v>1</v>
      </c>
      <c r="I17" s="409">
        <v>3</v>
      </c>
      <c r="J17" s="409">
        <v>2</v>
      </c>
      <c r="K17" s="409">
        <v>30</v>
      </c>
      <c r="L17" s="410">
        <v>0</v>
      </c>
      <c r="M17" s="409">
        <v>1</v>
      </c>
      <c r="N17" s="409">
        <v>0</v>
      </c>
      <c r="O17" s="409">
        <v>0</v>
      </c>
      <c r="P17" s="409">
        <v>5</v>
      </c>
      <c r="Q17" s="409">
        <v>2</v>
      </c>
      <c r="R17" s="409">
        <v>2</v>
      </c>
      <c r="S17" s="409">
        <v>0</v>
      </c>
      <c r="T17" s="409">
        <v>2</v>
      </c>
      <c r="U17" s="410">
        <v>0</v>
      </c>
      <c r="V17" s="409">
        <v>0</v>
      </c>
      <c r="W17" s="409">
        <v>0</v>
      </c>
      <c r="X17" s="409">
        <v>0</v>
      </c>
      <c r="Y17" s="409">
        <v>45</v>
      </c>
      <c r="Z17" s="409">
        <v>24</v>
      </c>
      <c r="AA17" s="409">
        <v>21</v>
      </c>
      <c r="AB17" s="409">
        <v>3</v>
      </c>
      <c r="AC17" s="409">
        <v>1</v>
      </c>
      <c r="AD17" s="409">
        <v>1</v>
      </c>
    </row>
    <row r="18" spans="1:30" ht="21.85" customHeight="1" x14ac:dyDescent="0.4">
      <c r="A18" s="403">
        <v>12</v>
      </c>
      <c r="B18" s="244" t="s">
        <v>1102</v>
      </c>
      <c r="C18" s="409">
        <v>26</v>
      </c>
      <c r="D18" s="409">
        <v>14</v>
      </c>
      <c r="E18" s="409">
        <v>12</v>
      </c>
      <c r="F18" s="409">
        <v>1</v>
      </c>
      <c r="G18" s="409">
        <v>0</v>
      </c>
      <c r="H18" s="409">
        <v>1</v>
      </c>
      <c r="I18" s="409">
        <v>0</v>
      </c>
      <c r="J18" s="409">
        <v>0</v>
      </c>
      <c r="K18" s="409">
        <v>21</v>
      </c>
      <c r="L18" s="410">
        <v>0</v>
      </c>
      <c r="M18" s="409">
        <v>1</v>
      </c>
      <c r="N18" s="409">
        <v>0</v>
      </c>
      <c r="O18" s="409">
        <v>0</v>
      </c>
      <c r="P18" s="409">
        <v>2</v>
      </c>
      <c r="Q18" s="409">
        <v>1</v>
      </c>
      <c r="R18" s="409">
        <v>0</v>
      </c>
      <c r="S18" s="409">
        <v>1</v>
      </c>
      <c r="T18" s="409">
        <v>1</v>
      </c>
      <c r="U18" s="410">
        <v>0</v>
      </c>
      <c r="V18" s="409">
        <v>0</v>
      </c>
      <c r="W18" s="409">
        <v>0</v>
      </c>
      <c r="X18" s="409">
        <v>0</v>
      </c>
      <c r="Y18" s="409">
        <v>27</v>
      </c>
      <c r="Z18" s="409">
        <v>14</v>
      </c>
      <c r="AA18" s="409">
        <v>13</v>
      </c>
      <c r="AB18" s="409">
        <v>3</v>
      </c>
      <c r="AC18" s="409">
        <v>1</v>
      </c>
      <c r="AD18" s="409">
        <v>1</v>
      </c>
    </row>
    <row r="19" spans="1:30" ht="21.85" customHeight="1" x14ac:dyDescent="0.4">
      <c r="A19" s="403">
        <v>13</v>
      </c>
      <c r="B19" s="244" t="s">
        <v>1863</v>
      </c>
      <c r="C19" s="409">
        <v>29</v>
      </c>
      <c r="D19" s="409">
        <v>17</v>
      </c>
      <c r="E19" s="409">
        <v>12</v>
      </c>
      <c r="F19" s="409">
        <v>1</v>
      </c>
      <c r="G19" s="409">
        <v>0</v>
      </c>
      <c r="H19" s="409">
        <v>1</v>
      </c>
      <c r="I19" s="409">
        <v>1</v>
      </c>
      <c r="J19" s="409">
        <v>0</v>
      </c>
      <c r="K19" s="409">
        <v>25</v>
      </c>
      <c r="L19" s="410">
        <v>0</v>
      </c>
      <c r="M19" s="409">
        <v>1</v>
      </c>
      <c r="N19" s="409">
        <v>0</v>
      </c>
      <c r="O19" s="409">
        <v>0</v>
      </c>
      <c r="P19" s="409">
        <v>0</v>
      </c>
      <c r="Q19" s="409">
        <v>1</v>
      </c>
      <c r="R19" s="409">
        <v>0</v>
      </c>
      <c r="S19" s="409">
        <v>1</v>
      </c>
      <c r="T19" s="409">
        <v>1</v>
      </c>
      <c r="U19" s="410">
        <v>0</v>
      </c>
      <c r="V19" s="409">
        <v>0</v>
      </c>
      <c r="W19" s="409">
        <v>0</v>
      </c>
      <c r="X19" s="409">
        <v>0</v>
      </c>
      <c r="Y19" s="409">
        <v>30</v>
      </c>
      <c r="Z19" s="409">
        <v>17</v>
      </c>
      <c r="AA19" s="409">
        <v>13</v>
      </c>
      <c r="AB19" s="409">
        <v>3</v>
      </c>
      <c r="AC19" s="409">
        <v>1</v>
      </c>
      <c r="AD19" s="409">
        <v>1</v>
      </c>
    </row>
    <row r="20" spans="1:30" ht="11.1" customHeight="1" x14ac:dyDescent="0.4">
      <c r="A20" s="242"/>
      <c r="B20" s="245"/>
      <c r="C20" s="246"/>
      <c r="D20" s="246"/>
      <c r="E20" s="246"/>
      <c r="F20" s="246"/>
      <c r="G20" s="246"/>
      <c r="H20" s="246"/>
      <c r="I20" s="246"/>
      <c r="J20" s="246"/>
      <c r="K20" s="246"/>
      <c r="L20" s="247"/>
      <c r="M20" s="246"/>
      <c r="N20" s="246"/>
      <c r="O20" s="246"/>
      <c r="P20" s="246"/>
      <c r="Q20" s="246"/>
      <c r="R20" s="246"/>
      <c r="S20" s="246"/>
      <c r="T20" s="246"/>
      <c r="U20" s="247"/>
      <c r="V20" s="246"/>
      <c r="W20" s="246"/>
      <c r="X20" s="246"/>
      <c r="Y20" s="246"/>
      <c r="Z20" s="246"/>
      <c r="AA20" s="246"/>
      <c r="AB20" s="246"/>
      <c r="AC20" s="246"/>
      <c r="AD20" s="246"/>
    </row>
    <row r="21" spans="1:30" ht="10.95" x14ac:dyDescent="0.4">
      <c r="AD21" s="49" t="s">
        <v>402</v>
      </c>
    </row>
    <row r="22" spans="1:30" ht="24" customHeight="1" x14ac:dyDescent="0.4">
      <c r="A22" s="516" t="s">
        <v>403</v>
      </c>
      <c r="B22" s="462" t="s">
        <v>404</v>
      </c>
      <c r="C22" s="462" t="s">
        <v>372</v>
      </c>
      <c r="D22" s="462"/>
      <c r="E22" s="462"/>
      <c r="F22" s="462"/>
      <c r="G22" s="462"/>
      <c r="H22" s="462"/>
      <c r="I22" s="462"/>
      <c r="J22" s="462"/>
      <c r="K22" s="462"/>
      <c r="L22" s="462"/>
      <c r="M22" s="462"/>
      <c r="N22" s="462"/>
      <c r="O22" s="462"/>
      <c r="P22" s="462"/>
      <c r="Q22" s="462" t="s">
        <v>373</v>
      </c>
      <c r="R22" s="462"/>
      <c r="S22" s="462"/>
      <c r="T22" s="462"/>
      <c r="U22" s="462"/>
      <c r="V22" s="462"/>
      <c r="W22" s="462"/>
      <c r="X22" s="462"/>
      <c r="Y22" s="463" t="s">
        <v>374</v>
      </c>
      <c r="Z22" s="462"/>
      <c r="AA22" s="462"/>
      <c r="AB22" s="462" t="s">
        <v>375</v>
      </c>
      <c r="AC22" s="462"/>
      <c r="AD22" s="462"/>
    </row>
    <row r="23" spans="1:30" ht="24" customHeight="1" x14ac:dyDescent="0.4">
      <c r="A23" s="516"/>
      <c r="B23" s="462"/>
      <c r="C23" s="462" t="s">
        <v>362</v>
      </c>
      <c r="D23" s="462"/>
      <c r="E23" s="462"/>
      <c r="F23" s="516" t="s">
        <v>999</v>
      </c>
      <c r="G23" s="516" t="s">
        <v>378</v>
      </c>
      <c r="H23" s="516" t="s">
        <v>1000</v>
      </c>
      <c r="I23" s="516" t="s">
        <v>380</v>
      </c>
      <c r="J23" s="516" t="s">
        <v>381</v>
      </c>
      <c r="K23" s="516" t="s">
        <v>1001</v>
      </c>
      <c r="L23" s="516" t="s">
        <v>383</v>
      </c>
      <c r="M23" s="516" t="s">
        <v>384</v>
      </c>
      <c r="N23" s="536" t="s">
        <v>385</v>
      </c>
      <c r="O23" s="516" t="s">
        <v>386</v>
      </c>
      <c r="P23" s="516" t="s">
        <v>1002</v>
      </c>
      <c r="Q23" s="462" t="s">
        <v>362</v>
      </c>
      <c r="R23" s="462"/>
      <c r="S23" s="462"/>
      <c r="T23" s="462" t="s">
        <v>388</v>
      </c>
      <c r="U23" s="462"/>
      <c r="V23" s="516" t="s">
        <v>389</v>
      </c>
      <c r="W23" s="516" t="s">
        <v>390</v>
      </c>
      <c r="X23" s="516" t="s">
        <v>391</v>
      </c>
      <c r="Y23" s="462"/>
      <c r="Z23" s="462"/>
      <c r="AA23" s="462"/>
      <c r="AB23" s="516" t="s">
        <v>392</v>
      </c>
      <c r="AC23" s="516" t="s">
        <v>393</v>
      </c>
      <c r="AD23" s="516" t="s">
        <v>394</v>
      </c>
    </row>
    <row r="24" spans="1:30" ht="24" customHeight="1" x14ac:dyDescent="0.4">
      <c r="A24" s="516"/>
      <c r="B24" s="462"/>
      <c r="C24" s="403" t="s">
        <v>75</v>
      </c>
      <c r="D24" s="403" t="s">
        <v>73</v>
      </c>
      <c r="E24" s="403" t="s">
        <v>74</v>
      </c>
      <c r="F24" s="516"/>
      <c r="G24" s="516"/>
      <c r="H24" s="516"/>
      <c r="I24" s="516"/>
      <c r="J24" s="516"/>
      <c r="K24" s="516"/>
      <c r="L24" s="516"/>
      <c r="M24" s="516"/>
      <c r="N24" s="536"/>
      <c r="O24" s="516"/>
      <c r="P24" s="516"/>
      <c r="Q24" s="403" t="s">
        <v>75</v>
      </c>
      <c r="R24" s="403" t="s">
        <v>73</v>
      </c>
      <c r="S24" s="403" t="s">
        <v>74</v>
      </c>
      <c r="T24" s="403" t="s">
        <v>1099</v>
      </c>
      <c r="U24" s="403" t="s">
        <v>396</v>
      </c>
      <c r="V24" s="516"/>
      <c r="W24" s="516"/>
      <c r="X24" s="516"/>
      <c r="Y24" s="403" t="s">
        <v>75</v>
      </c>
      <c r="Z24" s="403" t="s">
        <v>73</v>
      </c>
      <c r="AA24" s="403" t="s">
        <v>74</v>
      </c>
      <c r="AB24" s="516"/>
      <c r="AC24" s="516"/>
      <c r="AD24" s="516"/>
    </row>
    <row r="25" spans="1:30" ht="21.85" customHeight="1" x14ac:dyDescent="0.4">
      <c r="A25" s="403">
        <v>14</v>
      </c>
      <c r="B25" s="244" t="s">
        <v>1103</v>
      </c>
      <c r="C25" s="409">
        <v>36</v>
      </c>
      <c r="D25" s="409">
        <v>17</v>
      </c>
      <c r="E25" s="409">
        <v>19</v>
      </c>
      <c r="F25" s="409">
        <v>1</v>
      </c>
      <c r="G25" s="409">
        <v>0</v>
      </c>
      <c r="H25" s="409">
        <v>1</v>
      </c>
      <c r="I25" s="409">
        <v>2</v>
      </c>
      <c r="J25" s="409">
        <v>0</v>
      </c>
      <c r="K25" s="409">
        <v>31</v>
      </c>
      <c r="L25" s="410">
        <v>0</v>
      </c>
      <c r="M25" s="409">
        <v>1</v>
      </c>
      <c r="N25" s="409">
        <v>0</v>
      </c>
      <c r="O25" s="409">
        <v>0</v>
      </c>
      <c r="P25" s="409">
        <v>0</v>
      </c>
      <c r="Q25" s="409">
        <v>1</v>
      </c>
      <c r="R25" s="409">
        <v>0</v>
      </c>
      <c r="S25" s="409">
        <v>1</v>
      </c>
      <c r="T25" s="409">
        <v>1</v>
      </c>
      <c r="U25" s="410">
        <v>0</v>
      </c>
      <c r="V25" s="409">
        <v>0</v>
      </c>
      <c r="W25" s="409">
        <v>0</v>
      </c>
      <c r="X25" s="409">
        <v>0</v>
      </c>
      <c r="Y25" s="409">
        <v>37</v>
      </c>
      <c r="Z25" s="409">
        <v>17</v>
      </c>
      <c r="AA25" s="409">
        <v>20</v>
      </c>
      <c r="AB25" s="409">
        <v>3</v>
      </c>
      <c r="AC25" s="409">
        <v>1</v>
      </c>
      <c r="AD25" s="409">
        <v>1</v>
      </c>
    </row>
    <row r="26" spans="1:30" ht="21.85" customHeight="1" x14ac:dyDescent="0.4">
      <c r="A26" s="403">
        <v>15</v>
      </c>
      <c r="B26" s="244" t="s">
        <v>1864</v>
      </c>
      <c r="C26" s="409">
        <v>47</v>
      </c>
      <c r="D26" s="409">
        <v>23</v>
      </c>
      <c r="E26" s="409">
        <v>24</v>
      </c>
      <c r="F26" s="409">
        <v>1</v>
      </c>
      <c r="G26" s="409">
        <v>0</v>
      </c>
      <c r="H26" s="409">
        <v>2</v>
      </c>
      <c r="I26" s="409">
        <v>2</v>
      </c>
      <c r="J26" s="409">
        <v>0</v>
      </c>
      <c r="K26" s="409">
        <v>34</v>
      </c>
      <c r="L26" s="410">
        <v>0</v>
      </c>
      <c r="M26" s="409">
        <v>2</v>
      </c>
      <c r="N26" s="409">
        <v>0</v>
      </c>
      <c r="O26" s="409">
        <v>0</v>
      </c>
      <c r="P26" s="409">
        <v>6</v>
      </c>
      <c r="Q26" s="409">
        <v>2</v>
      </c>
      <c r="R26" s="409">
        <v>1</v>
      </c>
      <c r="S26" s="409">
        <v>1</v>
      </c>
      <c r="T26" s="409">
        <v>2</v>
      </c>
      <c r="U26" s="410">
        <v>0</v>
      </c>
      <c r="V26" s="409">
        <v>0</v>
      </c>
      <c r="W26" s="409">
        <v>0</v>
      </c>
      <c r="X26" s="409">
        <v>0</v>
      </c>
      <c r="Y26" s="409">
        <v>49</v>
      </c>
      <c r="Z26" s="409">
        <v>24</v>
      </c>
      <c r="AA26" s="409">
        <v>25</v>
      </c>
      <c r="AB26" s="409">
        <v>6</v>
      </c>
      <c r="AC26" s="409">
        <v>2</v>
      </c>
      <c r="AD26" s="409">
        <v>1</v>
      </c>
    </row>
    <row r="27" spans="1:30" ht="21.85" customHeight="1" x14ac:dyDescent="0.4">
      <c r="A27" s="403">
        <v>16</v>
      </c>
      <c r="B27" s="244" t="s">
        <v>293</v>
      </c>
      <c r="C27" s="409">
        <v>33</v>
      </c>
      <c r="D27" s="409">
        <v>19</v>
      </c>
      <c r="E27" s="409">
        <v>14</v>
      </c>
      <c r="F27" s="409">
        <v>1</v>
      </c>
      <c r="G27" s="409">
        <v>0</v>
      </c>
      <c r="H27" s="409">
        <v>1</v>
      </c>
      <c r="I27" s="409">
        <v>1</v>
      </c>
      <c r="J27" s="409">
        <v>0</v>
      </c>
      <c r="K27" s="409">
        <v>25</v>
      </c>
      <c r="L27" s="410">
        <v>0</v>
      </c>
      <c r="M27" s="409">
        <v>1</v>
      </c>
      <c r="N27" s="409">
        <v>0</v>
      </c>
      <c r="O27" s="409">
        <v>1</v>
      </c>
      <c r="P27" s="409">
        <v>3</v>
      </c>
      <c r="Q27" s="409">
        <v>1</v>
      </c>
      <c r="R27" s="409">
        <v>1</v>
      </c>
      <c r="S27" s="409">
        <v>0</v>
      </c>
      <c r="T27" s="409">
        <v>1</v>
      </c>
      <c r="U27" s="410">
        <v>0</v>
      </c>
      <c r="V27" s="409">
        <v>0</v>
      </c>
      <c r="W27" s="409">
        <v>0</v>
      </c>
      <c r="X27" s="409">
        <v>0</v>
      </c>
      <c r="Y27" s="409">
        <v>34</v>
      </c>
      <c r="Z27" s="409">
        <v>20</v>
      </c>
      <c r="AA27" s="409">
        <v>14</v>
      </c>
      <c r="AB27" s="409">
        <v>3</v>
      </c>
      <c r="AC27" s="409">
        <v>1</v>
      </c>
      <c r="AD27" s="409">
        <v>1</v>
      </c>
    </row>
    <row r="28" spans="1:30" ht="21.85" customHeight="1" x14ac:dyDescent="0.4">
      <c r="A28" s="403">
        <v>17</v>
      </c>
      <c r="B28" s="244" t="s">
        <v>1104</v>
      </c>
      <c r="C28" s="409">
        <v>48</v>
      </c>
      <c r="D28" s="409">
        <v>27</v>
      </c>
      <c r="E28" s="409">
        <v>21</v>
      </c>
      <c r="F28" s="409">
        <v>1</v>
      </c>
      <c r="G28" s="409">
        <v>0</v>
      </c>
      <c r="H28" s="409">
        <v>2</v>
      </c>
      <c r="I28" s="409">
        <v>1</v>
      </c>
      <c r="J28" s="409">
        <v>2</v>
      </c>
      <c r="K28" s="409">
        <v>38</v>
      </c>
      <c r="L28" s="410">
        <v>0</v>
      </c>
      <c r="M28" s="409">
        <v>2</v>
      </c>
      <c r="N28" s="409">
        <v>0</v>
      </c>
      <c r="O28" s="409">
        <v>0</v>
      </c>
      <c r="P28" s="409">
        <v>2</v>
      </c>
      <c r="Q28" s="409">
        <v>2</v>
      </c>
      <c r="R28" s="409">
        <v>2</v>
      </c>
      <c r="S28" s="409">
        <v>0</v>
      </c>
      <c r="T28" s="409">
        <v>2</v>
      </c>
      <c r="U28" s="410">
        <v>0</v>
      </c>
      <c r="V28" s="409">
        <v>0</v>
      </c>
      <c r="W28" s="409">
        <v>0</v>
      </c>
      <c r="X28" s="409">
        <v>0</v>
      </c>
      <c r="Y28" s="409">
        <v>50</v>
      </c>
      <c r="Z28" s="409">
        <v>29</v>
      </c>
      <c r="AA28" s="409">
        <v>21</v>
      </c>
      <c r="AB28" s="409">
        <v>6</v>
      </c>
      <c r="AC28" s="409">
        <v>2</v>
      </c>
      <c r="AD28" s="409">
        <v>1</v>
      </c>
    </row>
    <row r="29" spans="1:30" ht="21.85" customHeight="1" x14ac:dyDescent="0.4">
      <c r="A29" s="403">
        <v>18</v>
      </c>
      <c r="B29" s="244" t="s">
        <v>1865</v>
      </c>
      <c r="C29" s="409">
        <v>46</v>
      </c>
      <c r="D29" s="409">
        <v>25</v>
      </c>
      <c r="E29" s="409">
        <v>21</v>
      </c>
      <c r="F29" s="409">
        <v>1</v>
      </c>
      <c r="G29" s="409">
        <v>1</v>
      </c>
      <c r="H29" s="409">
        <v>1</v>
      </c>
      <c r="I29" s="409">
        <v>3</v>
      </c>
      <c r="J29" s="409">
        <v>0</v>
      </c>
      <c r="K29" s="409">
        <v>35</v>
      </c>
      <c r="L29" s="410">
        <v>0</v>
      </c>
      <c r="M29" s="409">
        <v>2</v>
      </c>
      <c r="N29" s="409">
        <v>0</v>
      </c>
      <c r="O29" s="409">
        <v>0</v>
      </c>
      <c r="P29" s="409">
        <v>3</v>
      </c>
      <c r="Q29" s="409">
        <v>2</v>
      </c>
      <c r="R29" s="409">
        <v>1</v>
      </c>
      <c r="S29" s="409">
        <v>1</v>
      </c>
      <c r="T29" s="409">
        <v>2</v>
      </c>
      <c r="U29" s="410">
        <v>0</v>
      </c>
      <c r="V29" s="409">
        <v>0</v>
      </c>
      <c r="W29" s="409">
        <v>0</v>
      </c>
      <c r="X29" s="409">
        <v>0</v>
      </c>
      <c r="Y29" s="409">
        <v>48</v>
      </c>
      <c r="Z29" s="409">
        <v>26</v>
      </c>
      <c r="AA29" s="409">
        <v>22</v>
      </c>
      <c r="AB29" s="409">
        <v>3</v>
      </c>
      <c r="AC29" s="409">
        <v>1</v>
      </c>
      <c r="AD29" s="409">
        <v>1</v>
      </c>
    </row>
    <row r="30" spans="1:30" ht="21.85" customHeight="1" x14ac:dyDescent="0.4">
      <c r="A30" s="403">
        <v>19</v>
      </c>
      <c r="B30" s="244" t="s">
        <v>1866</v>
      </c>
      <c r="C30" s="409">
        <v>16</v>
      </c>
      <c r="D30" s="409">
        <v>8</v>
      </c>
      <c r="E30" s="409">
        <v>8</v>
      </c>
      <c r="F30" s="409">
        <v>1</v>
      </c>
      <c r="G30" s="409">
        <v>0</v>
      </c>
      <c r="H30" s="409">
        <v>0</v>
      </c>
      <c r="I30" s="409">
        <v>1</v>
      </c>
      <c r="J30" s="409">
        <v>1</v>
      </c>
      <c r="K30" s="409">
        <v>12</v>
      </c>
      <c r="L30" s="410">
        <v>0</v>
      </c>
      <c r="M30" s="409">
        <v>1</v>
      </c>
      <c r="N30" s="409">
        <v>0</v>
      </c>
      <c r="O30" s="409">
        <v>0</v>
      </c>
      <c r="P30" s="409">
        <v>0</v>
      </c>
      <c r="Q30" s="409">
        <v>1</v>
      </c>
      <c r="R30" s="409">
        <v>1</v>
      </c>
      <c r="S30" s="409">
        <v>0</v>
      </c>
      <c r="T30" s="409">
        <v>0</v>
      </c>
      <c r="U30" s="410">
        <v>0</v>
      </c>
      <c r="V30" s="409">
        <v>0</v>
      </c>
      <c r="W30" s="409">
        <v>0</v>
      </c>
      <c r="X30" s="409">
        <v>1</v>
      </c>
      <c r="Y30" s="409">
        <v>17</v>
      </c>
      <c r="Z30" s="409">
        <v>9</v>
      </c>
      <c r="AA30" s="409">
        <v>8</v>
      </c>
      <c r="AB30" s="409">
        <v>3</v>
      </c>
      <c r="AC30" s="409">
        <v>1</v>
      </c>
      <c r="AD30" s="409">
        <v>1</v>
      </c>
    </row>
    <row r="31" spans="1:30" ht="21.85" customHeight="1" x14ac:dyDescent="0.4">
      <c r="A31" s="403">
        <v>20</v>
      </c>
      <c r="B31" s="248" t="s">
        <v>1105</v>
      </c>
      <c r="C31" s="409">
        <v>41</v>
      </c>
      <c r="D31" s="409">
        <v>17</v>
      </c>
      <c r="E31" s="409">
        <v>24</v>
      </c>
      <c r="F31" s="409">
        <v>1</v>
      </c>
      <c r="G31" s="409">
        <v>0</v>
      </c>
      <c r="H31" s="409">
        <v>1</v>
      </c>
      <c r="I31" s="409">
        <v>1</v>
      </c>
      <c r="J31" s="409">
        <v>1</v>
      </c>
      <c r="K31" s="409">
        <v>31</v>
      </c>
      <c r="L31" s="410">
        <v>0</v>
      </c>
      <c r="M31" s="409">
        <v>1</v>
      </c>
      <c r="N31" s="409">
        <v>0</v>
      </c>
      <c r="O31" s="409">
        <v>1</v>
      </c>
      <c r="P31" s="409">
        <v>4</v>
      </c>
      <c r="Q31" s="409">
        <v>1</v>
      </c>
      <c r="R31" s="409">
        <v>1</v>
      </c>
      <c r="S31" s="409">
        <v>0</v>
      </c>
      <c r="T31" s="409">
        <v>1</v>
      </c>
      <c r="U31" s="410">
        <v>0</v>
      </c>
      <c r="V31" s="409">
        <v>0</v>
      </c>
      <c r="W31" s="409">
        <v>0</v>
      </c>
      <c r="X31" s="409">
        <v>0</v>
      </c>
      <c r="Y31" s="409">
        <v>42</v>
      </c>
      <c r="Z31" s="409">
        <v>18</v>
      </c>
      <c r="AA31" s="409">
        <v>24</v>
      </c>
      <c r="AB31" s="409">
        <v>3</v>
      </c>
      <c r="AC31" s="409">
        <v>1</v>
      </c>
      <c r="AD31" s="409">
        <v>1</v>
      </c>
    </row>
    <row r="32" spans="1:30" ht="21.85" customHeight="1" x14ac:dyDescent="0.4">
      <c r="A32" s="403">
        <v>21</v>
      </c>
      <c r="B32" s="244" t="s">
        <v>1867</v>
      </c>
      <c r="C32" s="409">
        <v>31</v>
      </c>
      <c r="D32" s="409">
        <v>15</v>
      </c>
      <c r="E32" s="409">
        <v>16</v>
      </c>
      <c r="F32" s="409">
        <v>1</v>
      </c>
      <c r="G32" s="409">
        <v>0</v>
      </c>
      <c r="H32" s="409">
        <v>1</v>
      </c>
      <c r="I32" s="409">
        <v>0</v>
      </c>
      <c r="J32" s="409">
        <v>0</v>
      </c>
      <c r="K32" s="409">
        <v>23</v>
      </c>
      <c r="L32" s="410">
        <v>0</v>
      </c>
      <c r="M32" s="409">
        <v>1</v>
      </c>
      <c r="N32" s="409">
        <v>0</v>
      </c>
      <c r="O32" s="409">
        <v>1</v>
      </c>
      <c r="P32" s="409">
        <v>4</v>
      </c>
      <c r="Q32" s="409">
        <v>1</v>
      </c>
      <c r="R32" s="409">
        <v>0</v>
      </c>
      <c r="S32" s="409">
        <v>1</v>
      </c>
      <c r="T32" s="409">
        <v>1</v>
      </c>
      <c r="U32" s="410">
        <v>0</v>
      </c>
      <c r="V32" s="409">
        <v>0</v>
      </c>
      <c r="W32" s="409">
        <v>0</v>
      </c>
      <c r="X32" s="409">
        <v>0</v>
      </c>
      <c r="Y32" s="409">
        <v>32</v>
      </c>
      <c r="Z32" s="409">
        <v>15</v>
      </c>
      <c r="AA32" s="409">
        <v>17</v>
      </c>
      <c r="AB32" s="409">
        <v>3</v>
      </c>
      <c r="AC32" s="409">
        <v>1</v>
      </c>
      <c r="AD32" s="409">
        <v>1</v>
      </c>
    </row>
    <row r="33" spans="1:30" ht="21.85" customHeight="1" x14ac:dyDescent="0.4">
      <c r="A33" s="403">
        <v>22</v>
      </c>
      <c r="B33" s="244" t="s">
        <v>1868</v>
      </c>
      <c r="C33" s="409">
        <v>24</v>
      </c>
      <c r="D33" s="409">
        <v>13</v>
      </c>
      <c r="E33" s="409">
        <v>11</v>
      </c>
      <c r="F33" s="409">
        <v>0</v>
      </c>
      <c r="G33" s="409">
        <v>0</v>
      </c>
      <c r="H33" s="409">
        <v>1</v>
      </c>
      <c r="I33" s="409">
        <v>1</v>
      </c>
      <c r="J33" s="409">
        <v>0</v>
      </c>
      <c r="K33" s="409">
        <v>20</v>
      </c>
      <c r="L33" s="410">
        <v>0</v>
      </c>
      <c r="M33" s="409">
        <v>1</v>
      </c>
      <c r="N33" s="409">
        <v>1</v>
      </c>
      <c r="O33" s="409">
        <v>0</v>
      </c>
      <c r="P33" s="409">
        <v>0</v>
      </c>
      <c r="Q33" s="409">
        <v>1</v>
      </c>
      <c r="R33" s="409">
        <v>0</v>
      </c>
      <c r="S33" s="409">
        <v>1</v>
      </c>
      <c r="T33" s="409">
        <v>1</v>
      </c>
      <c r="U33" s="410">
        <v>0</v>
      </c>
      <c r="V33" s="409">
        <v>0</v>
      </c>
      <c r="W33" s="409">
        <v>0</v>
      </c>
      <c r="X33" s="409">
        <v>0</v>
      </c>
      <c r="Y33" s="409">
        <v>25</v>
      </c>
      <c r="Z33" s="409">
        <v>13</v>
      </c>
      <c r="AA33" s="409">
        <v>12</v>
      </c>
      <c r="AB33" s="409">
        <v>3</v>
      </c>
      <c r="AC33" s="409">
        <v>1</v>
      </c>
      <c r="AD33" s="409">
        <v>1</v>
      </c>
    </row>
    <row r="34" spans="1:30" ht="21.85" customHeight="1" x14ac:dyDescent="0.4">
      <c r="A34" s="403">
        <v>23</v>
      </c>
      <c r="B34" s="244" t="s">
        <v>1869</v>
      </c>
      <c r="C34" s="409">
        <v>34</v>
      </c>
      <c r="D34" s="409">
        <v>15</v>
      </c>
      <c r="E34" s="409">
        <v>19</v>
      </c>
      <c r="F34" s="409">
        <v>1</v>
      </c>
      <c r="G34" s="409">
        <v>0</v>
      </c>
      <c r="H34" s="409">
        <v>1</v>
      </c>
      <c r="I34" s="409">
        <v>1</v>
      </c>
      <c r="J34" s="409">
        <v>0</v>
      </c>
      <c r="K34" s="409">
        <v>28</v>
      </c>
      <c r="L34" s="410">
        <v>0</v>
      </c>
      <c r="M34" s="409">
        <v>1</v>
      </c>
      <c r="N34" s="409">
        <v>0</v>
      </c>
      <c r="O34" s="409">
        <v>0</v>
      </c>
      <c r="P34" s="409">
        <v>2</v>
      </c>
      <c r="Q34" s="409">
        <v>1</v>
      </c>
      <c r="R34" s="409">
        <v>0</v>
      </c>
      <c r="S34" s="409">
        <v>1</v>
      </c>
      <c r="T34" s="409">
        <v>1</v>
      </c>
      <c r="U34" s="410">
        <v>0</v>
      </c>
      <c r="V34" s="409">
        <v>0</v>
      </c>
      <c r="W34" s="409">
        <v>0</v>
      </c>
      <c r="X34" s="409">
        <v>0</v>
      </c>
      <c r="Y34" s="409">
        <v>35</v>
      </c>
      <c r="Z34" s="409">
        <v>15</v>
      </c>
      <c r="AA34" s="409">
        <v>20</v>
      </c>
      <c r="AB34" s="409">
        <v>3</v>
      </c>
      <c r="AC34" s="409">
        <v>1</v>
      </c>
      <c r="AD34" s="409">
        <v>1</v>
      </c>
    </row>
    <row r="35" spans="1:30" ht="21.85" customHeight="1" x14ac:dyDescent="0.4">
      <c r="A35" s="403">
        <v>24</v>
      </c>
      <c r="B35" s="244" t="s">
        <v>1870</v>
      </c>
      <c r="C35" s="409">
        <v>46</v>
      </c>
      <c r="D35" s="409">
        <v>24</v>
      </c>
      <c r="E35" s="409">
        <v>22</v>
      </c>
      <c r="F35" s="409">
        <v>1</v>
      </c>
      <c r="G35" s="409">
        <v>0</v>
      </c>
      <c r="H35" s="409">
        <v>2</v>
      </c>
      <c r="I35" s="409">
        <v>1</v>
      </c>
      <c r="J35" s="409">
        <v>1</v>
      </c>
      <c r="K35" s="409">
        <v>39</v>
      </c>
      <c r="L35" s="410">
        <v>0</v>
      </c>
      <c r="M35" s="409">
        <v>2</v>
      </c>
      <c r="N35" s="409">
        <v>0</v>
      </c>
      <c r="O35" s="409">
        <v>0</v>
      </c>
      <c r="P35" s="409">
        <v>0</v>
      </c>
      <c r="Q35" s="409">
        <v>2</v>
      </c>
      <c r="R35" s="409">
        <v>0</v>
      </c>
      <c r="S35" s="409">
        <v>2</v>
      </c>
      <c r="T35" s="409">
        <v>2</v>
      </c>
      <c r="U35" s="410">
        <v>0</v>
      </c>
      <c r="V35" s="409">
        <v>0</v>
      </c>
      <c r="W35" s="409">
        <v>0</v>
      </c>
      <c r="X35" s="409">
        <v>0</v>
      </c>
      <c r="Y35" s="409">
        <v>48</v>
      </c>
      <c r="Z35" s="409">
        <v>24</v>
      </c>
      <c r="AA35" s="409">
        <v>24</v>
      </c>
      <c r="AB35" s="409">
        <v>6</v>
      </c>
      <c r="AC35" s="409">
        <v>2</v>
      </c>
      <c r="AD35" s="409">
        <v>1</v>
      </c>
    </row>
    <row r="36" spans="1:30" ht="21.85" customHeight="1" x14ac:dyDescent="0.4">
      <c r="A36" s="403">
        <v>25</v>
      </c>
      <c r="B36" s="244" t="s">
        <v>1871</v>
      </c>
      <c r="C36" s="409">
        <v>45</v>
      </c>
      <c r="D36" s="409">
        <v>22</v>
      </c>
      <c r="E36" s="409">
        <v>23</v>
      </c>
      <c r="F36" s="409">
        <v>1</v>
      </c>
      <c r="G36" s="409">
        <v>0</v>
      </c>
      <c r="H36" s="409">
        <v>1</v>
      </c>
      <c r="I36" s="409">
        <v>1</v>
      </c>
      <c r="J36" s="409">
        <v>1</v>
      </c>
      <c r="K36" s="409">
        <v>37</v>
      </c>
      <c r="L36" s="410">
        <v>0</v>
      </c>
      <c r="M36" s="409">
        <v>2</v>
      </c>
      <c r="N36" s="409">
        <v>0</v>
      </c>
      <c r="O36" s="409">
        <v>0</v>
      </c>
      <c r="P36" s="409">
        <v>2</v>
      </c>
      <c r="Q36" s="409">
        <v>2</v>
      </c>
      <c r="R36" s="409">
        <v>1</v>
      </c>
      <c r="S36" s="409">
        <v>1</v>
      </c>
      <c r="T36" s="409">
        <v>2</v>
      </c>
      <c r="U36" s="410">
        <v>0</v>
      </c>
      <c r="V36" s="409">
        <v>0</v>
      </c>
      <c r="W36" s="409">
        <v>0</v>
      </c>
      <c r="X36" s="409">
        <v>0</v>
      </c>
      <c r="Y36" s="409">
        <v>47</v>
      </c>
      <c r="Z36" s="409">
        <v>23</v>
      </c>
      <c r="AA36" s="409">
        <v>24</v>
      </c>
      <c r="AB36" s="409">
        <v>3</v>
      </c>
      <c r="AC36" s="409">
        <v>1</v>
      </c>
      <c r="AD36" s="409">
        <v>1</v>
      </c>
    </row>
    <row r="37" spans="1:30" ht="21.85" customHeight="1" x14ac:dyDescent="0.4">
      <c r="A37" s="403">
        <v>26</v>
      </c>
      <c r="B37" s="244" t="s">
        <v>283</v>
      </c>
      <c r="C37" s="409">
        <v>28</v>
      </c>
      <c r="D37" s="409">
        <v>13</v>
      </c>
      <c r="E37" s="409">
        <v>15</v>
      </c>
      <c r="F37" s="409">
        <v>1</v>
      </c>
      <c r="G37" s="409">
        <v>0</v>
      </c>
      <c r="H37" s="409">
        <v>1</v>
      </c>
      <c r="I37" s="409">
        <v>1</v>
      </c>
      <c r="J37" s="409">
        <v>0</v>
      </c>
      <c r="K37" s="409">
        <v>23</v>
      </c>
      <c r="L37" s="410">
        <v>0</v>
      </c>
      <c r="M37" s="409">
        <v>1</v>
      </c>
      <c r="N37" s="409">
        <v>0</v>
      </c>
      <c r="O37" s="409">
        <v>0</v>
      </c>
      <c r="P37" s="409">
        <v>1</v>
      </c>
      <c r="Q37" s="409">
        <v>1</v>
      </c>
      <c r="R37" s="409">
        <v>1</v>
      </c>
      <c r="S37" s="409">
        <v>0</v>
      </c>
      <c r="T37" s="409">
        <v>1</v>
      </c>
      <c r="U37" s="410">
        <v>0</v>
      </c>
      <c r="V37" s="409">
        <v>0</v>
      </c>
      <c r="W37" s="409">
        <v>0</v>
      </c>
      <c r="X37" s="409">
        <v>0</v>
      </c>
      <c r="Y37" s="409">
        <v>29</v>
      </c>
      <c r="Z37" s="409">
        <v>14</v>
      </c>
      <c r="AA37" s="409">
        <v>15</v>
      </c>
      <c r="AB37" s="409">
        <v>3</v>
      </c>
      <c r="AC37" s="409">
        <v>1</v>
      </c>
      <c r="AD37" s="409">
        <v>1</v>
      </c>
    </row>
    <row r="38" spans="1:30" ht="21.85" customHeight="1" x14ac:dyDescent="0.4">
      <c r="A38" s="403">
        <v>27</v>
      </c>
      <c r="B38" s="244" t="s">
        <v>1872</v>
      </c>
      <c r="C38" s="409">
        <v>36</v>
      </c>
      <c r="D38" s="409">
        <v>16</v>
      </c>
      <c r="E38" s="409">
        <v>20</v>
      </c>
      <c r="F38" s="409">
        <v>1</v>
      </c>
      <c r="G38" s="409">
        <v>0</v>
      </c>
      <c r="H38" s="409">
        <v>1</v>
      </c>
      <c r="I38" s="409">
        <v>3</v>
      </c>
      <c r="J38" s="409">
        <v>0</v>
      </c>
      <c r="K38" s="409">
        <v>28</v>
      </c>
      <c r="L38" s="410">
        <v>0</v>
      </c>
      <c r="M38" s="409">
        <v>1</v>
      </c>
      <c r="N38" s="409">
        <v>0</v>
      </c>
      <c r="O38" s="409">
        <v>0</v>
      </c>
      <c r="P38" s="409">
        <v>2</v>
      </c>
      <c r="Q38" s="409">
        <v>1</v>
      </c>
      <c r="R38" s="409">
        <v>1</v>
      </c>
      <c r="S38" s="409">
        <v>0</v>
      </c>
      <c r="T38" s="409">
        <v>1</v>
      </c>
      <c r="U38" s="410">
        <v>0</v>
      </c>
      <c r="V38" s="409">
        <v>0</v>
      </c>
      <c r="W38" s="409">
        <v>0</v>
      </c>
      <c r="X38" s="409">
        <v>0</v>
      </c>
      <c r="Y38" s="409">
        <v>37</v>
      </c>
      <c r="Z38" s="409">
        <v>17</v>
      </c>
      <c r="AA38" s="409">
        <v>20</v>
      </c>
      <c r="AB38" s="409">
        <v>3</v>
      </c>
      <c r="AC38" s="409">
        <v>1</v>
      </c>
      <c r="AD38" s="409">
        <v>1</v>
      </c>
    </row>
    <row r="39" spans="1:30" ht="21.85" customHeight="1" x14ac:dyDescent="0.4">
      <c r="A39" s="403">
        <v>28</v>
      </c>
      <c r="B39" s="244" t="s">
        <v>1873</v>
      </c>
      <c r="C39" s="409">
        <v>43</v>
      </c>
      <c r="D39" s="409">
        <v>21</v>
      </c>
      <c r="E39" s="409">
        <v>22</v>
      </c>
      <c r="F39" s="409">
        <v>1</v>
      </c>
      <c r="G39" s="409">
        <v>0</v>
      </c>
      <c r="H39" s="409">
        <v>1</v>
      </c>
      <c r="I39" s="409">
        <v>2</v>
      </c>
      <c r="J39" s="409">
        <v>0</v>
      </c>
      <c r="K39" s="409">
        <v>33</v>
      </c>
      <c r="L39" s="410">
        <v>0</v>
      </c>
      <c r="M39" s="409">
        <v>1</v>
      </c>
      <c r="N39" s="409">
        <v>0</v>
      </c>
      <c r="O39" s="409">
        <v>1</v>
      </c>
      <c r="P39" s="409">
        <v>4</v>
      </c>
      <c r="Q39" s="409">
        <v>2</v>
      </c>
      <c r="R39" s="409">
        <v>1</v>
      </c>
      <c r="S39" s="409">
        <v>1</v>
      </c>
      <c r="T39" s="409">
        <v>2</v>
      </c>
      <c r="U39" s="410">
        <v>0</v>
      </c>
      <c r="V39" s="409">
        <v>0</v>
      </c>
      <c r="W39" s="409">
        <v>0</v>
      </c>
      <c r="X39" s="409">
        <v>0</v>
      </c>
      <c r="Y39" s="409">
        <v>45</v>
      </c>
      <c r="Z39" s="409">
        <v>22</v>
      </c>
      <c r="AA39" s="409">
        <v>23</v>
      </c>
      <c r="AB39" s="409">
        <v>3</v>
      </c>
      <c r="AC39" s="409">
        <v>1</v>
      </c>
      <c r="AD39" s="409">
        <v>1</v>
      </c>
    </row>
    <row r="40" spans="1:30" ht="21.85" customHeight="1" x14ac:dyDescent="0.4">
      <c r="A40" s="403">
        <v>29</v>
      </c>
      <c r="B40" s="244" t="s">
        <v>1874</v>
      </c>
      <c r="C40" s="409">
        <v>53</v>
      </c>
      <c r="D40" s="409">
        <v>32</v>
      </c>
      <c r="E40" s="409">
        <v>21</v>
      </c>
      <c r="F40" s="409">
        <v>1</v>
      </c>
      <c r="G40" s="409">
        <v>1</v>
      </c>
      <c r="H40" s="409">
        <v>1</v>
      </c>
      <c r="I40" s="409">
        <v>0</v>
      </c>
      <c r="J40" s="409">
        <v>0</v>
      </c>
      <c r="K40" s="409">
        <v>44</v>
      </c>
      <c r="L40" s="410">
        <v>0</v>
      </c>
      <c r="M40" s="409">
        <v>2</v>
      </c>
      <c r="N40" s="409">
        <v>0</v>
      </c>
      <c r="O40" s="409">
        <v>1</v>
      </c>
      <c r="P40" s="409">
        <v>3</v>
      </c>
      <c r="Q40" s="409">
        <v>2</v>
      </c>
      <c r="R40" s="409">
        <v>0</v>
      </c>
      <c r="S40" s="409">
        <v>2</v>
      </c>
      <c r="T40" s="409">
        <v>2</v>
      </c>
      <c r="U40" s="410">
        <v>0</v>
      </c>
      <c r="V40" s="409">
        <v>0</v>
      </c>
      <c r="W40" s="409">
        <v>0</v>
      </c>
      <c r="X40" s="409">
        <v>0</v>
      </c>
      <c r="Y40" s="409">
        <v>55</v>
      </c>
      <c r="Z40" s="409">
        <v>32</v>
      </c>
      <c r="AA40" s="409">
        <v>23</v>
      </c>
      <c r="AB40" s="409">
        <v>6</v>
      </c>
      <c r="AC40" s="409">
        <v>2</v>
      </c>
      <c r="AD40" s="409">
        <v>1</v>
      </c>
    </row>
    <row r="41" spans="1:30" ht="21.85" customHeight="1" x14ac:dyDescent="0.4">
      <c r="A41" s="403">
        <v>30</v>
      </c>
      <c r="B41" s="244" t="s">
        <v>1875</v>
      </c>
      <c r="C41" s="409">
        <v>42</v>
      </c>
      <c r="D41" s="409">
        <v>25</v>
      </c>
      <c r="E41" s="409">
        <v>17</v>
      </c>
      <c r="F41" s="409">
        <v>1</v>
      </c>
      <c r="G41" s="409">
        <v>0</v>
      </c>
      <c r="H41" s="409">
        <v>1</v>
      </c>
      <c r="I41" s="409">
        <v>3</v>
      </c>
      <c r="J41" s="409">
        <v>0</v>
      </c>
      <c r="K41" s="409">
        <v>32</v>
      </c>
      <c r="L41" s="410">
        <v>0</v>
      </c>
      <c r="M41" s="409">
        <v>2</v>
      </c>
      <c r="N41" s="409">
        <v>1</v>
      </c>
      <c r="O41" s="409">
        <v>0</v>
      </c>
      <c r="P41" s="409">
        <v>2</v>
      </c>
      <c r="Q41" s="409">
        <v>2</v>
      </c>
      <c r="R41" s="409">
        <v>2</v>
      </c>
      <c r="S41" s="409">
        <v>0</v>
      </c>
      <c r="T41" s="409">
        <v>2</v>
      </c>
      <c r="U41" s="410">
        <v>0</v>
      </c>
      <c r="V41" s="409">
        <v>0</v>
      </c>
      <c r="W41" s="409">
        <v>0</v>
      </c>
      <c r="X41" s="409">
        <v>0</v>
      </c>
      <c r="Y41" s="409">
        <v>44</v>
      </c>
      <c r="Z41" s="409">
        <v>27</v>
      </c>
      <c r="AA41" s="409">
        <v>17</v>
      </c>
      <c r="AB41" s="409">
        <v>3</v>
      </c>
      <c r="AC41" s="409">
        <v>1</v>
      </c>
      <c r="AD41" s="409">
        <v>1</v>
      </c>
    </row>
    <row r="42" spans="1:30" ht="21.85" customHeight="1" x14ac:dyDescent="0.4">
      <c r="A42" s="403">
        <v>31</v>
      </c>
      <c r="B42" s="244" t="s">
        <v>1106</v>
      </c>
      <c r="C42" s="409">
        <v>33</v>
      </c>
      <c r="D42" s="409">
        <v>20</v>
      </c>
      <c r="E42" s="409">
        <v>13</v>
      </c>
      <c r="F42" s="409">
        <v>1</v>
      </c>
      <c r="G42" s="409">
        <v>0</v>
      </c>
      <c r="H42" s="409">
        <v>1</v>
      </c>
      <c r="I42" s="409">
        <v>1</v>
      </c>
      <c r="J42" s="409">
        <v>0</v>
      </c>
      <c r="K42" s="409">
        <v>24</v>
      </c>
      <c r="L42" s="410">
        <v>0</v>
      </c>
      <c r="M42" s="409">
        <v>1</v>
      </c>
      <c r="N42" s="409">
        <v>1</v>
      </c>
      <c r="O42" s="409">
        <v>1</v>
      </c>
      <c r="P42" s="409">
        <v>3</v>
      </c>
      <c r="Q42" s="409">
        <v>1</v>
      </c>
      <c r="R42" s="409">
        <v>1</v>
      </c>
      <c r="S42" s="409">
        <v>0</v>
      </c>
      <c r="T42" s="409">
        <v>1</v>
      </c>
      <c r="U42" s="410">
        <v>0</v>
      </c>
      <c r="V42" s="409">
        <v>0</v>
      </c>
      <c r="W42" s="409">
        <v>0</v>
      </c>
      <c r="X42" s="409">
        <v>0</v>
      </c>
      <c r="Y42" s="409">
        <v>34</v>
      </c>
      <c r="Z42" s="409">
        <v>21</v>
      </c>
      <c r="AA42" s="409">
        <v>13</v>
      </c>
      <c r="AB42" s="409">
        <v>3</v>
      </c>
      <c r="AC42" s="409">
        <v>1</v>
      </c>
      <c r="AD42" s="409">
        <v>1</v>
      </c>
    </row>
    <row r="43" spans="1:30" ht="21.85" customHeight="1" x14ac:dyDescent="0.4">
      <c r="A43" s="403">
        <v>32</v>
      </c>
      <c r="B43" s="244" t="s">
        <v>1876</v>
      </c>
      <c r="C43" s="409">
        <v>45</v>
      </c>
      <c r="D43" s="409">
        <v>29</v>
      </c>
      <c r="E43" s="409">
        <v>16</v>
      </c>
      <c r="F43" s="409">
        <v>1</v>
      </c>
      <c r="G43" s="409">
        <v>0</v>
      </c>
      <c r="H43" s="409">
        <v>2</v>
      </c>
      <c r="I43" s="409">
        <v>1</v>
      </c>
      <c r="J43" s="409">
        <v>0</v>
      </c>
      <c r="K43" s="409">
        <v>38</v>
      </c>
      <c r="L43" s="410">
        <v>0</v>
      </c>
      <c r="M43" s="409">
        <v>2</v>
      </c>
      <c r="N43" s="409">
        <v>0</v>
      </c>
      <c r="O43" s="409">
        <v>0</v>
      </c>
      <c r="P43" s="409">
        <v>1</v>
      </c>
      <c r="Q43" s="409">
        <v>10</v>
      </c>
      <c r="R43" s="409">
        <v>9</v>
      </c>
      <c r="S43" s="409">
        <v>1</v>
      </c>
      <c r="T43" s="409">
        <v>2</v>
      </c>
      <c r="U43" s="410">
        <v>0</v>
      </c>
      <c r="V43" s="409">
        <v>0</v>
      </c>
      <c r="W43" s="409">
        <v>0</v>
      </c>
      <c r="X43" s="409">
        <v>8</v>
      </c>
      <c r="Y43" s="409">
        <v>55</v>
      </c>
      <c r="Z43" s="409">
        <v>38</v>
      </c>
      <c r="AA43" s="409">
        <v>17</v>
      </c>
      <c r="AB43" s="409">
        <v>3</v>
      </c>
      <c r="AC43" s="409">
        <v>1</v>
      </c>
      <c r="AD43" s="409">
        <v>1</v>
      </c>
    </row>
    <row r="44" spans="1:30" ht="21.85" customHeight="1" x14ac:dyDescent="0.4">
      <c r="A44" s="403">
        <v>33</v>
      </c>
      <c r="B44" s="244" t="s">
        <v>1877</v>
      </c>
      <c r="C44" s="409">
        <v>51</v>
      </c>
      <c r="D44" s="409">
        <v>26</v>
      </c>
      <c r="E44" s="409">
        <v>25</v>
      </c>
      <c r="F44" s="409">
        <v>1</v>
      </c>
      <c r="G44" s="409">
        <v>0</v>
      </c>
      <c r="H44" s="409">
        <v>2</v>
      </c>
      <c r="I44" s="409">
        <v>2</v>
      </c>
      <c r="J44" s="409">
        <v>0</v>
      </c>
      <c r="K44" s="409">
        <v>41</v>
      </c>
      <c r="L44" s="410">
        <v>0</v>
      </c>
      <c r="M44" s="409">
        <v>2</v>
      </c>
      <c r="N44" s="409">
        <v>0</v>
      </c>
      <c r="O44" s="409">
        <v>0</v>
      </c>
      <c r="P44" s="409">
        <v>3</v>
      </c>
      <c r="Q44" s="409">
        <v>10</v>
      </c>
      <c r="R44" s="409">
        <v>9</v>
      </c>
      <c r="S44" s="409">
        <v>1</v>
      </c>
      <c r="T44" s="409">
        <v>2</v>
      </c>
      <c r="U44" s="410">
        <v>0</v>
      </c>
      <c r="V44" s="409">
        <v>0</v>
      </c>
      <c r="W44" s="409">
        <v>0</v>
      </c>
      <c r="X44" s="409">
        <v>8</v>
      </c>
      <c r="Y44" s="409">
        <v>61</v>
      </c>
      <c r="Z44" s="409">
        <v>35</v>
      </c>
      <c r="AA44" s="409">
        <v>26</v>
      </c>
      <c r="AB44" s="409">
        <v>6</v>
      </c>
      <c r="AC44" s="409">
        <v>2</v>
      </c>
      <c r="AD44" s="409">
        <v>1</v>
      </c>
    </row>
    <row r="45" spans="1:30" ht="21.85" customHeight="1" x14ac:dyDescent="0.4">
      <c r="A45" s="403">
        <v>34</v>
      </c>
      <c r="B45" s="244" t="s">
        <v>1878</v>
      </c>
      <c r="C45" s="409">
        <v>13</v>
      </c>
      <c r="D45" s="409">
        <v>9</v>
      </c>
      <c r="E45" s="409">
        <v>4</v>
      </c>
      <c r="F45" s="409">
        <v>1</v>
      </c>
      <c r="G45" s="409">
        <v>0</v>
      </c>
      <c r="H45" s="409">
        <v>1</v>
      </c>
      <c r="I45" s="409">
        <v>1</v>
      </c>
      <c r="J45" s="409">
        <v>0</v>
      </c>
      <c r="K45" s="409">
        <v>9</v>
      </c>
      <c r="L45" s="410">
        <v>0</v>
      </c>
      <c r="M45" s="409">
        <v>1</v>
      </c>
      <c r="N45" s="409">
        <v>0</v>
      </c>
      <c r="O45" s="409">
        <v>0</v>
      </c>
      <c r="P45" s="409">
        <v>0</v>
      </c>
      <c r="Q45" s="409">
        <v>1</v>
      </c>
      <c r="R45" s="409">
        <v>0</v>
      </c>
      <c r="S45" s="409">
        <v>1</v>
      </c>
      <c r="T45" s="409">
        <v>1</v>
      </c>
      <c r="U45" s="410">
        <v>0</v>
      </c>
      <c r="V45" s="409">
        <v>0</v>
      </c>
      <c r="W45" s="409">
        <v>0</v>
      </c>
      <c r="X45" s="409">
        <v>0</v>
      </c>
      <c r="Y45" s="409">
        <v>14</v>
      </c>
      <c r="Z45" s="409">
        <v>9</v>
      </c>
      <c r="AA45" s="409">
        <v>5</v>
      </c>
      <c r="AB45" s="409">
        <v>3</v>
      </c>
      <c r="AC45" s="409">
        <v>1</v>
      </c>
      <c r="AD45" s="409">
        <v>1</v>
      </c>
    </row>
    <row r="46" spans="1:30" ht="21.85" customHeight="1" x14ac:dyDescent="0.4">
      <c r="A46" s="403">
        <v>35</v>
      </c>
      <c r="B46" s="244" t="s">
        <v>1879</v>
      </c>
      <c r="C46" s="409">
        <v>46</v>
      </c>
      <c r="D46" s="409">
        <v>24</v>
      </c>
      <c r="E46" s="409">
        <v>22</v>
      </c>
      <c r="F46" s="409">
        <v>1</v>
      </c>
      <c r="G46" s="409">
        <v>0</v>
      </c>
      <c r="H46" s="409">
        <v>1</v>
      </c>
      <c r="I46" s="409">
        <v>0</v>
      </c>
      <c r="J46" s="409">
        <v>0</v>
      </c>
      <c r="K46" s="409">
        <v>35</v>
      </c>
      <c r="L46" s="410">
        <v>0</v>
      </c>
      <c r="M46" s="409">
        <v>2</v>
      </c>
      <c r="N46" s="409">
        <v>1</v>
      </c>
      <c r="O46" s="409">
        <v>0</v>
      </c>
      <c r="P46" s="409">
        <v>6</v>
      </c>
      <c r="Q46" s="409">
        <v>0</v>
      </c>
      <c r="R46" s="409">
        <v>0</v>
      </c>
      <c r="S46" s="409">
        <v>0</v>
      </c>
      <c r="T46" s="409">
        <v>0</v>
      </c>
      <c r="U46" s="410">
        <v>0</v>
      </c>
      <c r="V46" s="409">
        <v>0</v>
      </c>
      <c r="W46" s="409">
        <v>0</v>
      </c>
      <c r="X46" s="409">
        <v>0</v>
      </c>
      <c r="Y46" s="409">
        <v>46</v>
      </c>
      <c r="Z46" s="409">
        <v>24</v>
      </c>
      <c r="AA46" s="409">
        <v>22</v>
      </c>
      <c r="AB46" s="409">
        <v>3</v>
      </c>
      <c r="AC46" s="409">
        <v>1</v>
      </c>
      <c r="AD46" s="409">
        <v>1</v>
      </c>
    </row>
    <row r="47" spans="1:30" ht="21.85" customHeight="1" x14ac:dyDescent="0.4">
      <c r="A47" s="403">
        <v>36</v>
      </c>
      <c r="B47" s="244" t="s">
        <v>1880</v>
      </c>
      <c r="C47" s="409">
        <v>8</v>
      </c>
      <c r="D47" s="409">
        <v>7</v>
      </c>
      <c r="E47" s="409">
        <v>1</v>
      </c>
      <c r="F47" s="409">
        <v>0</v>
      </c>
      <c r="G47" s="409">
        <v>0</v>
      </c>
      <c r="H47" s="409">
        <v>1</v>
      </c>
      <c r="I47" s="409">
        <v>0</v>
      </c>
      <c r="J47" s="409">
        <v>0</v>
      </c>
      <c r="K47" s="409">
        <v>7</v>
      </c>
      <c r="L47" s="410">
        <v>0</v>
      </c>
      <c r="M47" s="409">
        <v>0</v>
      </c>
      <c r="N47" s="409">
        <v>0</v>
      </c>
      <c r="O47" s="409">
        <v>0</v>
      </c>
      <c r="P47" s="409">
        <v>0</v>
      </c>
      <c r="Q47" s="409">
        <v>1</v>
      </c>
      <c r="R47" s="409">
        <v>1</v>
      </c>
      <c r="S47" s="409">
        <v>0</v>
      </c>
      <c r="T47" s="409">
        <v>0</v>
      </c>
      <c r="U47" s="410">
        <v>0</v>
      </c>
      <c r="V47" s="409">
        <v>0</v>
      </c>
      <c r="W47" s="409">
        <v>0</v>
      </c>
      <c r="X47" s="409">
        <v>1</v>
      </c>
      <c r="Y47" s="409">
        <v>9</v>
      </c>
      <c r="Z47" s="409">
        <v>8</v>
      </c>
      <c r="AA47" s="409">
        <v>1</v>
      </c>
      <c r="AB47" s="409">
        <v>3</v>
      </c>
      <c r="AC47" s="409">
        <v>1</v>
      </c>
      <c r="AD47" s="409">
        <v>1</v>
      </c>
    </row>
    <row r="48" spans="1:30" ht="21.85" customHeight="1" x14ac:dyDescent="0.4">
      <c r="A48" s="403">
        <v>37</v>
      </c>
      <c r="B48" s="244" t="s">
        <v>1881</v>
      </c>
      <c r="C48" s="409">
        <v>33</v>
      </c>
      <c r="D48" s="409">
        <v>17</v>
      </c>
      <c r="E48" s="409">
        <v>16</v>
      </c>
      <c r="F48" s="409">
        <v>1</v>
      </c>
      <c r="G48" s="409">
        <v>0</v>
      </c>
      <c r="H48" s="409">
        <v>1</v>
      </c>
      <c r="I48" s="409">
        <v>1</v>
      </c>
      <c r="J48" s="409">
        <v>0</v>
      </c>
      <c r="K48" s="409">
        <v>25</v>
      </c>
      <c r="L48" s="410">
        <v>0</v>
      </c>
      <c r="M48" s="409">
        <v>1</v>
      </c>
      <c r="N48" s="409">
        <v>0</v>
      </c>
      <c r="O48" s="409">
        <v>1</v>
      </c>
      <c r="P48" s="409">
        <v>3</v>
      </c>
      <c r="Q48" s="409">
        <v>1</v>
      </c>
      <c r="R48" s="409">
        <v>0</v>
      </c>
      <c r="S48" s="409">
        <v>1</v>
      </c>
      <c r="T48" s="409">
        <v>1</v>
      </c>
      <c r="U48" s="410">
        <v>0</v>
      </c>
      <c r="V48" s="409">
        <v>0</v>
      </c>
      <c r="W48" s="409">
        <v>0</v>
      </c>
      <c r="X48" s="409">
        <v>0</v>
      </c>
      <c r="Y48" s="409">
        <v>34</v>
      </c>
      <c r="Z48" s="409">
        <v>17</v>
      </c>
      <c r="AA48" s="409">
        <v>17</v>
      </c>
      <c r="AB48" s="409">
        <v>3</v>
      </c>
      <c r="AC48" s="409">
        <v>1</v>
      </c>
      <c r="AD48" s="409">
        <v>1</v>
      </c>
    </row>
    <row r="49" spans="1:30" ht="21.85" customHeight="1" x14ac:dyDescent="0.4">
      <c r="A49" s="403">
        <v>38</v>
      </c>
      <c r="B49" s="244" t="s">
        <v>1882</v>
      </c>
      <c r="C49" s="409">
        <v>28</v>
      </c>
      <c r="D49" s="409">
        <v>16</v>
      </c>
      <c r="E49" s="409">
        <v>12</v>
      </c>
      <c r="F49" s="409">
        <v>1</v>
      </c>
      <c r="G49" s="409">
        <v>0</v>
      </c>
      <c r="H49" s="409">
        <v>1</v>
      </c>
      <c r="I49" s="409">
        <v>0</v>
      </c>
      <c r="J49" s="409">
        <v>1</v>
      </c>
      <c r="K49" s="409">
        <v>22</v>
      </c>
      <c r="L49" s="410">
        <v>0</v>
      </c>
      <c r="M49" s="409">
        <v>1</v>
      </c>
      <c r="N49" s="409">
        <v>0</v>
      </c>
      <c r="O49" s="409">
        <v>0</v>
      </c>
      <c r="P49" s="409">
        <v>2</v>
      </c>
      <c r="Q49" s="409">
        <v>9</v>
      </c>
      <c r="R49" s="409">
        <v>9</v>
      </c>
      <c r="S49" s="409">
        <v>0</v>
      </c>
      <c r="T49" s="409">
        <v>1</v>
      </c>
      <c r="U49" s="410">
        <v>0</v>
      </c>
      <c r="V49" s="409">
        <v>0</v>
      </c>
      <c r="W49" s="409">
        <v>0</v>
      </c>
      <c r="X49" s="409">
        <v>8</v>
      </c>
      <c r="Y49" s="409">
        <v>37</v>
      </c>
      <c r="Z49" s="409">
        <v>25</v>
      </c>
      <c r="AA49" s="409">
        <v>12</v>
      </c>
      <c r="AB49" s="409">
        <v>3</v>
      </c>
      <c r="AC49" s="409">
        <v>1</v>
      </c>
      <c r="AD49" s="409">
        <v>1</v>
      </c>
    </row>
    <row r="50" spans="1:30" ht="21.85" customHeight="1" x14ac:dyDescent="0.4">
      <c r="A50" s="403">
        <v>39</v>
      </c>
      <c r="B50" s="244" t="s">
        <v>1883</v>
      </c>
      <c r="C50" s="409">
        <v>6</v>
      </c>
      <c r="D50" s="409">
        <v>5</v>
      </c>
      <c r="E50" s="409">
        <v>1</v>
      </c>
      <c r="F50" s="409">
        <v>0</v>
      </c>
      <c r="G50" s="409">
        <v>0</v>
      </c>
      <c r="H50" s="409">
        <v>1</v>
      </c>
      <c r="I50" s="409">
        <v>0</v>
      </c>
      <c r="J50" s="409">
        <v>0</v>
      </c>
      <c r="K50" s="409">
        <v>5</v>
      </c>
      <c r="L50" s="410">
        <v>0</v>
      </c>
      <c r="M50" s="409">
        <v>0</v>
      </c>
      <c r="N50" s="409">
        <v>0</v>
      </c>
      <c r="O50" s="409">
        <v>0</v>
      </c>
      <c r="P50" s="409">
        <v>0</v>
      </c>
      <c r="Q50" s="409">
        <v>2</v>
      </c>
      <c r="R50" s="409">
        <v>1</v>
      </c>
      <c r="S50" s="409">
        <v>1</v>
      </c>
      <c r="T50" s="409">
        <v>2</v>
      </c>
      <c r="U50" s="410">
        <v>0</v>
      </c>
      <c r="V50" s="409">
        <v>0</v>
      </c>
      <c r="W50" s="409">
        <v>0</v>
      </c>
      <c r="X50" s="409">
        <v>0</v>
      </c>
      <c r="Y50" s="409">
        <v>8</v>
      </c>
      <c r="Z50" s="409">
        <v>6</v>
      </c>
      <c r="AA50" s="409">
        <v>2</v>
      </c>
      <c r="AB50" s="409">
        <v>3</v>
      </c>
      <c r="AC50" s="409">
        <v>1</v>
      </c>
      <c r="AD50" s="409">
        <v>1</v>
      </c>
    </row>
    <row r="51" spans="1:30" ht="21.85" customHeight="1" x14ac:dyDescent="0.4">
      <c r="A51" s="403">
        <v>40</v>
      </c>
      <c r="B51" s="244" t="s">
        <v>1884</v>
      </c>
      <c r="C51" s="409">
        <v>23</v>
      </c>
      <c r="D51" s="409">
        <v>15</v>
      </c>
      <c r="E51" s="409">
        <v>8</v>
      </c>
      <c r="F51" s="409">
        <v>1</v>
      </c>
      <c r="G51" s="409">
        <v>0</v>
      </c>
      <c r="H51" s="409">
        <v>1</v>
      </c>
      <c r="I51" s="409">
        <v>0</v>
      </c>
      <c r="J51" s="409">
        <v>0</v>
      </c>
      <c r="K51" s="409">
        <v>16</v>
      </c>
      <c r="L51" s="410">
        <v>0</v>
      </c>
      <c r="M51" s="409">
        <v>1</v>
      </c>
      <c r="N51" s="409">
        <v>0</v>
      </c>
      <c r="O51" s="409">
        <v>0</v>
      </c>
      <c r="P51" s="409">
        <v>4</v>
      </c>
      <c r="Q51" s="409">
        <v>1</v>
      </c>
      <c r="R51" s="409">
        <v>1</v>
      </c>
      <c r="S51" s="409">
        <v>0</v>
      </c>
      <c r="T51" s="409">
        <v>1</v>
      </c>
      <c r="U51" s="410">
        <v>0</v>
      </c>
      <c r="V51" s="409">
        <v>0</v>
      </c>
      <c r="W51" s="409">
        <v>0</v>
      </c>
      <c r="X51" s="409">
        <v>0</v>
      </c>
      <c r="Y51" s="409">
        <v>24</v>
      </c>
      <c r="Z51" s="409">
        <v>16</v>
      </c>
      <c r="AA51" s="409">
        <v>8</v>
      </c>
      <c r="AB51" s="409">
        <v>3</v>
      </c>
      <c r="AC51" s="409">
        <v>1</v>
      </c>
      <c r="AD51" s="409">
        <v>1</v>
      </c>
    </row>
    <row r="52" spans="1:30" ht="21.85" customHeight="1" x14ac:dyDescent="0.4">
      <c r="A52" s="403">
        <v>41</v>
      </c>
      <c r="B52" s="248" t="s">
        <v>1885</v>
      </c>
      <c r="C52" s="409">
        <v>47</v>
      </c>
      <c r="D52" s="409">
        <v>21</v>
      </c>
      <c r="E52" s="409">
        <v>26</v>
      </c>
      <c r="F52" s="409">
        <v>1</v>
      </c>
      <c r="G52" s="409">
        <v>0</v>
      </c>
      <c r="H52" s="409">
        <v>2</v>
      </c>
      <c r="I52" s="409">
        <v>1</v>
      </c>
      <c r="J52" s="409">
        <v>1</v>
      </c>
      <c r="K52" s="409">
        <v>34</v>
      </c>
      <c r="L52" s="410">
        <v>0</v>
      </c>
      <c r="M52" s="409">
        <v>1</v>
      </c>
      <c r="N52" s="409">
        <v>0</v>
      </c>
      <c r="O52" s="409">
        <v>1</v>
      </c>
      <c r="P52" s="409">
        <v>6</v>
      </c>
      <c r="Q52" s="409">
        <v>2</v>
      </c>
      <c r="R52" s="409">
        <v>0</v>
      </c>
      <c r="S52" s="409">
        <v>2</v>
      </c>
      <c r="T52" s="409">
        <v>2</v>
      </c>
      <c r="U52" s="410">
        <v>0</v>
      </c>
      <c r="V52" s="409">
        <v>0</v>
      </c>
      <c r="W52" s="409">
        <v>0</v>
      </c>
      <c r="X52" s="409">
        <v>0</v>
      </c>
      <c r="Y52" s="409">
        <v>49</v>
      </c>
      <c r="Z52" s="409">
        <v>21</v>
      </c>
      <c r="AA52" s="409">
        <v>28</v>
      </c>
      <c r="AB52" s="409">
        <v>3</v>
      </c>
      <c r="AC52" s="409">
        <v>1</v>
      </c>
      <c r="AD52" s="409">
        <v>1</v>
      </c>
    </row>
    <row r="53" spans="1:30" ht="21.85" customHeight="1" x14ac:dyDescent="0.4">
      <c r="A53" s="403">
        <v>42</v>
      </c>
      <c r="B53" s="244" t="s">
        <v>1886</v>
      </c>
      <c r="C53" s="409">
        <v>26</v>
      </c>
      <c r="D53" s="409">
        <v>16</v>
      </c>
      <c r="E53" s="409">
        <v>10</v>
      </c>
      <c r="F53" s="409">
        <v>1</v>
      </c>
      <c r="G53" s="409">
        <v>0</v>
      </c>
      <c r="H53" s="409">
        <v>1</v>
      </c>
      <c r="I53" s="409">
        <v>2</v>
      </c>
      <c r="J53" s="409">
        <v>0</v>
      </c>
      <c r="K53" s="409">
        <v>19</v>
      </c>
      <c r="L53" s="410">
        <v>0</v>
      </c>
      <c r="M53" s="409">
        <v>1</v>
      </c>
      <c r="N53" s="409">
        <v>0</v>
      </c>
      <c r="O53" s="409">
        <v>0</v>
      </c>
      <c r="P53" s="409">
        <v>2</v>
      </c>
      <c r="Q53" s="409">
        <v>1</v>
      </c>
      <c r="R53" s="409">
        <v>0</v>
      </c>
      <c r="S53" s="409">
        <v>1</v>
      </c>
      <c r="T53" s="409">
        <v>1</v>
      </c>
      <c r="U53" s="410">
        <v>0</v>
      </c>
      <c r="V53" s="409">
        <v>0</v>
      </c>
      <c r="W53" s="409">
        <v>0</v>
      </c>
      <c r="X53" s="409">
        <v>0</v>
      </c>
      <c r="Y53" s="409">
        <v>27</v>
      </c>
      <c r="Z53" s="409">
        <v>16</v>
      </c>
      <c r="AA53" s="409">
        <v>11</v>
      </c>
      <c r="AB53" s="409">
        <v>3</v>
      </c>
      <c r="AC53" s="409">
        <v>1</v>
      </c>
      <c r="AD53" s="409">
        <v>1</v>
      </c>
    </row>
    <row r="54" spans="1:30" ht="21.85" customHeight="1" x14ac:dyDescent="0.4">
      <c r="A54" s="403">
        <v>43</v>
      </c>
      <c r="B54" s="244" t="s">
        <v>1887</v>
      </c>
      <c r="C54" s="409">
        <v>38</v>
      </c>
      <c r="D54" s="409">
        <v>20</v>
      </c>
      <c r="E54" s="409">
        <v>18</v>
      </c>
      <c r="F54" s="409">
        <v>1</v>
      </c>
      <c r="G54" s="409">
        <v>0</v>
      </c>
      <c r="H54" s="409">
        <v>1</v>
      </c>
      <c r="I54" s="409">
        <v>2</v>
      </c>
      <c r="J54" s="409">
        <v>0</v>
      </c>
      <c r="K54" s="409">
        <v>28</v>
      </c>
      <c r="L54" s="410">
        <v>0</v>
      </c>
      <c r="M54" s="409">
        <v>1</v>
      </c>
      <c r="N54" s="409">
        <v>0</v>
      </c>
      <c r="O54" s="409">
        <v>0</v>
      </c>
      <c r="P54" s="409">
        <v>5</v>
      </c>
      <c r="Q54" s="409">
        <v>1</v>
      </c>
      <c r="R54" s="409">
        <v>0</v>
      </c>
      <c r="S54" s="409">
        <v>1</v>
      </c>
      <c r="T54" s="409">
        <v>1</v>
      </c>
      <c r="U54" s="410">
        <v>0</v>
      </c>
      <c r="V54" s="409">
        <v>0</v>
      </c>
      <c r="W54" s="409">
        <v>0</v>
      </c>
      <c r="X54" s="409">
        <v>0</v>
      </c>
      <c r="Y54" s="409">
        <v>39</v>
      </c>
      <c r="Z54" s="409">
        <v>20</v>
      </c>
      <c r="AA54" s="409">
        <v>19</v>
      </c>
      <c r="AB54" s="409">
        <v>3</v>
      </c>
      <c r="AC54" s="409">
        <v>1</v>
      </c>
      <c r="AD54" s="409">
        <v>1</v>
      </c>
    </row>
    <row r="55" spans="1:30" ht="21.85" customHeight="1" x14ac:dyDescent="0.4">
      <c r="A55" s="403">
        <v>44</v>
      </c>
      <c r="B55" s="244" t="s">
        <v>1888</v>
      </c>
      <c r="C55" s="409">
        <v>35</v>
      </c>
      <c r="D55" s="409">
        <v>17</v>
      </c>
      <c r="E55" s="409">
        <v>18</v>
      </c>
      <c r="F55" s="409">
        <v>1</v>
      </c>
      <c r="G55" s="409">
        <v>0</v>
      </c>
      <c r="H55" s="409">
        <v>1</v>
      </c>
      <c r="I55" s="409">
        <v>1</v>
      </c>
      <c r="J55" s="409">
        <v>0</v>
      </c>
      <c r="K55" s="409">
        <v>27</v>
      </c>
      <c r="L55" s="410">
        <v>0</v>
      </c>
      <c r="M55" s="409">
        <v>1</v>
      </c>
      <c r="N55" s="409">
        <v>0</v>
      </c>
      <c r="O55" s="409">
        <v>2</v>
      </c>
      <c r="P55" s="409">
        <v>2</v>
      </c>
      <c r="Q55" s="409">
        <v>2</v>
      </c>
      <c r="R55" s="409">
        <v>0</v>
      </c>
      <c r="S55" s="409">
        <v>2</v>
      </c>
      <c r="T55" s="409">
        <v>1</v>
      </c>
      <c r="U55" s="410">
        <v>0</v>
      </c>
      <c r="V55" s="409">
        <v>1</v>
      </c>
      <c r="W55" s="409">
        <v>0</v>
      </c>
      <c r="X55" s="409">
        <v>0</v>
      </c>
      <c r="Y55" s="409">
        <v>37</v>
      </c>
      <c r="Z55" s="409">
        <v>17</v>
      </c>
      <c r="AA55" s="409">
        <v>20</v>
      </c>
      <c r="AB55" s="409">
        <v>3</v>
      </c>
      <c r="AC55" s="409">
        <v>1</v>
      </c>
      <c r="AD55" s="409">
        <v>1</v>
      </c>
    </row>
    <row r="56" spans="1:30" ht="21.85" customHeight="1" x14ac:dyDescent="0.4">
      <c r="A56" s="403">
        <v>45</v>
      </c>
      <c r="B56" s="244" t="s">
        <v>1889</v>
      </c>
      <c r="C56" s="409">
        <v>42</v>
      </c>
      <c r="D56" s="409">
        <v>21</v>
      </c>
      <c r="E56" s="409">
        <v>21</v>
      </c>
      <c r="F56" s="409">
        <v>1</v>
      </c>
      <c r="G56" s="409">
        <v>0</v>
      </c>
      <c r="H56" s="409">
        <v>1</v>
      </c>
      <c r="I56" s="409">
        <v>1</v>
      </c>
      <c r="J56" s="409">
        <v>1</v>
      </c>
      <c r="K56" s="409">
        <v>35</v>
      </c>
      <c r="L56" s="410">
        <v>0</v>
      </c>
      <c r="M56" s="409">
        <v>1</v>
      </c>
      <c r="N56" s="409">
        <v>0</v>
      </c>
      <c r="O56" s="409">
        <v>0</v>
      </c>
      <c r="P56" s="409">
        <v>2</v>
      </c>
      <c r="Q56" s="409">
        <v>2</v>
      </c>
      <c r="R56" s="409">
        <v>1</v>
      </c>
      <c r="S56" s="409">
        <v>1</v>
      </c>
      <c r="T56" s="409">
        <v>2</v>
      </c>
      <c r="U56" s="410">
        <v>0</v>
      </c>
      <c r="V56" s="409">
        <v>0</v>
      </c>
      <c r="W56" s="409">
        <v>0</v>
      </c>
      <c r="X56" s="409">
        <v>0</v>
      </c>
      <c r="Y56" s="409">
        <v>44</v>
      </c>
      <c r="Z56" s="409">
        <v>22</v>
      </c>
      <c r="AA56" s="409">
        <v>22</v>
      </c>
      <c r="AB56" s="409">
        <v>3</v>
      </c>
      <c r="AC56" s="409">
        <v>1</v>
      </c>
      <c r="AD56" s="409">
        <v>1</v>
      </c>
    </row>
    <row r="57" spans="1:30" ht="21.85" customHeight="1" x14ac:dyDescent="0.4">
      <c r="A57" s="403">
        <v>46</v>
      </c>
      <c r="B57" s="244" t="s">
        <v>1890</v>
      </c>
      <c r="C57" s="409">
        <v>27</v>
      </c>
      <c r="D57" s="409">
        <v>14</v>
      </c>
      <c r="E57" s="409">
        <v>13</v>
      </c>
      <c r="F57" s="409">
        <v>1</v>
      </c>
      <c r="G57" s="409">
        <v>0</v>
      </c>
      <c r="H57" s="409">
        <v>1</v>
      </c>
      <c r="I57" s="409">
        <v>1</v>
      </c>
      <c r="J57" s="409">
        <v>0</v>
      </c>
      <c r="K57" s="409">
        <v>21</v>
      </c>
      <c r="L57" s="410">
        <v>0</v>
      </c>
      <c r="M57" s="409">
        <v>1</v>
      </c>
      <c r="N57" s="409">
        <v>0</v>
      </c>
      <c r="O57" s="409">
        <v>0</v>
      </c>
      <c r="P57" s="409">
        <v>2</v>
      </c>
      <c r="Q57" s="409">
        <v>1</v>
      </c>
      <c r="R57" s="409">
        <v>0</v>
      </c>
      <c r="S57" s="409">
        <v>1</v>
      </c>
      <c r="T57" s="409">
        <v>1</v>
      </c>
      <c r="U57" s="410">
        <v>0</v>
      </c>
      <c r="V57" s="409">
        <v>0</v>
      </c>
      <c r="W57" s="409">
        <v>0</v>
      </c>
      <c r="X57" s="409">
        <v>0</v>
      </c>
      <c r="Y57" s="409">
        <v>28</v>
      </c>
      <c r="Z57" s="409">
        <v>14</v>
      </c>
      <c r="AA57" s="409">
        <v>14</v>
      </c>
      <c r="AB57" s="409">
        <v>3</v>
      </c>
      <c r="AC57" s="409">
        <v>1</v>
      </c>
      <c r="AD57" s="409">
        <v>1</v>
      </c>
    </row>
    <row r="58" spans="1:30" ht="21.85" customHeight="1" x14ac:dyDescent="0.4">
      <c r="A58" s="403">
        <v>47</v>
      </c>
      <c r="B58" s="248" t="s">
        <v>1107</v>
      </c>
      <c r="C58" s="409">
        <v>34</v>
      </c>
      <c r="D58" s="409">
        <v>23</v>
      </c>
      <c r="E58" s="409">
        <v>11</v>
      </c>
      <c r="F58" s="409">
        <v>1</v>
      </c>
      <c r="G58" s="409">
        <v>0</v>
      </c>
      <c r="H58" s="409">
        <v>1</v>
      </c>
      <c r="I58" s="409">
        <v>1</v>
      </c>
      <c r="J58" s="409">
        <v>1</v>
      </c>
      <c r="K58" s="409">
        <v>27</v>
      </c>
      <c r="L58" s="410">
        <v>0</v>
      </c>
      <c r="M58" s="409">
        <v>1</v>
      </c>
      <c r="N58" s="409">
        <v>0</v>
      </c>
      <c r="O58" s="409">
        <v>0</v>
      </c>
      <c r="P58" s="409">
        <v>2</v>
      </c>
      <c r="Q58" s="409">
        <v>1</v>
      </c>
      <c r="R58" s="409">
        <v>0</v>
      </c>
      <c r="S58" s="409">
        <v>1</v>
      </c>
      <c r="T58" s="409">
        <v>1</v>
      </c>
      <c r="U58" s="410">
        <v>0</v>
      </c>
      <c r="V58" s="409">
        <v>0</v>
      </c>
      <c r="W58" s="409">
        <v>0</v>
      </c>
      <c r="X58" s="409">
        <v>0</v>
      </c>
      <c r="Y58" s="409">
        <v>35</v>
      </c>
      <c r="Z58" s="409">
        <v>23</v>
      </c>
      <c r="AA58" s="409">
        <v>12</v>
      </c>
      <c r="AB58" s="409">
        <v>3</v>
      </c>
      <c r="AC58" s="409">
        <v>1</v>
      </c>
      <c r="AD58" s="409">
        <v>1</v>
      </c>
    </row>
    <row r="59" spans="1:30" ht="21.85" customHeight="1" x14ac:dyDescent="0.4">
      <c r="A59" s="403">
        <v>48</v>
      </c>
      <c r="B59" s="244" t="s">
        <v>1891</v>
      </c>
      <c r="C59" s="409">
        <v>39</v>
      </c>
      <c r="D59" s="409">
        <v>20</v>
      </c>
      <c r="E59" s="409">
        <v>19</v>
      </c>
      <c r="F59" s="409">
        <v>1</v>
      </c>
      <c r="G59" s="409">
        <v>0</v>
      </c>
      <c r="H59" s="409">
        <v>1</v>
      </c>
      <c r="I59" s="409">
        <v>1</v>
      </c>
      <c r="J59" s="409">
        <v>0</v>
      </c>
      <c r="K59" s="409">
        <v>28</v>
      </c>
      <c r="L59" s="410">
        <v>0</v>
      </c>
      <c r="M59" s="409">
        <v>1</v>
      </c>
      <c r="N59" s="409">
        <v>1</v>
      </c>
      <c r="O59" s="409">
        <v>0</v>
      </c>
      <c r="P59" s="409">
        <v>6</v>
      </c>
      <c r="Q59" s="409">
        <v>12</v>
      </c>
      <c r="R59" s="409">
        <v>11</v>
      </c>
      <c r="S59" s="409">
        <v>1</v>
      </c>
      <c r="T59" s="409">
        <v>2</v>
      </c>
      <c r="U59" s="410">
        <v>0</v>
      </c>
      <c r="V59" s="409">
        <v>0</v>
      </c>
      <c r="W59" s="409">
        <v>0</v>
      </c>
      <c r="X59" s="409">
        <v>10</v>
      </c>
      <c r="Y59" s="409">
        <v>51</v>
      </c>
      <c r="Z59" s="409">
        <v>31</v>
      </c>
      <c r="AA59" s="409">
        <v>20</v>
      </c>
      <c r="AB59" s="409">
        <v>3</v>
      </c>
      <c r="AC59" s="409">
        <v>1</v>
      </c>
      <c r="AD59" s="409">
        <v>1</v>
      </c>
    </row>
    <row r="60" spans="1:30" ht="21.85" customHeight="1" x14ac:dyDescent="0.4">
      <c r="A60" s="403">
        <v>49</v>
      </c>
      <c r="B60" s="244" t="s">
        <v>1892</v>
      </c>
      <c r="C60" s="409">
        <v>38</v>
      </c>
      <c r="D60" s="409">
        <v>19</v>
      </c>
      <c r="E60" s="409">
        <v>19</v>
      </c>
      <c r="F60" s="409">
        <v>1</v>
      </c>
      <c r="G60" s="409">
        <v>0</v>
      </c>
      <c r="H60" s="409">
        <v>1</v>
      </c>
      <c r="I60" s="409">
        <v>3</v>
      </c>
      <c r="J60" s="409">
        <v>0</v>
      </c>
      <c r="K60" s="409">
        <v>31</v>
      </c>
      <c r="L60" s="410">
        <v>0</v>
      </c>
      <c r="M60" s="409">
        <v>1</v>
      </c>
      <c r="N60" s="409">
        <v>0</v>
      </c>
      <c r="O60" s="409">
        <v>0</v>
      </c>
      <c r="P60" s="409">
        <v>1</v>
      </c>
      <c r="Q60" s="409">
        <v>2</v>
      </c>
      <c r="R60" s="409">
        <v>1</v>
      </c>
      <c r="S60" s="409">
        <v>1</v>
      </c>
      <c r="T60" s="409">
        <v>2</v>
      </c>
      <c r="U60" s="410">
        <v>0</v>
      </c>
      <c r="V60" s="409">
        <v>0</v>
      </c>
      <c r="W60" s="409">
        <v>0</v>
      </c>
      <c r="X60" s="409">
        <v>0</v>
      </c>
      <c r="Y60" s="409">
        <v>40</v>
      </c>
      <c r="Z60" s="409">
        <v>20</v>
      </c>
      <c r="AA60" s="409">
        <v>20</v>
      </c>
      <c r="AB60" s="409">
        <v>3</v>
      </c>
      <c r="AC60" s="409">
        <v>1</v>
      </c>
      <c r="AD60" s="409">
        <v>1</v>
      </c>
    </row>
    <row r="61" spans="1:30" ht="21.85" customHeight="1" x14ac:dyDescent="0.4">
      <c r="A61" s="403">
        <v>50</v>
      </c>
      <c r="B61" s="244" t="s">
        <v>1893</v>
      </c>
      <c r="C61" s="409">
        <v>27</v>
      </c>
      <c r="D61" s="409">
        <v>17</v>
      </c>
      <c r="E61" s="409">
        <v>10</v>
      </c>
      <c r="F61" s="409">
        <v>1</v>
      </c>
      <c r="G61" s="409">
        <v>0</v>
      </c>
      <c r="H61" s="409">
        <v>1</v>
      </c>
      <c r="I61" s="409">
        <v>1</v>
      </c>
      <c r="J61" s="409">
        <v>2</v>
      </c>
      <c r="K61" s="409">
        <v>19</v>
      </c>
      <c r="L61" s="410">
        <v>0</v>
      </c>
      <c r="M61" s="409">
        <v>1</v>
      </c>
      <c r="N61" s="409">
        <v>0</v>
      </c>
      <c r="O61" s="409">
        <v>0</v>
      </c>
      <c r="P61" s="409">
        <v>2</v>
      </c>
      <c r="Q61" s="409">
        <v>1</v>
      </c>
      <c r="R61" s="409">
        <v>1</v>
      </c>
      <c r="S61" s="409">
        <v>0</v>
      </c>
      <c r="T61" s="409">
        <v>1</v>
      </c>
      <c r="U61" s="410">
        <v>0</v>
      </c>
      <c r="V61" s="409">
        <v>0</v>
      </c>
      <c r="W61" s="409">
        <v>0</v>
      </c>
      <c r="X61" s="409">
        <v>0</v>
      </c>
      <c r="Y61" s="409">
        <v>28</v>
      </c>
      <c r="Z61" s="409">
        <v>18</v>
      </c>
      <c r="AA61" s="409">
        <v>10</v>
      </c>
      <c r="AB61" s="409">
        <v>3</v>
      </c>
      <c r="AC61" s="409">
        <v>1</v>
      </c>
      <c r="AD61" s="409">
        <v>1</v>
      </c>
    </row>
    <row r="62" spans="1:30" ht="21.85" customHeight="1" x14ac:dyDescent="0.4">
      <c r="A62" s="403">
        <v>51</v>
      </c>
      <c r="B62" s="244" t="s">
        <v>1894</v>
      </c>
      <c r="C62" s="409">
        <v>46</v>
      </c>
      <c r="D62" s="409">
        <v>26</v>
      </c>
      <c r="E62" s="409">
        <v>20</v>
      </c>
      <c r="F62" s="409">
        <v>1</v>
      </c>
      <c r="G62" s="409">
        <v>0</v>
      </c>
      <c r="H62" s="409">
        <v>1</v>
      </c>
      <c r="I62" s="409">
        <v>1</v>
      </c>
      <c r="J62" s="409">
        <v>0</v>
      </c>
      <c r="K62" s="409">
        <v>34</v>
      </c>
      <c r="L62" s="410">
        <v>0</v>
      </c>
      <c r="M62" s="409">
        <v>2</v>
      </c>
      <c r="N62" s="409">
        <v>0</v>
      </c>
      <c r="O62" s="409">
        <v>1</v>
      </c>
      <c r="P62" s="409">
        <v>6</v>
      </c>
      <c r="Q62" s="409">
        <v>2</v>
      </c>
      <c r="R62" s="409">
        <v>0</v>
      </c>
      <c r="S62" s="409">
        <v>2</v>
      </c>
      <c r="T62" s="409">
        <v>2</v>
      </c>
      <c r="U62" s="410">
        <v>0</v>
      </c>
      <c r="V62" s="409">
        <v>0</v>
      </c>
      <c r="W62" s="409">
        <v>0</v>
      </c>
      <c r="X62" s="409">
        <v>0</v>
      </c>
      <c r="Y62" s="409">
        <v>48</v>
      </c>
      <c r="Z62" s="409">
        <v>26</v>
      </c>
      <c r="AA62" s="409">
        <v>22</v>
      </c>
      <c r="AB62" s="409">
        <v>3</v>
      </c>
      <c r="AC62" s="409">
        <v>1</v>
      </c>
      <c r="AD62" s="409">
        <v>1</v>
      </c>
    </row>
    <row r="63" spans="1:30" ht="21.85" customHeight="1" x14ac:dyDescent="0.4">
      <c r="A63" s="403">
        <v>52</v>
      </c>
      <c r="B63" s="244" t="s">
        <v>253</v>
      </c>
      <c r="C63" s="409">
        <v>42</v>
      </c>
      <c r="D63" s="409">
        <v>25</v>
      </c>
      <c r="E63" s="409">
        <v>17</v>
      </c>
      <c r="F63" s="409">
        <v>1</v>
      </c>
      <c r="G63" s="409">
        <v>0</v>
      </c>
      <c r="H63" s="409">
        <v>1</v>
      </c>
      <c r="I63" s="409">
        <v>1</v>
      </c>
      <c r="J63" s="409">
        <v>1</v>
      </c>
      <c r="K63" s="409">
        <v>31</v>
      </c>
      <c r="L63" s="410">
        <v>0</v>
      </c>
      <c r="M63" s="409">
        <v>1</v>
      </c>
      <c r="N63" s="409">
        <v>1</v>
      </c>
      <c r="O63" s="409">
        <v>0</v>
      </c>
      <c r="P63" s="409">
        <v>5</v>
      </c>
      <c r="Q63" s="409">
        <v>2</v>
      </c>
      <c r="R63" s="409">
        <v>0</v>
      </c>
      <c r="S63" s="409">
        <v>2</v>
      </c>
      <c r="T63" s="409">
        <v>2</v>
      </c>
      <c r="U63" s="410">
        <v>0</v>
      </c>
      <c r="V63" s="409">
        <v>0</v>
      </c>
      <c r="W63" s="409">
        <v>0</v>
      </c>
      <c r="X63" s="409">
        <v>0</v>
      </c>
      <c r="Y63" s="409">
        <v>44</v>
      </c>
      <c r="Z63" s="409">
        <v>25</v>
      </c>
      <c r="AA63" s="409">
        <v>19</v>
      </c>
      <c r="AB63" s="409">
        <v>3</v>
      </c>
      <c r="AC63" s="409">
        <v>1</v>
      </c>
      <c r="AD63" s="409">
        <v>1</v>
      </c>
    </row>
    <row r="64" spans="1:30" ht="21.85" customHeight="1" x14ac:dyDescent="0.4">
      <c r="A64" s="403">
        <v>53</v>
      </c>
      <c r="B64" s="244" t="s">
        <v>1108</v>
      </c>
      <c r="C64" s="409">
        <v>49</v>
      </c>
      <c r="D64" s="409">
        <v>27</v>
      </c>
      <c r="E64" s="409">
        <v>22</v>
      </c>
      <c r="F64" s="409">
        <v>1</v>
      </c>
      <c r="G64" s="409">
        <v>0</v>
      </c>
      <c r="H64" s="409">
        <v>2</v>
      </c>
      <c r="I64" s="409">
        <v>0</v>
      </c>
      <c r="J64" s="409">
        <v>1</v>
      </c>
      <c r="K64" s="409">
        <v>38</v>
      </c>
      <c r="L64" s="410">
        <v>0</v>
      </c>
      <c r="M64" s="409">
        <v>2</v>
      </c>
      <c r="N64" s="409">
        <v>1</v>
      </c>
      <c r="O64" s="409">
        <v>0</v>
      </c>
      <c r="P64" s="409">
        <v>4</v>
      </c>
      <c r="Q64" s="409">
        <v>2</v>
      </c>
      <c r="R64" s="409">
        <v>1</v>
      </c>
      <c r="S64" s="409">
        <v>1</v>
      </c>
      <c r="T64" s="409">
        <v>2</v>
      </c>
      <c r="U64" s="410">
        <v>0</v>
      </c>
      <c r="V64" s="409">
        <v>0</v>
      </c>
      <c r="W64" s="409">
        <v>0</v>
      </c>
      <c r="X64" s="409">
        <v>0</v>
      </c>
      <c r="Y64" s="409">
        <v>51</v>
      </c>
      <c r="Z64" s="409">
        <v>28</v>
      </c>
      <c r="AA64" s="409">
        <v>23</v>
      </c>
      <c r="AB64" s="409">
        <v>3</v>
      </c>
      <c r="AC64" s="409">
        <v>1</v>
      </c>
      <c r="AD64" s="409">
        <v>1</v>
      </c>
    </row>
    <row r="65" spans="1:30" ht="21.85" customHeight="1" x14ac:dyDescent="0.4">
      <c r="A65" s="403">
        <v>54</v>
      </c>
      <c r="B65" s="244" t="s">
        <v>1895</v>
      </c>
      <c r="C65" s="409">
        <v>26</v>
      </c>
      <c r="D65" s="409">
        <v>16</v>
      </c>
      <c r="E65" s="409">
        <v>10</v>
      </c>
      <c r="F65" s="409">
        <v>1</v>
      </c>
      <c r="G65" s="409">
        <v>0</v>
      </c>
      <c r="H65" s="409">
        <v>1</v>
      </c>
      <c r="I65" s="409">
        <v>2</v>
      </c>
      <c r="J65" s="409">
        <v>0</v>
      </c>
      <c r="K65" s="409">
        <v>20</v>
      </c>
      <c r="L65" s="410">
        <v>0</v>
      </c>
      <c r="M65" s="409">
        <v>1</v>
      </c>
      <c r="N65" s="409">
        <v>0</v>
      </c>
      <c r="O65" s="409">
        <v>0</v>
      </c>
      <c r="P65" s="409">
        <v>1</v>
      </c>
      <c r="Q65" s="409">
        <v>1</v>
      </c>
      <c r="R65" s="409">
        <v>0</v>
      </c>
      <c r="S65" s="409">
        <v>1</v>
      </c>
      <c r="T65" s="409">
        <v>1</v>
      </c>
      <c r="U65" s="410">
        <v>0</v>
      </c>
      <c r="V65" s="409">
        <v>0</v>
      </c>
      <c r="W65" s="409">
        <v>0</v>
      </c>
      <c r="X65" s="409">
        <v>0</v>
      </c>
      <c r="Y65" s="409">
        <v>27</v>
      </c>
      <c r="Z65" s="409">
        <v>16</v>
      </c>
      <c r="AA65" s="409">
        <v>11</v>
      </c>
      <c r="AB65" s="409">
        <v>3</v>
      </c>
      <c r="AC65" s="409">
        <v>1</v>
      </c>
      <c r="AD65" s="409">
        <v>1</v>
      </c>
    </row>
    <row r="66" spans="1:30" ht="21.85" customHeight="1" x14ac:dyDescent="0.4">
      <c r="A66" s="403">
        <v>55</v>
      </c>
      <c r="B66" s="244" t="s">
        <v>295</v>
      </c>
      <c r="C66" s="409">
        <v>34</v>
      </c>
      <c r="D66" s="409">
        <v>19</v>
      </c>
      <c r="E66" s="409">
        <v>15</v>
      </c>
      <c r="F66" s="409">
        <v>1</v>
      </c>
      <c r="G66" s="409">
        <v>0</v>
      </c>
      <c r="H66" s="409">
        <v>1</v>
      </c>
      <c r="I66" s="409">
        <v>0</v>
      </c>
      <c r="J66" s="409">
        <v>0</v>
      </c>
      <c r="K66" s="409">
        <v>27</v>
      </c>
      <c r="L66" s="410">
        <v>0</v>
      </c>
      <c r="M66" s="409">
        <v>1</v>
      </c>
      <c r="N66" s="409">
        <v>0</v>
      </c>
      <c r="O66" s="409">
        <v>1</v>
      </c>
      <c r="P66" s="409">
        <v>3</v>
      </c>
      <c r="Q66" s="409">
        <v>1</v>
      </c>
      <c r="R66" s="409">
        <v>1</v>
      </c>
      <c r="S66" s="409">
        <v>0</v>
      </c>
      <c r="T66" s="409">
        <v>1</v>
      </c>
      <c r="U66" s="410">
        <v>0</v>
      </c>
      <c r="V66" s="409">
        <v>0</v>
      </c>
      <c r="W66" s="409">
        <v>0</v>
      </c>
      <c r="X66" s="409">
        <v>0</v>
      </c>
      <c r="Y66" s="409">
        <v>35</v>
      </c>
      <c r="Z66" s="409">
        <v>20</v>
      </c>
      <c r="AA66" s="409">
        <v>15</v>
      </c>
      <c r="AB66" s="409">
        <v>3</v>
      </c>
      <c r="AC66" s="409">
        <v>1</v>
      </c>
      <c r="AD66" s="409">
        <v>1</v>
      </c>
    </row>
    <row r="67" spans="1:30" ht="21.85" customHeight="1" x14ac:dyDescent="0.4">
      <c r="A67" s="403">
        <v>56</v>
      </c>
      <c r="B67" s="248" t="s">
        <v>1896</v>
      </c>
      <c r="C67" s="409">
        <v>39</v>
      </c>
      <c r="D67" s="409">
        <v>24</v>
      </c>
      <c r="E67" s="409">
        <v>15</v>
      </c>
      <c r="F67" s="409">
        <v>1</v>
      </c>
      <c r="G67" s="409">
        <v>0</v>
      </c>
      <c r="H67" s="409">
        <v>1</v>
      </c>
      <c r="I67" s="409">
        <v>2</v>
      </c>
      <c r="J67" s="409">
        <v>0</v>
      </c>
      <c r="K67" s="409">
        <v>29</v>
      </c>
      <c r="L67" s="410">
        <v>0</v>
      </c>
      <c r="M67" s="409">
        <v>1</v>
      </c>
      <c r="N67" s="409">
        <v>0</v>
      </c>
      <c r="O67" s="409">
        <v>0</v>
      </c>
      <c r="P67" s="409">
        <v>5</v>
      </c>
      <c r="Q67" s="409">
        <v>2</v>
      </c>
      <c r="R67" s="409">
        <v>0</v>
      </c>
      <c r="S67" s="409">
        <v>2</v>
      </c>
      <c r="T67" s="409">
        <v>2</v>
      </c>
      <c r="U67" s="410">
        <v>0</v>
      </c>
      <c r="V67" s="409">
        <v>0</v>
      </c>
      <c r="W67" s="409">
        <v>0</v>
      </c>
      <c r="X67" s="409">
        <v>0</v>
      </c>
      <c r="Y67" s="409">
        <v>41</v>
      </c>
      <c r="Z67" s="409">
        <v>24</v>
      </c>
      <c r="AA67" s="409">
        <v>17</v>
      </c>
      <c r="AB67" s="409">
        <v>3</v>
      </c>
      <c r="AC67" s="409">
        <v>1</v>
      </c>
      <c r="AD67" s="409">
        <v>1</v>
      </c>
    </row>
    <row r="68" spans="1:30" ht="11.1" customHeight="1" x14ac:dyDescent="0.4">
      <c r="A68" s="242"/>
      <c r="B68" s="245"/>
      <c r="C68" s="246"/>
      <c r="D68" s="246"/>
      <c r="E68" s="246"/>
      <c r="F68" s="246"/>
      <c r="G68" s="246"/>
      <c r="H68" s="246"/>
      <c r="I68" s="246"/>
      <c r="J68" s="246"/>
      <c r="K68" s="246"/>
      <c r="L68" s="247"/>
      <c r="M68" s="246"/>
      <c r="N68" s="246"/>
      <c r="O68" s="246"/>
      <c r="P68" s="246"/>
      <c r="Q68" s="246"/>
      <c r="R68" s="246"/>
      <c r="S68" s="246"/>
      <c r="T68" s="246"/>
      <c r="U68" s="247"/>
      <c r="V68" s="246"/>
      <c r="W68" s="246"/>
      <c r="X68" s="246"/>
      <c r="Y68" s="246"/>
      <c r="Z68" s="246"/>
      <c r="AA68" s="246"/>
      <c r="AB68" s="246"/>
      <c r="AC68" s="246"/>
      <c r="AD68" s="246"/>
    </row>
    <row r="69" spans="1:30" ht="10.95" x14ac:dyDescent="0.4">
      <c r="AD69" s="49" t="s">
        <v>402</v>
      </c>
    </row>
    <row r="70" spans="1:30" ht="24" customHeight="1" x14ac:dyDescent="0.4">
      <c r="A70" s="516" t="s">
        <v>403</v>
      </c>
      <c r="B70" s="462" t="s">
        <v>404</v>
      </c>
      <c r="C70" s="462" t="s">
        <v>372</v>
      </c>
      <c r="D70" s="462"/>
      <c r="E70" s="462"/>
      <c r="F70" s="462"/>
      <c r="G70" s="462"/>
      <c r="H70" s="462"/>
      <c r="I70" s="462"/>
      <c r="J70" s="462"/>
      <c r="K70" s="462"/>
      <c r="L70" s="462"/>
      <c r="M70" s="462"/>
      <c r="N70" s="462"/>
      <c r="O70" s="462"/>
      <c r="P70" s="462"/>
      <c r="Q70" s="462" t="s">
        <v>373</v>
      </c>
      <c r="R70" s="462"/>
      <c r="S70" s="462"/>
      <c r="T70" s="462"/>
      <c r="U70" s="462"/>
      <c r="V70" s="462"/>
      <c r="W70" s="462"/>
      <c r="X70" s="462"/>
      <c r="Y70" s="463" t="s">
        <v>374</v>
      </c>
      <c r="Z70" s="462"/>
      <c r="AA70" s="462"/>
      <c r="AB70" s="462" t="s">
        <v>375</v>
      </c>
      <c r="AC70" s="462"/>
      <c r="AD70" s="462"/>
    </row>
    <row r="71" spans="1:30" ht="24" customHeight="1" x14ac:dyDescent="0.4">
      <c r="A71" s="516"/>
      <c r="B71" s="462"/>
      <c r="C71" s="462" t="s">
        <v>362</v>
      </c>
      <c r="D71" s="462"/>
      <c r="E71" s="462"/>
      <c r="F71" s="516" t="s">
        <v>999</v>
      </c>
      <c r="G71" s="516" t="s">
        <v>378</v>
      </c>
      <c r="H71" s="516" t="s">
        <v>1000</v>
      </c>
      <c r="I71" s="516" t="s">
        <v>380</v>
      </c>
      <c r="J71" s="516" t="s">
        <v>381</v>
      </c>
      <c r="K71" s="516" t="s">
        <v>1001</v>
      </c>
      <c r="L71" s="516" t="s">
        <v>383</v>
      </c>
      <c r="M71" s="516" t="s">
        <v>384</v>
      </c>
      <c r="N71" s="536" t="s">
        <v>385</v>
      </c>
      <c r="O71" s="516" t="s">
        <v>386</v>
      </c>
      <c r="P71" s="516" t="s">
        <v>1002</v>
      </c>
      <c r="Q71" s="462" t="s">
        <v>362</v>
      </c>
      <c r="R71" s="462"/>
      <c r="S71" s="462"/>
      <c r="T71" s="462" t="s">
        <v>388</v>
      </c>
      <c r="U71" s="462"/>
      <c r="V71" s="516" t="s">
        <v>389</v>
      </c>
      <c r="W71" s="516" t="s">
        <v>390</v>
      </c>
      <c r="X71" s="516" t="s">
        <v>391</v>
      </c>
      <c r="Y71" s="462"/>
      <c r="Z71" s="462"/>
      <c r="AA71" s="462"/>
      <c r="AB71" s="516" t="s">
        <v>392</v>
      </c>
      <c r="AC71" s="516" t="s">
        <v>393</v>
      </c>
      <c r="AD71" s="516" t="s">
        <v>394</v>
      </c>
    </row>
    <row r="72" spans="1:30" ht="24" customHeight="1" x14ac:dyDescent="0.4">
      <c r="A72" s="516"/>
      <c r="B72" s="462"/>
      <c r="C72" s="403" t="s">
        <v>75</v>
      </c>
      <c r="D72" s="403" t="s">
        <v>73</v>
      </c>
      <c r="E72" s="403" t="s">
        <v>74</v>
      </c>
      <c r="F72" s="516"/>
      <c r="G72" s="516"/>
      <c r="H72" s="516"/>
      <c r="I72" s="516"/>
      <c r="J72" s="516"/>
      <c r="K72" s="516"/>
      <c r="L72" s="516"/>
      <c r="M72" s="516"/>
      <c r="N72" s="536"/>
      <c r="O72" s="516"/>
      <c r="P72" s="516"/>
      <c r="Q72" s="403" t="s">
        <v>75</v>
      </c>
      <c r="R72" s="403" t="s">
        <v>73</v>
      </c>
      <c r="S72" s="403" t="s">
        <v>74</v>
      </c>
      <c r="T72" s="403" t="s">
        <v>1099</v>
      </c>
      <c r="U72" s="403" t="s">
        <v>396</v>
      </c>
      <c r="V72" s="516"/>
      <c r="W72" s="516"/>
      <c r="X72" s="516"/>
      <c r="Y72" s="403" t="s">
        <v>75</v>
      </c>
      <c r="Z72" s="403" t="s">
        <v>73</v>
      </c>
      <c r="AA72" s="403" t="s">
        <v>74</v>
      </c>
      <c r="AB72" s="516"/>
      <c r="AC72" s="516"/>
      <c r="AD72" s="516"/>
    </row>
    <row r="73" spans="1:30" ht="21.85" customHeight="1" x14ac:dyDescent="0.4">
      <c r="A73" s="403">
        <v>57</v>
      </c>
      <c r="B73" s="244" t="s">
        <v>1897</v>
      </c>
      <c r="C73" s="409">
        <v>31</v>
      </c>
      <c r="D73" s="409">
        <v>15</v>
      </c>
      <c r="E73" s="409">
        <v>16</v>
      </c>
      <c r="F73" s="409">
        <v>1</v>
      </c>
      <c r="G73" s="409">
        <v>0</v>
      </c>
      <c r="H73" s="409">
        <v>1</v>
      </c>
      <c r="I73" s="409">
        <v>1</v>
      </c>
      <c r="J73" s="409">
        <v>0</v>
      </c>
      <c r="K73" s="409">
        <v>25</v>
      </c>
      <c r="L73" s="410">
        <v>0</v>
      </c>
      <c r="M73" s="409">
        <v>1</v>
      </c>
      <c r="N73" s="409">
        <v>0</v>
      </c>
      <c r="O73" s="409">
        <v>0</v>
      </c>
      <c r="P73" s="409">
        <v>2</v>
      </c>
      <c r="Q73" s="409">
        <v>1</v>
      </c>
      <c r="R73" s="409">
        <v>0</v>
      </c>
      <c r="S73" s="409">
        <v>1</v>
      </c>
      <c r="T73" s="409">
        <v>1</v>
      </c>
      <c r="U73" s="410">
        <v>0</v>
      </c>
      <c r="V73" s="409">
        <v>0</v>
      </c>
      <c r="W73" s="409">
        <v>0</v>
      </c>
      <c r="X73" s="409">
        <v>0</v>
      </c>
      <c r="Y73" s="409">
        <v>32</v>
      </c>
      <c r="Z73" s="409">
        <v>15</v>
      </c>
      <c r="AA73" s="409">
        <v>17</v>
      </c>
      <c r="AB73" s="409">
        <v>3</v>
      </c>
      <c r="AC73" s="409">
        <v>1</v>
      </c>
      <c r="AD73" s="409">
        <v>1</v>
      </c>
    </row>
    <row r="74" spans="1:30" ht="21.85" customHeight="1" x14ac:dyDescent="0.4">
      <c r="A74" s="403">
        <v>58</v>
      </c>
      <c r="B74" s="244" t="s">
        <v>1898</v>
      </c>
      <c r="C74" s="409">
        <v>24</v>
      </c>
      <c r="D74" s="409">
        <v>14</v>
      </c>
      <c r="E74" s="409">
        <v>10</v>
      </c>
      <c r="F74" s="409">
        <v>1</v>
      </c>
      <c r="G74" s="409">
        <v>0</v>
      </c>
      <c r="H74" s="409">
        <v>1</v>
      </c>
      <c r="I74" s="409">
        <v>1</v>
      </c>
      <c r="J74" s="409">
        <v>0</v>
      </c>
      <c r="K74" s="409">
        <v>16</v>
      </c>
      <c r="L74" s="410">
        <v>0</v>
      </c>
      <c r="M74" s="409">
        <v>2</v>
      </c>
      <c r="N74" s="409">
        <v>0</v>
      </c>
      <c r="O74" s="409">
        <v>1</v>
      </c>
      <c r="P74" s="409">
        <v>2</v>
      </c>
      <c r="Q74" s="409">
        <v>1</v>
      </c>
      <c r="R74" s="409">
        <v>0</v>
      </c>
      <c r="S74" s="409">
        <v>1</v>
      </c>
      <c r="T74" s="409">
        <v>1</v>
      </c>
      <c r="U74" s="410">
        <v>0</v>
      </c>
      <c r="V74" s="409">
        <v>0</v>
      </c>
      <c r="W74" s="409">
        <v>0</v>
      </c>
      <c r="X74" s="409">
        <v>0</v>
      </c>
      <c r="Y74" s="409">
        <v>25</v>
      </c>
      <c r="Z74" s="409">
        <v>14</v>
      </c>
      <c r="AA74" s="409">
        <v>11</v>
      </c>
      <c r="AB74" s="409">
        <v>3</v>
      </c>
      <c r="AC74" s="409">
        <v>1</v>
      </c>
      <c r="AD74" s="409">
        <v>1</v>
      </c>
    </row>
    <row r="75" spans="1:30" ht="21.85" customHeight="1" x14ac:dyDescent="0.4">
      <c r="A75" s="403">
        <v>59</v>
      </c>
      <c r="B75" s="244" t="s">
        <v>1899</v>
      </c>
      <c r="C75" s="409">
        <v>28</v>
      </c>
      <c r="D75" s="409">
        <v>18</v>
      </c>
      <c r="E75" s="409">
        <v>10</v>
      </c>
      <c r="F75" s="409">
        <v>1</v>
      </c>
      <c r="G75" s="409">
        <v>0</v>
      </c>
      <c r="H75" s="409">
        <v>1</v>
      </c>
      <c r="I75" s="409">
        <v>2</v>
      </c>
      <c r="J75" s="409">
        <v>0</v>
      </c>
      <c r="K75" s="409">
        <v>23</v>
      </c>
      <c r="L75" s="410">
        <v>0</v>
      </c>
      <c r="M75" s="409">
        <v>1</v>
      </c>
      <c r="N75" s="409">
        <v>0</v>
      </c>
      <c r="O75" s="409">
        <v>0</v>
      </c>
      <c r="P75" s="409">
        <v>0</v>
      </c>
      <c r="Q75" s="409">
        <v>1</v>
      </c>
      <c r="R75" s="409">
        <v>0</v>
      </c>
      <c r="S75" s="409">
        <v>1</v>
      </c>
      <c r="T75" s="409">
        <v>1</v>
      </c>
      <c r="U75" s="410">
        <v>0</v>
      </c>
      <c r="V75" s="409">
        <v>0</v>
      </c>
      <c r="W75" s="409">
        <v>0</v>
      </c>
      <c r="X75" s="409">
        <v>0</v>
      </c>
      <c r="Y75" s="409">
        <v>29</v>
      </c>
      <c r="Z75" s="409">
        <v>18</v>
      </c>
      <c r="AA75" s="409">
        <v>11</v>
      </c>
      <c r="AB75" s="409">
        <v>3</v>
      </c>
      <c r="AC75" s="409">
        <v>1</v>
      </c>
      <c r="AD75" s="409">
        <v>1</v>
      </c>
    </row>
    <row r="76" spans="1:30" ht="21.85" customHeight="1" x14ac:dyDescent="0.4">
      <c r="A76" s="403">
        <v>60</v>
      </c>
      <c r="B76" s="244" t="s">
        <v>330</v>
      </c>
      <c r="C76" s="409">
        <v>22</v>
      </c>
      <c r="D76" s="409">
        <v>13</v>
      </c>
      <c r="E76" s="409">
        <v>9</v>
      </c>
      <c r="F76" s="409">
        <v>1</v>
      </c>
      <c r="G76" s="409">
        <v>0</v>
      </c>
      <c r="H76" s="409">
        <v>1</v>
      </c>
      <c r="I76" s="409">
        <v>0</v>
      </c>
      <c r="J76" s="409">
        <v>0</v>
      </c>
      <c r="K76" s="409">
        <v>18</v>
      </c>
      <c r="L76" s="410">
        <v>0</v>
      </c>
      <c r="M76" s="409">
        <v>1</v>
      </c>
      <c r="N76" s="409">
        <v>0</v>
      </c>
      <c r="O76" s="409">
        <v>0</v>
      </c>
      <c r="P76" s="409">
        <v>1</v>
      </c>
      <c r="Q76" s="409">
        <v>1</v>
      </c>
      <c r="R76" s="409">
        <v>1</v>
      </c>
      <c r="S76" s="409">
        <v>0</v>
      </c>
      <c r="T76" s="409">
        <v>1</v>
      </c>
      <c r="U76" s="410">
        <v>0</v>
      </c>
      <c r="V76" s="409">
        <v>0</v>
      </c>
      <c r="W76" s="409">
        <v>0</v>
      </c>
      <c r="X76" s="409">
        <v>0</v>
      </c>
      <c r="Y76" s="409">
        <v>23</v>
      </c>
      <c r="Z76" s="409">
        <v>14</v>
      </c>
      <c r="AA76" s="409">
        <v>9</v>
      </c>
      <c r="AB76" s="409">
        <v>3</v>
      </c>
      <c r="AC76" s="409">
        <v>1</v>
      </c>
      <c r="AD76" s="409">
        <v>1</v>
      </c>
    </row>
    <row r="77" spans="1:30" ht="21.85" customHeight="1" x14ac:dyDescent="0.4">
      <c r="A77" s="403">
        <v>61</v>
      </c>
      <c r="B77" s="244" t="s">
        <v>1900</v>
      </c>
      <c r="C77" s="409">
        <v>32</v>
      </c>
      <c r="D77" s="409">
        <v>20</v>
      </c>
      <c r="E77" s="409">
        <v>12</v>
      </c>
      <c r="F77" s="409">
        <v>1</v>
      </c>
      <c r="G77" s="409">
        <v>0</v>
      </c>
      <c r="H77" s="409">
        <v>1</v>
      </c>
      <c r="I77" s="409">
        <v>3</v>
      </c>
      <c r="J77" s="409">
        <v>0</v>
      </c>
      <c r="K77" s="409">
        <v>23</v>
      </c>
      <c r="L77" s="410">
        <v>0</v>
      </c>
      <c r="M77" s="409">
        <v>1</v>
      </c>
      <c r="N77" s="409">
        <v>0</v>
      </c>
      <c r="O77" s="409">
        <v>1</v>
      </c>
      <c r="P77" s="409">
        <v>2</v>
      </c>
      <c r="Q77" s="409">
        <v>8</v>
      </c>
      <c r="R77" s="409">
        <v>7</v>
      </c>
      <c r="S77" s="409">
        <v>1</v>
      </c>
      <c r="T77" s="409">
        <v>1</v>
      </c>
      <c r="U77" s="410">
        <v>0</v>
      </c>
      <c r="V77" s="409">
        <v>0</v>
      </c>
      <c r="W77" s="409">
        <v>0</v>
      </c>
      <c r="X77" s="409">
        <v>7</v>
      </c>
      <c r="Y77" s="409">
        <v>40</v>
      </c>
      <c r="Z77" s="409">
        <v>27</v>
      </c>
      <c r="AA77" s="409">
        <v>13</v>
      </c>
      <c r="AB77" s="409">
        <v>3</v>
      </c>
      <c r="AC77" s="409">
        <v>1</v>
      </c>
      <c r="AD77" s="409">
        <v>1</v>
      </c>
    </row>
    <row r="78" spans="1:30" ht="21.85" customHeight="1" x14ac:dyDescent="0.4">
      <c r="A78" s="403">
        <v>62</v>
      </c>
      <c r="B78" s="244" t="s">
        <v>243</v>
      </c>
      <c r="C78" s="409">
        <v>36</v>
      </c>
      <c r="D78" s="409">
        <v>21</v>
      </c>
      <c r="E78" s="409">
        <v>15</v>
      </c>
      <c r="F78" s="409">
        <v>1</v>
      </c>
      <c r="G78" s="409">
        <v>0</v>
      </c>
      <c r="H78" s="409">
        <v>1</v>
      </c>
      <c r="I78" s="409">
        <v>0</v>
      </c>
      <c r="J78" s="409">
        <v>0</v>
      </c>
      <c r="K78" s="409">
        <v>33</v>
      </c>
      <c r="L78" s="410">
        <v>0</v>
      </c>
      <c r="M78" s="409">
        <v>1</v>
      </c>
      <c r="N78" s="409">
        <v>0</v>
      </c>
      <c r="O78" s="409">
        <v>0</v>
      </c>
      <c r="P78" s="409">
        <v>0</v>
      </c>
      <c r="Q78" s="409">
        <v>1</v>
      </c>
      <c r="R78" s="409">
        <v>0</v>
      </c>
      <c r="S78" s="409">
        <v>1</v>
      </c>
      <c r="T78" s="409">
        <v>1</v>
      </c>
      <c r="U78" s="410">
        <v>0</v>
      </c>
      <c r="V78" s="409">
        <v>0</v>
      </c>
      <c r="W78" s="409">
        <v>0</v>
      </c>
      <c r="X78" s="409">
        <v>0</v>
      </c>
      <c r="Y78" s="409">
        <v>37</v>
      </c>
      <c r="Z78" s="409">
        <v>21</v>
      </c>
      <c r="AA78" s="409">
        <v>16</v>
      </c>
      <c r="AB78" s="409">
        <v>3</v>
      </c>
      <c r="AC78" s="409">
        <v>1</v>
      </c>
      <c r="AD78" s="409">
        <v>1</v>
      </c>
    </row>
    <row r="79" spans="1:30" ht="21.85" customHeight="1" x14ac:dyDescent="0.4">
      <c r="A79" s="403">
        <v>63</v>
      </c>
      <c r="B79" s="244" t="s">
        <v>1901</v>
      </c>
      <c r="C79" s="409">
        <v>25</v>
      </c>
      <c r="D79" s="409">
        <v>13</v>
      </c>
      <c r="E79" s="409">
        <v>12</v>
      </c>
      <c r="F79" s="409">
        <v>1</v>
      </c>
      <c r="G79" s="409">
        <v>0</v>
      </c>
      <c r="H79" s="409">
        <v>1</v>
      </c>
      <c r="I79" s="409">
        <v>2</v>
      </c>
      <c r="J79" s="409">
        <v>0</v>
      </c>
      <c r="K79" s="409">
        <v>19</v>
      </c>
      <c r="L79" s="410">
        <v>0</v>
      </c>
      <c r="M79" s="409">
        <v>1</v>
      </c>
      <c r="N79" s="409">
        <v>0</v>
      </c>
      <c r="O79" s="409">
        <v>0</v>
      </c>
      <c r="P79" s="409">
        <v>1</v>
      </c>
      <c r="Q79" s="409">
        <v>1</v>
      </c>
      <c r="R79" s="409">
        <v>1</v>
      </c>
      <c r="S79" s="409">
        <v>0</v>
      </c>
      <c r="T79" s="409">
        <v>1</v>
      </c>
      <c r="U79" s="410">
        <v>0</v>
      </c>
      <c r="V79" s="409">
        <v>0</v>
      </c>
      <c r="W79" s="409">
        <v>0</v>
      </c>
      <c r="X79" s="409">
        <v>0</v>
      </c>
      <c r="Y79" s="409">
        <v>26</v>
      </c>
      <c r="Z79" s="409">
        <v>14</v>
      </c>
      <c r="AA79" s="409">
        <v>12</v>
      </c>
      <c r="AB79" s="409">
        <v>3</v>
      </c>
      <c r="AC79" s="409">
        <v>1</v>
      </c>
      <c r="AD79" s="409">
        <v>1</v>
      </c>
    </row>
    <row r="80" spans="1:30" ht="21.85" customHeight="1" x14ac:dyDescent="0.4">
      <c r="A80" s="403">
        <v>64</v>
      </c>
      <c r="B80" s="244" t="s">
        <v>1902</v>
      </c>
      <c r="C80" s="409">
        <v>30</v>
      </c>
      <c r="D80" s="409">
        <v>16</v>
      </c>
      <c r="E80" s="409">
        <v>14</v>
      </c>
      <c r="F80" s="409">
        <v>1</v>
      </c>
      <c r="G80" s="409">
        <v>0</v>
      </c>
      <c r="H80" s="409">
        <v>1</v>
      </c>
      <c r="I80" s="409">
        <v>1</v>
      </c>
      <c r="J80" s="409">
        <v>0</v>
      </c>
      <c r="K80" s="409">
        <v>23</v>
      </c>
      <c r="L80" s="410">
        <v>0</v>
      </c>
      <c r="M80" s="409">
        <v>1</v>
      </c>
      <c r="N80" s="409">
        <v>1</v>
      </c>
      <c r="O80" s="409">
        <v>0</v>
      </c>
      <c r="P80" s="409">
        <v>2</v>
      </c>
      <c r="Q80" s="409">
        <v>8</v>
      </c>
      <c r="R80" s="409">
        <v>7</v>
      </c>
      <c r="S80" s="409">
        <v>1</v>
      </c>
      <c r="T80" s="409">
        <v>1</v>
      </c>
      <c r="U80" s="410">
        <v>0</v>
      </c>
      <c r="V80" s="409">
        <v>0</v>
      </c>
      <c r="W80" s="409">
        <v>0</v>
      </c>
      <c r="X80" s="409">
        <v>7</v>
      </c>
      <c r="Y80" s="409">
        <v>38</v>
      </c>
      <c r="Z80" s="409">
        <v>23</v>
      </c>
      <c r="AA80" s="409">
        <v>15</v>
      </c>
      <c r="AB80" s="409">
        <v>3</v>
      </c>
      <c r="AC80" s="409">
        <v>1</v>
      </c>
      <c r="AD80" s="409">
        <v>1</v>
      </c>
    </row>
    <row r="81" spans="1:30" ht="21.85" customHeight="1" x14ac:dyDescent="0.4">
      <c r="A81" s="403">
        <v>65</v>
      </c>
      <c r="B81" s="244" t="s">
        <v>309</v>
      </c>
      <c r="C81" s="409">
        <v>31</v>
      </c>
      <c r="D81" s="409">
        <v>16</v>
      </c>
      <c r="E81" s="409">
        <v>15</v>
      </c>
      <c r="F81" s="409">
        <v>1</v>
      </c>
      <c r="G81" s="409">
        <v>0</v>
      </c>
      <c r="H81" s="409">
        <v>2</v>
      </c>
      <c r="I81" s="409">
        <v>3</v>
      </c>
      <c r="J81" s="409">
        <v>0</v>
      </c>
      <c r="K81" s="409">
        <v>22</v>
      </c>
      <c r="L81" s="410">
        <v>0</v>
      </c>
      <c r="M81" s="409">
        <v>1</v>
      </c>
      <c r="N81" s="409">
        <v>0</v>
      </c>
      <c r="O81" s="409">
        <v>0</v>
      </c>
      <c r="P81" s="409">
        <v>2</v>
      </c>
      <c r="Q81" s="409">
        <v>1</v>
      </c>
      <c r="R81" s="409">
        <v>0</v>
      </c>
      <c r="S81" s="409">
        <v>1</v>
      </c>
      <c r="T81" s="409">
        <v>1</v>
      </c>
      <c r="U81" s="410">
        <v>0</v>
      </c>
      <c r="V81" s="409">
        <v>0</v>
      </c>
      <c r="W81" s="409">
        <v>0</v>
      </c>
      <c r="X81" s="409">
        <v>0</v>
      </c>
      <c r="Y81" s="409">
        <v>32</v>
      </c>
      <c r="Z81" s="409">
        <v>16</v>
      </c>
      <c r="AA81" s="409">
        <v>16</v>
      </c>
      <c r="AB81" s="409">
        <v>3</v>
      </c>
      <c r="AC81" s="409">
        <v>1</v>
      </c>
      <c r="AD81" s="409">
        <v>1</v>
      </c>
    </row>
    <row r="82" spans="1:30" ht="21.85" customHeight="1" x14ac:dyDescent="0.4">
      <c r="A82" s="403">
        <v>66</v>
      </c>
      <c r="B82" s="244" t="s">
        <v>1903</v>
      </c>
      <c r="C82" s="409">
        <v>29</v>
      </c>
      <c r="D82" s="409">
        <v>17</v>
      </c>
      <c r="E82" s="409">
        <v>12</v>
      </c>
      <c r="F82" s="409">
        <v>1</v>
      </c>
      <c r="G82" s="409">
        <v>0</v>
      </c>
      <c r="H82" s="409">
        <v>1</v>
      </c>
      <c r="I82" s="409">
        <v>1</v>
      </c>
      <c r="J82" s="409">
        <v>0</v>
      </c>
      <c r="K82" s="409">
        <v>22</v>
      </c>
      <c r="L82" s="410">
        <v>0</v>
      </c>
      <c r="M82" s="409">
        <v>1</v>
      </c>
      <c r="N82" s="409">
        <v>0</v>
      </c>
      <c r="O82" s="409">
        <v>1</v>
      </c>
      <c r="P82" s="409">
        <v>2</v>
      </c>
      <c r="Q82" s="409">
        <v>10</v>
      </c>
      <c r="R82" s="409">
        <v>9</v>
      </c>
      <c r="S82" s="409">
        <v>1</v>
      </c>
      <c r="T82" s="409">
        <v>1</v>
      </c>
      <c r="U82" s="410">
        <v>0</v>
      </c>
      <c r="V82" s="409">
        <v>0</v>
      </c>
      <c r="W82" s="409">
        <v>0</v>
      </c>
      <c r="X82" s="409">
        <v>9</v>
      </c>
      <c r="Y82" s="409">
        <v>39</v>
      </c>
      <c r="Z82" s="409">
        <v>26</v>
      </c>
      <c r="AA82" s="409">
        <v>13</v>
      </c>
      <c r="AB82" s="409">
        <v>3</v>
      </c>
      <c r="AC82" s="409">
        <v>1</v>
      </c>
      <c r="AD82" s="409">
        <v>1</v>
      </c>
    </row>
    <row r="83" spans="1:30" ht="21.85" customHeight="1" x14ac:dyDescent="0.4">
      <c r="A83" s="403">
        <v>67</v>
      </c>
      <c r="B83" s="244" t="s">
        <v>1904</v>
      </c>
      <c r="C83" s="409">
        <v>31</v>
      </c>
      <c r="D83" s="409">
        <v>14</v>
      </c>
      <c r="E83" s="409">
        <v>17</v>
      </c>
      <c r="F83" s="409">
        <v>1</v>
      </c>
      <c r="G83" s="409">
        <v>0</v>
      </c>
      <c r="H83" s="409">
        <v>1</v>
      </c>
      <c r="I83" s="409">
        <v>2</v>
      </c>
      <c r="J83" s="409">
        <v>0</v>
      </c>
      <c r="K83" s="409">
        <v>24</v>
      </c>
      <c r="L83" s="410">
        <v>0</v>
      </c>
      <c r="M83" s="409">
        <v>1</v>
      </c>
      <c r="N83" s="409">
        <v>0</v>
      </c>
      <c r="O83" s="409">
        <v>0</v>
      </c>
      <c r="P83" s="409">
        <v>2</v>
      </c>
      <c r="Q83" s="409">
        <v>7</v>
      </c>
      <c r="R83" s="409">
        <v>6</v>
      </c>
      <c r="S83" s="409">
        <v>1</v>
      </c>
      <c r="T83" s="409">
        <v>1</v>
      </c>
      <c r="U83" s="410">
        <v>0</v>
      </c>
      <c r="V83" s="409">
        <v>0</v>
      </c>
      <c r="W83" s="409">
        <v>0</v>
      </c>
      <c r="X83" s="409">
        <v>6</v>
      </c>
      <c r="Y83" s="409">
        <v>38</v>
      </c>
      <c r="Z83" s="409">
        <v>20</v>
      </c>
      <c r="AA83" s="409">
        <v>18</v>
      </c>
      <c r="AB83" s="409">
        <v>3</v>
      </c>
      <c r="AC83" s="409">
        <v>1</v>
      </c>
      <c r="AD83" s="409">
        <v>1</v>
      </c>
    </row>
    <row r="84" spans="1:30" ht="21.85" customHeight="1" x14ac:dyDescent="0.4">
      <c r="A84" s="403">
        <v>68</v>
      </c>
      <c r="B84" s="244" t="s">
        <v>1905</v>
      </c>
      <c r="C84" s="409">
        <v>30</v>
      </c>
      <c r="D84" s="409">
        <v>13</v>
      </c>
      <c r="E84" s="409">
        <v>17</v>
      </c>
      <c r="F84" s="409">
        <v>1</v>
      </c>
      <c r="G84" s="409">
        <v>0</v>
      </c>
      <c r="H84" s="409">
        <v>1</v>
      </c>
      <c r="I84" s="409">
        <v>1</v>
      </c>
      <c r="J84" s="409">
        <v>0</v>
      </c>
      <c r="K84" s="409">
        <v>24</v>
      </c>
      <c r="L84" s="410">
        <v>0</v>
      </c>
      <c r="M84" s="409">
        <v>1</v>
      </c>
      <c r="N84" s="409">
        <v>0</v>
      </c>
      <c r="O84" s="409">
        <v>1</v>
      </c>
      <c r="P84" s="409">
        <v>1</v>
      </c>
      <c r="Q84" s="409">
        <v>9</v>
      </c>
      <c r="R84" s="409">
        <v>8</v>
      </c>
      <c r="S84" s="409">
        <v>1</v>
      </c>
      <c r="T84" s="409">
        <v>1</v>
      </c>
      <c r="U84" s="410">
        <v>0</v>
      </c>
      <c r="V84" s="409">
        <v>0</v>
      </c>
      <c r="W84" s="409">
        <v>0</v>
      </c>
      <c r="X84" s="409">
        <v>8</v>
      </c>
      <c r="Y84" s="409">
        <v>39</v>
      </c>
      <c r="Z84" s="409">
        <v>21</v>
      </c>
      <c r="AA84" s="409">
        <v>18</v>
      </c>
      <c r="AB84" s="409">
        <v>3</v>
      </c>
      <c r="AC84" s="409">
        <v>1</v>
      </c>
      <c r="AD84" s="409">
        <v>1</v>
      </c>
    </row>
    <row r="85" spans="1:30" ht="21.85" customHeight="1" x14ac:dyDescent="0.4">
      <c r="A85" s="403">
        <v>69</v>
      </c>
      <c r="B85" s="248" t="s">
        <v>1906</v>
      </c>
      <c r="C85" s="409">
        <v>41</v>
      </c>
      <c r="D85" s="409">
        <v>23</v>
      </c>
      <c r="E85" s="409">
        <v>18</v>
      </c>
      <c r="F85" s="409">
        <v>1</v>
      </c>
      <c r="G85" s="409">
        <v>0</v>
      </c>
      <c r="H85" s="409">
        <v>1</v>
      </c>
      <c r="I85" s="409">
        <v>1</v>
      </c>
      <c r="J85" s="409">
        <v>1</v>
      </c>
      <c r="K85" s="409">
        <v>29</v>
      </c>
      <c r="L85" s="410">
        <v>0</v>
      </c>
      <c r="M85" s="409">
        <v>1</v>
      </c>
      <c r="N85" s="409">
        <v>0</v>
      </c>
      <c r="O85" s="409">
        <v>1</v>
      </c>
      <c r="P85" s="409">
        <v>6</v>
      </c>
      <c r="Q85" s="409">
        <v>1</v>
      </c>
      <c r="R85" s="409">
        <v>0</v>
      </c>
      <c r="S85" s="409">
        <v>1</v>
      </c>
      <c r="T85" s="409">
        <v>1</v>
      </c>
      <c r="U85" s="410">
        <v>0</v>
      </c>
      <c r="V85" s="409">
        <v>0</v>
      </c>
      <c r="W85" s="409">
        <v>0</v>
      </c>
      <c r="X85" s="409">
        <v>0</v>
      </c>
      <c r="Y85" s="409">
        <v>42</v>
      </c>
      <c r="Z85" s="409">
        <v>23</v>
      </c>
      <c r="AA85" s="409">
        <v>19</v>
      </c>
      <c r="AB85" s="409">
        <v>3</v>
      </c>
      <c r="AC85" s="409">
        <v>1</v>
      </c>
      <c r="AD85" s="409">
        <v>1</v>
      </c>
    </row>
    <row r="86" spans="1:30" ht="21.85" customHeight="1" x14ac:dyDescent="0.4">
      <c r="A86" s="403">
        <v>70</v>
      </c>
      <c r="B86" s="244" t="s">
        <v>1907</v>
      </c>
      <c r="C86" s="409">
        <v>30</v>
      </c>
      <c r="D86" s="409">
        <v>15</v>
      </c>
      <c r="E86" s="409">
        <v>15</v>
      </c>
      <c r="F86" s="409">
        <v>0</v>
      </c>
      <c r="G86" s="409">
        <v>1</v>
      </c>
      <c r="H86" s="409">
        <v>1</v>
      </c>
      <c r="I86" s="409">
        <v>1</v>
      </c>
      <c r="J86" s="409">
        <v>0</v>
      </c>
      <c r="K86" s="409">
        <v>24</v>
      </c>
      <c r="L86" s="410">
        <v>0</v>
      </c>
      <c r="M86" s="409">
        <v>1</v>
      </c>
      <c r="N86" s="409">
        <v>0</v>
      </c>
      <c r="O86" s="409">
        <v>0</v>
      </c>
      <c r="P86" s="409">
        <v>2</v>
      </c>
      <c r="Q86" s="409">
        <v>1</v>
      </c>
      <c r="R86" s="409">
        <v>0</v>
      </c>
      <c r="S86" s="409">
        <v>1</v>
      </c>
      <c r="T86" s="409">
        <v>1</v>
      </c>
      <c r="U86" s="410">
        <v>0</v>
      </c>
      <c r="V86" s="409">
        <v>0</v>
      </c>
      <c r="W86" s="409">
        <v>0</v>
      </c>
      <c r="X86" s="409">
        <v>0</v>
      </c>
      <c r="Y86" s="409">
        <v>31</v>
      </c>
      <c r="Z86" s="409">
        <v>15</v>
      </c>
      <c r="AA86" s="409">
        <v>16</v>
      </c>
      <c r="AB86" s="409">
        <v>3</v>
      </c>
      <c r="AC86" s="409">
        <v>1</v>
      </c>
      <c r="AD86" s="409">
        <v>1</v>
      </c>
    </row>
    <row r="87" spans="1:30" ht="21.85" customHeight="1" x14ac:dyDescent="0.4">
      <c r="A87" s="508" t="s">
        <v>362</v>
      </c>
      <c r="B87" s="509"/>
      <c r="C87" s="409">
        <f>SUM(C8:C86)</f>
        <v>2288</v>
      </c>
      <c r="D87" s="409">
        <f t="shared" ref="D87:AD87" si="0">SUM(D8:D86)</f>
        <v>1241</v>
      </c>
      <c r="E87" s="409">
        <f t="shared" si="0"/>
        <v>1047</v>
      </c>
      <c r="F87" s="409">
        <f t="shared" si="0"/>
        <v>64</v>
      </c>
      <c r="G87" s="409">
        <f t="shared" si="0"/>
        <v>3</v>
      </c>
      <c r="H87" s="409">
        <f t="shared" si="0"/>
        <v>76</v>
      </c>
      <c r="I87" s="409">
        <f t="shared" si="0"/>
        <v>85</v>
      </c>
      <c r="J87" s="409">
        <f t="shared" si="0"/>
        <v>22</v>
      </c>
      <c r="K87" s="409">
        <f t="shared" si="0"/>
        <v>1764</v>
      </c>
      <c r="L87" s="409">
        <f t="shared" si="0"/>
        <v>0</v>
      </c>
      <c r="M87" s="409">
        <f t="shared" si="0"/>
        <v>80</v>
      </c>
      <c r="N87" s="409">
        <f t="shared" si="0"/>
        <v>10</v>
      </c>
      <c r="O87" s="409">
        <f t="shared" si="0"/>
        <v>19</v>
      </c>
      <c r="P87" s="409">
        <f t="shared" si="0"/>
        <v>165</v>
      </c>
      <c r="Q87" s="409">
        <f t="shared" si="0"/>
        <v>161</v>
      </c>
      <c r="R87" s="409">
        <f t="shared" si="0"/>
        <v>102</v>
      </c>
      <c r="S87" s="409">
        <f t="shared" si="0"/>
        <v>59</v>
      </c>
      <c r="T87" s="409">
        <f t="shared" si="0"/>
        <v>87</v>
      </c>
      <c r="U87" s="409">
        <f t="shared" si="0"/>
        <v>0</v>
      </c>
      <c r="V87" s="409">
        <f t="shared" si="0"/>
        <v>1</v>
      </c>
      <c r="W87" s="409">
        <f t="shared" si="0"/>
        <v>0</v>
      </c>
      <c r="X87" s="409">
        <f t="shared" si="0"/>
        <v>73</v>
      </c>
      <c r="Y87" s="409">
        <f t="shared" si="0"/>
        <v>2449</v>
      </c>
      <c r="Z87" s="409">
        <f t="shared" si="0"/>
        <v>1343</v>
      </c>
      <c r="AA87" s="409">
        <f t="shared" si="0"/>
        <v>1106</v>
      </c>
      <c r="AB87" s="409">
        <f t="shared" si="0"/>
        <v>222</v>
      </c>
      <c r="AC87" s="409">
        <f t="shared" si="0"/>
        <v>74</v>
      </c>
      <c r="AD87" s="409">
        <f t="shared" si="0"/>
        <v>69</v>
      </c>
    </row>
  </sheetData>
  <mergeCells count="79">
    <mergeCell ref="A87:B87"/>
    <mergeCell ref="V71:V72"/>
    <mergeCell ref="W71:W72"/>
    <mergeCell ref="X71:X72"/>
    <mergeCell ref="AB71:AB72"/>
    <mergeCell ref="G71:G72"/>
    <mergeCell ref="H71:H72"/>
    <mergeCell ref="I71:I72"/>
    <mergeCell ref="J71:J72"/>
    <mergeCell ref="K71:K72"/>
    <mergeCell ref="L71:L72"/>
    <mergeCell ref="A70:A72"/>
    <mergeCell ref="B70:B72"/>
    <mergeCell ref="C71:E71"/>
    <mergeCell ref="F71:F72"/>
    <mergeCell ref="AB23:AB24"/>
    <mergeCell ref="AC71:AC72"/>
    <mergeCell ref="AD71:AD72"/>
    <mergeCell ref="M71:M72"/>
    <mergeCell ref="N71:N72"/>
    <mergeCell ref="O71:O72"/>
    <mergeCell ref="P71:P72"/>
    <mergeCell ref="Q71:S71"/>
    <mergeCell ref="T71:U71"/>
    <mergeCell ref="O23:O24"/>
    <mergeCell ref="AC23:AC24"/>
    <mergeCell ref="AD23:AD24"/>
    <mergeCell ref="C70:P70"/>
    <mergeCell ref="Q70:X70"/>
    <mergeCell ref="Y70:AA71"/>
    <mergeCell ref="AB70:AD70"/>
    <mergeCell ref="Q23:S23"/>
    <mergeCell ref="T23:U23"/>
    <mergeCell ref="V23:V24"/>
    <mergeCell ref="W23:W24"/>
    <mergeCell ref="X23:X24"/>
    <mergeCell ref="AB22:AD22"/>
    <mergeCell ref="O6:O7"/>
    <mergeCell ref="P6:P7"/>
    <mergeCell ref="Q6:S6"/>
    <mergeCell ref="T6:U6"/>
    <mergeCell ref="V6:V7"/>
    <mergeCell ref="W6:W7"/>
    <mergeCell ref="Y5:AA6"/>
    <mergeCell ref="AB5:AD5"/>
    <mergeCell ref="AB6:AB7"/>
    <mergeCell ref="AC6:AC7"/>
    <mergeCell ref="AD6:AD7"/>
    <mergeCell ref="A22:A24"/>
    <mergeCell ref="B22:B24"/>
    <mergeCell ref="C22:P22"/>
    <mergeCell ref="Q22:X22"/>
    <mergeCell ref="Y22:AA23"/>
    <mergeCell ref="P23:P24"/>
    <mergeCell ref="C23:E23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A5:A7"/>
    <mergeCell ref="B5:B7"/>
    <mergeCell ref="C5:P5"/>
    <mergeCell ref="Q5:X5"/>
    <mergeCell ref="I6:I7"/>
    <mergeCell ref="J6:J7"/>
    <mergeCell ref="K6:K7"/>
    <mergeCell ref="L6:L7"/>
    <mergeCell ref="M6:M7"/>
    <mergeCell ref="X6:X7"/>
    <mergeCell ref="C6:E6"/>
    <mergeCell ref="F6:F7"/>
    <mergeCell ref="G6:G7"/>
    <mergeCell ref="H6:H7"/>
    <mergeCell ref="N6:N7"/>
  </mergeCells>
  <phoneticPr fontId="2"/>
  <pageMargins left="0.7" right="0.7" top="0.75" bottom="0.75" header="0.3" footer="0.3"/>
  <pageSetup paperSize="9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Y45"/>
  <sheetViews>
    <sheetView showZeros="0" zoomScaleNormal="100" zoomScaleSheetLayoutView="100" workbookViewId="0">
      <pane ySplit="5" topLeftCell="A6" activePane="bottomLeft" state="frozen"/>
      <selection pane="bottomLeft"/>
    </sheetView>
  </sheetViews>
  <sheetFormatPr defaultColWidth="8.75" defaultRowHeight="19.100000000000001" customHeight="1" x14ac:dyDescent="0.4"/>
  <cols>
    <col min="1" max="1" width="3.125" style="6" customWidth="1"/>
    <col min="2" max="2" width="6" style="6" customWidth="1"/>
    <col min="3" max="3" width="4.625" style="6" bestFit="1" customWidth="1"/>
    <col min="4" max="4" width="5.75" style="6" customWidth="1"/>
    <col min="5" max="5" width="4.75" style="9" customWidth="1"/>
    <col min="6" max="6" width="5" style="6" customWidth="1"/>
    <col min="7" max="7" width="4.75" style="9" customWidth="1"/>
    <col min="8" max="8" width="5" style="6" customWidth="1"/>
    <col min="9" max="9" width="4.75" style="9" customWidth="1"/>
    <col min="10" max="10" width="5" style="6" customWidth="1"/>
    <col min="11" max="11" width="4.75" style="9" customWidth="1"/>
    <col min="12" max="12" width="5" style="6" customWidth="1"/>
    <col min="13" max="13" width="4.75" style="9" customWidth="1"/>
    <col min="14" max="14" width="5" style="6" customWidth="1"/>
    <col min="15" max="15" width="4.75" style="9" customWidth="1"/>
    <col min="16" max="16" width="5" style="9" customWidth="1"/>
    <col min="17" max="17" width="4.75" style="9" customWidth="1"/>
    <col min="18" max="18" width="5" style="6" customWidth="1"/>
    <col min="19" max="19" width="4.75" style="9" customWidth="1"/>
    <col min="20" max="20" width="5" style="6" customWidth="1"/>
    <col min="21" max="21" width="4.75" style="6" customWidth="1"/>
    <col min="22" max="22" width="9.375" style="6" customWidth="1"/>
    <col min="23" max="23" width="8.75" style="6" customWidth="1"/>
    <col min="24" max="256" width="8.75" style="6"/>
    <col min="257" max="257" width="2.625" style="6" customWidth="1"/>
    <col min="258" max="258" width="5.5" style="6" customWidth="1"/>
    <col min="259" max="259" width="3.875" style="6" customWidth="1"/>
    <col min="260" max="260" width="5.625" style="6" customWidth="1"/>
    <col min="261" max="261" width="3.75" style="6" customWidth="1"/>
    <col min="262" max="262" width="5.625" style="6" customWidth="1"/>
    <col min="263" max="263" width="3.125" style="6" customWidth="1"/>
    <col min="264" max="264" width="5.625" style="6" customWidth="1"/>
    <col min="265" max="265" width="3.125" style="6" customWidth="1"/>
    <col min="266" max="266" width="5.625" style="6" customWidth="1"/>
    <col min="267" max="267" width="3.125" style="6" customWidth="1"/>
    <col min="268" max="268" width="5.625" style="6" customWidth="1"/>
    <col min="269" max="269" width="3.125" style="6" customWidth="1"/>
    <col min="270" max="270" width="5.625" style="6" customWidth="1"/>
    <col min="271" max="271" width="3.125" style="6" customWidth="1"/>
    <col min="272" max="272" width="5.625" style="6" customWidth="1"/>
    <col min="273" max="273" width="3.125" style="6" customWidth="1"/>
    <col min="274" max="274" width="5.625" style="6" customWidth="1"/>
    <col min="275" max="275" width="3.125" style="6" customWidth="1"/>
    <col min="276" max="276" width="5.625" style="6" customWidth="1"/>
    <col min="277" max="277" width="3.75" style="6" customWidth="1"/>
    <col min="278" max="278" width="0" style="6" hidden="1" customWidth="1"/>
    <col min="279" max="512" width="8.75" style="6"/>
    <col min="513" max="513" width="2.625" style="6" customWidth="1"/>
    <col min="514" max="514" width="5.5" style="6" customWidth="1"/>
    <col min="515" max="515" width="3.875" style="6" customWidth="1"/>
    <col min="516" max="516" width="5.625" style="6" customWidth="1"/>
    <col min="517" max="517" width="3.75" style="6" customWidth="1"/>
    <col min="518" max="518" width="5.625" style="6" customWidth="1"/>
    <col min="519" max="519" width="3.125" style="6" customWidth="1"/>
    <col min="520" max="520" width="5.625" style="6" customWidth="1"/>
    <col min="521" max="521" width="3.125" style="6" customWidth="1"/>
    <col min="522" max="522" width="5.625" style="6" customWidth="1"/>
    <col min="523" max="523" width="3.125" style="6" customWidth="1"/>
    <col min="524" max="524" width="5.625" style="6" customWidth="1"/>
    <col min="525" max="525" width="3.125" style="6" customWidth="1"/>
    <col min="526" max="526" width="5.625" style="6" customWidth="1"/>
    <col min="527" max="527" width="3.125" style="6" customWidth="1"/>
    <col min="528" max="528" width="5.625" style="6" customWidth="1"/>
    <col min="529" max="529" width="3.125" style="6" customWidth="1"/>
    <col min="530" max="530" width="5.625" style="6" customWidth="1"/>
    <col min="531" max="531" width="3.125" style="6" customWidth="1"/>
    <col min="532" max="532" width="5.625" style="6" customWidth="1"/>
    <col min="533" max="533" width="3.75" style="6" customWidth="1"/>
    <col min="534" max="534" width="0" style="6" hidden="1" customWidth="1"/>
    <col min="535" max="768" width="8.75" style="6"/>
    <col min="769" max="769" width="2.625" style="6" customWidth="1"/>
    <col min="770" max="770" width="5.5" style="6" customWidth="1"/>
    <col min="771" max="771" width="3.875" style="6" customWidth="1"/>
    <col min="772" max="772" width="5.625" style="6" customWidth="1"/>
    <col min="773" max="773" width="3.75" style="6" customWidth="1"/>
    <col min="774" max="774" width="5.625" style="6" customWidth="1"/>
    <col min="775" max="775" width="3.125" style="6" customWidth="1"/>
    <col min="776" max="776" width="5.625" style="6" customWidth="1"/>
    <col min="777" max="777" width="3.125" style="6" customWidth="1"/>
    <col min="778" max="778" width="5.625" style="6" customWidth="1"/>
    <col min="779" max="779" width="3.125" style="6" customWidth="1"/>
    <col min="780" max="780" width="5.625" style="6" customWidth="1"/>
    <col min="781" max="781" width="3.125" style="6" customWidth="1"/>
    <col min="782" max="782" width="5.625" style="6" customWidth="1"/>
    <col min="783" max="783" width="3.125" style="6" customWidth="1"/>
    <col min="784" max="784" width="5.625" style="6" customWidth="1"/>
    <col min="785" max="785" width="3.125" style="6" customWidth="1"/>
    <col min="786" max="786" width="5.625" style="6" customWidth="1"/>
    <col min="787" max="787" width="3.125" style="6" customWidth="1"/>
    <col min="788" max="788" width="5.625" style="6" customWidth="1"/>
    <col min="789" max="789" width="3.75" style="6" customWidth="1"/>
    <col min="790" max="790" width="0" style="6" hidden="1" customWidth="1"/>
    <col min="791" max="1024" width="8.75" style="6"/>
    <col min="1025" max="1025" width="2.625" style="6" customWidth="1"/>
    <col min="1026" max="1026" width="5.5" style="6" customWidth="1"/>
    <col min="1027" max="1027" width="3.875" style="6" customWidth="1"/>
    <col min="1028" max="1028" width="5.625" style="6" customWidth="1"/>
    <col min="1029" max="1029" width="3.75" style="6" customWidth="1"/>
    <col min="1030" max="1030" width="5.625" style="6" customWidth="1"/>
    <col min="1031" max="1031" width="3.125" style="6" customWidth="1"/>
    <col min="1032" max="1032" width="5.625" style="6" customWidth="1"/>
    <col min="1033" max="1033" width="3.125" style="6" customWidth="1"/>
    <col min="1034" max="1034" width="5.625" style="6" customWidth="1"/>
    <col min="1035" max="1035" width="3.125" style="6" customWidth="1"/>
    <col min="1036" max="1036" width="5.625" style="6" customWidth="1"/>
    <col min="1037" max="1037" width="3.125" style="6" customWidth="1"/>
    <col min="1038" max="1038" width="5.625" style="6" customWidth="1"/>
    <col min="1039" max="1039" width="3.125" style="6" customWidth="1"/>
    <col min="1040" max="1040" width="5.625" style="6" customWidth="1"/>
    <col min="1041" max="1041" width="3.125" style="6" customWidth="1"/>
    <col min="1042" max="1042" width="5.625" style="6" customWidth="1"/>
    <col min="1043" max="1043" width="3.125" style="6" customWidth="1"/>
    <col min="1044" max="1044" width="5.625" style="6" customWidth="1"/>
    <col min="1045" max="1045" width="3.75" style="6" customWidth="1"/>
    <col min="1046" max="1046" width="0" style="6" hidden="1" customWidth="1"/>
    <col min="1047" max="1280" width="8.75" style="6"/>
    <col min="1281" max="1281" width="2.625" style="6" customWidth="1"/>
    <col min="1282" max="1282" width="5.5" style="6" customWidth="1"/>
    <col min="1283" max="1283" width="3.875" style="6" customWidth="1"/>
    <col min="1284" max="1284" width="5.625" style="6" customWidth="1"/>
    <col min="1285" max="1285" width="3.75" style="6" customWidth="1"/>
    <col min="1286" max="1286" width="5.625" style="6" customWidth="1"/>
    <col min="1287" max="1287" width="3.125" style="6" customWidth="1"/>
    <col min="1288" max="1288" width="5.625" style="6" customWidth="1"/>
    <col min="1289" max="1289" width="3.125" style="6" customWidth="1"/>
    <col min="1290" max="1290" width="5.625" style="6" customWidth="1"/>
    <col min="1291" max="1291" width="3.125" style="6" customWidth="1"/>
    <col min="1292" max="1292" width="5.625" style="6" customWidth="1"/>
    <col min="1293" max="1293" width="3.125" style="6" customWidth="1"/>
    <col min="1294" max="1294" width="5.625" style="6" customWidth="1"/>
    <col min="1295" max="1295" width="3.125" style="6" customWidth="1"/>
    <col min="1296" max="1296" width="5.625" style="6" customWidth="1"/>
    <col min="1297" max="1297" width="3.125" style="6" customWidth="1"/>
    <col min="1298" max="1298" width="5.625" style="6" customWidth="1"/>
    <col min="1299" max="1299" width="3.125" style="6" customWidth="1"/>
    <col min="1300" max="1300" width="5.625" style="6" customWidth="1"/>
    <col min="1301" max="1301" width="3.75" style="6" customWidth="1"/>
    <col min="1302" max="1302" width="0" style="6" hidden="1" customWidth="1"/>
    <col min="1303" max="1536" width="8.75" style="6"/>
    <col min="1537" max="1537" width="2.625" style="6" customWidth="1"/>
    <col min="1538" max="1538" width="5.5" style="6" customWidth="1"/>
    <col min="1539" max="1539" width="3.875" style="6" customWidth="1"/>
    <col min="1540" max="1540" width="5.625" style="6" customWidth="1"/>
    <col min="1541" max="1541" width="3.75" style="6" customWidth="1"/>
    <col min="1542" max="1542" width="5.625" style="6" customWidth="1"/>
    <col min="1543" max="1543" width="3.125" style="6" customWidth="1"/>
    <col min="1544" max="1544" width="5.625" style="6" customWidth="1"/>
    <col min="1545" max="1545" width="3.125" style="6" customWidth="1"/>
    <col min="1546" max="1546" width="5.625" style="6" customWidth="1"/>
    <col min="1547" max="1547" width="3.125" style="6" customWidth="1"/>
    <col min="1548" max="1548" width="5.625" style="6" customWidth="1"/>
    <col min="1549" max="1549" width="3.125" style="6" customWidth="1"/>
    <col min="1550" max="1550" width="5.625" style="6" customWidth="1"/>
    <col min="1551" max="1551" width="3.125" style="6" customWidth="1"/>
    <col min="1552" max="1552" width="5.625" style="6" customWidth="1"/>
    <col min="1553" max="1553" width="3.125" style="6" customWidth="1"/>
    <col min="1554" max="1554" width="5.625" style="6" customWidth="1"/>
    <col min="1555" max="1555" width="3.125" style="6" customWidth="1"/>
    <col min="1556" max="1556" width="5.625" style="6" customWidth="1"/>
    <col min="1557" max="1557" width="3.75" style="6" customWidth="1"/>
    <col min="1558" max="1558" width="0" style="6" hidden="1" customWidth="1"/>
    <col min="1559" max="1792" width="8.75" style="6"/>
    <col min="1793" max="1793" width="2.625" style="6" customWidth="1"/>
    <col min="1794" max="1794" width="5.5" style="6" customWidth="1"/>
    <col min="1795" max="1795" width="3.875" style="6" customWidth="1"/>
    <col min="1796" max="1796" width="5.625" style="6" customWidth="1"/>
    <col min="1797" max="1797" width="3.75" style="6" customWidth="1"/>
    <col min="1798" max="1798" width="5.625" style="6" customWidth="1"/>
    <col min="1799" max="1799" width="3.125" style="6" customWidth="1"/>
    <col min="1800" max="1800" width="5.625" style="6" customWidth="1"/>
    <col min="1801" max="1801" width="3.125" style="6" customWidth="1"/>
    <col min="1802" max="1802" width="5.625" style="6" customWidth="1"/>
    <col min="1803" max="1803" width="3.125" style="6" customWidth="1"/>
    <col min="1804" max="1804" width="5.625" style="6" customWidth="1"/>
    <col min="1805" max="1805" width="3.125" style="6" customWidth="1"/>
    <col min="1806" max="1806" width="5.625" style="6" customWidth="1"/>
    <col min="1807" max="1807" width="3.125" style="6" customWidth="1"/>
    <col min="1808" max="1808" width="5.625" style="6" customWidth="1"/>
    <col min="1809" max="1809" width="3.125" style="6" customWidth="1"/>
    <col min="1810" max="1810" width="5.625" style="6" customWidth="1"/>
    <col min="1811" max="1811" width="3.125" style="6" customWidth="1"/>
    <col min="1812" max="1812" width="5.625" style="6" customWidth="1"/>
    <col min="1813" max="1813" width="3.75" style="6" customWidth="1"/>
    <col min="1814" max="1814" width="0" style="6" hidden="1" customWidth="1"/>
    <col min="1815" max="2048" width="8.75" style="6"/>
    <col min="2049" max="2049" width="2.625" style="6" customWidth="1"/>
    <col min="2050" max="2050" width="5.5" style="6" customWidth="1"/>
    <col min="2051" max="2051" width="3.875" style="6" customWidth="1"/>
    <col min="2052" max="2052" width="5.625" style="6" customWidth="1"/>
    <col min="2053" max="2053" width="3.75" style="6" customWidth="1"/>
    <col min="2054" max="2054" width="5.625" style="6" customWidth="1"/>
    <col min="2055" max="2055" width="3.125" style="6" customWidth="1"/>
    <col min="2056" max="2056" width="5.625" style="6" customWidth="1"/>
    <col min="2057" max="2057" width="3.125" style="6" customWidth="1"/>
    <col min="2058" max="2058" width="5.625" style="6" customWidth="1"/>
    <col min="2059" max="2059" width="3.125" style="6" customWidth="1"/>
    <col min="2060" max="2060" width="5.625" style="6" customWidth="1"/>
    <col min="2061" max="2061" width="3.125" style="6" customWidth="1"/>
    <col min="2062" max="2062" width="5.625" style="6" customWidth="1"/>
    <col min="2063" max="2063" width="3.125" style="6" customWidth="1"/>
    <col min="2064" max="2064" width="5.625" style="6" customWidth="1"/>
    <col min="2065" max="2065" width="3.125" style="6" customWidth="1"/>
    <col min="2066" max="2066" width="5.625" style="6" customWidth="1"/>
    <col min="2067" max="2067" width="3.125" style="6" customWidth="1"/>
    <col min="2068" max="2068" width="5.625" style="6" customWidth="1"/>
    <col min="2069" max="2069" width="3.75" style="6" customWidth="1"/>
    <col min="2070" max="2070" width="0" style="6" hidden="1" customWidth="1"/>
    <col min="2071" max="2304" width="8.75" style="6"/>
    <col min="2305" max="2305" width="2.625" style="6" customWidth="1"/>
    <col min="2306" max="2306" width="5.5" style="6" customWidth="1"/>
    <col min="2307" max="2307" width="3.875" style="6" customWidth="1"/>
    <col min="2308" max="2308" width="5.625" style="6" customWidth="1"/>
    <col min="2309" max="2309" width="3.75" style="6" customWidth="1"/>
    <col min="2310" max="2310" width="5.625" style="6" customWidth="1"/>
    <col min="2311" max="2311" width="3.125" style="6" customWidth="1"/>
    <col min="2312" max="2312" width="5.625" style="6" customWidth="1"/>
    <col min="2313" max="2313" width="3.125" style="6" customWidth="1"/>
    <col min="2314" max="2314" width="5.625" style="6" customWidth="1"/>
    <col min="2315" max="2315" width="3.125" style="6" customWidth="1"/>
    <col min="2316" max="2316" width="5.625" style="6" customWidth="1"/>
    <col min="2317" max="2317" width="3.125" style="6" customWidth="1"/>
    <col min="2318" max="2318" width="5.625" style="6" customWidth="1"/>
    <col min="2319" max="2319" width="3.125" style="6" customWidth="1"/>
    <col min="2320" max="2320" width="5.625" style="6" customWidth="1"/>
    <col min="2321" max="2321" width="3.125" style="6" customWidth="1"/>
    <col min="2322" max="2322" width="5.625" style="6" customWidth="1"/>
    <col min="2323" max="2323" width="3.125" style="6" customWidth="1"/>
    <col min="2324" max="2324" width="5.625" style="6" customWidth="1"/>
    <col min="2325" max="2325" width="3.75" style="6" customWidth="1"/>
    <col min="2326" max="2326" width="0" style="6" hidden="1" customWidth="1"/>
    <col min="2327" max="2560" width="8.75" style="6"/>
    <col min="2561" max="2561" width="2.625" style="6" customWidth="1"/>
    <col min="2562" max="2562" width="5.5" style="6" customWidth="1"/>
    <col min="2563" max="2563" width="3.875" style="6" customWidth="1"/>
    <col min="2564" max="2564" width="5.625" style="6" customWidth="1"/>
    <col min="2565" max="2565" width="3.75" style="6" customWidth="1"/>
    <col min="2566" max="2566" width="5.625" style="6" customWidth="1"/>
    <col min="2567" max="2567" width="3.125" style="6" customWidth="1"/>
    <col min="2568" max="2568" width="5.625" style="6" customWidth="1"/>
    <col min="2569" max="2569" width="3.125" style="6" customWidth="1"/>
    <col min="2570" max="2570" width="5.625" style="6" customWidth="1"/>
    <col min="2571" max="2571" width="3.125" style="6" customWidth="1"/>
    <col min="2572" max="2572" width="5.625" style="6" customWidth="1"/>
    <col min="2573" max="2573" width="3.125" style="6" customWidth="1"/>
    <col min="2574" max="2574" width="5.625" style="6" customWidth="1"/>
    <col min="2575" max="2575" width="3.125" style="6" customWidth="1"/>
    <col min="2576" max="2576" width="5.625" style="6" customWidth="1"/>
    <col min="2577" max="2577" width="3.125" style="6" customWidth="1"/>
    <col min="2578" max="2578" width="5.625" style="6" customWidth="1"/>
    <col min="2579" max="2579" width="3.125" style="6" customWidth="1"/>
    <col min="2580" max="2580" width="5.625" style="6" customWidth="1"/>
    <col min="2581" max="2581" width="3.75" style="6" customWidth="1"/>
    <col min="2582" max="2582" width="0" style="6" hidden="1" customWidth="1"/>
    <col min="2583" max="2816" width="8.75" style="6"/>
    <col min="2817" max="2817" width="2.625" style="6" customWidth="1"/>
    <col min="2818" max="2818" width="5.5" style="6" customWidth="1"/>
    <col min="2819" max="2819" width="3.875" style="6" customWidth="1"/>
    <col min="2820" max="2820" width="5.625" style="6" customWidth="1"/>
    <col min="2821" max="2821" width="3.75" style="6" customWidth="1"/>
    <col min="2822" max="2822" width="5.625" style="6" customWidth="1"/>
    <col min="2823" max="2823" width="3.125" style="6" customWidth="1"/>
    <col min="2824" max="2824" width="5.625" style="6" customWidth="1"/>
    <col min="2825" max="2825" width="3.125" style="6" customWidth="1"/>
    <col min="2826" max="2826" width="5.625" style="6" customWidth="1"/>
    <col min="2827" max="2827" width="3.125" style="6" customWidth="1"/>
    <col min="2828" max="2828" width="5.625" style="6" customWidth="1"/>
    <col min="2829" max="2829" width="3.125" style="6" customWidth="1"/>
    <col min="2830" max="2830" width="5.625" style="6" customWidth="1"/>
    <col min="2831" max="2831" width="3.125" style="6" customWidth="1"/>
    <col min="2832" max="2832" width="5.625" style="6" customWidth="1"/>
    <col min="2833" max="2833" width="3.125" style="6" customWidth="1"/>
    <col min="2834" max="2834" width="5.625" style="6" customWidth="1"/>
    <col min="2835" max="2835" width="3.125" style="6" customWidth="1"/>
    <col min="2836" max="2836" width="5.625" style="6" customWidth="1"/>
    <col min="2837" max="2837" width="3.75" style="6" customWidth="1"/>
    <col min="2838" max="2838" width="0" style="6" hidden="1" customWidth="1"/>
    <col min="2839" max="3072" width="8.75" style="6"/>
    <col min="3073" max="3073" width="2.625" style="6" customWidth="1"/>
    <col min="3074" max="3074" width="5.5" style="6" customWidth="1"/>
    <col min="3075" max="3075" width="3.875" style="6" customWidth="1"/>
    <col min="3076" max="3076" width="5.625" style="6" customWidth="1"/>
    <col min="3077" max="3077" width="3.75" style="6" customWidth="1"/>
    <col min="3078" max="3078" width="5.625" style="6" customWidth="1"/>
    <col min="3079" max="3079" width="3.125" style="6" customWidth="1"/>
    <col min="3080" max="3080" width="5.625" style="6" customWidth="1"/>
    <col min="3081" max="3081" width="3.125" style="6" customWidth="1"/>
    <col min="3082" max="3082" width="5.625" style="6" customWidth="1"/>
    <col min="3083" max="3083" width="3.125" style="6" customWidth="1"/>
    <col min="3084" max="3084" width="5.625" style="6" customWidth="1"/>
    <col min="3085" max="3085" width="3.125" style="6" customWidth="1"/>
    <col min="3086" max="3086" width="5.625" style="6" customWidth="1"/>
    <col min="3087" max="3087" width="3.125" style="6" customWidth="1"/>
    <col min="3088" max="3088" width="5.625" style="6" customWidth="1"/>
    <col min="3089" max="3089" width="3.125" style="6" customWidth="1"/>
    <col min="3090" max="3090" width="5.625" style="6" customWidth="1"/>
    <col min="3091" max="3091" width="3.125" style="6" customWidth="1"/>
    <col min="3092" max="3092" width="5.625" style="6" customWidth="1"/>
    <col min="3093" max="3093" width="3.75" style="6" customWidth="1"/>
    <col min="3094" max="3094" width="0" style="6" hidden="1" customWidth="1"/>
    <col min="3095" max="3328" width="8.75" style="6"/>
    <col min="3329" max="3329" width="2.625" style="6" customWidth="1"/>
    <col min="3330" max="3330" width="5.5" style="6" customWidth="1"/>
    <col min="3331" max="3331" width="3.875" style="6" customWidth="1"/>
    <col min="3332" max="3332" width="5.625" style="6" customWidth="1"/>
    <col min="3333" max="3333" width="3.75" style="6" customWidth="1"/>
    <col min="3334" max="3334" width="5.625" style="6" customWidth="1"/>
    <col min="3335" max="3335" width="3.125" style="6" customWidth="1"/>
    <col min="3336" max="3336" width="5.625" style="6" customWidth="1"/>
    <col min="3337" max="3337" width="3.125" style="6" customWidth="1"/>
    <col min="3338" max="3338" width="5.625" style="6" customWidth="1"/>
    <col min="3339" max="3339" width="3.125" style="6" customWidth="1"/>
    <col min="3340" max="3340" width="5.625" style="6" customWidth="1"/>
    <col min="3341" max="3341" width="3.125" style="6" customWidth="1"/>
    <col min="3342" max="3342" width="5.625" style="6" customWidth="1"/>
    <col min="3343" max="3343" width="3.125" style="6" customWidth="1"/>
    <col min="3344" max="3344" width="5.625" style="6" customWidth="1"/>
    <col min="3345" max="3345" width="3.125" style="6" customWidth="1"/>
    <col min="3346" max="3346" width="5.625" style="6" customWidth="1"/>
    <col min="3347" max="3347" width="3.125" style="6" customWidth="1"/>
    <col min="3348" max="3348" width="5.625" style="6" customWidth="1"/>
    <col min="3349" max="3349" width="3.75" style="6" customWidth="1"/>
    <col min="3350" max="3350" width="0" style="6" hidden="1" customWidth="1"/>
    <col min="3351" max="3584" width="8.75" style="6"/>
    <col min="3585" max="3585" width="2.625" style="6" customWidth="1"/>
    <col min="3586" max="3586" width="5.5" style="6" customWidth="1"/>
    <col min="3587" max="3587" width="3.875" style="6" customWidth="1"/>
    <col min="3588" max="3588" width="5.625" style="6" customWidth="1"/>
    <col min="3589" max="3589" width="3.75" style="6" customWidth="1"/>
    <col min="3590" max="3590" width="5.625" style="6" customWidth="1"/>
    <col min="3591" max="3591" width="3.125" style="6" customWidth="1"/>
    <col min="3592" max="3592" width="5.625" style="6" customWidth="1"/>
    <col min="3593" max="3593" width="3.125" style="6" customWidth="1"/>
    <col min="3594" max="3594" width="5.625" style="6" customWidth="1"/>
    <col min="3595" max="3595" width="3.125" style="6" customWidth="1"/>
    <col min="3596" max="3596" width="5.625" style="6" customWidth="1"/>
    <col min="3597" max="3597" width="3.125" style="6" customWidth="1"/>
    <col min="3598" max="3598" width="5.625" style="6" customWidth="1"/>
    <col min="3599" max="3599" width="3.125" style="6" customWidth="1"/>
    <col min="3600" max="3600" width="5.625" style="6" customWidth="1"/>
    <col min="3601" max="3601" width="3.125" style="6" customWidth="1"/>
    <col min="3602" max="3602" width="5.625" style="6" customWidth="1"/>
    <col min="3603" max="3603" width="3.125" style="6" customWidth="1"/>
    <col min="3604" max="3604" width="5.625" style="6" customWidth="1"/>
    <col min="3605" max="3605" width="3.75" style="6" customWidth="1"/>
    <col min="3606" max="3606" width="0" style="6" hidden="1" customWidth="1"/>
    <col min="3607" max="3840" width="8.75" style="6"/>
    <col min="3841" max="3841" width="2.625" style="6" customWidth="1"/>
    <col min="3842" max="3842" width="5.5" style="6" customWidth="1"/>
    <col min="3843" max="3843" width="3.875" style="6" customWidth="1"/>
    <col min="3844" max="3844" width="5.625" style="6" customWidth="1"/>
    <col min="3845" max="3845" width="3.75" style="6" customWidth="1"/>
    <col min="3846" max="3846" width="5.625" style="6" customWidth="1"/>
    <col min="3847" max="3847" width="3.125" style="6" customWidth="1"/>
    <col min="3848" max="3848" width="5.625" style="6" customWidth="1"/>
    <col min="3849" max="3849" width="3.125" style="6" customWidth="1"/>
    <col min="3850" max="3850" width="5.625" style="6" customWidth="1"/>
    <col min="3851" max="3851" width="3.125" style="6" customWidth="1"/>
    <col min="3852" max="3852" width="5.625" style="6" customWidth="1"/>
    <col min="3853" max="3853" width="3.125" style="6" customWidth="1"/>
    <col min="3854" max="3854" width="5.625" style="6" customWidth="1"/>
    <col min="3855" max="3855" width="3.125" style="6" customWidth="1"/>
    <col min="3856" max="3856" width="5.625" style="6" customWidth="1"/>
    <col min="3857" max="3857" width="3.125" style="6" customWidth="1"/>
    <col min="3858" max="3858" width="5.625" style="6" customWidth="1"/>
    <col min="3859" max="3859" width="3.125" style="6" customWidth="1"/>
    <col min="3860" max="3860" width="5.625" style="6" customWidth="1"/>
    <col min="3861" max="3861" width="3.75" style="6" customWidth="1"/>
    <col min="3862" max="3862" width="0" style="6" hidden="1" customWidth="1"/>
    <col min="3863" max="4096" width="8.75" style="6"/>
    <col min="4097" max="4097" width="2.625" style="6" customWidth="1"/>
    <col min="4098" max="4098" width="5.5" style="6" customWidth="1"/>
    <col min="4099" max="4099" width="3.875" style="6" customWidth="1"/>
    <col min="4100" max="4100" width="5.625" style="6" customWidth="1"/>
    <col min="4101" max="4101" width="3.75" style="6" customWidth="1"/>
    <col min="4102" max="4102" width="5.625" style="6" customWidth="1"/>
    <col min="4103" max="4103" width="3.125" style="6" customWidth="1"/>
    <col min="4104" max="4104" width="5.625" style="6" customWidth="1"/>
    <col min="4105" max="4105" width="3.125" style="6" customWidth="1"/>
    <col min="4106" max="4106" width="5.625" style="6" customWidth="1"/>
    <col min="4107" max="4107" width="3.125" style="6" customWidth="1"/>
    <col min="4108" max="4108" width="5.625" style="6" customWidth="1"/>
    <col min="4109" max="4109" width="3.125" style="6" customWidth="1"/>
    <col min="4110" max="4110" width="5.625" style="6" customWidth="1"/>
    <col min="4111" max="4111" width="3.125" style="6" customWidth="1"/>
    <col min="4112" max="4112" width="5.625" style="6" customWidth="1"/>
    <col min="4113" max="4113" width="3.125" style="6" customWidth="1"/>
    <col min="4114" max="4114" width="5.625" style="6" customWidth="1"/>
    <col min="4115" max="4115" width="3.125" style="6" customWidth="1"/>
    <col min="4116" max="4116" width="5.625" style="6" customWidth="1"/>
    <col min="4117" max="4117" width="3.75" style="6" customWidth="1"/>
    <col min="4118" max="4118" width="0" style="6" hidden="1" customWidth="1"/>
    <col min="4119" max="4352" width="8.75" style="6"/>
    <col min="4353" max="4353" width="2.625" style="6" customWidth="1"/>
    <col min="4354" max="4354" width="5.5" style="6" customWidth="1"/>
    <col min="4355" max="4355" width="3.875" style="6" customWidth="1"/>
    <col min="4356" max="4356" width="5.625" style="6" customWidth="1"/>
    <col min="4357" max="4357" width="3.75" style="6" customWidth="1"/>
    <col min="4358" max="4358" width="5.625" style="6" customWidth="1"/>
    <col min="4359" max="4359" width="3.125" style="6" customWidth="1"/>
    <col min="4360" max="4360" width="5.625" style="6" customWidth="1"/>
    <col min="4361" max="4361" width="3.125" style="6" customWidth="1"/>
    <col min="4362" max="4362" width="5.625" style="6" customWidth="1"/>
    <col min="4363" max="4363" width="3.125" style="6" customWidth="1"/>
    <col min="4364" max="4364" width="5.625" style="6" customWidth="1"/>
    <col min="4365" max="4365" width="3.125" style="6" customWidth="1"/>
    <col min="4366" max="4366" width="5.625" style="6" customWidth="1"/>
    <col min="4367" max="4367" width="3.125" style="6" customWidth="1"/>
    <col min="4368" max="4368" width="5.625" style="6" customWidth="1"/>
    <col min="4369" max="4369" width="3.125" style="6" customWidth="1"/>
    <col min="4370" max="4370" width="5.625" style="6" customWidth="1"/>
    <col min="4371" max="4371" width="3.125" style="6" customWidth="1"/>
    <col min="4372" max="4372" width="5.625" style="6" customWidth="1"/>
    <col min="4373" max="4373" width="3.75" style="6" customWidth="1"/>
    <col min="4374" max="4374" width="0" style="6" hidden="1" customWidth="1"/>
    <col min="4375" max="4608" width="8.75" style="6"/>
    <col min="4609" max="4609" width="2.625" style="6" customWidth="1"/>
    <col min="4610" max="4610" width="5.5" style="6" customWidth="1"/>
    <col min="4611" max="4611" width="3.875" style="6" customWidth="1"/>
    <col min="4612" max="4612" width="5.625" style="6" customWidth="1"/>
    <col min="4613" max="4613" width="3.75" style="6" customWidth="1"/>
    <col min="4614" max="4614" width="5.625" style="6" customWidth="1"/>
    <col min="4615" max="4615" width="3.125" style="6" customWidth="1"/>
    <col min="4616" max="4616" width="5.625" style="6" customWidth="1"/>
    <col min="4617" max="4617" width="3.125" style="6" customWidth="1"/>
    <col min="4618" max="4618" width="5.625" style="6" customWidth="1"/>
    <col min="4619" max="4619" width="3.125" style="6" customWidth="1"/>
    <col min="4620" max="4620" width="5.625" style="6" customWidth="1"/>
    <col min="4621" max="4621" width="3.125" style="6" customWidth="1"/>
    <col min="4622" max="4622" width="5.625" style="6" customWidth="1"/>
    <col min="4623" max="4623" width="3.125" style="6" customWidth="1"/>
    <col min="4624" max="4624" width="5.625" style="6" customWidth="1"/>
    <col min="4625" max="4625" width="3.125" style="6" customWidth="1"/>
    <col min="4626" max="4626" width="5.625" style="6" customWidth="1"/>
    <col min="4627" max="4627" width="3.125" style="6" customWidth="1"/>
    <col min="4628" max="4628" width="5.625" style="6" customWidth="1"/>
    <col min="4629" max="4629" width="3.75" style="6" customWidth="1"/>
    <col min="4630" max="4630" width="0" style="6" hidden="1" customWidth="1"/>
    <col min="4631" max="4864" width="8.75" style="6"/>
    <col min="4865" max="4865" width="2.625" style="6" customWidth="1"/>
    <col min="4866" max="4866" width="5.5" style="6" customWidth="1"/>
    <col min="4867" max="4867" width="3.875" style="6" customWidth="1"/>
    <col min="4868" max="4868" width="5.625" style="6" customWidth="1"/>
    <col min="4869" max="4869" width="3.75" style="6" customWidth="1"/>
    <col min="4870" max="4870" width="5.625" style="6" customWidth="1"/>
    <col min="4871" max="4871" width="3.125" style="6" customWidth="1"/>
    <col min="4872" max="4872" width="5.625" style="6" customWidth="1"/>
    <col min="4873" max="4873" width="3.125" style="6" customWidth="1"/>
    <col min="4874" max="4874" width="5.625" style="6" customWidth="1"/>
    <col min="4875" max="4875" width="3.125" style="6" customWidth="1"/>
    <col min="4876" max="4876" width="5.625" style="6" customWidth="1"/>
    <col min="4877" max="4877" width="3.125" style="6" customWidth="1"/>
    <col min="4878" max="4878" width="5.625" style="6" customWidth="1"/>
    <col min="4879" max="4879" width="3.125" style="6" customWidth="1"/>
    <col min="4880" max="4880" width="5.625" style="6" customWidth="1"/>
    <col min="4881" max="4881" width="3.125" style="6" customWidth="1"/>
    <col min="4882" max="4882" width="5.625" style="6" customWidth="1"/>
    <col min="4883" max="4883" width="3.125" style="6" customWidth="1"/>
    <col min="4884" max="4884" width="5.625" style="6" customWidth="1"/>
    <col min="4885" max="4885" width="3.75" style="6" customWidth="1"/>
    <col min="4886" max="4886" width="0" style="6" hidden="1" customWidth="1"/>
    <col min="4887" max="5120" width="8.75" style="6"/>
    <col min="5121" max="5121" width="2.625" style="6" customWidth="1"/>
    <col min="5122" max="5122" width="5.5" style="6" customWidth="1"/>
    <col min="5123" max="5123" width="3.875" style="6" customWidth="1"/>
    <col min="5124" max="5124" width="5.625" style="6" customWidth="1"/>
    <col min="5125" max="5125" width="3.75" style="6" customWidth="1"/>
    <col min="5126" max="5126" width="5.625" style="6" customWidth="1"/>
    <col min="5127" max="5127" width="3.125" style="6" customWidth="1"/>
    <col min="5128" max="5128" width="5.625" style="6" customWidth="1"/>
    <col min="5129" max="5129" width="3.125" style="6" customWidth="1"/>
    <col min="5130" max="5130" width="5.625" style="6" customWidth="1"/>
    <col min="5131" max="5131" width="3.125" style="6" customWidth="1"/>
    <col min="5132" max="5132" width="5.625" style="6" customWidth="1"/>
    <col min="5133" max="5133" width="3.125" style="6" customWidth="1"/>
    <col min="5134" max="5134" width="5.625" style="6" customWidth="1"/>
    <col min="5135" max="5135" width="3.125" style="6" customWidth="1"/>
    <col min="5136" max="5136" width="5.625" style="6" customWidth="1"/>
    <col min="5137" max="5137" width="3.125" style="6" customWidth="1"/>
    <col min="5138" max="5138" width="5.625" style="6" customWidth="1"/>
    <col min="5139" max="5139" width="3.125" style="6" customWidth="1"/>
    <col min="5140" max="5140" width="5.625" style="6" customWidth="1"/>
    <col min="5141" max="5141" width="3.75" style="6" customWidth="1"/>
    <col min="5142" max="5142" width="0" style="6" hidden="1" customWidth="1"/>
    <col min="5143" max="5376" width="8.75" style="6"/>
    <col min="5377" max="5377" width="2.625" style="6" customWidth="1"/>
    <col min="5378" max="5378" width="5.5" style="6" customWidth="1"/>
    <col min="5379" max="5379" width="3.875" style="6" customWidth="1"/>
    <col min="5380" max="5380" width="5.625" style="6" customWidth="1"/>
    <col min="5381" max="5381" width="3.75" style="6" customWidth="1"/>
    <col min="5382" max="5382" width="5.625" style="6" customWidth="1"/>
    <col min="5383" max="5383" width="3.125" style="6" customWidth="1"/>
    <col min="5384" max="5384" width="5.625" style="6" customWidth="1"/>
    <col min="5385" max="5385" width="3.125" style="6" customWidth="1"/>
    <col min="5386" max="5386" width="5.625" style="6" customWidth="1"/>
    <col min="5387" max="5387" width="3.125" style="6" customWidth="1"/>
    <col min="5388" max="5388" width="5.625" style="6" customWidth="1"/>
    <col min="5389" max="5389" width="3.125" style="6" customWidth="1"/>
    <col min="5390" max="5390" width="5.625" style="6" customWidth="1"/>
    <col min="5391" max="5391" width="3.125" style="6" customWidth="1"/>
    <col min="5392" max="5392" width="5.625" style="6" customWidth="1"/>
    <col min="5393" max="5393" width="3.125" style="6" customWidth="1"/>
    <col min="5394" max="5394" width="5.625" style="6" customWidth="1"/>
    <col min="5395" max="5395" width="3.125" style="6" customWidth="1"/>
    <col min="5396" max="5396" width="5.625" style="6" customWidth="1"/>
    <col min="5397" max="5397" width="3.75" style="6" customWidth="1"/>
    <col min="5398" max="5398" width="0" style="6" hidden="1" customWidth="1"/>
    <col min="5399" max="5632" width="8.75" style="6"/>
    <col min="5633" max="5633" width="2.625" style="6" customWidth="1"/>
    <col min="5634" max="5634" width="5.5" style="6" customWidth="1"/>
    <col min="5635" max="5635" width="3.875" style="6" customWidth="1"/>
    <col min="5636" max="5636" width="5.625" style="6" customWidth="1"/>
    <col min="5637" max="5637" width="3.75" style="6" customWidth="1"/>
    <col min="5638" max="5638" width="5.625" style="6" customWidth="1"/>
    <col min="5639" max="5639" width="3.125" style="6" customWidth="1"/>
    <col min="5640" max="5640" width="5.625" style="6" customWidth="1"/>
    <col min="5641" max="5641" width="3.125" style="6" customWidth="1"/>
    <col min="5642" max="5642" width="5.625" style="6" customWidth="1"/>
    <col min="5643" max="5643" width="3.125" style="6" customWidth="1"/>
    <col min="5644" max="5644" width="5.625" style="6" customWidth="1"/>
    <col min="5645" max="5645" width="3.125" style="6" customWidth="1"/>
    <col min="5646" max="5646" width="5.625" style="6" customWidth="1"/>
    <col min="5647" max="5647" width="3.125" style="6" customWidth="1"/>
    <col min="5648" max="5648" width="5.625" style="6" customWidth="1"/>
    <col min="5649" max="5649" width="3.125" style="6" customWidth="1"/>
    <col min="5650" max="5650" width="5.625" style="6" customWidth="1"/>
    <col min="5651" max="5651" width="3.125" style="6" customWidth="1"/>
    <col min="5652" max="5652" width="5.625" style="6" customWidth="1"/>
    <col min="5653" max="5653" width="3.75" style="6" customWidth="1"/>
    <col min="5654" max="5654" width="0" style="6" hidden="1" customWidth="1"/>
    <col min="5655" max="5888" width="8.75" style="6"/>
    <col min="5889" max="5889" width="2.625" style="6" customWidth="1"/>
    <col min="5890" max="5890" width="5.5" style="6" customWidth="1"/>
    <col min="5891" max="5891" width="3.875" style="6" customWidth="1"/>
    <col min="5892" max="5892" width="5.625" style="6" customWidth="1"/>
    <col min="5893" max="5893" width="3.75" style="6" customWidth="1"/>
    <col min="5894" max="5894" width="5.625" style="6" customWidth="1"/>
    <col min="5895" max="5895" width="3.125" style="6" customWidth="1"/>
    <col min="5896" max="5896" width="5.625" style="6" customWidth="1"/>
    <col min="5897" max="5897" width="3.125" style="6" customWidth="1"/>
    <col min="5898" max="5898" width="5.625" style="6" customWidth="1"/>
    <col min="5899" max="5899" width="3.125" style="6" customWidth="1"/>
    <col min="5900" max="5900" width="5.625" style="6" customWidth="1"/>
    <col min="5901" max="5901" width="3.125" style="6" customWidth="1"/>
    <col min="5902" max="5902" width="5.625" style="6" customWidth="1"/>
    <col min="5903" max="5903" width="3.125" style="6" customWidth="1"/>
    <col min="5904" max="5904" width="5.625" style="6" customWidth="1"/>
    <col min="5905" max="5905" width="3.125" style="6" customWidth="1"/>
    <col min="5906" max="5906" width="5.625" style="6" customWidth="1"/>
    <col min="5907" max="5907" width="3.125" style="6" customWidth="1"/>
    <col min="5908" max="5908" width="5.625" style="6" customWidth="1"/>
    <col min="5909" max="5909" width="3.75" style="6" customWidth="1"/>
    <col min="5910" max="5910" width="0" style="6" hidden="1" customWidth="1"/>
    <col min="5911" max="6144" width="8.75" style="6"/>
    <col min="6145" max="6145" width="2.625" style="6" customWidth="1"/>
    <col min="6146" max="6146" width="5.5" style="6" customWidth="1"/>
    <col min="6147" max="6147" width="3.875" style="6" customWidth="1"/>
    <col min="6148" max="6148" width="5.625" style="6" customWidth="1"/>
    <col min="6149" max="6149" width="3.75" style="6" customWidth="1"/>
    <col min="6150" max="6150" width="5.625" style="6" customWidth="1"/>
    <col min="6151" max="6151" width="3.125" style="6" customWidth="1"/>
    <col min="6152" max="6152" width="5.625" style="6" customWidth="1"/>
    <col min="6153" max="6153" width="3.125" style="6" customWidth="1"/>
    <col min="6154" max="6154" width="5.625" style="6" customWidth="1"/>
    <col min="6155" max="6155" width="3.125" style="6" customWidth="1"/>
    <col min="6156" max="6156" width="5.625" style="6" customWidth="1"/>
    <col min="6157" max="6157" width="3.125" style="6" customWidth="1"/>
    <col min="6158" max="6158" width="5.625" style="6" customWidth="1"/>
    <col min="6159" max="6159" width="3.125" style="6" customWidth="1"/>
    <col min="6160" max="6160" width="5.625" style="6" customWidth="1"/>
    <col min="6161" max="6161" width="3.125" style="6" customWidth="1"/>
    <col min="6162" max="6162" width="5.625" style="6" customWidth="1"/>
    <col min="6163" max="6163" width="3.125" style="6" customWidth="1"/>
    <col min="6164" max="6164" width="5.625" style="6" customWidth="1"/>
    <col min="6165" max="6165" width="3.75" style="6" customWidth="1"/>
    <col min="6166" max="6166" width="0" style="6" hidden="1" customWidth="1"/>
    <col min="6167" max="6400" width="8.75" style="6"/>
    <col min="6401" max="6401" width="2.625" style="6" customWidth="1"/>
    <col min="6402" max="6402" width="5.5" style="6" customWidth="1"/>
    <col min="6403" max="6403" width="3.875" style="6" customWidth="1"/>
    <col min="6404" max="6404" width="5.625" style="6" customWidth="1"/>
    <col min="6405" max="6405" width="3.75" style="6" customWidth="1"/>
    <col min="6406" max="6406" width="5.625" style="6" customWidth="1"/>
    <col min="6407" max="6407" width="3.125" style="6" customWidth="1"/>
    <col min="6408" max="6408" width="5.625" style="6" customWidth="1"/>
    <col min="6409" max="6409" width="3.125" style="6" customWidth="1"/>
    <col min="6410" max="6410" width="5.625" style="6" customWidth="1"/>
    <col min="6411" max="6411" width="3.125" style="6" customWidth="1"/>
    <col min="6412" max="6412" width="5.625" style="6" customWidth="1"/>
    <col min="6413" max="6413" width="3.125" style="6" customWidth="1"/>
    <col min="6414" max="6414" width="5.625" style="6" customWidth="1"/>
    <col min="6415" max="6415" width="3.125" style="6" customWidth="1"/>
    <col min="6416" max="6416" width="5.625" style="6" customWidth="1"/>
    <col min="6417" max="6417" width="3.125" style="6" customWidth="1"/>
    <col min="6418" max="6418" width="5.625" style="6" customWidth="1"/>
    <col min="6419" max="6419" width="3.125" style="6" customWidth="1"/>
    <col min="6420" max="6420" width="5.625" style="6" customWidth="1"/>
    <col min="6421" max="6421" width="3.75" style="6" customWidth="1"/>
    <col min="6422" max="6422" width="0" style="6" hidden="1" customWidth="1"/>
    <col min="6423" max="6656" width="8.75" style="6"/>
    <col min="6657" max="6657" width="2.625" style="6" customWidth="1"/>
    <col min="6658" max="6658" width="5.5" style="6" customWidth="1"/>
    <col min="6659" max="6659" width="3.875" style="6" customWidth="1"/>
    <col min="6660" max="6660" width="5.625" style="6" customWidth="1"/>
    <col min="6661" max="6661" width="3.75" style="6" customWidth="1"/>
    <col min="6662" max="6662" width="5.625" style="6" customWidth="1"/>
    <col min="6663" max="6663" width="3.125" style="6" customWidth="1"/>
    <col min="6664" max="6664" width="5.625" style="6" customWidth="1"/>
    <col min="6665" max="6665" width="3.125" style="6" customWidth="1"/>
    <col min="6666" max="6666" width="5.625" style="6" customWidth="1"/>
    <col min="6667" max="6667" width="3.125" style="6" customWidth="1"/>
    <col min="6668" max="6668" width="5.625" style="6" customWidth="1"/>
    <col min="6669" max="6669" width="3.125" style="6" customWidth="1"/>
    <col min="6670" max="6670" width="5.625" style="6" customWidth="1"/>
    <col min="6671" max="6671" width="3.125" style="6" customWidth="1"/>
    <col min="6672" max="6672" width="5.625" style="6" customWidth="1"/>
    <col min="6673" max="6673" width="3.125" style="6" customWidth="1"/>
    <col min="6674" max="6674" width="5.625" style="6" customWidth="1"/>
    <col min="6675" max="6675" width="3.125" style="6" customWidth="1"/>
    <col min="6676" max="6676" width="5.625" style="6" customWidth="1"/>
    <col min="6677" max="6677" width="3.75" style="6" customWidth="1"/>
    <col min="6678" max="6678" width="0" style="6" hidden="1" customWidth="1"/>
    <col min="6679" max="6912" width="8.75" style="6"/>
    <col min="6913" max="6913" width="2.625" style="6" customWidth="1"/>
    <col min="6914" max="6914" width="5.5" style="6" customWidth="1"/>
    <col min="6915" max="6915" width="3.875" style="6" customWidth="1"/>
    <col min="6916" max="6916" width="5.625" style="6" customWidth="1"/>
    <col min="6917" max="6917" width="3.75" style="6" customWidth="1"/>
    <col min="6918" max="6918" width="5.625" style="6" customWidth="1"/>
    <col min="6919" max="6919" width="3.125" style="6" customWidth="1"/>
    <col min="6920" max="6920" width="5.625" style="6" customWidth="1"/>
    <col min="6921" max="6921" width="3.125" style="6" customWidth="1"/>
    <col min="6922" max="6922" width="5.625" style="6" customWidth="1"/>
    <col min="6923" max="6923" width="3.125" style="6" customWidth="1"/>
    <col min="6924" max="6924" width="5.625" style="6" customWidth="1"/>
    <col min="6925" max="6925" width="3.125" style="6" customWidth="1"/>
    <col min="6926" max="6926" width="5.625" style="6" customWidth="1"/>
    <col min="6927" max="6927" width="3.125" style="6" customWidth="1"/>
    <col min="6928" max="6928" width="5.625" style="6" customWidth="1"/>
    <col min="6929" max="6929" width="3.125" style="6" customWidth="1"/>
    <col min="6930" max="6930" width="5.625" style="6" customWidth="1"/>
    <col min="6931" max="6931" width="3.125" style="6" customWidth="1"/>
    <col min="6932" max="6932" width="5.625" style="6" customWidth="1"/>
    <col min="6933" max="6933" width="3.75" style="6" customWidth="1"/>
    <col min="6934" max="6934" width="0" style="6" hidden="1" customWidth="1"/>
    <col min="6935" max="7168" width="8.75" style="6"/>
    <col min="7169" max="7169" width="2.625" style="6" customWidth="1"/>
    <col min="7170" max="7170" width="5.5" style="6" customWidth="1"/>
    <col min="7171" max="7171" width="3.875" style="6" customWidth="1"/>
    <col min="7172" max="7172" width="5.625" style="6" customWidth="1"/>
    <col min="7173" max="7173" width="3.75" style="6" customWidth="1"/>
    <col min="7174" max="7174" width="5.625" style="6" customWidth="1"/>
    <col min="7175" max="7175" width="3.125" style="6" customWidth="1"/>
    <col min="7176" max="7176" width="5.625" style="6" customWidth="1"/>
    <col min="7177" max="7177" width="3.125" style="6" customWidth="1"/>
    <col min="7178" max="7178" width="5.625" style="6" customWidth="1"/>
    <col min="7179" max="7179" width="3.125" style="6" customWidth="1"/>
    <col min="7180" max="7180" width="5.625" style="6" customWidth="1"/>
    <col min="7181" max="7181" width="3.125" style="6" customWidth="1"/>
    <col min="7182" max="7182" width="5.625" style="6" customWidth="1"/>
    <col min="7183" max="7183" width="3.125" style="6" customWidth="1"/>
    <col min="7184" max="7184" width="5.625" style="6" customWidth="1"/>
    <col min="7185" max="7185" width="3.125" style="6" customWidth="1"/>
    <col min="7186" max="7186" width="5.625" style="6" customWidth="1"/>
    <col min="7187" max="7187" width="3.125" style="6" customWidth="1"/>
    <col min="7188" max="7188" width="5.625" style="6" customWidth="1"/>
    <col min="7189" max="7189" width="3.75" style="6" customWidth="1"/>
    <col min="7190" max="7190" width="0" style="6" hidden="1" customWidth="1"/>
    <col min="7191" max="7424" width="8.75" style="6"/>
    <col min="7425" max="7425" width="2.625" style="6" customWidth="1"/>
    <col min="7426" max="7426" width="5.5" style="6" customWidth="1"/>
    <col min="7427" max="7427" width="3.875" style="6" customWidth="1"/>
    <col min="7428" max="7428" width="5.625" style="6" customWidth="1"/>
    <col min="7429" max="7429" width="3.75" style="6" customWidth="1"/>
    <col min="7430" max="7430" width="5.625" style="6" customWidth="1"/>
    <col min="7431" max="7431" width="3.125" style="6" customWidth="1"/>
    <col min="7432" max="7432" width="5.625" style="6" customWidth="1"/>
    <col min="7433" max="7433" width="3.125" style="6" customWidth="1"/>
    <col min="7434" max="7434" width="5.625" style="6" customWidth="1"/>
    <col min="7435" max="7435" width="3.125" style="6" customWidth="1"/>
    <col min="7436" max="7436" width="5.625" style="6" customWidth="1"/>
    <col min="7437" max="7437" width="3.125" style="6" customWidth="1"/>
    <col min="7438" max="7438" width="5.625" style="6" customWidth="1"/>
    <col min="7439" max="7439" width="3.125" style="6" customWidth="1"/>
    <col min="7440" max="7440" width="5.625" style="6" customWidth="1"/>
    <col min="7441" max="7441" width="3.125" style="6" customWidth="1"/>
    <col min="7442" max="7442" width="5.625" style="6" customWidth="1"/>
    <col min="7443" max="7443" width="3.125" style="6" customWidth="1"/>
    <col min="7444" max="7444" width="5.625" style="6" customWidth="1"/>
    <col min="7445" max="7445" width="3.75" style="6" customWidth="1"/>
    <col min="7446" max="7446" width="0" style="6" hidden="1" customWidth="1"/>
    <col min="7447" max="7680" width="8.75" style="6"/>
    <col min="7681" max="7681" width="2.625" style="6" customWidth="1"/>
    <col min="7682" max="7682" width="5.5" style="6" customWidth="1"/>
    <col min="7683" max="7683" width="3.875" style="6" customWidth="1"/>
    <col min="7684" max="7684" width="5.625" style="6" customWidth="1"/>
    <col min="7685" max="7685" width="3.75" style="6" customWidth="1"/>
    <col min="7686" max="7686" width="5.625" style="6" customWidth="1"/>
    <col min="7687" max="7687" width="3.125" style="6" customWidth="1"/>
    <col min="7688" max="7688" width="5.625" style="6" customWidth="1"/>
    <col min="7689" max="7689" width="3.125" style="6" customWidth="1"/>
    <col min="7690" max="7690" width="5.625" style="6" customWidth="1"/>
    <col min="7691" max="7691" width="3.125" style="6" customWidth="1"/>
    <col min="7692" max="7692" width="5.625" style="6" customWidth="1"/>
    <col min="7693" max="7693" width="3.125" style="6" customWidth="1"/>
    <col min="7694" max="7694" width="5.625" style="6" customWidth="1"/>
    <col min="7695" max="7695" width="3.125" style="6" customWidth="1"/>
    <col min="7696" max="7696" width="5.625" style="6" customWidth="1"/>
    <col min="7697" max="7697" width="3.125" style="6" customWidth="1"/>
    <col min="7698" max="7698" width="5.625" style="6" customWidth="1"/>
    <col min="7699" max="7699" width="3.125" style="6" customWidth="1"/>
    <col min="7700" max="7700" width="5.625" style="6" customWidth="1"/>
    <col min="7701" max="7701" width="3.75" style="6" customWidth="1"/>
    <col min="7702" max="7702" width="0" style="6" hidden="1" customWidth="1"/>
    <col min="7703" max="7936" width="8.75" style="6"/>
    <col min="7937" max="7937" width="2.625" style="6" customWidth="1"/>
    <col min="7938" max="7938" width="5.5" style="6" customWidth="1"/>
    <col min="7939" max="7939" width="3.875" style="6" customWidth="1"/>
    <col min="7940" max="7940" width="5.625" style="6" customWidth="1"/>
    <col min="7941" max="7941" width="3.75" style="6" customWidth="1"/>
    <col min="7942" max="7942" width="5.625" style="6" customWidth="1"/>
    <col min="7943" max="7943" width="3.125" style="6" customWidth="1"/>
    <col min="7944" max="7944" width="5.625" style="6" customWidth="1"/>
    <col min="7945" max="7945" width="3.125" style="6" customWidth="1"/>
    <col min="7946" max="7946" width="5.625" style="6" customWidth="1"/>
    <col min="7947" max="7947" width="3.125" style="6" customWidth="1"/>
    <col min="7948" max="7948" width="5.625" style="6" customWidth="1"/>
    <col min="7949" max="7949" width="3.125" style="6" customWidth="1"/>
    <col min="7950" max="7950" width="5.625" style="6" customWidth="1"/>
    <col min="7951" max="7951" width="3.125" style="6" customWidth="1"/>
    <col min="7952" max="7952" width="5.625" style="6" customWidth="1"/>
    <col min="7953" max="7953" width="3.125" style="6" customWidth="1"/>
    <col min="7954" max="7954" width="5.625" style="6" customWidth="1"/>
    <col min="7955" max="7955" width="3.125" style="6" customWidth="1"/>
    <col min="7956" max="7956" width="5.625" style="6" customWidth="1"/>
    <col min="7957" max="7957" width="3.75" style="6" customWidth="1"/>
    <col min="7958" max="7958" width="0" style="6" hidden="1" customWidth="1"/>
    <col min="7959" max="8192" width="8.75" style="6"/>
    <col min="8193" max="8193" width="2.625" style="6" customWidth="1"/>
    <col min="8194" max="8194" width="5.5" style="6" customWidth="1"/>
    <col min="8195" max="8195" width="3.875" style="6" customWidth="1"/>
    <col min="8196" max="8196" width="5.625" style="6" customWidth="1"/>
    <col min="8197" max="8197" width="3.75" style="6" customWidth="1"/>
    <col min="8198" max="8198" width="5.625" style="6" customWidth="1"/>
    <col min="8199" max="8199" width="3.125" style="6" customWidth="1"/>
    <col min="8200" max="8200" width="5.625" style="6" customWidth="1"/>
    <col min="8201" max="8201" width="3.125" style="6" customWidth="1"/>
    <col min="8202" max="8202" width="5.625" style="6" customWidth="1"/>
    <col min="8203" max="8203" width="3.125" style="6" customWidth="1"/>
    <col min="8204" max="8204" width="5.625" style="6" customWidth="1"/>
    <col min="8205" max="8205" width="3.125" style="6" customWidth="1"/>
    <col min="8206" max="8206" width="5.625" style="6" customWidth="1"/>
    <col min="8207" max="8207" width="3.125" style="6" customWidth="1"/>
    <col min="8208" max="8208" width="5.625" style="6" customWidth="1"/>
    <col min="8209" max="8209" width="3.125" style="6" customWidth="1"/>
    <col min="8210" max="8210" width="5.625" style="6" customWidth="1"/>
    <col min="8211" max="8211" width="3.125" style="6" customWidth="1"/>
    <col min="8212" max="8212" width="5.625" style="6" customWidth="1"/>
    <col min="8213" max="8213" width="3.75" style="6" customWidth="1"/>
    <col min="8214" max="8214" width="0" style="6" hidden="1" customWidth="1"/>
    <col min="8215" max="8448" width="8.75" style="6"/>
    <col min="8449" max="8449" width="2.625" style="6" customWidth="1"/>
    <col min="8450" max="8450" width="5.5" style="6" customWidth="1"/>
    <col min="8451" max="8451" width="3.875" style="6" customWidth="1"/>
    <col min="8452" max="8452" width="5.625" style="6" customWidth="1"/>
    <col min="8453" max="8453" width="3.75" style="6" customWidth="1"/>
    <col min="8454" max="8454" width="5.625" style="6" customWidth="1"/>
    <col min="8455" max="8455" width="3.125" style="6" customWidth="1"/>
    <col min="8456" max="8456" width="5.625" style="6" customWidth="1"/>
    <col min="8457" max="8457" width="3.125" style="6" customWidth="1"/>
    <col min="8458" max="8458" width="5.625" style="6" customWidth="1"/>
    <col min="8459" max="8459" width="3.125" style="6" customWidth="1"/>
    <col min="8460" max="8460" width="5.625" style="6" customWidth="1"/>
    <col min="8461" max="8461" width="3.125" style="6" customWidth="1"/>
    <col min="8462" max="8462" width="5.625" style="6" customWidth="1"/>
    <col min="8463" max="8463" width="3.125" style="6" customWidth="1"/>
    <col min="8464" max="8464" width="5.625" style="6" customWidth="1"/>
    <col min="8465" max="8465" width="3.125" style="6" customWidth="1"/>
    <col min="8466" max="8466" width="5.625" style="6" customWidth="1"/>
    <col min="8467" max="8467" width="3.125" style="6" customWidth="1"/>
    <col min="8468" max="8468" width="5.625" style="6" customWidth="1"/>
    <col min="8469" max="8469" width="3.75" style="6" customWidth="1"/>
    <col min="8470" max="8470" width="0" style="6" hidden="1" customWidth="1"/>
    <col min="8471" max="8704" width="8.75" style="6"/>
    <col min="8705" max="8705" width="2.625" style="6" customWidth="1"/>
    <col min="8706" max="8706" width="5.5" style="6" customWidth="1"/>
    <col min="8707" max="8707" width="3.875" style="6" customWidth="1"/>
    <col min="8708" max="8708" width="5.625" style="6" customWidth="1"/>
    <col min="8709" max="8709" width="3.75" style="6" customWidth="1"/>
    <col min="8710" max="8710" width="5.625" style="6" customWidth="1"/>
    <col min="8711" max="8711" width="3.125" style="6" customWidth="1"/>
    <col min="8712" max="8712" width="5.625" style="6" customWidth="1"/>
    <col min="8713" max="8713" width="3.125" style="6" customWidth="1"/>
    <col min="8714" max="8714" width="5.625" style="6" customWidth="1"/>
    <col min="8715" max="8715" width="3.125" style="6" customWidth="1"/>
    <col min="8716" max="8716" width="5.625" style="6" customWidth="1"/>
    <col min="8717" max="8717" width="3.125" style="6" customWidth="1"/>
    <col min="8718" max="8718" width="5.625" style="6" customWidth="1"/>
    <col min="8719" max="8719" width="3.125" style="6" customWidth="1"/>
    <col min="8720" max="8720" width="5.625" style="6" customWidth="1"/>
    <col min="8721" max="8721" width="3.125" style="6" customWidth="1"/>
    <col min="8722" max="8722" width="5.625" style="6" customWidth="1"/>
    <col min="8723" max="8723" width="3.125" style="6" customWidth="1"/>
    <col min="8724" max="8724" width="5.625" style="6" customWidth="1"/>
    <col min="8725" max="8725" width="3.75" style="6" customWidth="1"/>
    <col min="8726" max="8726" width="0" style="6" hidden="1" customWidth="1"/>
    <col min="8727" max="8960" width="8.75" style="6"/>
    <col min="8961" max="8961" width="2.625" style="6" customWidth="1"/>
    <col min="8962" max="8962" width="5.5" style="6" customWidth="1"/>
    <col min="8963" max="8963" width="3.875" style="6" customWidth="1"/>
    <col min="8964" max="8964" width="5.625" style="6" customWidth="1"/>
    <col min="8965" max="8965" width="3.75" style="6" customWidth="1"/>
    <col min="8966" max="8966" width="5.625" style="6" customWidth="1"/>
    <col min="8967" max="8967" width="3.125" style="6" customWidth="1"/>
    <col min="8968" max="8968" width="5.625" style="6" customWidth="1"/>
    <col min="8969" max="8969" width="3.125" style="6" customWidth="1"/>
    <col min="8970" max="8970" width="5.625" style="6" customWidth="1"/>
    <col min="8971" max="8971" width="3.125" style="6" customWidth="1"/>
    <col min="8972" max="8972" width="5.625" style="6" customWidth="1"/>
    <col min="8973" max="8973" width="3.125" style="6" customWidth="1"/>
    <col min="8974" max="8974" width="5.625" style="6" customWidth="1"/>
    <col min="8975" max="8975" width="3.125" style="6" customWidth="1"/>
    <col min="8976" max="8976" width="5.625" style="6" customWidth="1"/>
    <col min="8977" max="8977" width="3.125" style="6" customWidth="1"/>
    <col min="8978" max="8978" width="5.625" style="6" customWidth="1"/>
    <col min="8979" max="8979" width="3.125" style="6" customWidth="1"/>
    <col min="8980" max="8980" width="5.625" style="6" customWidth="1"/>
    <col min="8981" max="8981" width="3.75" style="6" customWidth="1"/>
    <col min="8982" max="8982" width="0" style="6" hidden="1" customWidth="1"/>
    <col min="8983" max="9216" width="8.75" style="6"/>
    <col min="9217" max="9217" width="2.625" style="6" customWidth="1"/>
    <col min="9218" max="9218" width="5.5" style="6" customWidth="1"/>
    <col min="9219" max="9219" width="3.875" style="6" customWidth="1"/>
    <col min="9220" max="9220" width="5.625" style="6" customWidth="1"/>
    <col min="9221" max="9221" width="3.75" style="6" customWidth="1"/>
    <col min="9222" max="9222" width="5.625" style="6" customWidth="1"/>
    <col min="9223" max="9223" width="3.125" style="6" customWidth="1"/>
    <col min="9224" max="9224" width="5.625" style="6" customWidth="1"/>
    <col min="9225" max="9225" width="3.125" style="6" customWidth="1"/>
    <col min="9226" max="9226" width="5.625" style="6" customWidth="1"/>
    <col min="9227" max="9227" width="3.125" style="6" customWidth="1"/>
    <col min="9228" max="9228" width="5.625" style="6" customWidth="1"/>
    <col min="9229" max="9229" width="3.125" style="6" customWidth="1"/>
    <col min="9230" max="9230" width="5.625" style="6" customWidth="1"/>
    <col min="9231" max="9231" width="3.125" style="6" customWidth="1"/>
    <col min="9232" max="9232" width="5.625" style="6" customWidth="1"/>
    <col min="9233" max="9233" width="3.125" style="6" customWidth="1"/>
    <col min="9234" max="9234" width="5.625" style="6" customWidth="1"/>
    <col min="9235" max="9235" width="3.125" style="6" customWidth="1"/>
    <col min="9236" max="9236" width="5.625" style="6" customWidth="1"/>
    <col min="9237" max="9237" width="3.75" style="6" customWidth="1"/>
    <col min="9238" max="9238" width="0" style="6" hidden="1" customWidth="1"/>
    <col min="9239" max="9472" width="8.75" style="6"/>
    <col min="9473" max="9473" width="2.625" style="6" customWidth="1"/>
    <col min="9474" max="9474" width="5.5" style="6" customWidth="1"/>
    <col min="9475" max="9475" width="3.875" style="6" customWidth="1"/>
    <col min="9476" max="9476" width="5.625" style="6" customWidth="1"/>
    <col min="9477" max="9477" width="3.75" style="6" customWidth="1"/>
    <col min="9478" max="9478" width="5.625" style="6" customWidth="1"/>
    <col min="9479" max="9479" width="3.125" style="6" customWidth="1"/>
    <col min="9480" max="9480" width="5.625" style="6" customWidth="1"/>
    <col min="9481" max="9481" width="3.125" style="6" customWidth="1"/>
    <col min="9482" max="9482" width="5.625" style="6" customWidth="1"/>
    <col min="9483" max="9483" width="3.125" style="6" customWidth="1"/>
    <col min="9484" max="9484" width="5.625" style="6" customWidth="1"/>
    <col min="9485" max="9485" width="3.125" style="6" customWidth="1"/>
    <col min="9486" max="9486" width="5.625" style="6" customWidth="1"/>
    <col min="9487" max="9487" width="3.125" style="6" customWidth="1"/>
    <col min="9488" max="9488" width="5.625" style="6" customWidth="1"/>
    <col min="9489" max="9489" width="3.125" style="6" customWidth="1"/>
    <col min="9490" max="9490" width="5.625" style="6" customWidth="1"/>
    <col min="9491" max="9491" width="3.125" style="6" customWidth="1"/>
    <col min="9492" max="9492" width="5.625" style="6" customWidth="1"/>
    <col min="9493" max="9493" width="3.75" style="6" customWidth="1"/>
    <col min="9494" max="9494" width="0" style="6" hidden="1" customWidth="1"/>
    <col min="9495" max="9728" width="8.75" style="6"/>
    <col min="9729" max="9729" width="2.625" style="6" customWidth="1"/>
    <col min="9730" max="9730" width="5.5" style="6" customWidth="1"/>
    <col min="9731" max="9731" width="3.875" style="6" customWidth="1"/>
    <col min="9732" max="9732" width="5.625" style="6" customWidth="1"/>
    <col min="9733" max="9733" width="3.75" style="6" customWidth="1"/>
    <col min="9734" max="9734" width="5.625" style="6" customWidth="1"/>
    <col min="9735" max="9735" width="3.125" style="6" customWidth="1"/>
    <col min="9736" max="9736" width="5.625" style="6" customWidth="1"/>
    <col min="9737" max="9737" width="3.125" style="6" customWidth="1"/>
    <col min="9738" max="9738" width="5.625" style="6" customWidth="1"/>
    <col min="9739" max="9739" width="3.125" style="6" customWidth="1"/>
    <col min="9740" max="9740" width="5.625" style="6" customWidth="1"/>
    <col min="9741" max="9741" width="3.125" style="6" customWidth="1"/>
    <col min="9742" max="9742" width="5.625" style="6" customWidth="1"/>
    <col min="9743" max="9743" width="3.125" style="6" customWidth="1"/>
    <col min="9744" max="9744" width="5.625" style="6" customWidth="1"/>
    <col min="9745" max="9745" width="3.125" style="6" customWidth="1"/>
    <col min="9746" max="9746" width="5.625" style="6" customWidth="1"/>
    <col min="9747" max="9747" width="3.125" style="6" customWidth="1"/>
    <col min="9748" max="9748" width="5.625" style="6" customWidth="1"/>
    <col min="9749" max="9749" width="3.75" style="6" customWidth="1"/>
    <col min="9750" max="9750" width="0" style="6" hidden="1" customWidth="1"/>
    <col min="9751" max="9984" width="8.75" style="6"/>
    <col min="9985" max="9985" width="2.625" style="6" customWidth="1"/>
    <col min="9986" max="9986" width="5.5" style="6" customWidth="1"/>
    <col min="9987" max="9987" width="3.875" style="6" customWidth="1"/>
    <col min="9988" max="9988" width="5.625" style="6" customWidth="1"/>
    <col min="9989" max="9989" width="3.75" style="6" customWidth="1"/>
    <col min="9990" max="9990" width="5.625" style="6" customWidth="1"/>
    <col min="9991" max="9991" width="3.125" style="6" customWidth="1"/>
    <col min="9992" max="9992" width="5.625" style="6" customWidth="1"/>
    <col min="9993" max="9993" width="3.125" style="6" customWidth="1"/>
    <col min="9994" max="9994" width="5.625" style="6" customWidth="1"/>
    <col min="9995" max="9995" width="3.125" style="6" customWidth="1"/>
    <col min="9996" max="9996" width="5.625" style="6" customWidth="1"/>
    <col min="9997" max="9997" width="3.125" style="6" customWidth="1"/>
    <col min="9998" max="9998" width="5.625" style="6" customWidth="1"/>
    <col min="9999" max="9999" width="3.125" style="6" customWidth="1"/>
    <col min="10000" max="10000" width="5.625" style="6" customWidth="1"/>
    <col min="10001" max="10001" width="3.125" style="6" customWidth="1"/>
    <col min="10002" max="10002" width="5.625" style="6" customWidth="1"/>
    <col min="10003" max="10003" width="3.125" style="6" customWidth="1"/>
    <col min="10004" max="10004" width="5.625" style="6" customWidth="1"/>
    <col min="10005" max="10005" width="3.75" style="6" customWidth="1"/>
    <col min="10006" max="10006" width="0" style="6" hidden="1" customWidth="1"/>
    <col min="10007" max="10240" width="8.75" style="6"/>
    <col min="10241" max="10241" width="2.625" style="6" customWidth="1"/>
    <col min="10242" max="10242" width="5.5" style="6" customWidth="1"/>
    <col min="10243" max="10243" width="3.875" style="6" customWidth="1"/>
    <col min="10244" max="10244" width="5.625" style="6" customWidth="1"/>
    <col min="10245" max="10245" width="3.75" style="6" customWidth="1"/>
    <col min="10246" max="10246" width="5.625" style="6" customWidth="1"/>
    <col min="10247" max="10247" width="3.125" style="6" customWidth="1"/>
    <col min="10248" max="10248" width="5.625" style="6" customWidth="1"/>
    <col min="10249" max="10249" width="3.125" style="6" customWidth="1"/>
    <col min="10250" max="10250" width="5.625" style="6" customWidth="1"/>
    <col min="10251" max="10251" width="3.125" style="6" customWidth="1"/>
    <col min="10252" max="10252" width="5.625" style="6" customWidth="1"/>
    <col min="10253" max="10253" width="3.125" style="6" customWidth="1"/>
    <col min="10254" max="10254" width="5.625" style="6" customWidth="1"/>
    <col min="10255" max="10255" width="3.125" style="6" customWidth="1"/>
    <col min="10256" max="10256" width="5.625" style="6" customWidth="1"/>
    <col min="10257" max="10257" width="3.125" style="6" customWidth="1"/>
    <col min="10258" max="10258" width="5.625" style="6" customWidth="1"/>
    <col min="10259" max="10259" width="3.125" style="6" customWidth="1"/>
    <col min="10260" max="10260" width="5.625" style="6" customWidth="1"/>
    <col min="10261" max="10261" width="3.75" style="6" customWidth="1"/>
    <col min="10262" max="10262" width="0" style="6" hidden="1" customWidth="1"/>
    <col min="10263" max="10496" width="8.75" style="6"/>
    <col min="10497" max="10497" width="2.625" style="6" customWidth="1"/>
    <col min="10498" max="10498" width="5.5" style="6" customWidth="1"/>
    <col min="10499" max="10499" width="3.875" style="6" customWidth="1"/>
    <col min="10500" max="10500" width="5.625" style="6" customWidth="1"/>
    <col min="10501" max="10501" width="3.75" style="6" customWidth="1"/>
    <col min="10502" max="10502" width="5.625" style="6" customWidth="1"/>
    <col min="10503" max="10503" width="3.125" style="6" customWidth="1"/>
    <col min="10504" max="10504" width="5.625" style="6" customWidth="1"/>
    <col min="10505" max="10505" width="3.125" style="6" customWidth="1"/>
    <col min="10506" max="10506" width="5.625" style="6" customWidth="1"/>
    <col min="10507" max="10507" width="3.125" style="6" customWidth="1"/>
    <col min="10508" max="10508" width="5.625" style="6" customWidth="1"/>
    <col min="10509" max="10509" width="3.125" style="6" customWidth="1"/>
    <col min="10510" max="10510" width="5.625" style="6" customWidth="1"/>
    <col min="10511" max="10511" width="3.125" style="6" customWidth="1"/>
    <col min="10512" max="10512" width="5.625" style="6" customWidth="1"/>
    <col min="10513" max="10513" width="3.125" style="6" customWidth="1"/>
    <col min="10514" max="10514" width="5.625" style="6" customWidth="1"/>
    <col min="10515" max="10515" width="3.125" style="6" customWidth="1"/>
    <col min="10516" max="10516" width="5.625" style="6" customWidth="1"/>
    <col min="10517" max="10517" width="3.75" style="6" customWidth="1"/>
    <col min="10518" max="10518" width="0" style="6" hidden="1" customWidth="1"/>
    <col min="10519" max="10752" width="8.75" style="6"/>
    <col min="10753" max="10753" width="2.625" style="6" customWidth="1"/>
    <col min="10754" max="10754" width="5.5" style="6" customWidth="1"/>
    <col min="10755" max="10755" width="3.875" style="6" customWidth="1"/>
    <col min="10756" max="10756" width="5.625" style="6" customWidth="1"/>
    <col min="10757" max="10757" width="3.75" style="6" customWidth="1"/>
    <col min="10758" max="10758" width="5.625" style="6" customWidth="1"/>
    <col min="10759" max="10759" width="3.125" style="6" customWidth="1"/>
    <col min="10760" max="10760" width="5.625" style="6" customWidth="1"/>
    <col min="10761" max="10761" width="3.125" style="6" customWidth="1"/>
    <col min="10762" max="10762" width="5.625" style="6" customWidth="1"/>
    <col min="10763" max="10763" width="3.125" style="6" customWidth="1"/>
    <col min="10764" max="10764" width="5.625" style="6" customWidth="1"/>
    <col min="10765" max="10765" width="3.125" style="6" customWidth="1"/>
    <col min="10766" max="10766" width="5.625" style="6" customWidth="1"/>
    <col min="10767" max="10767" width="3.125" style="6" customWidth="1"/>
    <col min="10768" max="10768" width="5.625" style="6" customWidth="1"/>
    <col min="10769" max="10769" width="3.125" style="6" customWidth="1"/>
    <col min="10770" max="10770" width="5.625" style="6" customWidth="1"/>
    <col min="10771" max="10771" width="3.125" style="6" customWidth="1"/>
    <col min="10772" max="10772" width="5.625" style="6" customWidth="1"/>
    <col min="10773" max="10773" width="3.75" style="6" customWidth="1"/>
    <col min="10774" max="10774" width="0" style="6" hidden="1" customWidth="1"/>
    <col min="10775" max="11008" width="8.75" style="6"/>
    <col min="11009" max="11009" width="2.625" style="6" customWidth="1"/>
    <col min="11010" max="11010" width="5.5" style="6" customWidth="1"/>
    <col min="11011" max="11011" width="3.875" style="6" customWidth="1"/>
    <col min="11012" max="11012" width="5.625" style="6" customWidth="1"/>
    <col min="11013" max="11013" width="3.75" style="6" customWidth="1"/>
    <col min="11014" max="11014" width="5.625" style="6" customWidth="1"/>
    <col min="11015" max="11015" width="3.125" style="6" customWidth="1"/>
    <col min="11016" max="11016" width="5.625" style="6" customWidth="1"/>
    <col min="11017" max="11017" width="3.125" style="6" customWidth="1"/>
    <col min="11018" max="11018" width="5.625" style="6" customWidth="1"/>
    <col min="11019" max="11019" width="3.125" style="6" customWidth="1"/>
    <col min="11020" max="11020" width="5.625" style="6" customWidth="1"/>
    <col min="11021" max="11021" width="3.125" style="6" customWidth="1"/>
    <col min="11022" max="11022" width="5.625" style="6" customWidth="1"/>
    <col min="11023" max="11023" width="3.125" style="6" customWidth="1"/>
    <col min="11024" max="11024" width="5.625" style="6" customWidth="1"/>
    <col min="11025" max="11025" width="3.125" style="6" customWidth="1"/>
    <col min="11026" max="11026" width="5.625" style="6" customWidth="1"/>
    <col min="11027" max="11027" width="3.125" style="6" customWidth="1"/>
    <col min="11028" max="11028" width="5.625" style="6" customWidth="1"/>
    <col min="11029" max="11029" width="3.75" style="6" customWidth="1"/>
    <col min="11030" max="11030" width="0" style="6" hidden="1" customWidth="1"/>
    <col min="11031" max="11264" width="8.75" style="6"/>
    <col min="11265" max="11265" width="2.625" style="6" customWidth="1"/>
    <col min="11266" max="11266" width="5.5" style="6" customWidth="1"/>
    <col min="11267" max="11267" width="3.875" style="6" customWidth="1"/>
    <col min="11268" max="11268" width="5.625" style="6" customWidth="1"/>
    <col min="11269" max="11269" width="3.75" style="6" customWidth="1"/>
    <col min="11270" max="11270" width="5.625" style="6" customWidth="1"/>
    <col min="11271" max="11271" width="3.125" style="6" customWidth="1"/>
    <col min="11272" max="11272" width="5.625" style="6" customWidth="1"/>
    <col min="11273" max="11273" width="3.125" style="6" customWidth="1"/>
    <col min="11274" max="11274" width="5.625" style="6" customWidth="1"/>
    <col min="11275" max="11275" width="3.125" style="6" customWidth="1"/>
    <col min="11276" max="11276" width="5.625" style="6" customWidth="1"/>
    <col min="11277" max="11277" width="3.125" style="6" customWidth="1"/>
    <col min="11278" max="11278" width="5.625" style="6" customWidth="1"/>
    <col min="11279" max="11279" width="3.125" style="6" customWidth="1"/>
    <col min="11280" max="11280" width="5.625" style="6" customWidth="1"/>
    <col min="11281" max="11281" width="3.125" style="6" customWidth="1"/>
    <col min="11282" max="11282" width="5.625" style="6" customWidth="1"/>
    <col min="11283" max="11283" width="3.125" style="6" customWidth="1"/>
    <col min="11284" max="11284" width="5.625" style="6" customWidth="1"/>
    <col min="11285" max="11285" width="3.75" style="6" customWidth="1"/>
    <col min="11286" max="11286" width="0" style="6" hidden="1" customWidth="1"/>
    <col min="11287" max="11520" width="8.75" style="6"/>
    <col min="11521" max="11521" width="2.625" style="6" customWidth="1"/>
    <col min="11522" max="11522" width="5.5" style="6" customWidth="1"/>
    <col min="11523" max="11523" width="3.875" style="6" customWidth="1"/>
    <col min="11524" max="11524" width="5.625" style="6" customWidth="1"/>
    <col min="11525" max="11525" width="3.75" style="6" customWidth="1"/>
    <col min="11526" max="11526" width="5.625" style="6" customWidth="1"/>
    <col min="11527" max="11527" width="3.125" style="6" customWidth="1"/>
    <col min="11528" max="11528" width="5.625" style="6" customWidth="1"/>
    <col min="11529" max="11529" width="3.125" style="6" customWidth="1"/>
    <col min="11530" max="11530" width="5.625" style="6" customWidth="1"/>
    <col min="11531" max="11531" width="3.125" style="6" customWidth="1"/>
    <col min="11532" max="11532" width="5.625" style="6" customWidth="1"/>
    <col min="11533" max="11533" width="3.125" style="6" customWidth="1"/>
    <col min="11534" max="11534" width="5.625" style="6" customWidth="1"/>
    <col min="11535" max="11535" width="3.125" style="6" customWidth="1"/>
    <col min="11536" max="11536" width="5.625" style="6" customWidth="1"/>
    <col min="11537" max="11537" width="3.125" style="6" customWidth="1"/>
    <col min="11538" max="11538" width="5.625" style="6" customWidth="1"/>
    <col min="11539" max="11539" width="3.125" style="6" customWidth="1"/>
    <col min="11540" max="11540" width="5.625" style="6" customWidth="1"/>
    <col min="11541" max="11541" width="3.75" style="6" customWidth="1"/>
    <col min="11542" max="11542" width="0" style="6" hidden="1" customWidth="1"/>
    <col min="11543" max="11776" width="8.75" style="6"/>
    <col min="11777" max="11777" width="2.625" style="6" customWidth="1"/>
    <col min="11778" max="11778" width="5.5" style="6" customWidth="1"/>
    <col min="11779" max="11779" width="3.875" style="6" customWidth="1"/>
    <col min="11780" max="11780" width="5.625" style="6" customWidth="1"/>
    <col min="11781" max="11781" width="3.75" style="6" customWidth="1"/>
    <col min="11782" max="11782" width="5.625" style="6" customWidth="1"/>
    <col min="11783" max="11783" width="3.125" style="6" customWidth="1"/>
    <col min="11784" max="11784" width="5.625" style="6" customWidth="1"/>
    <col min="11785" max="11785" width="3.125" style="6" customWidth="1"/>
    <col min="11786" max="11786" width="5.625" style="6" customWidth="1"/>
    <col min="11787" max="11787" width="3.125" style="6" customWidth="1"/>
    <col min="11788" max="11788" width="5.625" style="6" customWidth="1"/>
    <col min="11789" max="11789" width="3.125" style="6" customWidth="1"/>
    <col min="11790" max="11790" width="5.625" style="6" customWidth="1"/>
    <col min="11791" max="11791" width="3.125" style="6" customWidth="1"/>
    <col min="11792" max="11792" width="5.625" style="6" customWidth="1"/>
    <col min="11793" max="11793" width="3.125" style="6" customWidth="1"/>
    <col min="11794" max="11794" width="5.625" style="6" customWidth="1"/>
    <col min="11795" max="11795" width="3.125" style="6" customWidth="1"/>
    <col min="11796" max="11796" width="5.625" style="6" customWidth="1"/>
    <col min="11797" max="11797" width="3.75" style="6" customWidth="1"/>
    <col min="11798" max="11798" width="0" style="6" hidden="1" customWidth="1"/>
    <col min="11799" max="12032" width="8.75" style="6"/>
    <col min="12033" max="12033" width="2.625" style="6" customWidth="1"/>
    <col min="12034" max="12034" width="5.5" style="6" customWidth="1"/>
    <col min="12035" max="12035" width="3.875" style="6" customWidth="1"/>
    <col min="12036" max="12036" width="5.625" style="6" customWidth="1"/>
    <col min="12037" max="12037" width="3.75" style="6" customWidth="1"/>
    <col min="12038" max="12038" width="5.625" style="6" customWidth="1"/>
    <col min="12039" max="12039" width="3.125" style="6" customWidth="1"/>
    <col min="12040" max="12040" width="5.625" style="6" customWidth="1"/>
    <col min="12041" max="12041" width="3.125" style="6" customWidth="1"/>
    <col min="12042" max="12042" width="5.625" style="6" customWidth="1"/>
    <col min="12043" max="12043" width="3.125" style="6" customWidth="1"/>
    <col min="12044" max="12044" width="5.625" style="6" customWidth="1"/>
    <col min="12045" max="12045" width="3.125" style="6" customWidth="1"/>
    <col min="12046" max="12046" width="5.625" style="6" customWidth="1"/>
    <col min="12047" max="12047" width="3.125" style="6" customWidth="1"/>
    <col min="12048" max="12048" width="5.625" style="6" customWidth="1"/>
    <col min="12049" max="12049" width="3.125" style="6" customWidth="1"/>
    <col min="12050" max="12050" width="5.625" style="6" customWidth="1"/>
    <col min="12051" max="12051" width="3.125" style="6" customWidth="1"/>
    <col min="12052" max="12052" width="5.625" style="6" customWidth="1"/>
    <col min="12053" max="12053" width="3.75" style="6" customWidth="1"/>
    <col min="12054" max="12054" width="0" style="6" hidden="1" customWidth="1"/>
    <col min="12055" max="12288" width="8.75" style="6"/>
    <col min="12289" max="12289" width="2.625" style="6" customWidth="1"/>
    <col min="12290" max="12290" width="5.5" style="6" customWidth="1"/>
    <col min="12291" max="12291" width="3.875" style="6" customWidth="1"/>
    <col min="12292" max="12292" width="5.625" style="6" customWidth="1"/>
    <col min="12293" max="12293" width="3.75" style="6" customWidth="1"/>
    <col min="12294" max="12294" width="5.625" style="6" customWidth="1"/>
    <col min="12295" max="12295" width="3.125" style="6" customWidth="1"/>
    <col min="12296" max="12296" width="5.625" style="6" customWidth="1"/>
    <col min="12297" max="12297" width="3.125" style="6" customWidth="1"/>
    <col min="12298" max="12298" width="5.625" style="6" customWidth="1"/>
    <col min="12299" max="12299" width="3.125" style="6" customWidth="1"/>
    <col min="12300" max="12300" width="5.625" style="6" customWidth="1"/>
    <col min="12301" max="12301" width="3.125" style="6" customWidth="1"/>
    <col min="12302" max="12302" width="5.625" style="6" customWidth="1"/>
    <col min="12303" max="12303" width="3.125" style="6" customWidth="1"/>
    <col min="12304" max="12304" width="5.625" style="6" customWidth="1"/>
    <col min="12305" max="12305" width="3.125" style="6" customWidth="1"/>
    <col min="12306" max="12306" width="5.625" style="6" customWidth="1"/>
    <col min="12307" max="12307" width="3.125" style="6" customWidth="1"/>
    <col min="12308" max="12308" width="5.625" style="6" customWidth="1"/>
    <col min="12309" max="12309" width="3.75" style="6" customWidth="1"/>
    <col min="12310" max="12310" width="0" style="6" hidden="1" customWidth="1"/>
    <col min="12311" max="12544" width="8.75" style="6"/>
    <col min="12545" max="12545" width="2.625" style="6" customWidth="1"/>
    <col min="12546" max="12546" width="5.5" style="6" customWidth="1"/>
    <col min="12547" max="12547" width="3.875" style="6" customWidth="1"/>
    <col min="12548" max="12548" width="5.625" style="6" customWidth="1"/>
    <col min="12549" max="12549" width="3.75" style="6" customWidth="1"/>
    <col min="12550" max="12550" width="5.625" style="6" customWidth="1"/>
    <col min="12551" max="12551" width="3.125" style="6" customWidth="1"/>
    <col min="12552" max="12552" width="5.625" style="6" customWidth="1"/>
    <col min="12553" max="12553" width="3.125" style="6" customWidth="1"/>
    <col min="12554" max="12554" width="5.625" style="6" customWidth="1"/>
    <col min="12555" max="12555" width="3.125" style="6" customWidth="1"/>
    <col min="12556" max="12556" width="5.625" style="6" customWidth="1"/>
    <col min="12557" max="12557" width="3.125" style="6" customWidth="1"/>
    <col min="12558" max="12558" width="5.625" style="6" customWidth="1"/>
    <col min="12559" max="12559" width="3.125" style="6" customWidth="1"/>
    <col min="12560" max="12560" width="5.625" style="6" customWidth="1"/>
    <col min="12561" max="12561" width="3.125" style="6" customWidth="1"/>
    <col min="12562" max="12562" width="5.625" style="6" customWidth="1"/>
    <col min="12563" max="12563" width="3.125" style="6" customWidth="1"/>
    <col min="12564" max="12564" width="5.625" style="6" customWidth="1"/>
    <col min="12565" max="12565" width="3.75" style="6" customWidth="1"/>
    <col min="12566" max="12566" width="0" style="6" hidden="1" customWidth="1"/>
    <col min="12567" max="12800" width="8.75" style="6"/>
    <col min="12801" max="12801" width="2.625" style="6" customWidth="1"/>
    <col min="12802" max="12802" width="5.5" style="6" customWidth="1"/>
    <col min="12803" max="12803" width="3.875" style="6" customWidth="1"/>
    <col min="12804" max="12804" width="5.625" style="6" customWidth="1"/>
    <col min="12805" max="12805" width="3.75" style="6" customWidth="1"/>
    <col min="12806" max="12806" width="5.625" style="6" customWidth="1"/>
    <col min="12807" max="12807" width="3.125" style="6" customWidth="1"/>
    <col min="12808" max="12808" width="5.625" style="6" customWidth="1"/>
    <col min="12809" max="12809" width="3.125" style="6" customWidth="1"/>
    <col min="12810" max="12810" width="5.625" style="6" customWidth="1"/>
    <col min="12811" max="12811" width="3.125" style="6" customWidth="1"/>
    <col min="12812" max="12812" width="5.625" style="6" customWidth="1"/>
    <col min="12813" max="12813" width="3.125" style="6" customWidth="1"/>
    <col min="12814" max="12814" width="5.625" style="6" customWidth="1"/>
    <col min="12815" max="12815" width="3.125" style="6" customWidth="1"/>
    <col min="12816" max="12816" width="5.625" style="6" customWidth="1"/>
    <col min="12817" max="12817" width="3.125" style="6" customWidth="1"/>
    <col min="12818" max="12818" width="5.625" style="6" customWidth="1"/>
    <col min="12819" max="12819" width="3.125" style="6" customWidth="1"/>
    <col min="12820" max="12820" width="5.625" style="6" customWidth="1"/>
    <col min="12821" max="12821" width="3.75" style="6" customWidth="1"/>
    <col min="12822" max="12822" width="0" style="6" hidden="1" customWidth="1"/>
    <col min="12823" max="13056" width="8.75" style="6"/>
    <col min="13057" max="13057" width="2.625" style="6" customWidth="1"/>
    <col min="13058" max="13058" width="5.5" style="6" customWidth="1"/>
    <col min="13059" max="13059" width="3.875" style="6" customWidth="1"/>
    <col min="13060" max="13060" width="5.625" style="6" customWidth="1"/>
    <col min="13061" max="13061" width="3.75" style="6" customWidth="1"/>
    <col min="13062" max="13062" width="5.625" style="6" customWidth="1"/>
    <col min="13063" max="13063" width="3.125" style="6" customWidth="1"/>
    <col min="13064" max="13064" width="5.625" style="6" customWidth="1"/>
    <col min="13065" max="13065" width="3.125" style="6" customWidth="1"/>
    <col min="13066" max="13066" width="5.625" style="6" customWidth="1"/>
    <col min="13067" max="13067" width="3.125" style="6" customWidth="1"/>
    <col min="13068" max="13068" width="5.625" style="6" customWidth="1"/>
    <col min="13069" max="13069" width="3.125" style="6" customWidth="1"/>
    <col min="13070" max="13070" width="5.625" style="6" customWidth="1"/>
    <col min="13071" max="13071" width="3.125" style="6" customWidth="1"/>
    <col min="13072" max="13072" width="5.625" style="6" customWidth="1"/>
    <col min="13073" max="13073" width="3.125" style="6" customWidth="1"/>
    <col min="13074" max="13074" width="5.625" style="6" customWidth="1"/>
    <col min="13075" max="13075" width="3.125" style="6" customWidth="1"/>
    <col min="13076" max="13076" width="5.625" style="6" customWidth="1"/>
    <col min="13077" max="13077" width="3.75" style="6" customWidth="1"/>
    <col min="13078" max="13078" width="0" style="6" hidden="1" customWidth="1"/>
    <col min="13079" max="13312" width="8.75" style="6"/>
    <col min="13313" max="13313" width="2.625" style="6" customWidth="1"/>
    <col min="13314" max="13314" width="5.5" style="6" customWidth="1"/>
    <col min="13315" max="13315" width="3.875" style="6" customWidth="1"/>
    <col min="13316" max="13316" width="5.625" style="6" customWidth="1"/>
    <col min="13317" max="13317" width="3.75" style="6" customWidth="1"/>
    <col min="13318" max="13318" width="5.625" style="6" customWidth="1"/>
    <col min="13319" max="13319" width="3.125" style="6" customWidth="1"/>
    <col min="13320" max="13320" width="5.625" style="6" customWidth="1"/>
    <col min="13321" max="13321" width="3.125" style="6" customWidth="1"/>
    <col min="13322" max="13322" width="5.625" style="6" customWidth="1"/>
    <col min="13323" max="13323" width="3.125" style="6" customWidth="1"/>
    <col min="13324" max="13324" width="5.625" style="6" customWidth="1"/>
    <col min="13325" max="13325" width="3.125" style="6" customWidth="1"/>
    <col min="13326" max="13326" width="5.625" style="6" customWidth="1"/>
    <col min="13327" max="13327" width="3.125" style="6" customWidth="1"/>
    <col min="13328" max="13328" width="5.625" style="6" customWidth="1"/>
    <col min="13329" max="13329" width="3.125" style="6" customWidth="1"/>
    <col min="13330" max="13330" width="5.625" style="6" customWidth="1"/>
    <col min="13331" max="13331" width="3.125" style="6" customWidth="1"/>
    <col min="13332" max="13332" width="5.625" style="6" customWidth="1"/>
    <col min="13333" max="13333" width="3.75" style="6" customWidth="1"/>
    <col min="13334" max="13334" width="0" style="6" hidden="1" customWidth="1"/>
    <col min="13335" max="13568" width="8.75" style="6"/>
    <col min="13569" max="13569" width="2.625" style="6" customWidth="1"/>
    <col min="13570" max="13570" width="5.5" style="6" customWidth="1"/>
    <col min="13571" max="13571" width="3.875" style="6" customWidth="1"/>
    <col min="13572" max="13572" width="5.625" style="6" customWidth="1"/>
    <col min="13573" max="13573" width="3.75" style="6" customWidth="1"/>
    <col min="13574" max="13574" width="5.625" style="6" customWidth="1"/>
    <col min="13575" max="13575" width="3.125" style="6" customWidth="1"/>
    <col min="13576" max="13576" width="5.625" style="6" customWidth="1"/>
    <col min="13577" max="13577" width="3.125" style="6" customWidth="1"/>
    <col min="13578" max="13578" width="5.625" style="6" customWidth="1"/>
    <col min="13579" max="13579" width="3.125" style="6" customWidth="1"/>
    <col min="13580" max="13580" width="5.625" style="6" customWidth="1"/>
    <col min="13581" max="13581" width="3.125" style="6" customWidth="1"/>
    <col min="13582" max="13582" width="5.625" style="6" customWidth="1"/>
    <col min="13583" max="13583" width="3.125" style="6" customWidth="1"/>
    <col min="13584" max="13584" width="5.625" style="6" customWidth="1"/>
    <col min="13585" max="13585" width="3.125" style="6" customWidth="1"/>
    <col min="13586" max="13586" width="5.625" style="6" customWidth="1"/>
    <col min="13587" max="13587" width="3.125" style="6" customWidth="1"/>
    <col min="13588" max="13588" width="5.625" style="6" customWidth="1"/>
    <col min="13589" max="13589" width="3.75" style="6" customWidth="1"/>
    <col min="13590" max="13590" width="0" style="6" hidden="1" customWidth="1"/>
    <col min="13591" max="13824" width="8.75" style="6"/>
    <col min="13825" max="13825" width="2.625" style="6" customWidth="1"/>
    <col min="13826" max="13826" width="5.5" style="6" customWidth="1"/>
    <col min="13827" max="13827" width="3.875" style="6" customWidth="1"/>
    <col min="13828" max="13828" width="5.625" style="6" customWidth="1"/>
    <col min="13829" max="13829" width="3.75" style="6" customWidth="1"/>
    <col min="13830" max="13830" width="5.625" style="6" customWidth="1"/>
    <col min="13831" max="13831" width="3.125" style="6" customWidth="1"/>
    <col min="13832" max="13832" width="5.625" style="6" customWidth="1"/>
    <col min="13833" max="13833" width="3.125" style="6" customWidth="1"/>
    <col min="13834" max="13834" width="5.625" style="6" customWidth="1"/>
    <col min="13835" max="13835" width="3.125" style="6" customWidth="1"/>
    <col min="13836" max="13836" width="5.625" style="6" customWidth="1"/>
    <col min="13837" max="13837" width="3.125" style="6" customWidth="1"/>
    <col min="13838" max="13838" width="5.625" style="6" customWidth="1"/>
    <col min="13839" max="13839" width="3.125" style="6" customWidth="1"/>
    <col min="13840" max="13840" width="5.625" style="6" customWidth="1"/>
    <col min="13841" max="13841" width="3.125" style="6" customWidth="1"/>
    <col min="13842" max="13842" width="5.625" style="6" customWidth="1"/>
    <col min="13843" max="13843" width="3.125" style="6" customWidth="1"/>
    <col min="13844" max="13844" width="5.625" style="6" customWidth="1"/>
    <col min="13845" max="13845" width="3.75" style="6" customWidth="1"/>
    <col min="13846" max="13846" width="0" style="6" hidden="1" customWidth="1"/>
    <col min="13847" max="14080" width="8.75" style="6"/>
    <col min="14081" max="14081" width="2.625" style="6" customWidth="1"/>
    <col min="14082" max="14082" width="5.5" style="6" customWidth="1"/>
    <col min="14083" max="14083" width="3.875" style="6" customWidth="1"/>
    <col min="14084" max="14084" width="5.625" style="6" customWidth="1"/>
    <col min="14085" max="14085" width="3.75" style="6" customWidth="1"/>
    <col min="14086" max="14086" width="5.625" style="6" customWidth="1"/>
    <col min="14087" max="14087" width="3.125" style="6" customWidth="1"/>
    <col min="14088" max="14088" width="5.625" style="6" customWidth="1"/>
    <col min="14089" max="14089" width="3.125" style="6" customWidth="1"/>
    <col min="14090" max="14090" width="5.625" style="6" customWidth="1"/>
    <col min="14091" max="14091" width="3.125" style="6" customWidth="1"/>
    <col min="14092" max="14092" width="5.625" style="6" customWidth="1"/>
    <col min="14093" max="14093" width="3.125" style="6" customWidth="1"/>
    <col min="14094" max="14094" width="5.625" style="6" customWidth="1"/>
    <col min="14095" max="14095" width="3.125" style="6" customWidth="1"/>
    <col min="14096" max="14096" width="5.625" style="6" customWidth="1"/>
    <col min="14097" max="14097" width="3.125" style="6" customWidth="1"/>
    <col min="14098" max="14098" width="5.625" style="6" customWidth="1"/>
    <col min="14099" max="14099" width="3.125" style="6" customWidth="1"/>
    <col min="14100" max="14100" width="5.625" style="6" customWidth="1"/>
    <col min="14101" max="14101" width="3.75" style="6" customWidth="1"/>
    <col min="14102" max="14102" width="0" style="6" hidden="1" customWidth="1"/>
    <col min="14103" max="14336" width="8.75" style="6"/>
    <col min="14337" max="14337" width="2.625" style="6" customWidth="1"/>
    <col min="14338" max="14338" width="5.5" style="6" customWidth="1"/>
    <col min="14339" max="14339" width="3.875" style="6" customWidth="1"/>
    <col min="14340" max="14340" width="5.625" style="6" customWidth="1"/>
    <col min="14341" max="14341" width="3.75" style="6" customWidth="1"/>
    <col min="14342" max="14342" width="5.625" style="6" customWidth="1"/>
    <col min="14343" max="14343" width="3.125" style="6" customWidth="1"/>
    <col min="14344" max="14344" width="5.625" style="6" customWidth="1"/>
    <col min="14345" max="14345" width="3.125" style="6" customWidth="1"/>
    <col min="14346" max="14346" width="5.625" style="6" customWidth="1"/>
    <col min="14347" max="14347" width="3.125" style="6" customWidth="1"/>
    <col min="14348" max="14348" width="5.625" style="6" customWidth="1"/>
    <col min="14349" max="14349" width="3.125" style="6" customWidth="1"/>
    <col min="14350" max="14350" width="5.625" style="6" customWidth="1"/>
    <col min="14351" max="14351" width="3.125" style="6" customWidth="1"/>
    <col min="14352" max="14352" width="5.625" style="6" customWidth="1"/>
    <col min="14353" max="14353" width="3.125" style="6" customWidth="1"/>
    <col min="14354" max="14354" width="5.625" style="6" customWidth="1"/>
    <col min="14355" max="14355" width="3.125" style="6" customWidth="1"/>
    <col min="14356" max="14356" width="5.625" style="6" customWidth="1"/>
    <col min="14357" max="14357" width="3.75" style="6" customWidth="1"/>
    <col min="14358" max="14358" width="0" style="6" hidden="1" customWidth="1"/>
    <col min="14359" max="14592" width="8.75" style="6"/>
    <col min="14593" max="14593" width="2.625" style="6" customWidth="1"/>
    <col min="14594" max="14594" width="5.5" style="6" customWidth="1"/>
    <col min="14595" max="14595" width="3.875" style="6" customWidth="1"/>
    <col min="14596" max="14596" width="5.625" style="6" customWidth="1"/>
    <col min="14597" max="14597" width="3.75" style="6" customWidth="1"/>
    <col min="14598" max="14598" width="5.625" style="6" customWidth="1"/>
    <col min="14599" max="14599" width="3.125" style="6" customWidth="1"/>
    <col min="14600" max="14600" width="5.625" style="6" customWidth="1"/>
    <col min="14601" max="14601" width="3.125" style="6" customWidth="1"/>
    <col min="14602" max="14602" width="5.625" style="6" customWidth="1"/>
    <col min="14603" max="14603" width="3.125" style="6" customWidth="1"/>
    <col min="14604" max="14604" width="5.625" style="6" customWidth="1"/>
    <col min="14605" max="14605" width="3.125" style="6" customWidth="1"/>
    <col min="14606" max="14606" width="5.625" style="6" customWidth="1"/>
    <col min="14607" max="14607" width="3.125" style="6" customWidth="1"/>
    <col min="14608" max="14608" width="5.625" style="6" customWidth="1"/>
    <col min="14609" max="14609" width="3.125" style="6" customWidth="1"/>
    <col min="14610" max="14610" width="5.625" style="6" customWidth="1"/>
    <col min="14611" max="14611" width="3.125" style="6" customWidth="1"/>
    <col min="14612" max="14612" width="5.625" style="6" customWidth="1"/>
    <col min="14613" max="14613" width="3.75" style="6" customWidth="1"/>
    <col min="14614" max="14614" width="0" style="6" hidden="1" customWidth="1"/>
    <col min="14615" max="14848" width="8.75" style="6"/>
    <col min="14849" max="14849" width="2.625" style="6" customWidth="1"/>
    <col min="14850" max="14850" width="5.5" style="6" customWidth="1"/>
    <col min="14851" max="14851" width="3.875" style="6" customWidth="1"/>
    <col min="14852" max="14852" width="5.625" style="6" customWidth="1"/>
    <col min="14853" max="14853" width="3.75" style="6" customWidth="1"/>
    <col min="14854" max="14854" width="5.625" style="6" customWidth="1"/>
    <col min="14855" max="14855" width="3.125" style="6" customWidth="1"/>
    <col min="14856" max="14856" width="5.625" style="6" customWidth="1"/>
    <col min="14857" max="14857" width="3.125" style="6" customWidth="1"/>
    <col min="14858" max="14858" width="5.625" style="6" customWidth="1"/>
    <col min="14859" max="14859" width="3.125" style="6" customWidth="1"/>
    <col min="14860" max="14860" width="5.625" style="6" customWidth="1"/>
    <col min="14861" max="14861" width="3.125" style="6" customWidth="1"/>
    <col min="14862" max="14862" width="5.625" style="6" customWidth="1"/>
    <col min="14863" max="14863" width="3.125" style="6" customWidth="1"/>
    <col min="14864" max="14864" width="5.625" style="6" customWidth="1"/>
    <col min="14865" max="14865" width="3.125" style="6" customWidth="1"/>
    <col min="14866" max="14866" width="5.625" style="6" customWidth="1"/>
    <col min="14867" max="14867" width="3.125" style="6" customWidth="1"/>
    <col min="14868" max="14868" width="5.625" style="6" customWidth="1"/>
    <col min="14869" max="14869" width="3.75" style="6" customWidth="1"/>
    <col min="14870" max="14870" width="0" style="6" hidden="1" customWidth="1"/>
    <col min="14871" max="15104" width="8.75" style="6"/>
    <col min="15105" max="15105" width="2.625" style="6" customWidth="1"/>
    <col min="15106" max="15106" width="5.5" style="6" customWidth="1"/>
    <col min="15107" max="15107" width="3.875" style="6" customWidth="1"/>
    <col min="15108" max="15108" width="5.625" style="6" customWidth="1"/>
    <col min="15109" max="15109" width="3.75" style="6" customWidth="1"/>
    <col min="15110" max="15110" width="5.625" style="6" customWidth="1"/>
    <col min="15111" max="15111" width="3.125" style="6" customWidth="1"/>
    <col min="15112" max="15112" width="5.625" style="6" customWidth="1"/>
    <col min="15113" max="15113" width="3.125" style="6" customWidth="1"/>
    <col min="15114" max="15114" width="5.625" style="6" customWidth="1"/>
    <col min="15115" max="15115" width="3.125" style="6" customWidth="1"/>
    <col min="15116" max="15116" width="5.625" style="6" customWidth="1"/>
    <col min="15117" max="15117" width="3.125" style="6" customWidth="1"/>
    <col min="15118" max="15118" width="5.625" style="6" customWidth="1"/>
    <col min="15119" max="15119" width="3.125" style="6" customWidth="1"/>
    <col min="15120" max="15120" width="5.625" style="6" customWidth="1"/>
    <col min="15121" max="15121" width="3.125" style="6" customWidth="1"/>
    <col min="15122" max="15122" width="5.625" style="6" customWidth="1"/>
    <col min="15123" max="15123" width="3.125" style="6" customWidth="1"/>
    <col min="15124" max="15124" width="5.625" style="6" customWidth="1"/>
    <col min="15125" max="15125" width="3.75" style="6" customWidth="1"/>
    <col min="15126" max="15126" width="0" style="6" hidden="1" customWidth="1"/>
    <col min="15127" max="15360" width="8.75" style="6"/>
    <col min="15361" max="15361" width="2.625" style="6" customWidth="1"/>
    <col min="15362" max="15362" width="5.5" style="6" customWidth="1"/>
    <col min="15363" max="15363" width="3.875" style="6" customWidth="1"/>
    <col min="15364" max="15364" width="5.625" style="6" customWidth="1"/>
    <col min="15365" max="15365" width="3.75" style="6" customWidth="1"/>
    <col min="15366" max="15366" width="5.625" style="6" customWidth="1"/>
    <col min="15367" max="15367" width="3.125" style="6" customWidth="1"/>
    <col min="15368" max="15368" width="5.625" style="6" customWidth="1"/>
    <col min="15369" max="15369" width="3.125" style="6" customWidth="1"/>
    <col min="15370" max="15370" width="5.625" style="6" customWidth="1"/>
    <col min="15371" max="15371" width="3.125" style="6" customWidth="1"/>
    <col min="15372" max="15372" width="5.625" style="6" customWidth="1"/>
    <col min="15373" max="15373" width="3.125" style="6" customWidth="1"/>
    <col min="15374" max="15374" width="5.625" style="6" customWidth="1"/>
    <col min="15375" max="15375" width="3.125" style="6" customWidth="1"/>
    <col min="15376" max="15376" width="5.625" style="6" customWidth="1"/>
    <col min="15377" max="15377" width="3.125" style="6" customWidth="1"/>
    <col min="15378" max="15378" width="5.625" style="6" customWidth="1"/>
    <col min="15379" max="15379" width="3.125" style="6" customWidth="1"/>
    <col min="15380" max="15380" width="5.625" style="6" customWidth="1"/>
    <col min="15381" max="15381" width="3.75" style="6" customWidth="1"/>
    <col min="15382" max="15382" width="0" style="6" hidden="1" customWidth="1"/>
    <col min="15383" max="15616" width="8.75" style="6"/>
    <col min="15617" max="15617" width="2.625" style="6" customWidth="1"/>
    <col min="15618" max="15618" width="5.5" style="6" customWidth="1"/>
    <col min="15619" max="15619" width="3.875" style="6" customWidth="1"/>
    <col min="15620" max="15620" width="5.625" style="6" customWidth="1"/>
    <col min="15621" max="15621" width="3.75" style="6" customWidth="1"/>
    <col min="15622" max="15622" width="5.625" style="6" customWidth="1"/>
    <col min="15623" max="15623" width="3.125" style="6" customWidth="1"/>
    <col min="15624" max="15624" width="5.625" style="6" customWidth="1"/>
    <col min="15625" max="15625" width="3.125" style="6" customWidth="1"/>
    <col min="15626" max="15626" width="5.625" style="6" customWidth="1"/>
    <col min="15627" max="15627" width="3.125" style="6" customWidth="1"/>
    <col min="15628" max="15628" width="5.625" style="6" customWidth="1"/>
    <col min="15629" max="15629" width="3.125" style="6" customWidth="1"/>
    <col min="15630" max="15630" width="5.625" style="6" customWidth="1"/>
    <col min="15631" max="15631" width="3.125" style="6" customWidth="1"/>
    <col min="15632" max="15632" width="5.625" style="6" customWidth="1"/>
    <col min="15633" max="15633" width="3.125" style="6" customWidth="1"/>
    <col min="15634" max="15634" width="5.625" style="6" customWidth="1"/>
    <col min="15635" max="15635" width="3.125" style="6" customWidth="1"/>
    <col min="15636" max="15636" width="5.625" style="6" customWidth="1"/>
    <col min="15637" max="15637" width="3.75" style="6" customWidth="1"/>
    <col min="15638" max="15638" width="0" style="6" hidden="1" customWidth="1"/>
    <col min="15639" max="15872" width="8.75" style="6"/>
    <col min="15873" max="15873" width="2.625" style="6" customWidth="1"/>
    <col min="15874" max="15874" width="5.5" style="6" customWidth="1"/>
    <col min="15875" max="15875" width="3.875" style="6" customWidth="1"/>
    <col min="15876" max="15876" width="5.625" style="6" customWidth="1"/>
    <col min="15877" max="15877" width="3.75" style="6" customWidth="1"/>
    <col min="15878" max="15878" width="5.625" style="6" customWidth="1"/>
    <col min="15879" max="15879" width="3.125" style="6" customWidth="1"/>
    <col min="15880" max="15880" width="5.625" style="6" customWidth="1"/>
    <col min="15881" max="15881" width="3.125" style="6" customWidth="1"/>
    <col min="15882" max="15882" width="5.625" style="6" customWidth="1"/>
    <col min="15883" max="15883" width="3.125" style="6" customWidth="1"/>
    <col min="15884" max="15884" width="5.625" style="6" customWidth="1"/>
    <col min="15885" max="15885" width="3.125" style="6" customWidth="1"/>
    <col min="15886" max="15886" width="5.625" style="6" customWidth="1"/>
    <col min="15887" max="15887" width="3.125" style="6" customWidth="1"/>
    <col min="15888" max="15888" width="5.625" style="6" customWidth="1"/>
    <col min="15889" max="15889" width="3.125" style="6" customWidth="1"/>
    <col min="15890" max="15890" width="5.625" style="6" customWidth="1"/>
    <col min="15891" max="15891" width="3.125" style="6" customWidth="1"/>
    <col min="15892" max="15892" width="5.625" style="6" customWidth="1"/>
    <col min="15893" max="15893" width="3.75" style="6" customWidth="1"/>
    <col min="15894" max="15894" width="0" style="6" hidden="1" customWidth="1"/>
    <col min="15895" max="16128" width="8.75" style="6"/>
    <col min="16129" max="16129" width="2.625" style="6" customWidth="1"/>
    <col min="16130" max="16130" width="5.5" style="6" customWidth="1"/>
    <col min="16131" max="16131" width="3.875" style="6" customWidth="1"/>
    <col min="16132" max="16132" width="5.625" style="6" customWidth="1"/>
    <col min="16133" max="16133" width="3.75" style="6" customWidth="1"/>
    <col min="16134" max="16134" width="5.625" style="6" customWidth="1"/>
    <col min="16135" max="16135" width="3.125" style="6" customWidth="1"/>
    <col min="16136" max="16136" width="5.625" style="6" customWidth="1"/>
    <col min="16137" max="16137" width="3.125" style="6" customWidth="1"/>
    <col min="16138" max="16138" width="5.625" style="6" customWidth="1"/>
    <col min="16139" max="16139" width="3.125" style="6" customWidth="1"/>
    <col min="16140" max="16140" width="5.625" style="6" customWidth="1"/>
    <col min="16141" max="16141" width="3.125" style="6" customWidth="1"/>
    <col min="16142" max="16142" width="5.625" style="6" customWidth="1"/>
    <col min="16143" max="16143" width="3.125" style="6" customWidth="1"/>
    <col min="16144" max="16144" width="5.625" style="6" customWidth="1"/>
    <col min="16145" max="16145" width="3.125" style="6" customWidth="1"/>
    <col min="16146" max="16146" width="5.625" style="6" customWidth="1"/>
    <col min="16147" max="16147" width="3.125" style="6" customWidth="1"/>
    <col min="16148" max="16148" width="5.625" style="6" customWidth="1"/>
    <col min="16149" max="16149" width="3.75" style="6" customWidth="1"/>
    <col min="16150" max="16150" width="0" style="6" hidden="1" customWidth="1"/>
    <col min="16151" max="16384" width="8.75" style="6"/>
  </cols>
  <sheetData>
    <row r="1" spans="1:21" s="2" customFormat="1" ht="10.95" x14ac:dyDescent="0.4">
      <c r="A1" s="22" t="s">
        <v>77</v>
      </c>
    </row>
    <row r="2" spans="1:21" s="2" customFormat="1" ht="10.95" x14ac:dyDescent="0.4">
      <c r="A2" s="22" t="s">
        <v>78</v>
      </c>
    </row>
    <row r="3" spans="1:21" ht="10.95" x14ac:dyDescent="0.4">
      <c r="A3" s="11"/>
      <c r="B3" s="11"/>
      <c r="C3" s="11"/>
      <c r="D3" s="11"/>
      <c r="E3" s="11"/>
      <c r="U3" s="3" t="s">
        <v>110</v>
      </c>
    </row>
    <row r="4" spans="1:21" ht="19.100000000000001" customHeight="1" x14ac:dyDescent="0.4">
      <c r="A4" s="454" t="s">
        <v>69</v>
      </c>
      <c r="B4" s="454"/>
      <c r="C4" s="454"/>
      <c r="D4" s="449" t="s">
        <v>39</v>
      </c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  <c r="T4" s="449" t="s">
        <v>40</v>
      </c>
      <c r="U4" s="449"/>
    </row>
    <row r="5" spans="1:21" ht="19.100000000000001" customHeight="1" x14ac:dyDescent="0.4">
      <c r="A5" s="454"/>
      <c r="B5" s="454"/>
      <c r="C5" s="454"/>
      <c r="D5" s="449" t="s">
        <v>41</v>
      </c>
      <c r="E5" s="449"/>
      <c r="F5" s="449" t="s">
        <v>42</v>
      </c>
      <c r="G5" s="449"/>
      <c r="H5" s="449" t="s">
        <v>43</v>
      </c>
      <c r="I5" s="449"/>
      <c r="J5" s="449" t="s">
        <v>44</v>
      </c>
      <c r="K5" s="449"/>
      <c r="L5" s="449" t="s">
        <v>45</v>
      </c>
      <c r="M5" s="449"/>
      <c r="N5" s="449" t="s">
        <v>46</v>
      </c>
      <c r="O5" s="449"/>
      <c r="P5" s="449" t="s">
        <v>47</v>
      </c>
      <c r="Q5" s="449"/>
      <c r="R5" s="449" t="s">
        <v>48</v>
      </c>
      <c r="S5" s="449"/>
      <c r="T5" s="449"/>
      <c r="U5" s="449"/>
    </row>
    <row r="6" spans="1:21" ht="19.100000000000001" customHeight="1" x14ac:dyDescent="0.4">
      <c r="A6" s="446" t="s">
        <v>0</v>
      </c>
      <c r="B6" s="447"/>
      <c r="C6" s="20" t="s">
        <v>16</v>
      </c>
      <c r="D6" s="28">
        <f t="shared" ref="D6:D30" si="0">SUM(F6,H6,J6,L6,N6,P6,R6)</f>
        <v>19632</v>
      </c>
      <c r="E6" s="43">
        <f t="shared" ref="E6:E30" si="1">SUM(G6,I6,K6,M6,O6,Q6,S6)</f>
        <v>0</v>
      </c>
      <c r="F6" s="28">
        <v>3887</v>
      </c>
      <c r="G6" s="30"/>
      <c r="H6" s="28">
        <v>2054</v>
      </c>
      <c r="I6" s="30"/>
      <c r="J6" s="28">
        <v>2254</v>
      </c>
      <c r="K6" s="30"/>
      <c r="L6" s="28">
        <v>3818</v>
      </c>
      <c r="M6" s="30"/>
      <c r="N6" s="28">
        <v>1777</v>
      </c>
      <c r="O6" s="30"/>
      <c r="P6" s="28">
        <v>3106</v>
      </c>
      <c r="Q6" s="30"/>
      <c r="R6" s="28">
        <v>2736</v>
      </c>
      <c r="S6" s="30"/>
      <c r="T6" s="28">
        <v>808</v>
      </c>
      <c r="U6" s="30"/>
    </row>
    <row r="7" spans="1:21" s="2" customFormat="1" ht="57.1" customHeight="1" x14ac:dyDescent="0.4">
      <c r="A7" s="439" t="s">
        <v>17</v>
      </c>
      <c r="B7" s="440"/>
      <c r="C7" s="18" t="s">
        <v>16</v>
      </c>
      <c r="D7" s="28">
        <f t="shared" si="0"/>
        <v>436</v>
      </c>
      <c r="E7" s="43">
        <f t="shared" si="1"/>
        <v>0</v>
      </c>
      <c r="F7" s="32">
        <v>55</v>
      </c>
      <c r="G7" s="31"/>
      <c r="H7" s="32">
        <v>0</v>
      </c>
      <c r="I7" s="31"/>
      <c r="J7" s="32">
        <v>0</v>
      </c>
      <c r="K7" s="31"/>
      <c r="L7" s="32">
        <v>0</v>
      </c>
      <c r="M7" s="31"/>
      <c r="N7" s="32">
        <v>0</v>
      </c>
      <c r="O7" s="24"/>
      <c r="P7" s="33">
        <v>179</v>
      </c>
      <c r="Q7" s="34"/>
      <c r="R7" s="33">
        <v>202</v>
      </c>
      <c r="S7" s="34"/>
      <c r="T7" s="35">
        <v>19</v>
      </c>
      <c r="U7" s="24"/>
    </row>
    <row r="8" spans="1:21" ht="19.100000000000001" customHeight="1" x14ac:dyDescent="0.4">
      <c r="A8" s="451" t="s">
        <v>1</v>
      </c>
      <c r="B8" s="440"/>
      <c r="C8" s="20" t="s">
        <v>13</v>
      </c>
      <c r="D8" s="28">
        <f t="shared" si="0"/>
        <v>83920</v>
      </c>
      <c r="E8" s="29">
        <f t="shared" si="1"/>
        <v>1868</v>
      </c>
      <c r="F8" s="26">
        <f t="shared" ref="F8:U8" si="2">SUM(F9:F11)</f>
        <v>18017</v>
      </c>
      <c r="G8" s="29">
        <f t="shared" si="2"/>
        <v>486</v>
      </c>
      <c r="H8" s="26">
        <f t="shared" si="2"/>
        <v>8809</v>
      </c>
      <c r="I8" s="29">
        <f t="shared" si="2"/>
        <v>249</v>
      </c>
      <c r="J8" s="26">
        <f t="shared" si="2"/>
        <v>8305</v>
      </c>
      <c r="K8" s="29">
        <f t="shared" si="2"/>
        <v>124</v>
      </c>
      <c r="L8" s="26">
        <f t="shared" si="2"/>
        <v>15058</v>
      </c>
      <c r="M8" s="29">
        <f t="shared" si="2"/>
        <v>276</v>
      </c>
      <c r="N8" s="26">
        <f t="shared" si="2"/>
        <v>6897</v>
      </c>
      <c r="O8" s="29">
        <f t="shared" si="2"/>
        <v>145</v>
      </c>
      <c r="P8" s="26">
        <f t="shared" si="2"/>
        <v>14171</v>
      </c>
      <c r="Q8" s="29">
        <f t="shared" si="2"/>
        <v>300</v>
      </c>
      <c r="R8" s="26">
        <f t="shared" si="2"/>
        <v>12663</v>
      </c>
      <c r="S8" s="29">
        <f t="shared" si="2"/>
        <v>288</v>
      </c>
      <c r="T8" s="26">
        <f t="shared" si="2"/>
        <v>2993</v>
      </c>
      <c r="U8" s="29">
        <f t="shared" si="2"/>
        <v>323</v>
      </c>
    </row>
    <row r="9" spans="1:21" ht="19.100000000000001" customHeight="1" x14ac:dyDescent="0.4">
      <c r="A9" s="440"/>
      <c r="B9" s="440"/>
      <c r="C9" s="20" t="s">
        <v>19</v>
      </c>
      <c r="D9" s="28">
        <f t="shared" si="0"/>
        <v>441</v>
      </c>
      <c r="E9" s="29">
        <f t="shared" si="1"/>
        <v>13</v>
      </c>
      <c r="F9" s="26">
        <v>0</v>
      </c>
      <c r="G9" s="29"/>
      <c r="H9" s="26">
        <v>0</v>
      </c>
      <c r="I9" s="29"/>
      <c r="J9" s="26">
        <v>441</v>
      </c>
      <c r="K9" s="29">
        <v>13</v>
      </c>
      <c r="L9" s="26">
        <v>0</v>
      </c>
      <c r="M9" s="29"/>
      <c r="N9" s="26">
        <v>0</v>
      </c>
      <c r="O9" s="29"/>
      <c r="P9" s="26">
        <v>0</v>
      </c>
      <c r="Q9" s="29"/>
      <c r="R9" s="26">
        <v>0</v>
      </c>
      <c r="S9" s="29"/>
      <c r="T9" s="26">
        <v>18</v>
      </c>
      <c r="U9" s="29">
        <v>3</v>
      </c>
    </row>
    <row r="10" spans="1:21" ht="19.100000000000001" customHeight="1" x14ac:dyDescent="0.4">
      <c r="A10" s="440"/>
      <c r="B10" s="440"/>
      <c r="C10" s="20" t="s">
        <v>15</v>
      </c>
      <c r="D10" s="28">
        <f t="shared" si="0"/>
        <v>82303</v>
      </c>
      <c r="E10" s="29">
        <f t="shared" si="1"/>
        <v>1855</v>
      </c>
      <c r="F10" s="26">
        <v>18017</v>
      </c>
      <c r="G10" s="29">
        <v>486</v>
      </c>
      <c r="H10" s="26">
        <v>8809</v>
      </c>
      <c r="I10" s="29">
        <v>249</v>
      </c>
      <c r="J10" s="26">
        <v>7307</v>
      </c>
      <c r="K10" s="29">
        <v>111</v>
      </c>
      <c r="L10" s="26">
        <v>14853</v>
      </c>
      <c r="M10" s="29">
        <v>276</v>
      </c>
      <c r="N10" s="26">
        <v>6897</v>
      </c>
      <c r="O10" s="29">
        <v>145</v>
      </c>
      <c r="P10" s="26">
        <v>13757</v>
      </c>
      <c r="Q10" s="29">
        <v>300</v>
      </c>
      <c r="R10" s="26">
        <v>12663</v>
      </c>
      <c r="S10" s="29">
        <v>288</v>
      </c>
      <c r="T10" s="26">
        <v>2939</v>
      </c>
      <c r="U10" s="29">
        <v>320</v>
      </c>
    </row>
    <row r="11" spans="1:21" ht="19.100000000000001" customHeight="1" x14ac:dyDescent="0.4">
      <c r="A11" s="440"/>
      <c r="B11" s="440"/>
      <c r="C11" s="20" t="s">
        <v>16</v>
      </c>
      <c r="D11" s="28">
        <f t="shared" si="0"/>
        <v>1176</v>
      </c>
      <c r="E11" s="29">
        <f t="shared" si="1"/>
        <v>0</v>
      </c>
      <c r="F11" s="26">
        <v>0</v>
      </c>
      <c r="G11" s="29"/>
      <c r="H11" s="26">
        <v>0</v>
      </c>
      <c r="I11" s="29"/>
      <c r="J11" s="26">
        <v>557</v>
      </c>
      <c r="K11" s="29"/>
      <c r="L11" s="26">
        <v>205</v>
      </c>
      <c r="M11" s="29"/>
      <c r="N11" s="26">
        <v>0</v>
      </c>
      <c r="O11" s="29"/>
      <c r="P11" s="26">
        <v>414</v>
      </c>
      <c r="Q11" s="29"/>
      <c r="R11" s="26">
        <v>0</v>
      </c>
      <c r="S11" s="29"/>
      <c r="T11" s="26">
        <v>36</v>
      </c>
      <c r="U11" s="29"/>
    </row>
    <row r="12" spans="1:21" ht="19.100000000000001" customHeight="1" x14ac:dyDescent="0.4">
      <c r="A12" s="451" t="s">
        <v>2</v>
      </c>
      <c r="B12" s="440"/>
      <c r="C12" s="20" t="s">
        <v>13</v>
      </c>
      <c r="D12" s="28">
        <f t="shared" si="0"/>
        <v>39357</v>
      </c>
      <c r="E12" s="29">
        <f t="shared" si="1"/>
        <v>713</v>
      </c>
      <c r="F12" s="26">
        <f t="shared" ref="F12:U12" si="3">SUM(F13:F15)</f>
        <v>8207</v>
      </c>
      <c r="G12" s="29">
        <f t="shared" si="3"/>
        <v>158</v>
      </c>
      <c r="H12" s="26">
        <f t="shared" si="3"/>
        <v>4181</v>
      </c>
      <c r="I12" s="29">
        <f t="shared" si="3"/>
        <v>104</v>
      </c>
      <c r="J12" s="26">
        <f t="shared" si="3"/>
        <v>4959</v>
      </c>
      <c r="K12" s="29">
        <f t="shared" si="3"/>
        <v>41</v>
      </c>
      <c r="L12" s="26">
        <f t="shared" si="3"/>
        <v>6596</v>
      </c>
      <c r="M12" s="29">
        <f t="shared" si="3"/>
        <v>147</v>
      </c>
      <c r="N12" s="26">
        <f t="shared" si="3"/>
        <v>2904</v>
      </c>
      <c r="O12" s="29">
        <f t="shared" si="3"/>
        <v>48</v>
      </c>
      <c r="P12" s="26">
        <f t="shared" si="3"/>
        <v>7000</v>
      </c>
      <c r="Q12" s="29">
        <f t="shared" si="3"/>
        <v>106</v>
      </c>
      <c r="R12" s="26">
        <f t="shared" si="3"/>
        <v>5510</v>
      </c>
      <c r="S12" s="29">
        <f t="shared" si="3"/>
        <v>109</v>
      </c>
      <c r="T12" s="26">
        <f t="shared" si="3"/>
        <v>1240</v>
      </c>
      <c r="U12" s="29">
        <f t="shared" si="3"/>
        <v>136</v>
      </c>
    </row>
    <row r="13" spans="1:21" ht="19.100000000000001" customHeight="1" x14ac:dyDescent="0.4">
      <c r="A13" s="440"/>
      <c r="B13" s="440"/>
      <c r="C13" s="20" t="s">
        <v>19</v>
      </c>
      <c r="D13" s="28">
        <f t="shared" si="0"/>
        <v>367</v>
      </c>
      <c r="E13" s="29">
        <f t="shared" si="1"/>
        <v>11</v>
      </c>
      <c r="F13" s="26">
        <v>0</v>
      </c>
      <c r="G13" s="29"/>
      <c r="H13" s="26">
        <v>0</v>
      </c>
      <c r="I13" s="29"/>
      <c r="J13" s="26">
        <v>367</v>
      </c>
      <c r="K13" s="29">
        <v>11</v>
      </c>
      <c r="L13" s="26">
        <v>0</v>
      </c>
      <c r="M13" s="29"/>
      <c r="N13" s="26">
        <v>0</v>
      </c>
      <c r="O13" s="29"/>
      <c r="P13" s="26">
        <v>0</v>
      </c>
      <c r="Q13" s="29"/>
      <c r="R13" s="26">
        <v>0</v>
      </c>
      <c r="S13" s="29"/>
      <c r="T13" s="26">
        <v>12</v>
      </c>
      <c r="U13" s="29">
        <v>3</v>
      </c>
    </row>
    <row r="14" spans="1:21" ht="19.100000000000001" customHeight="1" x14ac:dyDescent="0.4">
      <c r="A14" s="440"/>
      <c r="B14" s="440"/>
      <c r="C14" s="20" t="s">
        <v>15</v>
      </c>
      <c r="D14" s="28">
        <f t="shared" si="0"/>
        <v>35470</v>
      </c>
      <c r="E14" s="29">
        <f t="shared" si="1"/>
        <v>702</v>
      </c>
      <c r="F14" s="26">
        <v>8028</v>
      </c>
      <c r="G14" s="29">
        <v>158</v>
      </c>
      <c r="H14" s="26">
        <v>3846</v>
      </c>
      <c r="I14" s="29">
        <v>104</v>
      </c>
      <c r="J14" s="26">
        <v>2748</v>
      </c>
      <c r="K14" s="29">
        <v>30</v>
      </c>
      <c r="L14" s="26">
        <v>6326</v>
      </c>
      <c r="M14" s="29">
        <v>147</v>
      </c>
      <c r="N14" s="26">
        <v>2825</v>
      </c>
      <c r="O14" s="29">
        <v>48</v>
      </c>
      <c r="P14" s="26">
        <v>6334</v>
      </c>
      <c r="Q14" s="29">
        <v>106</v>
      </c>
      <c r="R14" s="26">
        <v>5363</v>
      </c>
      <c r="S14" s="29">
        <v>109</v>
      </c>
      <c r="T14" s="26">
        <v>1124</v>
      </c>
      <c r="U14" s="29">
        <v>133</v>
      </c>
    </row>
    <row r="15" spans="1:21" ht="19.100000000000001" customHeight="1" x14ac:dyDescent="0.4">
      <c r="A15" s="440"/>
      <c r="B15" s="440"/>
      <c r="C15" s="20" t="s">
        <v>16</v>
      </c>
      <c r="D15" s="28">
        <f t="shared" si="0"/>
        <v>3520</v>
      </c>
      <c r="E15" s="29">
        <f t="shared" si="1"/>
        <v>0</v>
      </c>
      <c r="F15" s="26">
        <v>179</v>
      </c>
      <c r="G15" s="29"/>
      <c r="H15" s="26">
        <v>335</v>
      </c>
      <c r="I15" s="29"/>
      <c r="J15" s="26">
        <v>1844</v>
      </c>
      <c r="K15" s="29"/>
      <c r="L15" s="26">
        <v>270</v>
      </c>
      <c r="M15" s="29"/>
      <c r="N15" s="26">
        <v>79</v>
      </c>
      <c r="O15" s="29"/>
      <c r="P15" s="26">
        <v>666</v>
      </c>
      <c r="Q15" s="29"/>
      <c r="R15" s="26">
        <v>147</v>
      </c>
      <c r="S15" s="29"/>
      <c r="T15" s="26">
        <v>104</v>
      </c>
      <c r="U15" s="29"/>
    </row>
    <row r="16" spans="1:21" ht="19.100000000000001" customHeight="1" x14ac:dyDescent="0.4">
      <c r="A16" s="452" t="s">
        <v>126</v>
      </c>
      <c r="B16" s="453"/>
      <c r="C16" s="20" t="s">
        <v>13</v>
      </c>
      <c r="D16" s="28">
        <f t="shared" si="0"/>
        <v>1724</v>
      </c>
      <c r="E16" s="29">
        <f t="shared" si="1"/>
        <v>52</v>
      </c>
      <c r="F16" s="26">
        <f t="shared" ref="F16:U16" si="4">SUM(F17:F18)</f>
        <v>301</v>
      </c>
      <c r="G16" s="29"/>
      <c r="H16" s="26">
        <f t="shared" si="4"/>
        <v>256</v>
      </c>
      <c r="I16" s="29">
        <f t="shared" si="4"/>
        <v>15</v>
      </c>
      <c r="J16" s="26">
        <f t="shared" si="4"/>
        <v>238</v>
      </c>
      <c r="K16" s="29"/>
      <c r="L16" s="26">
        <f t="shared" si="4"/>
        <v>387</v>
      </c>
      <c r="M16" s="29">
        <f t="shared" si="4"/>
        <v>22</v>
      </c>
      <c r="N16" s="26">
        <f t="shared" si="4"/>
        <v>0</v>
      </c>
      <c r="O16" s="29"/>
      <c r="P16" s="26">
        <f t="shared" si="4"/>
        <v>126</v>
      </c>
      <c r="Q16" s="29"/>
      <c r="R16" s="26">
        <f t="shared" si="4"/>
        <v>416</v>
      </c>
      <c r="S16" s="29">
        <f t="shared" si="4"/>
        <v>15</v>
      </c>
      <c r="T16" s="26">
        <f t="shared" si="4"/>
        <v>419</v>
      </c>
      <c r="U16" s="29">
        <f t="shared" si="4"/>
        <v>21</v>
      </c>
    </row>
    <row r="17" spans="1:25" ht="19.100000000000001" customHeight="1" x14ac:dyDescent="0.4">
      <c r="A17" s="453"/>
      <c r="B17" s="453"/>
      <c r="C17" s="20" t="s">
        <v>15</v>
      </c>
      <c r="D17" s="28">
        <f t="shared" si="0"/>
        <v>1598</v>
      </c>
      <c r="E17" s="29">
        <f t="shared" si="1"/>
        <v>52</v>
      </c>
      <c r="F17" s="26">
        <v>301</v>
      </c>
      <c r="G17" s="29"/>
      <c r="H17" s="26">
        <v>256</v>
      </c>
      <c r="I17" s="29">
        <v>15</v>
      </c>
      <c r="J17" s="26">
        <v>238</v>
      </c>
      <c r="K17" s="29"/>
      <c r="L17" s="26">
        <v>387</v>
      </c>
      <c r="M17" s="29">
        <v>22</v>
      </c>
      <c r="N17" s="26">
        <v>0</v>
      </c>
      <c r="O17" s="29"/>
      <c r="P17" s="26">
        <v>0</v>
      </c>
      <c r="Q17" s="29"/>
      <c r="R17" s="26">
        <v>416</v>
      </c>
      <c r="S17" s="29">
        <v>15</v>
      </c>
      <c r="T17" s="26">
        <v>387</v>
      </c>
      <c r="U17" s="29">
        <v>21</v>
      </c>
    </row>
    <row r="18" spans="1:25" ht="19.100000000000001" customHeight="1" x14ac:dyDescent="0.4">
      <c r="A18" s="453"/>
      <c r="B18" s="453"/>
      <c r="C18" s="20" t="s">
        <v>20</v>
      </c>
      <c r="D18" s="28">
        <f t="shared" si="0"/>
        <v>126</v>
      </c>
      <c r="E18" s="29">
        <f t="shared" si="1"/>
        <v>0</v>
      </c>
      <c r="F18" s="26">
        <v>0</v>
      </c>
      <c r="G18" s="29"/>
      <c r="H18" s="26">
        <v>0</v>
      </c>
      <c r="I18" s="29"/>
      <c r="J18" s="26">
        <v>0</v>
      </c>
      <c r="K18" s="29"/>
      <c r="L18" s="26">
        <v>0</v>
      </c>
      <c r="M18" s="29"/>
      <c r="N18" s="26">
        <v>0</v>
      </c>
      <c r="O18" s="29"/>
      <c r="P18" s="26">
        <v>126</v>
      </c>
      <c r="Q18" s="29"/>
      <c r="R18" s="26">
        <v>0</v>
      </c>
      <c r="S18" s="29"/>
      <c r="T18" s="26">
        <v>32</v>
      </c>
      <c r="U18" s="29"/>
    </row>
    <row r="19" spans="1:25" ht="19.100000000000001" customHeight="1" x14ac:dyDescent="0.4">
      <c r="A19" s="455" t="s">
        <v>70</v>
      </c>
      <c r="B19" s="454" t="s">
        <v>22</v>
      </c>
      <c r="C19" s="20" t="s">
        <v>13</v>
      </c>
      <c r="D19" s="28">
        <f t="shared" si="0"/>
        <v>41848</v>
      </c>
      <c r="E19" s="29">
        <f t="shared" si="1"/>
        <v>0</v>
      </c>
      <c r="F19" s="26">
        <f t="shared" ref="F19:T19" si="5">SUM(F20:F22)</f>
        <v>9467</v>
      </c>
      <c r="G19" s="25"/>
      <c r="H19" s="26">
        <f t="shared" si="5"/>
        <v>5494</v>
      </c>
      <c r="I19" s="25"/>
      <c r="J19" s="26">
        <f t="shared" si="5"/>
        <v>6557</v>
      </c>
      <c r="K19" s="25"/>
      <c r="L19" s="26">
        <f t="shared" si="5"/>
        <v>6875</v>
      </c>
      <c r="M19" s="25"/>
      <c r="N19" s="26">
        <f t="shared" si="5"/>
        <v>3229</v>
      </c>
      <c r="O19" s="25"/>
      <c r="P19" s="26">
        <f t="shared" si="5"/>
        <v>5069</v>
      </c>
      <c r="Q19" s="25"/>
      <c r="R19" s="26">
        <f t="shared" si="5"/>
        <v>5157</v>
      </c>
      <c r="S19" s="25"/>
      <c r="T19" s="26">
        <f t="shared" si="5"/>
        <v>472</v>
      </c>
      <c r="U19" s="25"/>
    </row>
    <row r="20" spans="1:25" ht="19.100000000000001" customHeight="1" x14ac:dyDescent="0.4">
      <c r="A20" s="455"/>
      <c r="B20" s="454"/>
      <c r="C20" s="20" t="s">
        <v>20</v>
      </c>
      <c r="D20" s="28">
        <f t="shared" si="0"/>
        <v>14793</v>
      </c>
      <c r="E20" s="29">
        <f t="shared" si="1"/>
        <v>0</v>
      </c>
      <c r="F20" s="26">
        <v>3117</v>
      </c>
      <c r="G20" s="25"/>
      <c r="H20" s="26">
        <v>1198</v>
      </c>
      <c r="I20" s="25"/>
      <c r="J20" s="26">
        <v>1069</v>
      </c>
      <c r="K20" s="25"/>
      <c r="L20" s="26">
        <v>2384</v>
      </c>
      <c r="M20" s="25"/>
      <c r="N20" s="26">
        <v>1194</v>
      </c>
      <c r="O20" s="25"/>
      <c r="P20" s="26">
        <v>3758</v>
      </c>
      <c r="Q20" s="25"/>
      <c r="R20" s="26">
        <v>2073</v>
      </c>
      <c r="S20" s="25"/>
      <c r="T20" s="26">
        <v>379</v>
      </c>
      <c r="U20" s="25"/>
    </row>
    <row r="21" spans="1:25" ht="19.100000000000001" customHeight="1" x14ac:dyDescent="0.4">
      <c r="A21" s="455"/>
      <c r="B21" s="454"/>
      <c r="C21" s="20" t="s">
        <v>15</v>
      </c>
      <c r="D21" s="28">
        <f t="shared" si="0"/>
        <v>3655</v>
      </c>
      <c r="E21" s="29">
        <f t="shared" si="1"/>
        <v>0</v>
      </c>
      <c r="F21" s="26">
        <v>0</v>
      </c>
      <c r="G21" s="25"/>
      <c r="H21" s="26">
        <v>0</v>
      </c>
      <c r="I21" s="25"/>
      <c r="J21" s="26">
        <v>0</v>
      </c>
      <c r="K21" s="25"/>
      <c r="L21" s="26">
        <v>951</v>
      </c>
      <c r="M21" s="25"/>
      <c r="N21" s="26">
        <v>828</v>
      </c>
      <c r="O21" s="25"/>
      <c r="P21" s="26">
        <v>0</v>
      </c>
      <c r="Q21" s="25"/>
      <c r="R21" s="26">
        <v>1876</v>
      </c>
      <c r="S21" s="25"/>
      <c r="T21" s="26">
        <v>93</v>
      </c>
      <c r="U21" s="25"/>
    </row>
    <row r="22" spans="1:25" ht="19.100000000000001" customHeight="1" x14ac:dyDescent="0.4">
      <c r="A22" s="455"/>
      <c r="B22" s="454"/>
      <c r="C22" s="20" t="s">
        <v>16</v>
      </c>
      <c r="D22" s="28">
        <f t="shared" si="0"/>
        <v>23400</v>
      </c>
      <c r="E22" s="29">
        <f t="shared" si="1"/>
        <v>0</v>
      </c>
      <c r="F22" s="26">
        <v>6350</v>
      </c>
      <c r="G22" s="25"/>
      <c r="H22" s="26">
        <v>4296</v>
      </c>
      <c r="I22" s="25"/>
      <c r="J22" s="26">
        <v>5488</v>
      </c>
      <c r="K22" s="25"/>
      <c r="L22" s="26">
        <v>3540</v>
      </c>
      <c r="M22" s="25"/>
      <c r="N22" s="26">
        <v>1207</v>
      </c>
      <c r="O22" s="25"/>
      <c r="P22" s="26">
        <v>1311</v>
      </c>
      <c r="Q22" s="25"/>
      <c r="R22" s="26">
        <v>1208</v>
      </c>
      <c r="S22" s="25"/>
      <c r="T22" s="28" t="s">
        <v>21</v>
      </c>
      <c r="U22" s="25"/>
    </row>
    <row r="23" spans="1:25" ht="19.100000000000001" customHeight="1" x14ac:dyDescent="0.4">
      <c r="A23" s="455"/>
      <c r="B23" s="20" t="s">
        <v>49</v>
      </c>
      <c r="C23" s="20" t="s">
        <v>20</v>
      </c>
      <c r="D23" s="28">
        <f t="shared" si="0"/>
        <v>1185</v>
      </c>
      <c r="E23" s="29">
        <f t="shared" si="1"/>
        <v>0</v>
      </c>
      <c r="F23" s="26">
        <v>0</v>
      </c>
      <c r="G23" s="25"/>
      <c r="H23" s="26">
        <v>1094</v>
      </c>
      <c r="I23" s="25"/>
      <c r="J23" s="26">
        <v>0</v>
      </c>
      <c r="K23" s="25"/>
      <c r="L23" s="26">
        <v>0</v>
      </c>
      <c r="M23" s="25"/>
      <c r="N23" s="26">
        <v>0</v>
      </c>
      <c r="O23" s="25"/>
      <c r="P23" s="26">
        <v>91</v>
      </c>
      <c r="Q23" s="25"/>
      <c r="R23" s="26">
        <v>0</v>
      </c>
      <c r="S23" s="25"/>
      <c r="T23" s="26">
        <v>50</v>
      </c>
      <c r="U23" s="25"/>
    </row>
    <row r="24" spans="1:25" ht="19.100000000000001" customHeight="1" x14ac:dyDescent="0.4">
      <c r="A24" s="455"/>
      <c r="B24" s="454" t="s">
        <v>25</v>
      </c>
      <c r="C24" s="20" t="s">
        <v>13</v>
      </c>
      <c r="D24" s="28">
        <f t="shared" si="0"/>
        <v>2091</v>
      </c>
      <c r="E24" s="29">
        <f t="shared" si="1"/>
        <v>0</v>
      </c>
      <c r="F24" s="26">
        <f>SUM(F25:F26)</f>
        <v>0</v>
      </c>
      <c r="G24" s="25"/>
      <c r="H24" s="26">
        <f>SUM(H25:H26)</f>
        <v>1395</v>
      </c>
      <c r="I24" s="25"/>
      <c r="J24" s="26">
        <f>SUM(J25:J26)</f>
        <v>248</v>
      </c>
      <c r="K24" s="25"/>
      <c r="L24" s="26">
        <f>SUM(L25:L26)</f>
        <v>448</v>
      </c>
      <c r="M24" s="25"/>
      <c r="N24" s="26">
        <f>SUM(N25:N26)</f>
        <v>0</v>
      </c>
      <c r="O24" s="25"/>
      <c r="P24" s="26">
        <f>SUM(P25:P26)</f>
        <v>0</v>
      </c>
      <c r="Q24" s="25"/>
      <c r="R24" s="26">
        <f>SUM(R25:R26)</f>
        <v>0</v>
      </c>
      <c r="S24" s="25"/>
      <c r="T24" s="28" t="s">
        <v>21</v>
      </c>
      <c r="U24" s="25"/>
    </row>
    <row r="25" spans="1:25" ht="19.100000000000001" customHeight="1" x14ac:dyDescent="0.4">
      <c r="A25" s="455"/>
      <c r="B25" s="454"/>
      <c r="C25" s="20" t="s">
        <v>20</v>
      </c>
      <c r="D25" s="28">
        <f t="shared" si="0"/>
        <v>1395</v>
      </c>
      <c r="E25" s="29">
        <f t="shared" si="1"/>
        <v>0</v>
      </c>
      <c r="F25" s="26">
        <v>0</v>
      </c>
      <c r="G25" s="25"/>
      <c r="H25" s="26">
        <v>1395</v>
      </c>
      <c r="I25" s="25"/>
      <c r="J25" s="26">
        <v>0</v>
      </c>
      <c r="K25" s="25"/>
      <c r="L25" s="26">
        <v>0</v>
      </c>
      <c r="M25" s="25"/>
      <c r="N25" s="26">
        <v>0</v>
      </c>
      <c r="O25" s="25"/>
      <c r="P25" s="26">
        <v>0</v>
      </c>
      <c r="Q25" s="25"/>
      <c r="R25" s="26">
        <v>0</v>
      </c>
      <c r="S25" s="25"/>
      <c r="T25" s="28" t="s">
        <v>21</v>
      </c>
      <c r="U25" s="25"/>
    </row>
    <row r="26" spans="1:25" ht="19.100000000000001" customHeight="1" x14ac:dyDescent="0.4">
      <c r="A26" s="455"/>
      <c r="B26" s="454"/>
      <c r="C26" s="20" t="s">
        <v>16</v>
      </c>
      <c r="D26" s="28">
        <f t="shared" si="0"/>
        <v>696</v>
      </c>
      <c r="E26" s="29">
        <f t="shared" si="1"/>
        <v>0</v>
      </c>
      <c r="F26" s="26">
        <v>0</v>
      </c>
      <c r="G26" s="25"/>
      <c r="H26" s="26">
        <v>0</v>
      </c>
      <c r="I26" s="25"/>
      <c r="J26" s="26">
        <v>248</v>
      </c>
      <c r="K26" s="25"/>
      <c r="L26" s="26">
        <v>448</v>
      </c>
      <c r="M26" s="25"/>
      <c r="N26" s="26">
        <v>0</v>
      </c>
      <c r="O26" s="25"/>
      <c r="P26" s="26">
        <v>0</v>
      </c>
      <c r="Q26" s="25"/>
      <c r="R26" s="26">
        <v>0</v>
      </c>
      <c r="S26" s="25"/>
      <c r="T26" s="28" t="s">
        <v>21</v>
      </c>
      <c r="U26" s="25"/>
    </row>
    <row r="27" spans="1:25" ht="19.100000000000001" customHeight="1" x14ac:dyDescent="0.4">
      <c r="A27" s="452" t="s">
        <v>127</v>
      </c>
      <c r="B27" s="451"/>
      <c r="C27" s="20" t="s">
        <v>13</v>
      </c>
      <c r="D27" s="28">
        <f t="shared" si="0"/>
        <v>31382</v>
      </c>
      <c r="E27" s="29">
        <f t="shared" si="1"/>
        <v>0</v>
      </c>
      <c r="F27" s="26">
        <f>SUM(F28:F29)</f>
        <v>1763</v>
      </c>
      <c r="G27" s="25"/>
      <c r="H27" s="26">
        <f>SUM(H28:H29)</f>
        <v>16948</v>
      </c>
      <c r="I27" s="25"/>
      <c r="J27" s="26">
        <f>SUM(J28:J29)</f>
        <v>8830</v>
      </c>
      <c r="K27" s="25"/>
      <c r="L27" s="26">
        <f>SUM(L28:L29)</f>
        <v>2017</v>
      </c>
      <c r="M27" s="25"/>
      <c r="N27" s="26">
        <f>SUM(N28:N29)</f>
        <v>70</v>
      </c>
      <c r="O27" s="25"/>
      <c r="P27" s="26">
        <f>SUM(P28:P29)</f>
        <v>1727</v>
      </c>
      <c r="Q27" s="25"/>
      <c r="R27" s="26">
        <f>SUM(R28:R29)</f>
        <v>27</v>
      </c>
      <c r="S27" s="25"/>
      <c r="T27" s="28" t="s">
        <v>21</v>
      </c>
      <c r="U27" s="25"/>
    </row>
    <row r="28" spans="1:25" ht="19.100000000000001" customHeight="1" x14ac:dyDescent="0.4">
      <c r="A28" s="451"/>
      <c r="B28" s="451"/>
      <c r="C28" s="20" t="s">
        <v>19</v>
      </c>
      <c r="D28" s="28">
        <f t="shared" si="0"/>
        <v>27</v>
      </c>
      <c r="E28" s="29">
        <f t="shared" si="1"/>
        <v>0</v>
      </c>
      <c r="F28" s="26">
        <v>0</v>
      </c>
      <c r="G28" s="25"/>
      <c r="H28" s="26">
        <v>0</v>
      </c>
      <c r="I28" s="25"/>
      <c r="J28" s="26">
        <v>0</v>
      </c>
      <c r="K28" s="25"/>
      <c r="L28" s="26">
        <v>0</v>
      </c>
      <c r="M28" s="25"/>
      <c r="N28" s="26">
        <v>0</v>
      </c>
      <c r="O28" s="25"/>
      <c r="P28" s="26">
        <v>0</v>
      </c>
      <c r="Q28" s="25"/>
      <c r="R28" s="26">
        <v>27</v>
      </c>
      <c r="S28" s="25"/>
      <c r="T28" s="28" t="s">
        <v>21</v>
      </c>
      <c r="U28" s="25"/>
    </row>
    <row r="29" spans="1:25" ht="19.100000000000001" customHeight="1" x14ac:dyDescent="0.4">
      <c r="A29" s="451"/>
      <c r="B29" s="451"/>
      <c r="C29" s="20" t="s">
        <v>16</v>
      </c>
      <c r="D29" s="28">
        <f t="shared" si="0"/>
        <v>31355</v>
      </c>
      <c r="E29" s="29">
        <f t="shared" si="1"/>
        <v>0</v>
      </c>
      <c r="F29" s="26">
        <v>1763</v>
      </c>
      <c r="G29" s="25"/>
      <c r="H29" s="26">
        <v>16948</v>
      </c>
      <c r="I29" s="25"/>
      <c r="J29" s="26">
        <v>8830</v>
      </c>
      <c r="K29" s="25"/>
      <c r="L29" s="26">
        <v>2017</v>
      </c>
      <c r="M29" s="25"/>
      <c r="N29" s="26">
        <v>70</v>
      </c>
      <c r="O29" s="25"/>
      <c r="P29" s="26">
        <v>1727</v>
      </c>
      <c r="Q29" s="25"/>
      <c r="R29" s="26">
        <v>0</v>
      </c>
      <c r="S29" s="25"/>
      <c r="T29" s="28" t="s">
        <v>21</v>
      </c>
      <c r="U29" s="25"/>
    </row>
    <row r="30" spans="1:25" ht="38" customHeight="1" x14ac:dyDescent="0.4">
      <c r="A30" s="452" t="s">
        <v>128</v>
      </c>
      <c r="B30" s="451"/>
      <c r="C30" s="20" t="s">
        <v>16</v>
      </c>
      <c r="D30" s="28">
        <f t="shared" si="0"/>
        <v>1975</v>
      </c>
      <c r="E30" s="29">
        <f t="shared" si="1"/>
        <v>0</v>
      </c>
      <c r="F30" s="26">
        <v>225</v>
      </c>
      <c r="G30" s="25"/>
      <c r="H30" s="26">
        <v>0</v>
      </c>
      <c r="I30" s="25"/>
      <c r="J30" s="26">
        <v>340</v>
      </c>
      <c r="K30" s="25"/>
      <c r="L30" s="26">
        <v>638</v>
      </c>
      <c r="M30" s="25"/>
      <c r="N30" s="26">
        <v>456</v>
      </c>
      <c r="O30" s="25"/>
      <c r="P30" s="26">
        <v>316</v>
      </c>
      <c r="Q30" s="25"/>
      <c r="R30" s="26">
        <v>0</v>
      </c>
      <c r="S30" s="25"/>
      <c r="T30" s="28" t="s">
        <v>21</v>
      </c>
      <c r="U30" s="25"/>
    </row>
    <row r="31" spans="1:25" ht="10.95" x14ac:dyDescent="0.4"/>
    <row r="32" spans="1:25" ht="19.100000000000001" customHeight="1" x14ac:dyDescent="0.4">
      <c r="A32" s="449" t="s">
        <v>50</v>
      </c>
      <c r="B32" s="449"/>
      <c r="C32" s="449" t="s">
        <v>51</v>
      </c>
      <c r="D32" s="449"/>
      <c r="E32" s="449"/>
      <c r="F32" s="449"/>
      <c r="G32" s="449"/>
      <c r="H32" s="449"/>
      <c r="I32" s="449"/>
      <c r="J32" s="449"/>
      <c r="K32" s="449"/>
      <c r="L32" s="449"/>
      <c r="M32" s="449"/>
      <c r="N32" s="449"/>
      <c r="W32" s="21" t="s">
        <v>52</v>
      </c>
      <c r="X32" s="17"/>
      <c r="Y32" s="17"/>
    </row>
    <row r="33" spans="1:25" ht="19.100000000000001" customHeight="1" x14ac:dyDescent="0.4">
      <c r="A33" s="449"/>
      <c r="B33" s="449"/>
      <c r="C33" s="449" t="s">
        <v>53</v>
      </c>
      <c r="D33" s="449"/>
      <c r="E33" s="449"/>
      <c r="F33" s="449"/>
      <c r="G33" s="449"/>
      <c r="H33" s="449"/>
      <c r="I33" s="449" t="s">
        <v>54</v>
      </c>
      <c r="J33" s="449"/>
      <c r="K33" s="449"/>
      <c r="L33" s="449"/>
      <c r="M33" s="449"/>
      <c r="N33" s="449"/>
      <c r="W33" s="17"/>
      <c r="X33" s="17"/>
      <c r="Y33" s="17"/>
    </row>
    <row r="34" spans="1:25" ht="19.100000000000001" customHeight="1" x14ac:dyDescent="0.4">
      <c r="A34" s="449"/>
      <c r="B34" s="449"/>
      <c r="C34" s="449" t="s">
        <v>13</v>
      </c>
      <c r="D34" s="449"/>
      <c r="E34" s="449" t="s">
        <v>55</v>
      </c>
      <c r="F34" s="449"/>
      <c r="G34" s="449" t="s">
        <v>56</v>
      </c>
      <c r="H34" s="449"/>
      <c r="I34" s="449" t="s">
        <v>13</v>
      </c>
      <c r="J34" s="449"/>
      <c r="K34" s="449" t="s">
        <v>57</v>
      </c>
      <c r="L34" s="449"/>
      <c r="M34" s="449" t="s">
        <v>58</v>
      </c>
      <c r="N34" s="449"/>
      <c r="R34" s="13"/>
      <c r="S34" s="14"/>
      <c r="T34" s="14"/>
      <c r="U34" s="14"/>
      <c r="W34" s="17"/>
      <c r="X34" s="17"/>
      <c r="Y34" s="17"/>
    </row>
    <row r="35" spans="1:25" ht="19.100000000000001" customHeight="1" x14ac:dyDescent="0.4">
      <c r="A35" s="449" t="s">
        <v>13</v>
      </c>
      <c r="B35" s="449"/>
      <c r="C35" s="450">
        <f>SUM(C36:D38)</f>
        <v>4558</v>
      </c>
      <c r="D35" s="450"/>
      <c r="E35" s="450">
        <f>SUM(E36:F38)</f>
        <v>4421</v>
      </c>
      <c r="F35" s="450"/>
      <c r="G35" s="450">
        <f>SUM(G36:H38)</f>
        <v>137</v>
      </c>
      <c r="H35" s="450"/>
      <c r="I35" s="450">
        <f>SUM(K35:N35)</f>
        <v>80030</v>
      </c>
      <c r="J35" s="450"/>
      <c r="K35" s="450">
        <f>SUM(K36:L38)</f>
        <v>72486</v>
      </c>
      <c r="L35" s="450"/>
      <c r="M35" s="450">
        <f>SUM(M36:N38)</f>
        <v>7544</v>
      </c>
      <c r="N35" s="450"/>
      <c r="R35" s="14"/>
      <c r="S35" s="14"/>
      <c r="T35" s="14"/>
      <c r="U35" s="14"/>
    </row>
    <row r="36" spans="1:25" ht="19.100000000000001" customHeight="1" x14ac:dyDescent="0.4">
      <c r="A36" s="449" t="s">
        <v>59</v>
      </c>
      <c r="B36" s="449"/>
      <c r="C36" s="450">
        <v>0</v>
      </c>
      <c r="D36" s="450"/>
      <c r="E36" s="450">
        <v>0</v>
      </c>
      <c r="F36" s="450"/>
      <c r="G36" s="450">
        <v>0</v>
      </c>
      <c r="H36" s="450"/>
      <c r="I36" s="450">
        <f>SUM(K36:N36)</f>
        <v>24763</v>
      </c>
      <c r="J36" s="450"/>
      <c r="K36" s="450">
        <v>18415</v>
      </c>
      <c r="L36" s="450"/>
      <c r="M36" s="448">
        <v>6348</v>
      </c>
      <c r="N36" s="448"/>
    </row>
    <row r="37" spans="1:25" ht="19.100000000000001" customHeight="1" x14ac:dyDescent="0.4">
      <c r="A37" s="449" t="s">
        <v>60</v>
      </c>
      <c r="B37" s="449"/>
      <c r="C37" s="450">
        <v>0</v>
      </c>
      <c r="D37" s="450"/>
      <c r="E37" s="450">
        <v>0</v>
      </c>
      <c r="F37" s="450"/>
      <c r="G37" s="450">
        <v>0</v>
      </c>
      <c r="H37" s="450"/>
      <c r="I37" s="450">
        <f>SUM(K37:N37)</f>
        <v>1134</v>
      </c>
      <c r="J37" s="450"/>
      <c r="K37" s="450">
        <v>1086</v>
      </c>
      <c r="L37" s="450"/>
      <c r="M37" s="448">
        <v>48</v>
      </c>
      <c r="N37" s="448"/>
      <c r="R37" s="13"/>
      <c r="S37" s="14"/>
      <c r="T37" s="14"/>
      <c r="U37" s="14"/>
    </row>
    <row r="38" spans="1:25" ht="19.100000000000001" customHeight="1" x14ac:dyDescent="0.4">
      <c r="A38" s="449" t="s">
        <v>61</v>
      </c>
      <c r="B38" s="449"/>
      <c r="C38" s="448">
        <v>4558</v>
      </c>
      <c r="D38" s="448"/>
      <c r="E38" s="450">
        <v>4421</v>
      </c>
      <c r="F38" s="450"/>
      <c r="G38" s="450">
        <f>C38-E38</f>
        <v>137</v>
      </c>
      <c r="H38" s="450"/>
      <c r="I38" s="450">
        <f>SUM(K38:N38)</f>
        <v>54133</v>
      </c>
      <c r="J38" s="450"/>
      <c r="K38" s="450">
        <v>52985</v>
      </c>
      <c r="L38" s="450"/>
      <c r="M38" s="448">
        <v>1148</v>
      </c>
      <c r="N38" s="448"/>
      <c r="R38" s="14"/>
      <c r="S38" s="14"/>
      <c r="T38" s="14"/>
      <c r="U38" s="14"/>
    </row>
    <row r="39" spans="1:25" ht="10.95" x14ac:dyDescent="0.4">
      <c r="A39" s="12"/>
      <c r="B39" s="12"/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R39" s="14"/>
      <c r="S39" s="14"/>
      <c r="T39" s="14"/>
      <c r="U39" s="14"/>
    </row>
    <row r="40" spans="1:25" ht="10.95" x14ac:dyDescent="0.4">
      <c r="A40" s="6" t="s">
        <v>62</v>
      </c>
      <c r="R40" s="14"/>
      <c r="S40" s="14"/>
      <c r="T40" s="14"/>
      <c r="U40" s="14"/>
    </row>
    <row r="41" spans="1:25" ht="10.95" x14ac:dyDescent="0.4">
      <c r="A41" s="6" t="s">
        <v>63</v>
      </c>
    </row>
    <row r="42" spans="1:25" ht="10.95" x14ac:dyDescent="0.4">
      <c r="A42" s="6" t="s">
        <v>64</v>
      </c>
      <c r="W42" s="6" t="s">
        <v>65</v>
      </c>
    </row>
    <row r="43" spans="1:25" ht="10.95" x14ac:dyDescent="0.4">
      <c r="A43" s="6" t="s">
        <v>66</v>
      </c>
      <c r="E43" s="6"/>
      <c r="G43" s="6"/>
      <c r="I43" s="6"/>
      <c r="K43" s="6"/>
      <c r="M43" s="6"/>
    </row>
    <row r="44" spans="1:25" ht="10.95" x14ac:dyDescent="0.4">
      <c r="A44" s="6" t="s">
        <v>67</v>
      </c>
      <c r="E44" s="6"/>
      <c r="G44" s="6"/>
      <c r="I44" s="6"/>
      <c r="K44" s="6"/>
      <c r="M44" s="6"/>
    </row>
    <row r="45" spans="1:25" ht="10.95" x14ac:dyDescent="0.4">
      <c r="A45" s="6" t="s">
        <v>68</v>
      </c>
      <c r="O45" s="6"/>
    </row>
  </sheetData>
  <mergeCells count="59">
    <mergeCell ref="C32:N32"/>
    <mergeCell ref="C33:H33"/>
    <mergeCell ref="I33:N33"/>
    <mergeCell ref="T4:U5"/>
    <mergeCell ref="D5:E5"/>
    <mergeCell ref="F5:G5"/>
    <mergeCell ref="H5:I5"/>
    <mergeCell ref="J5:K5"/>
    <mergeCell ref="L5:M5"/>
    <mergeCell ref="N5:O5"/>
    <mergeCell ref="P5:Q5"/>
    <mergeCell ref="G34:H34"/>
    <mergeCell ref="I34:J34"/>
    <mergeCell ref="K34:L34"/>
    <mergeCell ref="A32:B34"/>
    <mergeCell ref="R5:S5"/>
    <mergeCell ref="A7:B7"/>
    <mergeCell ref="A8:B11"/>
    <mergeCell ref="A12:B15"/>
    <mergeCell ref="A16:B18"/>
    <mergeCell ref="A4:C5"/>
    <mergeCell ref="D4:S4"/>
    <mergeCell ref="A19:A26"/>
    <mergeCell ref="B19:B22"/>
    <mergeCell ref="B24:B26"/>
    <mergeCell ref="A27:B29"/>
    <mergeCell ref="A30:B30"/>
    <mergeCell ref="M34:N34"/>
    <mergeCell ref="K36:L36"/>
    <mergeCell ref="M36:N36"/>
    <mergeCell ref="A35:B35"/>
    <mergeCell ref="C35:D35"/>
    <mergeCell ref="E35:F35"/>
    <mergeCell ref="G35:H35"/>
    <mergeCell ref="I35:J35"/>
    <mergeCell ref="K35:L35"/>
    <mergeCell ref="A36:B36"/>
    <mergeCell ref="C36:D36"/>
    <mergeCell ref="E36:F36"/>
    <mergeCell ref="G36:H36"/>
    <mergeCell ref="I36:J36"/>
    <mergeCell ref="C34:D34"/>
    <mergeCell ref="E34:F34"/>
    <mergeCell ref="A6:B6"/>
    <mergeCell ref="M37:N37"/>
    <mergeCell ref="A38:B38"/>
    <mergeCell ref="C38:D38"/>
    <mergeCell ref="E38:F38"/>
    <mergeCell ref="G38:H38"/>
    <mergeCell ref="I38:J38"/>
    <mergeCell ref="K38:L38"/>
    <mergeCell ref="M38:N38"/>
    <mergeCell ref="A37:B37"/>
    <mergeCell ref="C37:D37"/>
    <mergeCell ref="E37:F37"/>
    <mergeCell ref="G37:H37"/>
    <mergeCell ref="I37:J37"/>
    <mergeCell ref="K37:L37"/>
    <mergeCell ref="M35:N35"/>
  </mergeCells>
  <phoneticPr fontId="2"/>
  <pageMargins left="0.56999999999999995" right="0.62" top="0.68" bottom="0.57999999999999996" header="0.51181102362204722" footer="0.51181102362204722"/>
  <pageSetup paperSize="9" scale="49" fitToHeight="0" orientation="portrait" r:id="rId1"/>
  <headerFooter alignWithMargins="0">
    <oddFooter xml:space="preserve">&amp;C
&amp;2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"/>
  <sheetViews>
    <sheetView showGridLines="0" zoomScaleNormal="100" zoomScaleSheetLayoutView="100" workbookViewId="0">
      <pane ySplit="7" topLeftCell="A8" activePane="bottomLeft" state="frozen"/>
      <selection pane="bottomLeft"/>
    </sheetView>
  </sheetViews>
  <sheetFormatPr defaultRowHeight="21.1" customHeight="1" x14ac:dyDescent="0.4"/>
  <cols>
    <col min="1" max="1" width="4.5" style="370" customWidth="1"/>
    <col min="2" max="2" width="9.5" style="371" bestFit="1" customWidth="1"/>
    <col min="3" max="3" width="11.75" style="372" customWidth="1"/>
    <col min="4" max="4" width="13" style="373" bestFit="1" customWidth="1"/>
    <col min="5" max="5" width="9.75" style="372" customWidth="1"/>
    <col min="6" max="6" width="8.625" style="372" bestFit="1" customWidth="1"/>
    <col min="7" max="19" width="4.625" style="371" customWidth="1"/>
    <col min="20" max="16384" width="9" style="370"/>
  </cols>
  <sheetData>
    <row r="1" spans="1:19" s="23" customFormat="1" ht="13.1" x14ac:dyDescent="0.4">
      <c r="A1" s="399" t="s">
        <v>993</v>
      </c>
    </row>
    <row r="2" spans="1:19" ht="13.1" x14ac:dyDescent="0.4">
      <c r="A2" s="370" t="s">
        <v>1852</v>
      </c>
      <c r="G2" s="373"/>
      <c r="H2" s="373"/>
      <c r="I2" s="372"/>
    </row>
    <row r="3" spans="1:19" ht="13.1" x14ac:dyDescent="0.4">
      <c r="S3" s="374" t="s">
        <v>1232</v>
      </c>
    </row>
    <row r="4" spans="1:19" ht="21.1" customHeight="1" x14ac:dyDescent="0.4">
      <c r="A4" s="498" t="s">
        <v>818</v>
      </c>
      <c r="B4" s="497"/>
      <c r="C4" s="499" t="s">
        <v>819</v>
      </c>
      <c r="D4" s="499"/>
      <c r="E4" s="500" t="s">
        <v>820</v>
      </c>
      <c r="F4" s="500" t="s">
        <v>821</v>
      </c>
      <c r="G4" s="497" t="s">
        <v>1233</v>
      </c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537" t="s">
        <v>1234</v>
      </c>
      <c r="S4" s="538"/>
    </row>
    <row r="5" spans="1:19" ht="21.1" customHeight="1" x14ac:dyDescent="0.4">
      <c r="A5" s="497"/>
      <c r="B5" s="497"/>
      <c r="C5" s="499" t="s">
        <v>824</v>
      </c>
      <c r="D5" s="503" t="s">
        <v>825</v>
      </c>
      <c r="E5" s="501"/>
      <c r="F5" s="501"/>
      <c r="G5" s="497" t="s">
        <v>1235</v>
      </c>
      <c r="H5" s="497"/>
      <c r="I5" s="497" t="s">
        <v>827</v>
      </c>
      <c r="J5" s="497"/>
      <c r="K5" s="497" t="s">
        <v>1236</v>
      </c>
      <c r="L5" s="497"/>
      <c r="M5" s="504" t="s">
        <v>1237</v>
      </c>
      <c r="N5" s="504" t="s">
        <v>1238</v>
      </c>
      <c r="O5" s="504" t="s">
        <v>1239</v>
      </c>
      <c r="P5" s="504" t="s">
        <v>831</v>
      </c>
      <c r="Q5" s="540" t="s">
        <v>1240</v>
      </c>
      <c r="R5" s="539" t="s">
        <v>1241</v>
      </c>
      <c r="S5" s="504" t="s">
        <v>833</v>
      </c>
    </row>
    <row r="6" spans="1:19" ht="21.1" customHeight="1" x14ac:dyDescent="0.4">
      <c r="A6" s="497"/>
      <c r="B6" s="497"/>
      <c r="C6" s="499"/>
      <c r="D6" s="499"/>
      <c r="E6" s="502"/>
      <c r="F6" s="502"/>
      <c r="G6" s="390" t="s">
        <v>834</v>
      </c>
      <c r="H6" s="390" t="s">
        <v>835</v>
      </c>
      <c r="I6" s="390" t="s">
        <v>834</v>
      </c>
      <c r="J6" s="390" t="s">
        <v>835</v>
      </c>
      <c r="K6" s="390" t="s">
        <v>1242</v>
      </c>
      <c r="L6" s="390" t="s">
        <v>1243</v>
      </c>
      <c r="M6" s="504"/>
      <c r="N6" s="504"/>
      <c r="O6" s="504"/>
      <c r="P6" s="504"/>
      <c r="Q6" s="540"/>
      <c r="R6" s="504"/>
      <c r="S6" s="504"/>
    </row>
    <row r="7" spans="1:19" ht="21.1" customHeight="1" x14ac:dyDescent="0.4">
      <c r="A7" s="497" t="s">
        <v>836</v>
      </c>
      <c r="B7" s="497"/>
      <c r="C7" s="376">
        <v>1516574.3699999996</v>
      </c>
      <c r="D7" s="377">
        <v>2673</v>
      </c>
      <c r="E7" s="376">
        <v>526044.39</v>
      </c>
      <c r="F7" s="376">
        <v>1514</v>
      </c>
      <c r="G7" s="378">
        <v>69</v>
      </c>
      <c r="H7" s="378">
        <v>63</v>
      </c>
      <c r="I7" s="378">
        <v>69</v>
      </c>
      <c r="J7" s="378">
        <v>27</v>
      </c>
      <c r="K7" s="378">
        <v>69</v>
      </c>
      <c r="L7" s="378">
        <v>68</v>
      </c>
      <c r="M7" s="378">
        <v>69</v>
      </c>
      <c r="N7" s="378">
        <v>69</v>
      </c>
      <c r="O7" s="378">
        <v>69</v>
      </c>
      <c r="P7" s="378">
        <v>11</v>
      </c>
      <c r="Q7" s="378">
        <v>67</v>
      </c>
      <c r="R7" s="378">
        <v>69</v>
      </c>
      <c r="S7" s="378">
        <v>68</v>
      </c>
    </row>
    <row r="8" spans="1:19" ht="21.1" customHeight="1" x14ac:dyDescent="0.4">
      <c r="A8" s="379">
        <v>1</v>
      </c>
      <c r="B8" s="375" t="s">
        <v>865</v>
      </c>
      <c r="C8" s="376">
        <v>30683</v>
      </c>
      <c r="D8" s="377" t="s">
        <v>838</v>
      </c>
      <c r="E8" s="376">
        <v>8328.43</v>
      </c>
      <c r="F8" s="376">
        <v>28</v>
      </c>
      <c r="G8" s="375" t="s">
        <v>839</v>
      </c>
      <c r="H8" s="375" t="s">
        <v>839</v>
      </c>
      <c r="I8" s="375" t="s">
        <v>839</v>
      </c>
      <c r="J8" s="375" t="s">
        <v>839</v>
      </c>
      <c r="K8" s="375" t="s">
        <v>839</v>
      </c>
      <c r="L8" s="375" t="s">
        <v>839</v>
      </c>
      <c r="M8" s="375" t="s">
        <v>839</v>
      </c>
      <c r="N8" s="375" t="s">
        <v>839</v>
      </c>
      <c r="O8" s="375" t="s">
        <v>839</v>
      </c>
      <c r="P8" s="375" t="s">
        <v>838</v>
      </c>
      <c r="Q8" s="375" t="s">
        <v>839</v>
      </c>
      <c r="R8" s="375" t="s">
        <v>839</v>
      </c>
      <c r="S8" s="375" t="s">
        <v>839</v>
      </c>
    </row>
    <row r="9" spans="1:19" ht="21.1" customHeight="1" x14ac:dyDescent="0.4">
      <c r="A9" s="379">
        <v>2</v>
      </c>
      <c r="B9" s="375" t="s">
        <v>1244</v>
      </c>
      <c r="C9" s="376">
        <v>19593</v>
      </c>
      <c r="D9" s="377" t="s">
        <v>838</v>
      </c>
      <c r="E9" s="376">
        <v>6348.84</v>
      </c>
      <c r="F9" s="376">
        <v>10</v>
      </c>
      <c r="G9" s="375" t="s">
        <v>839</v>
      </c>
      <c r="H9" s="375" t="s">
        <v>839</v>
      </c>
      <c r="I9" s="375" t="s">
        <v>839</v>
      </c>
      <c r="J9" s="375" t="s">
        <v>838</v>
      </c>
      <c r="K9" s="375" t="s">
        <v>839</v>
      </c>
      <c r="L9" s="375" t="s">
        <v>839</v>
      </c>
      <c r="M9" s="375" t="s">
        <v>839</v>
      </c>
      <c r="N9" s="375" t="s">
        <v>839</v>
      </c>
      <c r="O9" s="375" t="s">
        <v>839</v>
      </c>
      <c r="P9" s="375" t="s">
        <v>839</v>
      </c>
      <c r="Q9" s="375" t="s">
        <v>839</v>
      </c>
      <c r="R9" s="375" t="s">
        <v>839</v>
      </c>
      <c r="S9" s="375" t="s">
        <v>839</v>
      </c>
    </row>
    <row r="10" spans="1:19" ht="21.1" customHeight="1" x14ac:dyDescent="0.4">
      <c r="A10" s="379">
        <v>3</v>
      </c>
      <c r="B10" s="375" t="s">
        <v>853</v>
      </c>
      <c r="C10" s="376">
        <v>12651</v>
      </c>
      <c r="D10" s="377" t="s">
        <v>838</v>
      </c>
      <c r="E10" s="376">
        <v>6066.19</v>
      </c>
      <c r="F10" s="376">
        <v>12</v>
      </c>
      <c r="G10" s="375" t="s">
        <v>839</v>
      </c>
      <c r="H10" s="375" t="s">
        <v>839</v>
      </c>
      <c r="I10" s="375" t="s">
        <v>839</v>
      </c>
      <c r="J10" s="375" t="s">
        <v>838</v>
      </c>
      <c r="K10" s="375" t="s">
        <v>839</v>
      </c>
      <c r="L10" s="375" t="s">
        <v>839</v>
      </c>
      <c r="M10" s="375" t="s">
        <v>839</v>
      </c>
      <c r="N10" s="375" t="s">
        <v>839</v>
      </c>
      <c r="O10" s="375" t="s">
        <v>839</v>
      </c>
      <c r="P10" s="375" t="s">
        <v>839</v>
      </c>
      <c r="Q10" s="375" t="s">
        <v>839</v>
      </c>
      <c r="R10" s="375" t="s">
        <v>839</v>
      </c>
      <c r="S10" s="375" t="s">
        <v>839</v>
      </c>
    </row>
    <row r="11" spans="1:19" ht="21.1" customHeight="1" x14ac:dyDescent="0.4">
      <c r="A11" s="379">
        <v>4</v>
      </c>
      <c r="B11" s="375" t="s">
        <v>892</v>
      </c>
      <c r="C11" s="376">
        <v>15655</v>
      </c>
      <c r="D11" s="377" t="s">
        <v>838</v>
      </c>
      <c r="E11" s="376">
        <v>6264.38</v>
      </c>
      <c r="F11" s="376">
        <v>8</v>
      </c>
      <c r="G11" s="375" t="s">
        <v>839</v>
      </c>
      <c r="H11" s="375" t="s">
        <v>839</v>
      </c>
      <c r="I11" s="375" t="s">
        <v>839</v>
      </c>
      <c r="J11" s="375" t="s">
        <v>838</v>
      </c>
      <c r="K11" s="375" t="s">
        <v>839</v>
      </c>
      <c r="L11" s="375" t="s">
        <v>839</v>
      </c>
      <c r="M11" s="375" t="s">
        <v>839</v>
      </c>
      <c r="N11" s="375" t="s">
        <v>839</v>
      </c>
      <c r="O11" s="375" t="s">
        <v>839</v>
      </c>
      <c r="P11" s="375" t="s">
        <v>838</v>
      </c>
      <c r="Q11" s="375" t="s">
        <v>839</v>
      </c>
      <c r="R11" s="375" t="s">
        <v>839</v>
      </c>
      <c r="S11" s="375" t="s">
        <v>839</v>
      </c>
    </row>
    <row r="12" spans="1:19" ht="21.1" customHeight="1" x14ac:dyDescent="0.4">
      <c r="A12" s="379">
        <v>5</v>
      </c>
      <c r="B12" s="375" t="s">
        <v>1245</v>
      </c>
      <c r="C12" s="376">
        <v>11275</v>
      </c>
      <c r="D12" s="377" t="s">
        <v>838</v>
      </c>
      <c r="E12" s="376">
        <v>7614.16</v>
      </c>
      <c r="F12" s="376">
        <v>19</v>
      </c>
      <c r="G12" s="375" t="s">
        <v>839</v>
      </c>
      <c r="H12" s="375" t="s">
        <v>839</v>
      </c>
      <c r="I12" s="375" t="s">
        <v>839</v>
      </c>
      <c r="J12" s="375" t="s">
        <v>838</v>
      </c>
      <c r="K12" s="375" t="s">
        <v>839</v>
      </c>
      <c r="L12" s="375" t="s">
        <v>839</v>
      </c>
      <c r="M12" s="375" t="s">
        <v>839</v>
      </c>
      <c r="N12" s="375" t="s">
        <v>839</v>
      </c>
      <c r="O12" s="375" t="s">
        <v>839</v>
      </c>
      <c r="P12" s="375" t="s">
        <v>839</v>
      </c>
      <c r="Q12" s="375" t="s">
        <v>839</v>
      </c>
      <c r="R12" s="375" t="s">
        <v>839</v>
      </c>
      <c r="S12" s="375" t="s">
        <v>839</v>
      </c>
    </row>
    <row r="13" spans="1:19" ht="21.1" customHeight="1" x14ac:dyDescent="0.4">
      <c r="A13" s="379">
        <v>7</v>
      </c>
      <c r="B13" s="375" t="s">
        <v>1246</v>
      </c>
      <c r="C13" s="376">
        <v>14865</v>
      </c>
      <c r="D13" s="377" t="s">
        <v>838</v>
      </c>
      <c r="E13" s="376">
        <v>6235.12</v>
      </c>
      <c r="F13" s="376">
        <v>14</v>
      </c>
      <c r="G13" s="375" t="s">
        <v>839</v>
      </c>
      <c r="H13" s="375" t="s">
        <v>839</v>
      </c>
      <c r="I13" s="375" t="s">
        <v>839</v>
      </c>
      <c r="J13" s="375" t="s">
        <v>838</v>
      </c>
      <c r="K13" s="375" t="s">
        <v>839</v>
      </c>
      <c r="L13" s="375" t="s">
        <v>839</v>
      </c>
      <c r="M13" s="375" t="s">
        <v>839</v>
      </c>
      <c r="N13" s="375" t="s">
        <v>839</v>
      </c>
      <c r="O13" s="375" t="s">
        <v>839</v>
      </c>
      <c r="P13" s="375" t="s">
        <v>838</v>
      </c>
      <c r="Q13" s="375" t="s">
        <v>839</v>
      </c>
      <c r="R13" s="375" t="s">
        <v>839</v>
      </c>
      <c r="S13" s="375" t="s">
        <v>839</v>
      </c>
    </row>
    <row r="14" spans="1:19" ht="21.1" customHeight="1" x14ac:dyDescent="0.4">
      <c r="A14" s="379">
        <v>8</v>
      </c>
      <c r="B14" s="375" t="s">
        <v>848</v>
      </c>
      <c r="C14" s="376">
        <v>20501</v>
      </c>
      <c r="D14" s="377" t="s">
        <v>838</v>
      </c>
      <c r="E14" s="376">
        <v>7344.22</v>
      </c>
      <c r="F14" s="376">
        <v>18</v>
      </c>
      <c r="G14" s="375" t="s">
        <v>839</v>
      </c>
      <c r="H14" s="375" t="s">
        <v>839</v>
      </c>
      <c r="I14" s="375" t="s">
        <v>839</v>
      </c>
      <c r="J14" s="375" t="s">
        <v>838</v>
      </c>
      <c r="K14" s="375" t="s">
        <v>839</v>
      </c>
      <c r="L14" s="375" t="s">
        <v>839</v>
      </c>
      <c r="M14" s="375" t="s">
        <v>839</v>
      </c>
      <c r="N14" s="375" t="s">
        <v>839</v>
      </c>
      <c r="O14" s="375" t="s">
        <v>839</v>
      </c>
      <c r="P14" s="375" t="s">
        <v>838</v>
      </c>
      <c r="Q14" s="375" t="s">
        <v>839</v>
      </c>
      <c r="R14" s="375" t="s">
        <v>839</v>
      </c>
      <c r="S14" s="375" t="s">
        <v>839</v>
      </c>
    </row>
    <row r="15" spans="1:19" ht="21.1" customHeight="1" x14ac:dyDescent="0.4">
      <c r="A15" s="379">
        <v>9</v>
      </c>
      <c r="B15" s="375" t="s">
        <v>1247</v>
      </c>
      <c r="C15" s="376">
        <v>7619</v>
      </c>
      <c r="D15" s="377" t="s">
        <v>838</v>
      </c>
      <c r="E15" s="376">
        <v>10884.93</v>
      </c>
      <c r="F15" s="376">
        <v>12</v>
      </c>
      <c r="G15" s="375" t="s">
        <v>839</v>
      </c>
      <c r="H15" s="375" t="s">
        <v>838</v>
      </c>
      <c r="I15" s="375" t="s">
        <v>839</v>
      </c>
      <c r="J15" s="375" t="s">
        <v>838</v>
      </c>
      <c r="K15" s="375" t="s">
        <v>839</v>
      </c>
      <c r="L15" s="375" t="s">
        <v>839</v>
      </c>
      <c r="M15" s="375" t="s">
        <v>839</v>
      </c>
      <c r="N15" s="375" t="s">
        <v>839</v>
      </c>
      <c r="O15" s="375" t="s">
        <v>839</v>
      </c>
      <c r="P15" s="375" t="s">
        <v>838</v>
      </c>
      <c r="Q15" s="375" t="s">
        <v>839</v>
      </c>
      <c r="R15" s="375" t="s">
        <v>839</v>
      </c>
      <c r="S15" s="375" t="s">
        <v>839</v>
      </c>
    </row>
    <row r="16" spans="1:19" ht="21.1" customHeight="1" x14ac:dyDescent="0.4">
      <c r="A16" s="379">
        <v>10</v>
      </c>
      <c r="B16" s="375" t="s">
        <v>859</v>
      </c>
      <c r="C16" s="376">
        <v>25172</v>
      </c>
      <c r="D16" s="377" t="s">
        <v>838</v>
      </c>
      <c r="E16" s="376">
        <v>7062.72</v>
      </c>
      <c r="F16" s="376">
        <v>25</v>
      </c>
      <c r="G16" s="375" t="s">
        <v>839</v>
      </c>
      <c r="H16" s="375" t="s">
        <v>839</v>
      </c>
      <c r="I16" s="375" t="s">
        <v>839</v>
      </c>
      <c r="J16" s="375" t="s">
        <v>839</v>
      </c>
      <c r="K16" s="375" t="s">
        <v>839</v>
      </c>
      <c r="L16" s="375" t="s">
        <v>839</v>
      </c>
      <c r="M16" s="375" t="s">
        <v>839</v>
      </c>
      <c r="N16" s="375" t="s">
        <v>839</v>
      </c>
      <c r="O16" s="375" t="s">
        <v>839</v>
      </c>
      <c r="P16" s="375" t="s">
        <v>838</v>
      </c>
      <c r="Q16" s="375" t="s">
        <v>839</v>
      </c>
      <c r="R16" s="375" t="s">
        <v>839</v>
      </c>
      <c r="S16" s="375" t="s">
        <v>839</v>
      </c>
    </row>
    <row r="17" spans="1:19" ht="21.1" customHeight="1" x14ac:dyDescent="0.4">
      <c r="A17" s="379">
        <v>11</v>
      </c>
      <c r="B17" s="375" t="s">
        <v>862</v>
      </c>
      <c r="C17" s="376">
        <v>28616.43</v>
      </c>
      <c r="D17" s="377" t="s">
        <v>838</v>
      </c>
      <c r="E17" s="376">
        <v>7385.03</v>
      </c>
      <c r="F17" s="376">
        <v>25</v>
      </c>
      <c r="G17" s="375" t="s">
        <v>839</v>
      </c>
      <c r="H17" s="375" t="s">
        <v>839</v>
      </c>
      <c r="I17" s="375" t="s">
        <v>839</v>
      </c>
      <c r="J17" s="375" t="s">
        <v>838</v>
      </c>
      <c r="K17" s="375" t="s">
        <v>839</v>
      </c>
      <c r="L17" s="375" t="s">
        <v>839</v>
      </c>
      <c r="M17" s="375" t="s">
        <v>839</v>
      </c>
      <c r="N17" s="375" t="s">
        <v>839</v>
      </c>
      <c r="O17" s="375" t="s">
        <v>839</v>
      </c>
      <c r="P17" s="375" t="s">
        <v>838</v>
      </c>
      <c r="Q17" s="375" t="s">
        <v>839</v>
      </c>
      <c r="R17" s="375" t="s">
        <v>839</v>
      </c>
      <c r="S17" s="375" t="s">
        <v>839</v>
      </c>
    </row>
    <row r="18" spans="1:19" ht="21.1" customHeight="1" x14ac:dyDescent="0.4">
      <c r="A18" s="379">
        <v>12</v>
      </c>
      <c r="B18" s="375" t="s">
        <v>842</v>
      </c>
      <c r="C18" s="376">
        <v>15210</v>
      </c>
      <c r="D18" s="377">
        <v>641</v>
      </c>
      <c r="E18" s="376">
        <v>6514.82</v>
      </c>
      <c r="F18" s="376">
        <v>14</v>
      </c>
      <c r="G18" s="375" t="s">
        <v>839</v>
      </c>
      <c r="H18" s="375" t="s">
        <v>839</v>
      </c>
      <c r="I18" s="375" t="s">
        <v>839</v>
      </c>
      <c r="J18" s="375" t="s">
        <v>839</v>
      </c>
      <c r="K18" s="375" t="s">
        <v>839</v>
      </c>
      <c r="L18" s="375" t="s">
        <v>839</v>
      </c>
      <c r="M18" s="375" t="s">
        <v>839</v>
      </c>
      <c r="N18" s="375" t="s">
        <v>839</v>
      </c>
      <c r="O18" s="375" t="s">
        <v>839</v>
      </c>
      <c r="P18" s="375" t="s">
        <v>838</v>
      </c>
      <c r="Q18" s="375" t="s">
        <v>839</v>
      </c>
      <c r="R18" s="375" t="s">
        <v>839</v>
      </c>
      <c r="S18" s="375" t="s">
        <v>839</v>
      </c>
    </row>
    <row r="19" spans="1:19" ht="21.1" customHeight="1" x14ac:dyDescent="0.4">
      <c r="A19" s="379">
        <v>13</v>
      </c>
      <c r="B19" s="375" t="s">
        <v>840</v>
      </c>
      <c r="C19" s="376">
        <v>22648</v>
      </c>
      <c r="D19" s="377" t="s">
        <v>838</v>
      </c>
      <c r="E19" s="376">
        <v>8286.82</v>
      </c>
      <c r="F19" s="376">
        <v>26</v>
      </c>
      <c r="G19" s="375" t="s">
        <v>839</v>
      </c>
      <c r="H19" s="375" t="s">
        <v>839</v>
      </c>
      <c r="I19" s="375" t="s">
        <v>839</v>
      </c>
      <c r="J19" s="375" t="s">
        <v>839</v>
      </c>
      <c r="K19" s="375" t="s">
        <v>839</v>
      </c>
      <c r="L19" s="375" t="s">
        <v>839</v>
      </c>
      <c r="M19" s="375" t="s">
        <v>839</v>
      </c>
      <c r="N19" s="375" t="s">
        <v>839</v>
      </c>
      <c r="O19" s="375" t="s">
        <v>839</v>
      </c>
      <c r="P19" s="375" t="s">
        <v>839</v>
      </c>
      <c r="Q19" s="375" t="s">
        <v>839</v>
      </c>
      <c r="R19" s="375" t="s">
        <v>839</v>
      </c>
      <c r="S19" s="375" t="s">
        <v>839</v>
      </c>
    </row>
    <row r="20" spans="1:19" ht="21.1" customHeight="1" x14ac:dyDescent="0.4">
      <c r="A20" s="379">
        <v>14</v>
      </c>
      <c r="B20" s="375" t="s">
        <v>1248</v>
      </c>
      <c r="C20" s="376">
        <v>18208.599999999999</v>
      </c>
      <c r="D20" s="377" t="s">
        <v>838</v>
      </c>
      <c r="E20" s="376">
        <v>7829.5</v>
      </c>
      <c r="F20" s="376">
        <v>21</v>
      </c>
      <c r="G20" s="375" t="s">
        <v>839</v>
      </c>
      <c r="H20" s="375" t="s">
        <v>839</v>
      </c>
      <c r="I20" s="375" t="s">
        <v>839</v>
      </c>
      <c r="J20" s="375" t="s">
        <v>838</v>
      </c>
      <c r="K20" s="375" t="s">
        <v>839</v>
      </c>
      <c r="L20" s="375" t="s">
        <v>839</v>
      </c>
      <c r="M20" s="375" t="s">
        <v>839</v>
      </c>
      <c r="N20" s="375" t="s">
        <v>839</v>
      </c>
      <c r="O20" s="375" t="s">
        <v>839</v>
      </c>
      <c r="P20" s="375" t="s">
        <v>838</v>
      </c>
      <c r="Q20" s="375" t="s">
        <v>839</v>
      </c>
      <c r="R20" s="375" t="s">
        <v>839</v>
      </c>
      <c r="S20" s="375" t="s">
        <v>839</v>
      </c>
    </row>
    <row r="21" spans="1:19" ht="21.1" customHeight="1" x14ac:dyDescent="0.4">
      <c r="A21" s="379">
        <v>15</v>
      </c>
      <c r="B21" s="375" t="s">
        <v>876</v>
      </c>
      <c r="C21" s="376">
        <v>31976</v>
      </c>
      <c r="D21" s="377" t="s">
        <v>838</v>
      </c>
      <c r="E21" s="376">
        <v>8562.4500000000007</v>
      </c>
      <c r="F21" s="376">
        <v>34</v>
      </c>
      <c r="G21" s="375" t="s">
        <v>839</v>
      </c>
      <c r="H21" s="375" t="s">
        <v>839</v>
      </c>
      <c r="I21" s="375" t="s">
        <v>839</v>
      </c>
      <c r="J21" s="375" t="s">
        <v>838</v>
      </c>
      <c r="K21" s="375" t="s">
        <v>839</v>
      </c>
      <c r="L21" s="375" t="s">
        <v>839</v>
      </c>
      <c r="M21" s="375" t="s">
        <v>839</v>
      </c>
      <c r="N21" s="375" t="s">
        <v>839</v>
      </c>
      <c r="O21" s="375" t="s">
        <v>839</v>
      </c>
      <c r="P21" s="375" t="s">
        <v>838</v>
      </c>
      <c r="Q21" s="375" t="s">
        <v>839</v>
      </c>
      <c r="R21" s="375" t="s">
        <v>839</v>
      </c>
      <c r="S21" s="375" t="s">
        <v>839</v>
      </c>
    </row>
    <row r="22" spans="1:19" ht="21.1" customHeight="1" x14ac:dyDescent="0.4">
      <c r="A22" s="379">
        <v>16</v>
      </c>
      <c r="B22" s="375" t="s">
        <v>1249</v>
      </c>
      <c r="C22" s="376">
        <v>22636</v>
      </c>
      <c r="D22" s="377" t="s">
        <v>838</v>
      </c>
      <c r="E22" s="376">
        <v>8994.1</v>
      </c>
      <c r="F22" s="376">
        <v>30</v>
      </c>
      <c r="G22" s="375" t="s">
        <v>839</v>
      </c>
      <c r="H22" s="375" t="s">
        <v>839</v>
      </c>
      <c r="I22" s="375" t="s">
        <v>839</v>
      </c>
      <c r="J22" s="375" t="s">
        <v>839</v>
      </c>
      <c r="K22" s="375" t="s">
        <v>839</v>
      </c>
      <c r="L22" s="375" t="s">
        <v>839</v>
      </c>
      <c r="M22" s="375" t="s">
        <v>839</v>
      </c>
      <c r="N22" s="375" t="s">
        <v>839</v>
      </c>
      <c r="O22" s="375" t="s">
        <v>839</v>
      </c>
      <c r="P22" s="375" t="s">
        <v>839</v>
      </c>
      <c r="Q22" s="375" t="s">
        <v>839</v>
      </c>
      <c r="R22" s="375" t="s">
        <v>839</v>
      </c>
      <c r="S22" s="375" t="s">
        <v>839</v>
      </c>
    </row>
    <row r="23" spans="1:19" ht="21.1" customHeight="1" x14ac:dyDescent="0.4">
      <c r="A23" s="379">
        <v>17</v>
      </c>
      <c r="B23" s="375" t="s">
        <v>860</v>
      </c>
      <c r="C23" s="376">
        <v>23002</v>
      </c>
      <c r="D23" s="377" t="s">
        <v>838</v>
      </c>
      <c r="E23" s="376">
        <v>11581.39</v>
      </c>
      <c r="F23" s="376">
        <v>30</v>
      </c>
      <c r="G23" s="375" t="s">
        <v>839</v>
      </c>
      <c r="H23" s="375" t="s">
        <v>839</v>
      </c>
      <c r="I23" s="375" t="s">
        <v>839</v>
      </c>
      <c r="J23" s="375" t="s">
        <v>839</v>
      </c>
      <c r="K23" s="375" t="s">
        <v>839</v>
      </c>
      <c r="L23" s="375" t="s">
        <v>839</v>
      </c>
      <c r="M23" s="375" t="s">
        <v>839</v>
      </c>
      <c r="N23" s="375" t="s">
        <v>839</v>
      </c>
      <c r="O23" s="375" t="s">
        <v>839</v>
      </c>
      <c r="P23" s="375" t="s">
        <v>838</v>
      </c>
      <c r="Q23" s="375" t="s">
        <v>839</v>
      </c>
      <c r="R23" s="375" t="s">
        <v>839</v>
      </c>
      <c r="S23" s="375" t="s">
        <v>839</v>
      </c>
    </row>
    <row r="24" spans="1:19" ht="21.1" customHeight="1" x14ac:dyDescent="0.4">
      <c r="A24" s="379">
        <v>18</v>
      </c>
      <c r="B24" s="375" t="s">
        <v>1250</v>
      </c>
      <c r="C24" s="376">
        <v>22452</v>
      </c>
      <c r="D24" s="377" t="s">
        <v>838</v>
      </c>
      <c r="E24" s="376">
        <v>8146.48</v>
      </c>
      <c r="F24" s="376">
        <v>23</v>
      </c>
      <c r="G24" s="375" t="s">
        <v>839</v>
      </c>
      <c r="H24" s="375" t="s">
        <v>839</v>
      </c>
      <c r="I24" s="375" t="s">
        <v>839</v>
      </c>
      <c r="J24" s="375" t="s">
        <v>839</v>
      </c>
      <c r="K24" s="375" t="s">
        <v>839</v>
      </c>
      <c r="L24" s="375" t="s">
        <v>839</v>
      </c>
      <c r="M24" s="375" t="s">
        <v>839</v>
      </c>
      <c r="N24" s="375" t="s">
        <v>839</v>
      </c>
      <c r="O24" s="375" t="s">
        <v>839</v>
      </c>
      <c r="P24" s="375" t="s">
        <v>838</v>
      </c>
      <c r="Q24" s="375" t="s">
        <v>839</v>
      </c>
      <c r="R24" s="375" t="s">
        <v>839</v>
      </c>
      <c r="S24" s="375" t="s">
        <v>839</v>
      </c>
    </row>
    <row r="25" spans="1:19" ht="21.1" customHeight="1" x14ac:dyDescent="0.4">
      <c r="A25" s="379">
        <v>19</v>
      </c>
      <c r="B25" s="375" t="s">
        <v>867</v>
      </c>
      <c r="C25" s="541" t="s">
        <v>1251</v>
      </c>
      <c r="D25" s="542"/>
      <c r="E25" s="376">
        <v>1842.09</v>
      </c>
      <c r="F25" s="376">
        <v>4</v>
      </c>
      <c r="G25" s="375" t="s">
        <v>839</v>
      </c>
      <c r="H25" s="375" t="s">
        <v>838</v>
      </c>
      <c r="I25" s="375" t="s">
        <v>839</v>
      </c>
      <c r="J25" s="375" t="s">
        <v>838</v>
      </c>
      <c r="K25" s="375" t="s">
        <v>906</v>
      </c>
      <c r="L25" s="375" t="s">
        <v>906</v>
      </c>
      <c r="M25" s="375" t="s">
        <v>839</v>
      </c>
      <c r="N25" s="375" t="s">
        <v>839</v>
      </c>
      <c r="O25" s="375" t="s">
        <v>839</v>
      </c>
      <c r="P25" s="375" t="s">
        <v>838</v>
      </c>
      <c r="Q25" s="375" t="s">
        <v>839</v>
      </c>
      <c r="R25" s="375" t="s">
        <v>839</v>
      </c>
      <c r="S25" s="375" t="s">
        <v>839</v>
      </c>
    </row>
    <row r="26" spans="1:19" ht="21.1" customHeight="1" x14ac:dyDescent="0.4">
      <c r="A26" s="379">
        <v>20</v>
      </c>
      <c r="B26" s="375" t="s">
        <v>264</v>
      </c>
      <c r="C26" s="376">
        <v>22778.41</v>
      </c>
      <c r="D26" s="377" t="s">
        <v>838</v>
      </c>
      <c r="E26" s="376">
        <v>7574.12</v>
      </c>
      <c r="F26" s="376">
        <v>25</v>
      </c>
      <c r="G26" s="375" t="s">
        <v>839</v>
      </c>
      <c r="H26" s="375" t="s">
        <v>839</v>
      </c>
      <c r="I26" s="375" t="s">
        <v>839</v>
      </c>
      <c r="J26" s="375" t="s">
        <v>839</v>
      </c>
      <c r="K26" s="375" t="s">
        <v>839</v>
      </c>
      <c r="L26" s="375" t="s">
        <v>839</v>
      </c>
      <c r="M26" s="375" t="s">
        <v>839</v>
      </c>
      <c r="N26" s="375" t="s">
        <v>839</v>
      </c>
      <c r="O26" s="375" t="s">
        <v>839</v>
      </c>
      <c r="P26" s="375" t="s">
        <v>838</v>
      </c>
      <c r="Q26" s="375" t="s">
        <v>839</v>
      </c>
      <c r="R26" s="375" t="s">
        <v>839</v>
      </c>
      <c r="S26" s="375" t="s">
        <v>839</v>
      </c>
    </row>
    <row r="27" spans="1:19" ht="21.1" customHeight="1" x14ac:dyDescent="0.4">
      <c r="A27" s="379">
        <v>21</v>
      </c>
      <c r="B27" s="375" t="s">
        <v>1252</v>
      </c>
      <c r="C27" s="376">
        <v>29261</v>
      </c>
      <c r="D27" s="377" t="s">
        <v>838</v>
      </c>
      <c r="E27" s="376">
        <v>8439.11</v>
      </c>
      <c r="F27" s="376">
        <v>24</v>
      </c>
      <c r="G27" s="375" t="s">
        <v>839</v>
      </c>
      <c r="H27" s="375" t="s">
        <v>839</v>
      </c>
      <c r="I27" s="375" t="s">
        <v>839</v>
      </c>
      <c r="J27" s="375" t="s">
        <v>839</v>
      </c>
      <c r="K27" s="375" t="s">
        <v>839</v>
      </c>
      <c r="L27" s="375" t="s">
        <v>839</v>
      </c>
      <c r="M27" s="375" t="s">
        <v>839</v>
      </c>
      <c r="N27" s="375" t="s">
        <v>839</v>
      </c>
      <c r="O27" s="375" t="s">
        <v>839</v>
      </c>
      <c r="P27" s="375" t="s">
        <v>838</v>
      </c>
      <c r="Q27" s="375" t="s">
        <v>839</v>
      </c>
      <c r="R27" s="375" t="s">
        <v>839</v>
      </c>
      <c r="S27" s="375" t="s">
        <v>839</v>
      </c>
    </row>
    <row r="28" spans="1:19" ht="21.1" customHeight="1" x14ac:dyDescent="0.4">
      <c r="A28" s="379">
        <v>22</v>
      </c>
      <c r="B28" s="375" t="s">
        <v>849</v>
      </c>
      <c r="C28" s="376">
        <v>6450</v>
      </c>
      <c r="D28" s="377" t="s">
        <v>838</v>
      </c>
      <c r="E28" s="376">
        <v>10028.540000000001</v>
      </c>
      <c r="F28" s="376">
        <v>12</v>
      </c>
      <c r="G28" s="375" t="s">
        <v>839</v>
      </c>
      <c r="H28" s="375" t="s">
        <v>838</v>
      </c>
      <c r="I28" s="375" t="s">
        <v>839</v>
      </c>
      <c r="J28" s="375" t="s">
        <v>838</v>
      </c>
      <c r="K28" s="375" t="s">
        <v>839</v>
      </c>
      <c r="L28" s="375" t="s">
        <v>839</v>
      </c>
      <c r="M28" s="375" t="s">
        <v>839</v>
      </c>
      <c r="N28" s="375" t="s">
        <v>839</v>
      </c>
      <c r="O28" s="375" t="s">
        <v>839</v>
      </c>
      <c r="P28" s="375" t="s">
        <v>838</v>
      </c>
      <c r="Q28" s="375" t="s">
        <v>839</v>
      </c>
      <c r="R28" s="375" t="s">
        <v>839</v>
      </c>
      <c r="S28" s="375" t="s">
        <v>839</v>
      </c>
    </row>
    <row r="29" spans="1:19" ht="13.1" x14ac:dyDescent="0.4">
      <c r="A29" s="380" t="s">
        <v>843</v>
      </c>
      <c r="B29" s="381"/>
      <c r="C29" s="382"/>
      <c r="D29" s="383"/>
      <c r="E29" s="382"/>
      <c r="F29" s="382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81"/>
    </row>
    <row r="30" spans="1:19" ht="13.1" x14ac:dyDescent="0.4">
      <c r="A30" s="384" t="s">
        <v>1253</v>
      </c>
      <c r="B30" s="385"/>
      <c r="C30" s="386"/>
      <c r="D30" s="387"/>
      <c r="E30" s="386"/>
      <c r="F30" s="386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</row>
    <row r="31" spans="1:19" ht="13.1" x14ac:dyDescent="0.4">
      <c r="S31" s="374" t="s">
        <v>817</v>
      </c>
    </row>
    <row r="32" spans="1:19" ht="21.1" customHeight="1" x14ac:dyDescent="0.4">
      <c r="A32" s="498" t="s">
        <v>818</v>
      </c>
      <c r="B32" s="497"/>
      <c r="C32" s="499" t="s">
        <v>819</v>
      </c>
      <c r="D32" s="499"/>
      <c r="E32" s="500" t="s">
        <v>820</v>
      </c>
      <c r="F32" s="500" t="s">
        <v>821</v>
      </c>
      <c r="G32" s="497" t="s">
        <v>1233</v>
      </c>
      <c r="H32" s="497"/>
      <c r="I32" s="497"/>
      <c r="J32" s="497"/>
      <c r="K32" s="497"/>
      <c r="L32" s="497"/>
      <c r="M32" s="497"/>
      <c r="N32" s="497"/>
      <c r="O32" s="497"/>
      <c r="P32" s="497"/>
      <c r="Q32" s="497"/>
      <c r="R32" s="537" t="s">
        <v>1234</v>
      </c>
      <c r="S32" s="538"/>
    </row>
    <row r="33" spans="1:19" ht="21.1" customHeight="1" x14ac:dyDescent="0.4">
      <c r="A33" s="497"/>
      <c r="B33" s="497"/>
      <c r="C33" s="499" t="s">
        <v>824</v>
      </c>
      <c r="D33" s="503" t="s">
        <v>825</v>
      </c>
      <c r="E33" s="501"/>
      <c r="F33" s="501"/>
      <c r="G33" s="497" t="s">
        <v>1254</v>
      </c>
      <c r="H33" s="497"/>
      <c r="I33" s="497" t="s">
        <v>827</v>
      </c>
      <c r="J33" s="497"/>
      <c r="K33" s="497" t="s">
        <v>1236</v>
      </c>
      <c r="L33" s="497"/>
      <c r="M33" s="504" t="s">
        <v>1237</v>
      </c>
      <c r="N33" s="504" t="s">
        <v>1238</v>
      </c>
      <c r="O33" s="504" t="s">
        <v>1239</v>
      </c>
      <c r="P33" s="504" t="s">
        <v>831</v>
      </c>
      <c r="Q33" s="540" t="s">
        <v>1255</v>
      </c>
      <c r="R33" s="539" t="s">
        <v>1256</v>
      </c>
      <c r="S33" s="504" t="s">
        <v>833</v>
      </c>
    </row>
    <row r="34" spans="1:19" ht="21.1" customHeight="1" x14ac:dyDescent="0.4">
      <c r="A34" s="497"/>
      <c r="B34" s="497"/>
      <c r="C34" s="499"/>
      <c r="D34" s="499"/>
      <c r="E34" s="502"/>
      <c r="F34" s="502"/>
      <c r="G34" s="390" t="s">
        <v>834</v>
      </c>
      <c r="H34" s="390" t="s">
        <v>835</v>
      </c>
      <c r="I34" s="390" t="s">
        <v>834</v>
      </c>
      <c r="J34" s="390" t="s">
        <v>835</v>
      </c>
      <c r="K34" s="390" t="s">
        <v>1242</v>
      </c>
      <c r="L34" s="390" t="s">
        <v>1243</v>
      </c>
      <c r="M34" s="504"/>
      <c r="N34" s="504"/>
      <c r="O34" s="504"/>
      <c r="P34" s="504"/>
      <c r="Q34" s="540"/>
      <c r="R34" s="504"/>
      <c r="S34" s="504"/>
    </row>
    <row r="35" spans="1:19" ht="21.1" customHeight="1" x14ac:dyDescent="0.4">
      <c r="A35" s="379">
        <v>23</v>
      </c>
      <c r="B35" s="375" t="s">
        <v>863</v>
      </c>
      <c r="C35" s="376">
        <v>25030</v>
      </c>
      <c r="D35" s="377" t="s">
        <v>838</v>
      </c>
      <c r="E35" s="376">
        <v>8630.66</v>
      </c>
      <c r="F35" s="376">
        <v>28</v>
      </c>
      <c r="G35" s="375" t="s">
        <v>839</v>
      </c>
      <c r="H35" s="375" t="s">
        <v>839</v>
      </c>
      <c r="I35" s="375" t="s">
        <v>839</v>
      </c>
      <c r="J35" s="375" t="s">
        <v>839</v>
      </c>
      <c r="K35" s="375" t="s">
        <v>839</v>
      </c>
      <c r="L35" s="375" t="s">
        <v>839</v>
      </c>
      <c r="M35" s="375" t="s">
        <v>839</v>
      </c>
      <c r="N35" s="375" t="s">
        <v>839</v>
      </c>
      <c r="O35" s="375" t="s">
        <v>839</v>
      </c>
      <c r="P35" s="375" t="s">
        <v>838</v>
      </c>
      <c r="Q35" s="375" t="s">
        <v>839</v>
      </c>
      <c r="R35" s="375" t="s">
        <v>839</v>
      </c>
      <c r="S35" s="375" t="s">
        <v>839</v>
      </c>
    </row>
    <row r="36" spans="1:19" ht="21.1" customHeight="1" x14ac:dyDescent="0.4">
      <c r="A36" s="379">
        <v>24</v>
      </c>
      <c r="B36" s="375" t="s">
        <v>872</v>
      </c>
      <c r="C36" s="376">
        <v>22490.37</v>
      </c>
      <c r="D36" s="377" t="s">
        <v>838</v>
      </c>
      <c r="E36" s="376">
        <v>7882.25</v>
      </c>
      <c r="F36" s="376">
        <v>25</v>
      </c>
      <c r="G36" s="375" t="s">
        <v>839</v>
      </c>
      <c r="H36" s="375" t="s">
        <v>839</v>
      </c>
      <c r="I36" s="375" t="s">
        <v>839</v>
      </c>
      <c r="J36" s="375" t="s">
        <v>839</v>
      </c>
      <c r="K36" s="375" t="s">
        <v>839</v>
      </c>
      <c r="L36" s="375" t="s">
        <v>839</v>
      </c>
      <c r="M36" s="375" t="s">
        <v>839</v>
      </c>
      <c r="N36" s="375" t="s">
        <v>839</v>
      </c>
      <c r="O36" s="375" t="s">
        <v>839</v>
      </c>
      <c r="P36" s="375" t="s">
        <v>838</v>
      </c>
      <c r="Q36" s="375" t="s">
        <v>839</v>
      </c>
      <c r="R36" s="375" t="s">
        <v>839</v>
      </c>
      <c r="S36" s="375" t="s">
        <v>839</v>
      </c>
    </row>
    <row r="37" spans="1:19" ht="21.1" customHeight="1" x14ac:dyDescent="0.4">
      <c r="A37" s="379">
        <v>25</v>
      </c>
      <c r="B37" s="375" t="s">
        <v>1257</v>
      </c>
      <c r="C37" s="376">
        <v>31001.3</v>
      </c>
      <c r="D37" s="377" t="s">
        <v>838</v>
      </c>
      <c r="E37" s="376">
        <v>8390.19</v>
      </c>
      <c r="F37" s="376">
        <v>29</v>
      </c>
      <c r="G37" s="375" t="s">
        <v>839</v>
      </c>
      <c r="H37" s="375" t="s">
        <v>839</v>
      </c>
      <c r="I37" s="375" t="s">
        <v>839</v>
      </c>
      <c r="J37" s="375" t="s">
        <v>839</v>
      </c>
      <c r="K37" s="375" t="s">
        <v>839</v>
      </c>
      <c r="L37" s="375" t="s">
        <v>839</v>
      </c>
      <c r="M37" s="375" t="s">
        <v>839</v>
      </c>
      <c r="N37" s="375" t="s">
        <v>839</v>
      </c>
      <c r="O37" s="375" t="s">
        <v>839</v>
      </c>
      <c r="P37" s="375" t="s">
        <v>838</v>
      </c>
      <c r="Q37" s="375" t="s">
        <v>839</v>
      </c>
      <c r="R37" s="375" t="s">
        <v>839</v>
      </c>
      <c r="S37" s="375" t="s">
        <v>839</v>
      </c>
    </row>
    <row r="38" spans="1:19" ht="21.1" customHeight="1" x14ac:dyDescent="0.4">
      <c r="A38" s="379">
        <v>26</v>
      </c>
      <c r="B38" s="375" t="s">
        <v>1258</v>
      </c>
      <c r="C38" s="376">
        <v>26091</v>
      </c>
      <c r="D38" s="377" t="s">
        <v>838</v>
      </c>
      <c r="E38" s="376">
        <v>8627.1200000000008</v>
      </c>
      <c r="F38" s="376">
        <v>26</v>
      </c>
      <c r="G38" s="375" t="s">
        <v>839</v>
      </c>
      <c r="H38" s="375" t="s">
        <v>839</v>
      </c>
      <c r="I38" s="375" t="s">
        <v>839</v>
      </c>
      <c r="J38" s="375" t="s">
        <v>838</v>
      </c>
      <c r="K38" s="375" t="s">
        <v>839</v>
      </c>
      <c r="L38" s="375" t="s">
        <v>839</v>
      </c>
      <c r="M38" s="375" t="s">
        <v>839</v>
      </c>
      <c r="N38" s="375" t="s">
        <v>839</v>
      </c>
      <c r="O38" s="375" t="s">
        <v>839</v>
      </c>
      <c r="P38" s="375" t="s">
        <v>838</v>
      </c>
      <c r="Q38" s="375" t="s">
        <v>839</v>
      </c>
      <c r="R38" s="375" t="s">
        <v>839</v>
      </c>
      <c r="S38" s="375" t="s">
        <v>839</v>
      </c>
    </row>
    <row r="39" spans="1:19" ht="21.1" customHeight="1" x14ac:dyDescent="0.4">
      <c r="A39" s="379">
        <v>27</v>
      </c>
      <c r="B39" s="375" t="s">
        <v>961</v>
      </c>
      <c r="C39" s="376">
        <v>23278</v>
      </c>
      <c r="D39" s="391">
        <v>1000</v>
      </c>
      <c r="E39" s="376">
        <v>9111.67</v>
      </c>
      <c r="F39" s="376">
        <v>35</v>
      </c>
      <c r="G39" s="375" t="s">
        <v>839</v>
      </c>
      <c r="H39" s="375" t="s">
        <v>839</v>
      </c>
      <c r="I39" s="375" t="s">
        <v>839</v>
      </c>
      <c r="J39" s="375" t="s">
        <v>839</v>
      </c>
      <c r="K39" s="375" t="s">
        <v>839</v>
      </c>
      <c r="L39" s="375" t="s">
        <v>839</v>
      </c>
      <c r="M39" s="375" t="s">
        <v>839</v>
      </c>
      <c r="N39" s="375" t="s">
        <v>839</v>
      </c>
      <c r="O39" s="375" t="s">
        <v>839</v>
      </c>
      <c r="P39" s="375" t="s">
        <v>839</v>
      </c>
      <c r="Q39" s="375" t="s">
        <v>839</v>
      </c>
      <c r="R39" s="375" t="s">
        <v>839</v>
      </c>
      <c r="S39" s="375" t="s">
        <v>839</v>
      </c>
    </row>
    <row r="40" spans="1:19" ht="21.1" customHeight="1" x14ac:dyDescent="0.4">
      <c r="A40" s="379">
        <v>28</v>
      </c>
      <c r="B40" s="375" t="s">
        <v>886</v>
      </c>
      <c r="C40" s="376">
        <v>16350</v>
      </c>
      <c r="D40" s="377" t="s">
        <v>838</v>
      </c>
      <c r="E40" s="376">
        <v>7492.52</v>
      </c>
      <c r="F40" s="376">
        <v>25</v>
      </c>
      <c r="G40" s="375" t="s">
        <v>839</v>
      </c>
      <c r="H40" s="375" t="s">
        <v>839</v>
      </c>
      <c r="I40" s="375" t="s">
        <v>839</v>
      </c>
      <c r="J40" s="375" t="s">
        <v>839</v>
      </c>
      <c r="K40" s="375" t="s">
        <v>839</v>
      </c>
      <c r="L40" s="375" t="s">
        <v>839</v>
      </c>
      <c r="M40" s="375" t="s">
        <v>839</v>
      </c>
      <c r="N40" s="375" t="s">
        <v>839</v>
      </c>
      <c r="O40" s="375" t="s">
        <v>839</v>
      </c>
      <c r="P40" s="375" t="s">
        <v>838</v>
      </c>
      <c r="Q40" s="375" t="s">
        <v>839</v>
      </c>
      <c r="R40" s="375" t="s">
        <v>839</v>
      </c>
      <c r="S40" s="375" t="s">
        <v>839</v>
      </c>
    </row>
    <row r="41" spans="1:19" ht="21.1" customHeight="1" x14ac:dyDescent="0.4">
      <c r="A41" s="379">
        <v>29</v>
      </c>
      <c r="B41" s="375" t="s">
        <v>900</v>
      </c>
      <c r="C41" s="376">
        <v>30990</v>
      </c>
      <c r="D41" s="377" t="s">
        <v>838</v>
      </c>
      <c r="E41" s="376">
        <v>8448.7999999999993</v>
      </c>
      <c r="F41" s="376">
        <v>31</v>
      </c>
      <c r="G41" s="375" t="s">
        <v>839</v>
      </c>
      <c r="H41" s="375" t="s">
        <v>839</v>
      </c>
      <c r="I41" s="375" t="s">
        <v>839</v>
      </c>
      <c r="J41" s="375" t="s">
        <v>838</v>
      </c>
      <c r="K41" s="375" t="s">
        <v>839</v>
      </c>
      <c r="L41" s="375" t="s">
        <v>839</v>
      </c>
      <c r="M41" s="375" t="s">
        <v>839</v>
      </c>
      <c r="N41" s="375" t="s">
        <v>839</v>
      </c>
      <c r="O41" s="375" t="s">
        <v>839</v>
      </c>
      <c r="P41" s="375" t="s">
        <v>838</v>
      </c>
      <c r="Q41" s="375" t="s">
        <v>839</v>
      </c>
      <c r="R41" s="375" t="s">
        <v>839</v>
      </c>
      <c r="S41" s="375" t="s">
        <v>839</v>
      </c>
    </row>
    <row r="42" spans="1:19" ht="21.1" customHeight="1" x14ac:dyDescent="0.4">
      <c r="A42" s="379">
        <v>30</v>
      </c>
      <c r="B42" s="375" t="s">
        <v>901</v>
      </c>
      <c r="C42" s="376">
        <v>19915</v>
      </c>
      <c r="D42" s="377">
        <v>897</v>
      </c>
      <c r="E42" s="376">
        <v>7236.77</v>
      </c>
      <c r="F42" s="376">
        <v>22</v>
      </c>
      <c r="G42" s="375" t="s">
        <v>839</v>
      </c>
      <c r="H42" s="375" t="s">
        <v>839</v>
      </c>
      <c r="I42" s="375" t="s">
        <v>839</v>
      </c>
      <c r="J42" s="375" t="s">
        <v>838</v>
      </c>
      <c r="K42" s="375" t="s">
        <v>839</v>
      </c>
      <c r="L42" s="375" t="s">
        <v>839</v>
      </c>
      <c r="M42" s="375" t="s">
        <v>839</v>
      </c>
      <c r="N42" s="375" t="s">
        <v>839</v>
      </c>
      <c r="O42" s="375" t="s">
        <v>839</v>
      </c>
      <c r="P42" s="375" t="s">
        <v>838</v>
      </c>
      <c r="Q42" s="375" t="s">
        <v>839</v>
      </c>
      <c r="R42" s="375" t="s">
        <v>839</v>
      </c>
      <c r="S42" s="375" t="s">
        <v>839</v>
      </c>
    </row>
    <row r="43" spans="1:19" ht="21.1" customHeight="1" x14ac:dyDescent="0.4">
      <c r="A43" s="379">
        <v>31</v>
      </c>
      <c r="B43" s="375" t="s">
        <v>855</v>
      </c>
      <c r="C43" s="376">
        <v>24383</v>
      </c>
      <c r="D43" s="377" t="s">
        <v>838</v>
      </c>
      <c r="E43" s="376">
        <v>6717.81</v>
      </c>
      <c r="F43" s="376">
        <v>16</v>
      </c>
      <c r="G43" s="375" t="s">
        <v>839</v>
      </c>
      <c r="H43" s="375" t="s">
        <v>839</v>
      </c>
      <c r="I43" s="375" t="s">
        <v>839</v>
      </c>
      <c r="J43" s="375" t="s">
        <v>838</v>
      </c>
      <c r="K43" s="375" t="s">
        <v>839</v>
      </c>
      <c r="L43" s="375" t="s">
        <v>839</v>
      </c>
      <c r="M43" s="375" t="s">
        <v>839</v>
      </c>
      <c r="N43" s="375" t="s">
        <v>839</v>
      </c>
      <c r="O43" s="375" t="s">
        <v>839</v>
      </c>
      <c r="P43" s="375" t="s">
        <v>838</v>
      </c>
      <c r="Q43" s="375" t="s">
        <v>839</v>
      </c>
      <c r="R43" s="375" t="s">
        <v>839</v>
      </c>
      <c r="S43" s="375" t="s">
        <v>839</v>
      </c>
    </row>
    <row r="44" spans="1:19" ht="21.1" customHeight="1" x14ac:dyDescent="0.4">
      <c r="A44" s="379">
        <v>32</v>
      </c>
      <c r="B44" s="375" t="s">
        <v>921</v>
      </c>
      <c r="C44" s="376">
        <v>22344</v>
      </c>
      <c r="D44" s="377" t="s">
        <v>838</v>
      </c>
      <c r="E44" s="376">
        <v>8149.87</v>
      </c>
      <c r="F44" s="376">
        <v>30</v>
      </c>
      <c r="G44" s="375" t="s">
        <v>839</v>
      </c>
      <c r="H44" s="375" t="s">
        <v>839</v>
      </c>
      <c r="I44" s="375" t="s">
        <v>839</v>
      </c>
      <c r="J44" s="375" t="s">
        <v>839</v>
      </c>
      <c r="K44" s="375" t="s">
        <v>839</v>
      </c>
      <c r="L44" s="375" t="s">
        <v>839</v>
      </c>
      <c r="M44" s="375" t="s">
        <v>839</v>
      </c>
      <c r="N44" s="375" t="s">
        <v>839</v>
      </c>
      <c r="O44" s="375" t="s">
        <v>839</v>
      </c>
      <c r="P44" s="375" t="s">
        <v>838</v>
      </c>
      <c r="Q44" s="375" t="s">
        <v>839</v>
      </c>
      <c r="R44" s="375" t="s">
        <v>839</v>
      </c>
      <c r="S44" s="375" t="s">
        <v>839</v>
      </c>
    </row>
    <row r="45" spans="1:19" ht="21.1" customHeight="1" x14ac:dyDescent="0.4">
      <c r="A45" s="379">
        <v>33</v>
      </c>
      <c r="B45" s="375" t="s">
        <v>903</v>
      </c>
      <c r="C45" s="376">
        <v>28482</v>
      </c>
      <c r="D45" s="377" t="s">
        <v>838</v>
      </c>
      <c r="E45" s="376">
        <v>7668.58</v>
      </c>
      <c r="F45" s="376">
        <v>26</v>
      </c>
      <c r="G45" s="375" t="s">
        <v>839</v>
      </c>
      <c r="H45" s="375" t="s">
        <v>839</v>
      </c>
      <c r="I45" s="375" t="s">
        <v>839</v>
      </c>
      <c r="J45" s="375" t="s">
        <v>838</v>
      </c>
      <c r="K45" s="375" t="s">
        <v>839</v>
      </c>
      <c r="L45" s="375" t="s">
        <v>839</v>
      </c>
      <c r="M45" s="375" t="s">
        <v>839</v>
      </c>
      <c r="N45" s="375" t="s">
        <v>839</v>
      </c>
      <c r="O45" s="375" t="s">
        <v>839</v>
      </c>
      <c r="P45" s="375" t="s">
        <v>838</v>
      </c>
      <c r="Q45" s="375" t="s">
        <v>839</v>
      </c>
      <c r="R45" s="375" t="s">
        <v>839</v>
      </c>
      <c r="S45" s="375" t="s">
        <v>839</v>
      </c>
    </row>
    <row r="46" spans="1:19" ht="21.1" customHeight="1" x14ac:dyDescent="0.4">
      <c r="A46" s="379">
        <v>34</v>
      </c>
      <c r="B46" s="375" t="s">
        <v>904</v>
      </c>
      <c r="C46" s="376">
        <v>21856.12</v>
      </c>
      <c r="D46" s="377" t="s">
        <v>838</v>
      </c>
      <c r="E46" s="376">
        <v>4462.6400000000003</v>
      </c>
      <c r="F46" s="376">
        <v>6</v>
      </c>
      <c r="G46" s="375" t="s">
        <v>839</v>
      </c>
      <c r="H46" s="375" t="s">
        <v>838</v>
      </c>
      <c r="I46" s="375" t="s">
        <v>839</v>
      </c>
      <c r="J46" s="375" t="s">
        <v>838</v>
      </c>
      <c r="K46" s="375" t="s">
        <v>839</v>
      </c>
      <c r="L46" s="375" t="s">
        <v>839</v>
      </c>
      <c r="M46" s="375" t="s">
        <v>839</v>
      </c>
      <c r="N46" s="375" t="s">
        <v>839</v>
      </c>
      <c r="O46" s="375" t="s">
        <v>839</v>
      </c>
      <c r="P46" s="375" t="s">
        <v>838</v>
      </c>
      <c r="Q46" s="375" t="s">
        <v>839</v>
      </c>
      <c r="R46" s="375" t="s">
        <v>839</v>
      </c>
      <c r="S46" s="375" t="s">
        <v>839</v>
      </c>
    </row>
    <row r="47" spans="1:19" ht="21.1" customHeight="1" x14ac:dyDescent="0.4">
      <c r="A47" s="379">
        <v>35</v>
      </c>
      <c r="B47" s="375" t="s">
        <v>858</v>
      </c>
      <c r="C47" s="376">
        <v>23447</v>
      </c>
      <c r="D47" s="377" t="s">
        <v>838</v>
      </c>
      <c r="E47" s="376">
        <v>7392.78</v>
      </c>
      <c r="F47" s="376">
        <v>25</v>
      </c>
      <c r="G47" s="375" t="s">
        <v>839</v>
      </c>
      <c r="H47" s="375" t="s">
        <v>839</v>
      </c>
      <c r="I47" s="375" t="s">
        <v>839</v>
      </c>
      <c r="J47" s="375" t="s">
        <v>838</v>
      </c>
      <c r="K47" s="375" t="s">
        <v>839</v>
      </c>
      <c r="L47" s="375" t="s">
        <v>839</v>
      </c>
      <c r="M47" s="375" t="s">
        <v>839</v>
      </c>
      <c r="N47" s="375" t="s">
        <v>839</v>
      </c>
      <c r="O47" s="375" t="s">
        <v>839</v>
      </c>
      <c r="P47" s="375" t="s">
        <v>839</v>
      </c>
      <c r="Q47" s="375" t="s">
        <v>839</v>
      </c>
      <c r="R47" s="375" t="s">
        <v>839</v>
      </c>
      <c r="S47" s="375" t="s">
        <v>839</v>
      </c>
    </row>
    <row r="48" spans="1:19" ht="21.1" customHeight="1" x14ac:dyDescent="0.4">
      <c r="A48" s="379">
        <v>36</v>
      </c>
      <c r="B48" s="375" t="s">
        <v>905</v>
      </c>
      <c r="C48" s="541" t="s">
        <v>1259</v>
      </c>
      <c r="D48" s="542"/>
      <c r="E48" s="376"/>
      <c r="F48" s="376">
        <v>3</v>
      </c>
      <c r="G48" s="375" t="s">
        <v>839</v>
      </c>
      <c r="H48" s="375" t="s">
        <v>839</v>
      </c>
      <c r="I48" s="375" t="s">
        <v>839</v>
      </c>
      <c r="J48" s="375" t="s">
        <v>839</v>
      </c>
      <c r="K48" s="375" t="s">
        <v>906</v>
      </c>
      <c r="L48" s="375" t="s">
        <v>906</v>
      </c>
      <c r="M48" s="375" t="s">
        <v>906</v>
      </c>
      <c r="N48" s="375" t="s">
        <v>906</v>
      </c>
      <c r="O48" s="375" t="s">
        <v>839</v>
      </c>
      <c r="P48" s="375" t="s">
        <v>838</v>
      </c>
      <c r="Q48" s="375" t="s">
        <v>838</v>
      </c>
      <c r="R48" s="375" t="s">
        <v>839</v>
      </c>
      <c r="S48" s="375" t="s">
        <v>839</v>
      </c>
    </row>
    <row r="49" spans="1:19" ht="21.1" customHeight="1" x14ac:dyDescent="0.4">
      <c r="A49" s="379">
        <v>37</v>
      </c>
      <c r="B49" s="375" t="s">
        <v>1260</v>
      </c>
      <c r="C49" s="376">
        <v>25150.35</v>
      </c>
      <c r="D49" s="377" t="s">
        <v>838</v>
      </c>
      <c r="E49" s="376">
        <v>8265.0499999999993</v>
      </c>
      <c r="F49" s="376">
        <v>24</v>
      </c>
      <c r="G49" s="375" t="s">
        <v>839</v>
      </c>
      <c r="H49" s="375" t="s">
        <v>839</v>
      </c>
      <c r="I49" s="375" t="s">
        <v>839</v>
      </c>
      <c r="J49" s="375" t="s">
        <v>839</v>
      </c>
      <c r="K49" s="375" t="s">
        <v>839</v>
      </c>
      <c r="L49" s="375" t="s">
        <v>839</v>
      </c>
      <c r="M49" s="375" t="s">
        <v>839</v>
      </c>
      <c r="N49" s="375" t="s">
        <v>839</v>
      </c>
      <c r="O49" s="375" t="s">
        <v>839</v>
      </c>
      <c r="P49" s="375" t="s">
        <v>838</v>
      </c>
      <c r="Q49" s="375" t="s">
        <v>839</v>
      </c>
      <c r="R49" s="375" t="s">
        <v>839</v>
      </c>
      <c r="S49" s="375" t="s">
        <v>839</v>
      </c>
    </row>
    <row r="50" spans="1:19" ht="21.1" customHeight="1" x14ac:dyDescent="0.4">
      <c r="A50" s="379">
        <v>38</v>
      </c>
      <c r="B50" s="375" t="s">
        <v>854</v>
      </c>
      <c r="C50" s="376">
        <v>22703.94</v>
      </c>
      <c r="D50" s="377" t="s">
        <v>838</v>
      </c>
      <c r="E50" s="376">
        <v>7994.98</v>
      </c>
      <c r="F50" s="376">
        <v>30</v>
      </c>
      <c r="G50" s="375" t="s">
        <v>839</v>
      </c>
      <c r="H50" s="375" t="s">
        <v>839</v>
      </c>
      <c r="I50" s="375" t="s">
        <v>839</v>
      </c>
      <c r="J50" s="375" t="s">
        <v>838</v>
      </c>
      <c r="K50" s="375" t="s">
        <v>839</v>
      </c>
      <c r="L50" s="375" t="s">
        <v>839</v>
      </c>
      <c r="M50" s="375" t="s">
        <v>839</v>
      </c>
      <c r="N50" s="375" t="s">
        <v>839</v>
      </c>
      <c r="O50" s="375" t="s">
        <v>839</v>
      </c>
      <c r="P50" s="375" t="s">
        <v>839</v>
      </c>
      <c r="Q50" s="375" t="s">
        <v>839</v>
      </c>
      <c r="R50" s="375" t="s">
        <v>839</v>
      </c>
      <c r="S50" s="375" t="s">
        <v>839</v>
      </c>
    </row>
    <row r="51" spans="1:19" ht="21.1" customHeight="1" x14ac:dyDescent="0.4">
      <c r="A51" s="379">
        <v>39</v>
      </c>
      <c r="B51" s="375" t="s">
        <v>907</v>
      </c>
      <c r="C51" s="541" t="s">
        <v>1261</v>
      </c>
      <c r="D51" s="542"/>
      <c r="E51" s="376"/>
      <c r="F51" s="376">
        <v>3</v>
      </c>
      <c r="G51" s="375" t="s">
        <v>906</v>
      </c>
      <c r="H51" s="375" t="s">
        <v>838</v>
      </c>
      <c r="I51" s="375" t="s">
        <v>906</v>
      </c>
      <c r="J51" s="375" t="s">
        <v>838</v>
      </c>
      <c r="K51" s="375" t="s">
        <v>906</v>
      </c>
      <c r="L51" s="375" t="s">
        <v>838</v>
      </c>
      <c r="M51" s="375" t="s">
        <v>906</v>
      </c>
      <c r="N51" s="375" t="s">
        <v>906</v>
      </c>
      <c r="O51" s="375" t="s">
        <v>906</v>
      </c>
      <c r="P51" s="375" t="s">
        <v>838</v>
      </c>
      <c r="Q51" s="375" t="s">
        <v>838</v>
      </c>
      <c r="R51" s="375" t="s">
        <v>839</v>
      </c>
      <c r="S51" s="375" t="s">
        <v>838</v>
      </c>
    </row>
    <row r="52" spans="1:19" ht="21.1" customHeight="1" x14ac:dyDescent="0.4">
      <c r="A52" s="379">
        <v>40</v>
      </c>
      <c r="B52" s="375" t="s">
        <v>1262</v>
      </c>
      <c r="C52" s="376">
        <v>28285</v>
      </c>
      <c r="D52" s="377" t="s">
        <v>838</v>
      </c>
      <c r="E52" s="376">
        <v>5551.17</v>
      </c>
      <c r="F52" s="376">
        <v>11</v>
      </c>
      <c r="G52" s="375" t="s">
        <v>839</v>
      </c>
      <c r="H52" s="375" t="s">
        <v>838</v>
      </c>
      <c r="I52" s="375" t="s">
        <v>839</v>
      </c>
      <c r="J52" s="375" t="s">
        <v>838</v>
      </c>
      <c r="K52" s="375" t="s">
        <v>839</v>
      </c>
      <c r="L52" s="375" t="s">
        <v>839</v>
      </c>
      <c r="M52" s="375" t="s">
        <v>839</v>
      </c>
      <c r="N52" s="375" t="s">
        <v>839</v>
      </c>
      <c r="O52" s="375" t="s">
        <v>839</v>
      </c>
      <c r="P52" s="375" t="s">
        <v>838</v>
      </c>
      <c r="Q52" s="375" t="s">
        <v>839</v>
      </c>
      <c r="R52" s="375" t="s">
        <v>839</v>
      </c>
      <c r="S52" s="375" t="s">
        <v>839</v>
      </c>
    </row>
    <row r="53" spans="1:19" ht="21.1" customHeight="1" x14ac:dyDescent="0.4">
      <c r="A53" s="379">
        <v>41</v>
      </c>
      <c r="B53" s="375" t="s">
        <v>234</v>
      </c>
      <c r="C53" s="376">
        <v>22728.15</v>
      </c>
      <c r="D53" s="377" t="s">
        <v>838</v>
      </c>
      <c r="E53" s="376">
        <v>7852.26</v>
      </c>
      <c r="F53" s="376">
        <v>26</v>
      </c>
      <c r="G53" s="375" t="s">
        <v>839</v>
      </c>
      <c r="H53" s="375" t="s">
        <v>839</v>
      </c>
      <c r="I53" s="375" t="s">
        <v>839</v>
      </c>
      <c r="J53" s="375" t="s">
        <v>839</v>
      </c>
      <c r="K53" s="375" t="s">
        <v>839</v>
      </c>
      <c r="L53" s="375" t="s">
        <v>839</v>
      </c>
      <c r="M53" s="375" t="s">
        <v>839</v>
      </c>
      <c r="N53" s="375" t="s">
        <v>839</v>
      </c>
      <c r="O53" s="375" t="s">
        <v>839</v>
      </c>
      <c r="P53" s="375" t="s">
        <v>838</v>
      </c>
      <c r="Q53" s="375" t="s">
        <v>839</v>
      </c>
      <c r="R53" s="375" t="s">
        <v>839</v>
      </c>
      <c r="S53" s="375" t="s">
        <v>839</v>
      </c>
    </row>
    <row r="54" spans="1:19" ht="21.1" customHeight="1" x14ac:dyDescent="0.4">
      <c r="A54" s="379">
        <v>42</v>
      </c>
      <c r="B54" s="375" t="s">
        <v>877</v>
      </c>
      <c r="C54" s="376">
        <v>22211</v>
      </c>
      <c r="D54" s="377" t="s">
        <v>838</v>
      </c>
      <c r="E54" s="376">
        <v>8146.66</v>
      </c>
      <c r="F54" s="376">
        <v>33</v>
      </c>
      <c r="G54" s="375" t="s">
        <v>839</v>
      </c>
      <c r="H54" s="375" t="s">
        <v>839</v>
      </c>
      <c r="I54" s="375" t="s">
        <v>839</v>
      </c>
      <c r="J54" s="375" t="s">
        <v>838</v>
      </c>
      <c r="K54" s="375" t="s">
        <v>839</v>
      </c>
      <c r="L54" s="375" t="s">
        <v>839</v>
      </c>
      <c r="M54" s="375" t="s">
        <v>839</v>
      </c>
      <c r="N54" s="375" t="s">
        <v>839</v>
      </c>
      <c r="O54" s="375" t="s">
        <v>839</v>
      </c>
      <c r="P54" s="375" t="s">
        <v>838</v>
      </c>
      <c r="Q54" s="375" t="s">
        <v>839</v>
      </c>
      <c r="R54" s="375" t="s">
        <v>839</v>
      </c>
      <c r="S54" s="375" t="s">
        <v>839</v>
      </c>
    </row>
    <row r="55" spans="1:19" ht="21.1" customHeight="1" x14ac:dyDescent="0.4">
      <c r="A55" s="379">
        <v>43</v>
      </c>
      <c r="B55" s="375" t="s">
        <v>214</v>
      </c>
      <c r="C55" s="376">
        <v>23548</v>
      </c>
      <c r="D55" s="377" t="s">
        <v>838</v>
      </c>
      <c r="E55" s="376">
        <v>7325.55</v>
      </c>
      <c r="F55" s="376">
        <v>27</v>
      </c>
      <c r="G55" s="375" t="s">
        <v>839</v>
      </c>
      <c r="H55" s="375" t="s">
        <v>839</v>
      </c>
      <c r="I55" s="375" t="s">
        <v>839</v>
      </c>
      <c r="J55" s="375" t="s">
        <v>839</v>
      </c>
      <c r="K55" s="375" t="s">
        <v>839</v>
      </c>
      <c r="L55" s="375" t="s">
        <v>839</v>
      </c>
      <c r="M55" s="375" t="s">
        <v>839</v>
      </c>
      <c r="N55" s="375" t="s">
        <v>839</v>
      </c>
      <c r="O55" s="375" t="s">
        <v>839</v>
      </c>
      <c r="P55" s="375" t="s">
        <v>839</v>
      </c>
      <c r="Q55" s="375" t="s">
        <v>839</v>
      </c>
      <c r="R55" s="375" t="s">
        <v>839</v>
      </c>
      <c r="S55" s="375" t="s">
        <v>839</v>
      </c>
    </row>
    <row r="56" spans="1:19" ht="21.1" customHeight="1" x14ac:dyDescent="0.4">
      <c r="A56" s="379">
        <v>44</v>
      </c>
      <c r="B56" s="375" t="s">
        <v>861</v>
      </c>
      <c r="C56" s="376">
        <v>23691</v>
      </c>
      <c r="D56" s="377">
        <v>135</v>
      </c>
      <c r="E56" s="376">
        <v>7403.36</v>
      </c>
      <c r="F56" s="376">
        <v>24</v>
      </c>
      <c r="G56" s="375" t="s">
        <v>839</v>
      </c>
      <c r="H56" s="375" t="s">
        <v>839</v>
      </c>
      <c r="I56" s="375" t="s">
        <v>839</v>
      </c>
      <c r="J56" s="375" t="s">
        <v>838</v>
      </c>
      <c r="K56" s="375" t="s">
        <v>839</v>
      </c>
      <c r="L56" s="375" t="s">
        <v>839</v>
      </c>
      <c r="M56" s="375" t="s">
        <v>839</v>
      </c>
      <c r="N56" s="375" t="s">
        <v>839</v>
      </c>
      <c r="O56" s="375" t="s">
        <v>839</v>
      </c>
      <c r="P56" s="375" t="s">
        <v>838</v>
      </c>
      <c r="Q56" s="375" t="s">
        <v>839</v>
      </c>
      <c r="R56" s="375" t="s">
        <v>839</v>
      </c>
      <c r="S56" s="375" t="s">
        <v>839</v>
      </c>
    </row>
    <row r="57" spans="1:19" ht="21.1" customHeight="1" x14ac:dyDescent="0.4">
      <c r="A57" s="379">
        <v>45</v>
      </c>
      <c r="B57" s="375" t="s">
        <v>866</v>
      </c>
      <c r="C57" s="376">
        <v>23983</v>
      </c>
      <c r="D57" s="377" t="s">
        <v>838</v>
      </c>
      <c r="E57" s="376">
        <v>8440.2800000000007</v>
      </c>
      <c r="F57" s="376">
        <v>30</v>
      </c>
      <c r="G57" s="375" t="s">
        <v>839</v>
      </c>
      <c r="H57" s="375" t="s">
        <v>839</v>
      </c>
      <c r="I57" s="375" t="s">
        <v>839</v>
      </c>
      <c r="J57" s="375" t="s">
        <v>839</v>
      </c>
      <c r="K57" s="375" t="s">
        <v>839</v>
      </c>
      <c r="L57" s="375" t="s">
        <v>839</v>
      </c>
      <c r="M57" s="375" t="s">
        <v>839</v>
      </c>
      <c r="N57" s="375" t="s">
        <v>839</v>
      </c>
      <c r="O57" s="375" t="s">
        <v>839</v>
      </c>
      <c r="P57" s="375" t="s">
        <v>839</v>
      </c>
      <c r="Q57" s="375" t="s">
        <v>839</v>
      </c>
      <c r="R57" s="375" t="s">
        <v>839</v>
      </c>
      <c r="S57" s="375" t="s">
        <v>839</v>
      </c>
    </row>
    <row r="58" spans="1:19" ht="21.1" customHeight="1" x14ac:dyDescent="0.4">
      <c r="A58" s="379">
        <v>46</v>
      </c>
      <c r="B58" s="375" t="s">
        <v>972</v>
      </c>
      <c r="C58" s="376">
        <v>21406</v>
      </c>
      <c r="D58" s="377" t="s">
        <v>838</v>
      </c>
      <c r="E58" s="376">
        <v>7408.25</v>
      </c>
      <c r="F58" s="376">
        <v>23</v>
      </c>
      <c r="G58" s="375" t="s">
        <v>839</v>
      </c>
      <c r="H58" s="375" t="s">
        <v>839</v>
      </c>
      <c r="I58" s="375" t="s">
        <v>839</v>
      </c>
      <c r="J58" s="375" t="s">
        <v>838</v>
      </c>
      <c r="K58" s="375" t="s">
        <v>839</v>
      </c>
      <c r="L58" s="375" t="s">
        <v>839</v>
      </c>
      <c r="M58" s="375" t="s">
        <v>839</v>
      </c>
      <c r="N58" s="375" t="s">
        <v>839</v>
      </c>
      <c r="O58" s="375" t="s">
        <v>839</v>
      </c>
      <c r="P58" s="375" t="s">
        <v>838</v>
      </c>
      <c r="Q58" s="375" t="s">
        <v>839</v>
      </c>
      <c r="R58" s="375" t="s">
        <v>839</v>
      </c>
      <c r="S58" s="375" t="s">
        <v>839</v>
      </c>
    </row>
    <row r="59" spans="1:19" ht="21.1" customHeight="1" x14ac:dyDescent="0.4">
      <c r="A59" s="379">
        <v>47</v>
      </c>
      <c r="B59" s="390" t="s">
        <v>298</v>
      </c>
      <c r="C59" s="376">
        <v>22890.14</v>
      </c>
      <c r="D59" s="377" t="s">
        <v>838</v>
      </c>
      <c r="E59" s="376">
        <v>8309.51</v>
      </c>
      <c r="F59" s="376">
        <v>27</v>
      </c>
      <c r="G59" s="375" t="s">
        <v>839</v>
      </c>
      <c r="H59" s="375" t="s">
        <v>839</v>
      </c>
      <c r="I59" s="375" t="s">
        <v>839</v>
      </c>
      <c r="J59" s="375" t="s">
        <v>838</v>
      </c>
      <c r="K59" s="375" t="s">
        <v>839</v>
      </c>
      <c r="L59" s="375" t="s">
        <v>839</v>
      </c>
      <c r="M59" s="375" t="s">
        <v>839</v>
      </c>
      <c r="N59" s="375" t="s">
        <v>839</v>
      </c>
      <c r="O59" s="375" t="s">
        <v>839</v>
      </c>
      <c r="P59" s="375" t="s">
        <v>838</v>
      </c>
      <c r="Q59" s="375" t="s">
        <v>839</v>
      </c>
      <c r="R59" s="375" t="s">
        <v>839</v>
      </c>
      <c r="S59" s="375" t="s">
        <v>839</v>
      </c>
    </row>
    <row r="60" spans="1:19" ht="21.1" customHeight="1" x14ac:dyDescent="0.4">
      <c r="A60" s="379">
        <v>48</v>
      </c>
      <c r="B60" s="375" t="s">
        <v>914</v>
      </c>
      <c r="C60" s="376">
        <v>23655.599999999999</v>
      </c>
      <c r="D60" s="377" t="s">
        <v>838</v>
      </c>
      <c r="E60" s="376">
        <v>7684.28</v>
      </c>
      <c r="F60" s="376">
        <v>28</v>
      </c>
      <c r="G60" s="375" t="s">
        <v>839</v>
      </c>
      <c r="H60" s="375" t="s">
        <v>839</v>
      </c>
      <c r="I60" s="375" t="s">
        <v>839</v>
      </c>
      <c r="J60" s="375" t="s">
        <v>839</v>
      </c>
      <c r="K60" s="375" t="s">
        <v>839</v>
      </c>
      <c r="L60" s="375" t="s">
        <v>839</v>
      </c>
      <c r="M60" s="375" t="s">
        <v>839</v>
      </c>
      <c r="N60" s="375" t="s">
        <v>839</v>
      </c>
      <c r="O60" s="375" t="s">
        <v>839</v>
      </c>
      <c r="P60" s="375" t="s">
        <v>838</v>
      </c>
      <c r="Q60" s="375" t="s">
        <v>839</v>
      </c>
      <c r="R60" s="375" t="s">
        <v>839</v>
      </c>
      <c r="S60" s="375" t="s">
        <v>839</v>
      </c>
    </row>
    <row r="61" spans="1:19" ht="21.1" customHeight="1" x14ac:dyDescent="0.4">
      <c r="A61" s="379">
        <v>49</v>
      </c>
      <c r="B61" s="375" t="s">
        <v>928</v>
      </c>
      <c r="C61" s="376">
        <v>23215</v>
      </c>
      <c r="D61" s="377" t="s">
        <v>838</v>
      </c>
      <c r="E61" s="376">
        <v>8401.6</v>
      </c>
      <c r="F61" s="376">
        <v>30</v>
      </c>
      <c r="G61" s="375" t="s">
        <v>839</v>
      </c>
      <c r="H61" s="375" t="s">
        <v>839</v>
      </c>
      <c r="I61" s="375" t="s">
        <v>839</v>
      </c>
      <c r="J61" s="375" t="s">
        <v>839</v>
      </c>
      <c r="K61" s="375" t="s">
        <v>839</v>
      </c>
      <c r="L61" s="375" t="s">
        <v>839</v>
      </c>
      <c r="M61" s="375" t="s">
        <v>839</v>
      </c>
      <c r="N61" s="375" t="s">
        <v>839</v>
      </c>
      <c r="O61" s="375" t="s">
        <v>839</v>
      </c>
      <c r="P61" s="375" t="s">
        <v>838</v>
      </c>
      <c r="Q61" s="375" t="s">
        <v>839</v>
      </c>
      <c r="R61" s="375" t="s">
        <v>839</v>
      </c>
      <c r="S61" s="375" t="s">
        <v>839</v>
      </c>
    </row>
    <row r="62" spans="1:19" ht="21.1" customHeight="1" x14ac:dyDescent="0.4">
      <c r="A62" s="379">
        <v>50</v>
      </c>
      <c r="B62" s="375" t="s">
        <v>946</v>
      </c>
      <c r="C62" s="376">
        <v>24127.96</v>
      </c>
      <c r="D62" s="377" t="s">
        <v>838</v>
      </c>
      <c r="E62" s="376">
        <v>8068.15</v>
      </c>
      <c r="F62" s="376">
        <v>25</v>
      </c>
      <c r="G62" s="375" t="s">
        <v>839</v>
      </c>
      <c r="H62" s="375" t="s">
        <v>839</v>
      </c>
      <c r="I62" s="375" t="s">
        <v>839</v>
      </c>
      <c r="J62" s="375" t="s">
        <v>838</v>
      </c>
      <c r="K62" s="375" t="s">
        <v>839</v>
      </c>
      <c r="L62" s="375" t="s">
        <v>839</v>
      </c>
      <c r="M62" s="375" t="s">
        <v>839</v>
      </c>
      <c r="N62" s="375" t="s">
        <v>839</v>
      </c>
      <c r="O62" s="375" t="s">
        <v>839</v>
      </c>
      <c r="P62" s="375" t="s">
        <v>838</v>
      </c>
      <c r="Q62" s="375" t="s">
        <v>839</v>
      </c>
      <c r="R62" s="375" t="s">
        <v>839</v>
      </c>
      <c r="S62" s="375" t="s">
        <v>839</v>
      </c>
    </row>
    <row r="63" spans="1:19" ht="21.1" customHeight="1" x14ac:dyDescent="0.4">
      <c r="A63" s="379">
        <v>51</v>
      </c>
      <c r="B63" s="375" t="s">
        <v>879</v>
      </c>
      <c r="C63" s="376">
        <v>24905.43</v>
      </c>
      <c r="D63" s="377" t="s">
        <v>838</v>
      </c>
      <c r="E63" s="376">
        <v>8031.64</v>
      </c>
      <c r="F63" s="376">
        <v>26</v>
      </c>
      <c r="G63" s="375" t="s">
        <v>839</v>
      </c>
      <c r="H63" s="375" t="s">
        <v>839</v>
      </c>
      <c r="I63" s="375" t="s">
        <v>839</v>
      </c>
      <c r="J63" s="375" t="s">
        <v>839</v>
      </c>
      <c r="K63" s="375" t="s">
        <v>839</v>
      </c>
      <c r="L63" s="375" t="s">
        <v>839</v>
      </c>
      <c r="M63" s="375" t="s">
        <v>839</v>
      </c>
      <c r="N63" s="375" t="s">
        <v>839</v>
      </c>
      <c r="O63" s="375" t="s">
        <v>839</v>
      </c>
      <c r="P63" s="375" t="s">
        <v>838</v>
      </c>
      <c r="Q63" s="375" t="s">
        <v>839</v>
      </c>
      <c r="R63" s="375" t="s">
        <v>839</v>
      </c>
      <c r="S63" s="375" t="s">
        <v>839</v>
      </c>
    </row>
    <row r="64" spans="1:19" ht="21.1" customHeight="1" x14ac:dyDescent="0.4">
      <c r="A64" s="379">
        <v>52</v>
      </c>
      <c r="B64" s="375" t="s">
        <v>1263</v>
      </c>
      <c r="C64" s="376">
        <v>28398</v>
      </c>
      <c r="D64" s="377" t="s">
        <v>838</v>
      </c>
      <c r="E64" s="376">
        <v>8282.7999999999993</v>
      </c>
      <c r="F64" s="376">
        <v>29</v>
      </c>
      <c r="G64" s="375" t="s">
        <v>839</v>
      </c>
      <c r="H64" s="375" t="s">
        <v>839</v>
      </c>
      <c r="I64" s="375" t="s">
        <v>839</v>
      </c>
      <c r="J64" s="375" t="s">
        <v>839</v>
      </c>
      <c r="K64" s="375" t="s">
        <v>839</v>
      </c>
      <c r="L64" s="375" t="s">
        <v>839</v>
      </c>
      <c r="M64" s="375" t="s">
        <v>839</v>
      </c>
      <c r="N64" s="375" t="s">
        <v>839</v>
      </c>
      <c r="O64" s="375" t="s">
        <v>839</v>
      </c>
      <c r="P64" s="375" t="s">
        <v>838</v>
      </c>
      <c r="Q64" s="375" t="s">
        <v>839</v>
      </c>
      <c r="R64" s="375" t="s">
        <v>839</v>
      </c>
      <c r="S64" s="375" t="s">
        <v>839</v>
      </c>
    </row>
    <row r="65" spans="1:19" ht="21.1" customHeight="1" x14ac:dyDescent="0.4">
      <c r="A65" s="379">
        <v>53</v>
      </c>
      <c r="B65" s="375" t="s">
        <v>897</v>
      </c>
      <c r="C65" s="376">
        <v>21295</v>
      </c>
      <c r="D65" s="377" t="s">
        <v>838</v>
      </c>
      <c r="E65" s="376">
        <v>8256.51</v>
      </c>
      <c r="F65" s="376">
        <v>30</v>
      </c>
      <c r="G65" s="375" t="s">
        <v>839</v>
      </c>
      <c r="H65" s="375" t="s">
        <v>839</v>
      </c>
      <c r="I65" s="375" t="s">
        <v>839</v>
      </c>
      <c r="J65" s="375" t="s">
        <v>838</v>
      </c>
      <c r="K65" s="375" t="s">
        <v>839</v>
      </c>
      <c r="L65" s="375" t="s">
        <v>839</v>
      </c>
      <c r="M65" s="375" t="s">
        <v>839</v>
      </c>
      <c r="N65" s="375" t="s">
        <v>839</v>
      </c>
      <c r="O65" s="375" t="s">
        <v>839</v>
      </c>
      <c r="P65" s="375" t="s">
        <v>838</v>
      </c>
      <c r="Q65" s="375" t="s">
        <v>839</v>
      </c>
      <c r="R65" s="375" t="s">
        <v>839</v>
      </c>
      <c r="S65" s="375" t="s">
        <v>839</v>
      </c>
    </row>
    <row r="66" spans="1:19" ht="21.1" customHeight="1" x14ac:dyDescent="0.4">
      <c r="A66" s="379">
        <v>54</v>
      </c>
      <c r="B66" s="375" t="s">
        <v>911</v>
      </c>
      <c r="C66" s="376">
        <v>22938</v>
      </c>
      <c r="D66" s="377" t="s">
        <v>838</v>
      </c>
      <c r="E66" s="376">
        <v>7395.62</v>
      </c>
      <c r="F66" s="376">
        <v>19</v>
      </c>
      <c r="G66" s="375" t="s">
        <v>839</v>
      </c>
      <c r="H66" s="375" t="s">
        <v>839</v>
      </c>
      <c r="I66" s="375" t="s">
        <v>839</v>
      </c>
      <c r="J66" s="375" t="s">
        <v>838</v>
      </c>
      <c r="K66" s="375" t="s">
        <v>839</v>
      </c>
      <c r="L66" s="375" t="s">
        <v>839</v>
      </c>
      <c r="M66" s="375" t="s">
        <v>839</v>
      </c>
      <c r="N66" s="375" t="s">
        <v>839</v>
      </c>
      <c r="O66" s="375" t="s">
        <v>839</v>
      </c>
      <c r="P66" s="375" t="s">
        <v>838</v>
      </c>
      <c r="Q66" s="375" t="s">
        <v>839</v>
      </c>
      <c r="R66" s="375" t="s">
        <v>839</v>
      </c>
      <c r="S66" s="375" t="s">
        <v>839</v>
      </c>
    </row>
    <row r="67" spans="1:19" ht="21.1" customHeight="1" x14ac:dyDescent="0.4">
      <c r="A67" s="379">
        <v>55</v>
      </c>
      <c r="B67" s="375" t="s">
        <v>1264</v>
      </c>
      <c r="C67" s="376">
        <v>20362.439999999999</v>
      </c>
      <c r="D67" s="377" t="s">
        <v>838</v>
      </c>
      <c r="E67" s="376">
        <v>8969.31</v>
      </c>
      <c r="F67" s="376">
        <v>21</v>
      </c>
      <c r="G67" s="375" t="s">
        <v>839</v>
      </c>
      <c r="H67" s="375" t="s">
        <v>839</v>
      </c>
      <c r="I67" s="375" t="s">
        <v>839</v>
      </c>
      <c r="J67" s="375" t="s">
        <v>839</v>
      </c>
      <c r="K67" s="375" t="s">
        <v>839</v>
      </c>
      <c r="L67" s="375" t="s">
        <v>839</v>
      </c>
      <c r="M67" s="375" t="s">
        <v>839</v>
      </c>
      <c r="N67" s="375" t="s">
        <v>839</v>
      </c>
      <c r="O67" s="375" t="s">
        <v>839</v>
      </c>
      <c r="P67" s="375" t="s">
        <v>838</v>
      </c>
      <c r="Q67" s="375" t="s">
        <v>839</v>
      </c>
      <c r="R67" s="375" t="s">
        <v>839</v>
      </c>
      <c r="S67" s="375" t="s">
        <v>839</v>
      </c>
    </row>
    <row r="68" spans="1:19" ht="21.1" customHeight="1" x14ac:dyDescent="0.4">
      <c r="A68" s="379">
        <v>56</v>
      </c>
      <c r="B68" s="375" t="s">
        <v>263</v>
      </c>
      <c r="C68" s="376">
        <v>31837.91</v>
      </c>
      <c r="D68" s="377" t="s">
        <v>838</v>
      </c>
      <c r="E68" s="376">
        <v>8127.01</v>
      </c>
      <c r="F68" s="376">
        <v>25</v>
      </c>
      <c r="G68" s="375" t="s">
        <v>839</v>
      </c>
      <c r="H68" s="375" t="s">
        <v>839</v>
      </c>
      <c r="I68" s="375" t="s">
        <v>839</v>
      </c>
      <c r="J68" s="375" t="s">
        <v>839</v>
      </c>
      <c r="K68" s="375" t="s">
        <v>839</v>
      </c>
      <c r="L68" s="375" t="s">
        <v>839</v>
      </c>
      <c r="M68" s="375" t="s">
        <v>839</v>
      </c>
      <c r="N68" s="375" t="s">
        <v>839</v>
      </c>
      <c r="O68" s="375" t="s">
        <v>839</v>
      </c>
      <c r="P68" s="375" t="s">
        <v>838</v>
      </c>
      <c r="Q68" s="375" t="s">
        <v>839</v>
      </c>
      <c r="R68" s="375" t="s">
        <v>839</v>
      </c>
      <c r="S68" s="375" t="s">
        <v>839</v>
      </c>
    </row>
    <row r="69" spans="1:19" ht="21.1" customHeight="1" x14ac:dyDescent="0.4">
      <c r="A69" s="379">
        <v>57</v>
      </c>
      <c r="B69" s="375" t="s">
        <v>1265</v>
      </c>
      <c r="C69" s="376">
        <v>22793</v>
      </c>
      <c r="D69" s="377" t="s">
        <v>838</v>
      </c>
      <c r="E69" s="376">
        <v>7318.48</v>
      </c>
      <c r="F69" s="376">
        <v>21</v>
      </c>
      <c r="G69" s="375" t="s">
        <v>839</v>
      </c>
      <c r="H69" s="375" t="s">
        <v>839</v>
      </c>
      <c r="I69" s="375" t="s">
        <v>839</v>
      </c>
      <c r="J69" s="375" t="s">
        <v>838</v>
      </c>
      <c r="K69" s="375" t="s">
        <v>839</v>
      </c>
      <c r="L69" s="375" t="s">
        <v>839</v>
      </c>
      <c r="M69" s="375" t="s">
        <v>839</v>
      </c>
      <c r="N69" s="375" t="s">
        <v>839</v>
      </c>
      <c r="O69" s="375" t="s">
        <v>839</v>
      </c>
      <c r="P69" s="375" t="s">
        <v>838</v>
      </c>
      <c r="Q69" s="375" t="s">
        <v>839</v>
      </c>
      <c r="R69" s="375" t="s">
        <v>839</v>
      </c>
      <c r="S69" s="375" t="s">
        <v>839</v>
      </c>
    </row>
    <row r="70" spans="1:19" ht="21.1" customHeight="1" x14ac:dyDescent="0.4">
      <c r="A70" s="379">
        <v>58</v>
      </c>
      <c r="B70" s="375" t="s">
        <v>1266</v>
      </c>
      <c r="C70" s="376">
        <v>23119</v>
      </c>
      <c r="D70" s="377" t="s">
        <v>838</v>
      </c>
      <c r="E70" s="376">
        <v>7556.3</v>
      </c>
      <c r="F70" s="376">
        <v>21</v>
      </c>
      <c r="G70" s="375" t="s">
        <v>839</v>
      </c>
      <c r="H70" s="375" t="s">
        <v>839</v>
      </c>
      <c r="I70" s="375" t="s">
        <v>839</v>
      </c>
      <c r="J70" s="375" t="s">
        <v>838</v>
      </c>
      <c r="K70" s="375" t="s">
        <v>839</v>
      </c>
      <c r="L70" s="375" t="s">
        <v>839</v>
      </c>
      <c r="M70" s="375" t="s">
        <v>839</v>
      </c>
      <c r="N70" s="375" t="s">
        <v>839</v>
      </c>
      <c r="O70" s="375" t="s">
        <v>839</v>
      </c>
      <c r="P70" s="375" t="s">
        <v>838</v>
      </c>
      <c r="Q70" s="375" t="s">
        <v>839</v>
      </c>
      <c r="R70" s="375" t="s">
        <v>839</v>
      </c>
      <c r="S70" s="375" t="s">
        <v>839</v>
      </c>
    </row>
    <row r="71" spans="1:19" ht="21.1" customHeight="1" x14ac:dyDescent="0.4">
      <c r="A71" s="379">
        <v>59</v>
      </c>
      <c r="B71" s="375" t="s">
        <v>944</v>
      </c>
      <c r="C71" s="376">
        <v>25260.83</v>
      </c>
      <c r="D71" s="377" t="s">
        <v>838</v>
      </c>
      <c r="E71" s="376">
        <v>7806.96</v>
      </c>
      <c r="F71" s="376">
        <v>18</v>
      </c>
      <c r="G71" s="375" t="s">
        <v>839</v>
      </c>
      <c r="H71" s="375" t="s">
        <v>839</v>
      </c>
      <c r="I71" s="375" t="s">
        <v>839</v>
      </c>
      <c r="J71" s="375" t="s">
        <v>838</v>
      </c>
      <c r="K71" s="375" t="s">
        <v>839</v>
      </c>
      <c r="L71" s="375" t="s">
        <v>839</v>
      </c>
      <c r="M71" s="375" t="s">
        <v>839</v>
      </c>
      <c r="N71" s="375" t="s">
        <v>839</v>
      </c>
      <c r="O71" s="375" t="s">
        <v>839</v>
      </c>
      <c r="P71" s="375" t="s">
        <v>839</v>
      </c>
      <c r="Q71" s="375" t="s">
        <v>839</v>
      </c>
      <c r="R71" s="375" t="s">
        <v>839</v>
      </c>
      <c r="S71" s="375" t="s">
        <v>839</v>
      </c>
    </row>
    <row r="72" spans="1:19" ht="21.1" customHeight="1" x14ac:dyDescent="0.4">
      <c r="A72" s="379">
        <v>60</v>
      </c>
      <c r="B72" s="375" t="s">
        <v>1267</v>
      </c>
      <c r="C72" s="376">
        <v>23201</v>
      </c>
      <c r="D72" s="377" t="s">
        <v>838</v>
      </c>
      <c r="E72" s="376">
        <v>7973.08</v>
      </c>
      <c r="F72" s="376">
        <v>19</v>
      </c>
      <c r="G72" s="375" t="s">
        <v>839</v>
      </c>
      <c r="H72" s="375" t="s">
        <v>839</v>
      </c>
      <c r="I72" s="375" t="s">
        <v>839</v>
      </c>
      <c r="J72" s="375" t="s">
        <v>838</v>
      </c>
      <c r="K72" s="375" t="s">
        <v>839</v>
      </c>
      <c r="L72" s="375" t="s">
        <v>839</v>
      </c>
      <c r="M72" s="375" t="s">
        <v>839</v>
      </c>
      <c r="N72" s="375" t="s">
        <v>839</v>
      </c>
      <c r="O72" s="375" t="s">
        <v>839</v>
      </c>
      <c r="P72" s="375" t="s">
        <v>838</v>
      </c>
      <c r="Q72" s="375" t="s">
        <v>839</v>
      </c>
      <c r="R72" s="375" t="s">
        <v>839</v>
      </c>
      <c r="S72" s="375" t="s">
        <v>839</v>
      </c>
    </row>
    <row r="73" spans="1:19" ht="21.1" customHeight="1" x14ac:dyDescent="0.4">
      <c r="A73" s="379">
        <v>61</v>
      </c>
      <c r="B73" s="375" t="s">
        <v>885</v>
      </c>
      <c r="C73" s="376">
        <v>24764</v>
      </c>
      <c r="D73" s="377" t="s">
        <v>838</v>
      </c>
      <c r="E73" s="376">
        <v>9645.8799999999992</v>
      </c>
      <c r="F73" s="376">
        <v>25</v>
      </c>
      <c r="G73" s="375" t="s">
        <v>839</v>
      </c>
      <c r="H73" s="375" t="s">
        <v>839</v>
      </c>
      <c r="I73" s="375" t="s">
        <v>839</v>
      </c>
      <c r="J73" s="375" t="s">
        <v>838</v>
      </c>
      <c r="K73" s="375" t="s">
        <v>839</v>
      </c>
      <c r="L73" s="375" t="s">
        <v>839</v>
      </c>
      <c r="M73" s="375" t="s">
        <v>839</v>
      </c>
      <c r="N73" s="375" t="s">
        <v>839</v>
      </c>
      <c r="O73" s="375" t="s">
        <v>839</v>
      </c>
      <c r="P73" s="375" t="s">
        <v>838</v>
      </c>
      <c r="Q73" s="375" t="s">
        <v>839</v>
      </c>
      <c r="R73" s="375" t="s">
        <v>839</v>
      </c>
      <c r="S73" s="375" t="s">
        <v>839</v>
      </c>
    </row>
    <row r="74" spans="1:19" ht="21.1" customHeight="1" x14ac:dyDescent="0.4">
      <c r="A74" s="379">
        <v>62</v>
      </c>
      <c r="B74" s="375" t="s">
        <v>1268</v>
      </c>
      <c r="C74" s="376">
        <v>25208</v>
      </c>
      <c r="D74" s="377" t="s">
        <v>838</v>
      </c>
      <c r="E74" s="376">
        <v>8432.65</v>
      </c>
      <c r="F74" s="376">
        <v>24</v>
      </c>
      <c r="G74" s="375" t="s">
        <v>839</v>
      </c>
      <c r="H74" s="375" t="s">
        <v>839</v>
      </c>
      <c r="I74" s="375" t="s">
        <v>839</v>
      </c>
      <c r="J74" s="375" t="s">
        <v>838</v>
      </c>
      <c r="K74" s="375" t="s">
        <v>839</v>
      </c>
      <c r="L74" s="375" t="s">
        <v>839</v>
      </c>
      <c r="M74" s="375" t="s">
        <v>839</v>
      </c>
      <c r="N74" s="375" t="s">
        <v>839</v>
      </c>
      <c r="O74" s="375" t="s">
        <v>839</v>
      </c>
      <c r="P74" s="375" t="s">
        <v>838</v>
      </c>
      <c r="Q74" s="375" t="s">
        <v>839</v>
      </c>
      <c r="R74" s="375" t="s">
        <v>839</v>
      </c>
      <c r="S74" s="375" t="s">
        <v>839</v>
      </c>
    </row>
    <row r="75" spans="1:19" ht="21.1" customHeight="1" x14ac:dyDescent="0.4">
      <c r="A75" s="379">
        <v>63</v>
      </c>
      <c r="B75" s="375" t="s">
        <v>878</v>
      </c>
      <c r="C75" s="376">
        <v>23587</v>
      </c>
      <c r="D75" s="377" t="s">
        <v>838</v>
      </c>
      <c r="E75" s="376">
        <v>7712.62</v>
      </c>
      <c r="F75" s="376">
        <v>15</v>
      </c>
      <c r="G75" s="375" t="s">
        <v>839</v>
      </c>
      <c r="H75" s="375" t="s">
        <v>839</v>
      </c>
      <c r="I75" s="375" t="s">
        <v>839</v>
      </c>
      <c r="J75" s="375" t="s">
        <v>838</v>
      </c>
      <c r="K75" s="375" t="s">
        <v>839</v>
      </c>
      <c r="L75" s="375" t="s">
        <v>839</v>
      </c>
      <c r="M75" s="375" t="s">
        <v>839</v>
      </c>
      <c r="N75" s="375" t="s">
        <v>839</v>
      </c>
      <c r="O75" s="375" t="s">
        <v>839</v>
      </c>
      <c r="P75" s="375" t="s">
        <v>838</v>
      </c>
      <c r="Q75" s="375" t="s">
        <v>839</v>
      </c>
      <c r="R75" s="375" t="s">
        <v>839</v>
      </c>
      <c r="S75" s="375" t="s">
        <v>839</v>
      </c>
    </row>
    <row r="76" spans="1:19" ht="21.1" customHeight="1" x14ac:dyDescent="0.4">
      <c r="A76" s="379">
        <v>64</v>
      </c>
      <c r="B76" s="375" t="s">
        <v>1269</v>
      </c>
      <c r="C76" s="376">
        <v>23338</v>
      </c>
      <c r="D76" s="377" t="s">
        <v>838</v>
      </c>
      <c r="E76" s="376">
        <v>8177.17</v>
      </c>
      <c r="F76" s="376">
        <v>20</v>
      </c>
      <c r="G76" s="375" t="s">
        <v>839</v>
      </c>
      <c r="H76" s="375" t="s">
        <v>839</v>
      </c>
      <c r="I76" s="375" t="s">
        <v>839</v>
      </c>
      <c r="J76" s="375" t="s">
        <v>838</v>
      </c>
      <c r="K76" s="375" t="s">
        <v>839</v>
      </c>
      <c r="L76" s="375" t="s">
        <v>839</v>
      </c>
      <c r="M76" s="375" t="s">
        <v>839</v>
      </c>
      <c r="N76" s="375" t="s">
        <v>839</v>
      </c>
      <c r="O76" s="375" t="s">
        <v>839</v>
      </c>
      <c r="P76" s="375" t="s">
        <v>838</v>
      </c>
      <c r="Q76" s="375" t="s">
        <v>839</v>
      </c>
      <c r="R76" s="375" t="s">
        <v>839</v>
      </c>
      <c r="S76" s="375" t="s">
        <v>839</v>
      </c>
    </row>
    <row r="77" spans="1:19" ht="21.1" customHeight="1" x14ac:dyDescent="0.4">
      <c r="A77" s="379">
        <v>65</v>
      </c>
      <c r="B77" s="375" t="s">
        <v>1270</v>
      </c>
      <c r="C77" s="376">
        <v>19581.13</v>
      </c>
      <c r="D77" s="377" t="s">
        <v>838</v>
      </c>
      <c r="E77" s="376">
        <v>8257.6299999999992</v>
      </c>
      <c r="F77" s="376">
        <v>22</v>
      </c>
      <c r="G77" s="375" t="s">
        <v>839</v>
      </c>
      <c r="H77" s="375" t="s">
        <v>839</v>
      </c>
      <c r="I77" s="375" t="s">
        <v>839</v>
      </c>
      <c r="J77" s="375" t="s">
        <v>838</v>
      </c>
      <c r="K77" s="375" t="s">
        <v>839</v>
      </c>
      <c r="L77" s="375" t="s">
        <v>839</v>
      </c>
      <c r="M77" s="375" t="s">
        <v>839</v>
      </c>
      <c r="N77" s="375" t="s">
        <v>839</v>
      </c>
      <c r="O77" s="375" t="s">
        <v>839</v>
      </c>
      <c r="P77" s="375" t="s">
        <v>838</v>
      </c>
      <c r="Q77" s="375" t="s">
        <v>839</v>
      </c>
      <c r="R77" s="375" t="s">
        <v>839</v>
      </c>
      <c r="S77" s="375" t="s">
        <v>839</v>
      </c>
    </row>
    <row r="78" spans="1:19" ht="21.1" customHeight="1" x14ac:dyDescent="0.4">
      <c r="A78" s="379">
        <v>66</v>
      </c>
      <c r="B78" s="375" t="s">
        <v>963</v>
      </c>
      <c r="C78" s="376">
        <v>23029.42</v>
      </c>
      <c r="D78" s="377" t="s">
        <v>838</v>
      </c>
      <c r="E78" s="376">
        <v>7458.19</v>
      </c>
      <c r="F78" s="376">
        <v>17</v>
      </c>
      <c r="G78" s="375" t="s">
        <v>839</v>
      </c>
      <c r="H78" s="375" t="s">
        <v>839</v>
      </c>
      <c r="I78" s="375" t="s">
        <v>839</v>
      </c>
      <c r="J78" s="375" t="s">
        <v>838</v>
      </c>
      <c r="K78" s="375" t="s">
        <v>839</v>
      </c>
      <c r="L78" s="375" t="s">
        <v>839</v>
      </c>
      <c r="M78" s="375" t="s">
        <v>839</v>
      </c>
      <c r="N78" s="375" t="s">
        <v>839</v>
      </c>
      <c r="O78" s="375" t="s">
        <v>839</v>
      </c>
      <c r="P78" s="375" t="s">
        <v>838</v>
      </c>
      <c r="Q78" s="375" t="s">
        <v>839</v>
      </c>
      <c r="R78" s="375" t="s">
        <v>839</v>
      </c>
      <c r="S78" s="375" t="s">
        <v>839</v>
      </c>
    </row>
    <row r="79" spans="1:19" ht="13.1" x14ac:dyDescent="0.4">
      <c r="A79" s="380" t="s">
        <v>843</v>
      </c>
      <c r="B79" s="381"/>
      <c r="C79" s="382"/>
      <c r="D79" s="383"/>
      <c r="E79" s="382"/>
      <c r="F79" s="382"/>
      <c r="G79" s="381"/>
      <c r="H79" s="381"/>
      <c r="I79" s="381"/>
      <c r="J79" s="381"/>
      <c r="K79" s="381"/>
      <c r="L79" s="381"/>
      <c r="M79" s="381"/>
      <c r="N79" s="381"/>
      <c r="O79" s="381"/>
      <c r="P79" s="381"/>
      <c r="Q79" s="381"/>
      <c r="R79" s="381"/>
      <c r="S79" s="381"/>
    </row>
    <row r="80" spans="1:19" ht="13.1" x14ac:dyDescent="0.4">
      <c r="A80" s="384" t="s">
        <v>844</v>
      </c>
      <c r="B80" s="385"/>
      <c r="C80" s="386"/>
      <c r="D80" s="387"/>
      <c r="E80" s="386"/>
      <c r="F80" s="386"/>
      <c r="G80" s="385"/>
      <c r="H80" s="385"/>
      <c r="I80" s="385"/>
      <c r="J80" s="385"/>
      <c r="K80" s="385"/>
      <c r="L80" s="385"/>
      <c r="M80" s="385"/>
      <c r="N80" s="385"/>
      <c r="O80" s="385"/>
      <c r="P80" s="385"/>
      <c r="Q80" s="385"/>
      <c r="R80" s="385"/>
      <c r="S80" s="385"/>
    </row>
    <row r="81" spans="1:19" ht="13.1" x14ac:dyDescent="0.4">
      <c r="S81" s="374" t="s">
        <v>1232</v>
      </c>
    </row>
    <row r="82" spans="1:19" ht="21.1" customHeight="1" x14ac:dyDescent="0.4">
      <c r="A82" s="498" t="s">
        <v>818</v>
      </c>
      <c r="B82" s="497"/>
      <c r="C82" s="499" t="s">
        <v>819</v>
      </c>
      <c r="D82" s="499"/>
      <c r="E82" s="500" t="s">
        <v>820</v>
      </c>
      <c r="F82" s="500" t="s">
        <v>821</v>
      </c>
      <c r="G82" s="497" t="s">
        <v>1233</v>
      </c>
      <c r="H82" s="497"/>
      <c r="I82" s="497"/>
      <c r="J82" s="497"/>
      <c r="K82" s="497"/>
      <c r="L82" s="497"/>
      <c r="M82" s="497"/>
      <c r="N82" s="497"/>
      <c r="O82" s="497"/>
      <c r="P82" s="497"/>
      <c r="Q82" s="497"/>
      <c r="R82" s="537" t="s">
        <v>1234</v>
      </c>
      <c r="S82" s="538"/>
    </row>
    <row r="83" spans="1:19" ht="21.1" customHeight="1" x14ac:dyDescent="0.4">
      <c r="A83" s="497"/>
      <c r="B83" s="497"/>
      <c r="C83" s="499" t="s">
        <v>824</v>
      </c>
      <c r="D83" s="503" t="s">
        <v>1271</v>
      </c>
      <c r="E83" s="501"/>
      <c r="F83" s="501"/>
      <c r="G83" s="497" t="s">
        <v>1254</v>
      </c>
      <c r="H83" s="497"/>
      <c r="I83" s="497" t="s">
        <v>827</v>
      </c>
      <c r="J83" s="497"/>
      <c r="K83" s="497" t="s">
        <v>1236</v>
      </c>
      <c r="L83" s="497"/>
      <c r="M83" s="504" t="s">
        <v>1237</v>
      </c>
      <c r="N83" s="504" t="s">
        <v>1238</v>
      </c>
      <c r="O83" s="504" t="s">
        <v>1239</v>
      </c>
      <c r="P83" s="504" t="s">
        <v>831</v>
      </c>
      <c r="Q83" s="540" t="s">
        <v>1240</v>
      </c>
      <c r="R83" s="539" t="s">
        <v>1272</v>
      </c>
      <c r="S83" s="504" t="s">
        <v>833</v>
      </c>
    </row>
    <row r="84" spans="1:19" ht="21.1" customHeight="1" x14ac:dyDescent="0.4">
      <c r="A84" s="497"/>
      <c r="B84" s="497"/>
      <c r="C84" s="499"/>
      <c r="D84" s="499"/>
      <c r="E84" s="502"/>
      <c r="F84" s="502"/>
      <c r="G84" s="390" t="s">
        <v>834</v>
      </c>
      <c r="H84" s="390" t="s">
        <v>835</v>
      </c>
      <c r="I84" s="390" t="s">
        <v>834</v>
      </c>
      <c r="J84" s="390" t="s">
        <v>835</v>
      </c>
      <c r="K84" s="390" t="s">
        <v>1242</v>
      </c>
      <c r="L84" s="390" t="s">
        <v>1243</v>
      </c>
      <c r="M84" s="504"/>
      <c r="N84" s="504"/>
      <c r="O84" s="504"/>
      <c r="P84" s="504"/>
      <c r="Q84" s="540"/>
      <c r="R84" s="504"/>
      <c r="S84" s="504"/>
    </row>
    <row r="85" spans="1:19" ht="21.1" customHeight="1" x14ac:dyDescent="0.4">
      <c r="A85" s="379">
        <v>67</v>
      </c>
      <c r="B85" s="375" t="s">
        <v>1273</v>
      </c>
      <c r="C85" s="376">
        <v>22959</v>
      </c>
      <c r="D85" s="377" t="s">
        <v>838</v>
      </c>
      <c r="E85" s="376">
        <v>7994.88</v>
      </c>
      <c r="F85" s="376">
        <v>20</v>
      </c>
      <c r="G85" s="375" t="s">
        <v>839</v>
      </c>
      <c r="H85" s="375" t="s">
        <v>839</v>
      </c>
      <c r="I85" s="375" t="s">
        <v>839</v>
      </c>
      <c r="J85" s="375" t="s">
        <v>838</v>
      </c>
      <c r="K85" s="375" t="s">
        <v>839</v>
      </c>
      <c r="L85" s="375" t="s">
        <v>839</v>
      </c>
      <c r="M85" s="375" t="s">
        <v>839</v>
      </c>
      <c r="N85" s="375" t="s">
        <v>839</v>
      </c>
      <c r="O85" s="375" t="s">
        <v>839</v>
      </c>
      <c r="P85" s="375" t="s">
        <v>838</v>
      </c>
      <c r="Q85" s="375" t="s">
        <v>839</v>
      </c>
      <c r="R85" s="375" t="s">
        <v>839</v>
      </c>
      <c r="S85" s="375" t="s">
        <v>839</v>
      </c>
    </row>
    <row r="86" spans="1:19" ht="21.1" customHeight="1" x14ac:dyDescent="0.4">
      <c r="A86" s="379">
        <v>68</v>
      </c>
      <c r="B86" s="375" t="s">
        <v>1274</v>
      </c>
      <c r="C86" s="376">
        <v>36587.839999999997</v>
      </c>
      <c r="D86" s="377" t="s">
        <v>838</v>
      </c>
      <c r="E86" s="376">
        <v>7750.37</v>
      </c>
      <c r="F86" s="376">
        <v>17</v>
      </c>
      <c r="G86" s="375" t="s">
        <v>839</v>
      </c>
      <c r="H86" s="375" t="s">
        <v>839</v>
      </c>
      <c r="I86" s="375" t="s">
        <v>839</v>
      </c>
      <c r="J86" s="375" t="s">
        <v>838</v>
      </c>
      <c r="K86" s="375" t="s">
        <v>839</v>
      </c>
      <c r="L86" s="375" t="s">
        <v>839</v>
      </c>
      <c r="M86" s="375" t="s">
        <v>839</v>
      </c>
      <c r="N86" s="375" t="s">
        <v>839</v>
      </c>
      <c r="O86" s="375" t="s">
        <v>839</v>
      </c>
      <c r="P86" s="375" t="s">
        <v>838</v>
      </c>
      <c r="Q86" s="375" t="s">
        <v>839</v>
      </c>
      <c r="R86" s="375" t="s">
        <v>839</v>
      </c>
      <c r="S86" s="375" t="s">
        <v>839</v>
      </c>
    </row>
    <row r="87" spans="1:19" ht="21.1" customHeight="1" x14ac:dyDescent="0.4">
      <c r="A87" s="379">
        <v>69</v>
      </c>
      <c r="B87" s="375" t="s">
        <v>271</v>
      </c>
      <c r="C87" s="376">
        <v>25504</v>
      </c>
      <c r="D87" s="377" t="s">
        <v>838</v>
      </c>
      <c r="E87" s="376">
        <v>10610.36</v>
      </c>
      <c r="F87" s="376">
        <v>22</v>
      </c>
      <c r="G87" s="375" t="s">
        <v>839</v>
      </c>
      <c r="H87" s="375" t="s">
        <v>839</v>
      </c>
      <c r="I87" s="375" t="s">
        <v>839</v>
      </c>
      <c r="J87" s="375" t="s">
        <v>838</v>
      </c>
      <c r="K87" s="375" t="s">
        <v>839</v>
      </c>
      <c r="L87" s="375" t="s">
        <v>839</v>
      </c>
      <c r="M87" s="375" t="s">
        <v>839</v>
      </c>
      <c r="N87" s="375" t="s">
        <v>839</v>
      </c>
      <c r="O87" s="375" t="s">
        <v>839</v>
      </c>
      <c r="P87" s="375" t="s">
        <v>838</v>
      </c>
      <c r="Q87" s="375" t="s">
        <v>839</v>
      </c>
      <c r="R87" s="375" t="s">
        <v>839</v>
      </c>
      <c r="S87" s="375" t="s">
        <v>839</v>
      </c>
    </row>
    <row r="88" spans="1:19" ht="21.1" customHeight="1" x14ac:dyDescent="0.4">
      <c r="A88" s="379">
        <v>70</v>
      </c>
      <c r="B88" s="375" t="s">
        <v>1275</v>
      </c>
      <c r="C88" s="376">
        <v>23400</v>
      </c>
      <c r="D88" s="377" t="s">
        <v>838</v>
      </c>
      <c r="E88" s="376">
        <v>7890.73</v>
      </c>
      <c r="F88" s="376">
        <v>21</v>
      </c>
      <c r="G88" s="375" t="s">
        <v>839</v>
      </c>
      <c r="H88" s="375" t="s">
        <v>839</v>
      </c>
      <c r="I88" s="375" t="s">
        <v>839</v>
      </c>
      <c r="J88" s="375" t="s">
        <v>839</v>
      </c>
      <c r="K88" s="375" t="s">
        <v>839</v>
      </c>
      <c r="L88" s="375" t="s">
        <v>839</v>
      </c>
      <c r="M88" s="375" t="s">
        <v>839</v>
      </c>
      <c r="N88" s="375" t="s">
        <v>839</v>
      </c>
      <c r="O88" s="375" t="s">
        <v>839</v>
      </c>
      <c r="P88" s="375" t="s">
        <v>838</v>
      </c>
      <c r="Q88" s="375" t="s">
        <v>839</v>
      </c>
      <c r="R88" s="375" t="s">
        <v>839</v>
      </c>
      <c r="S88" s="375" t="s">
        <v>839</v>
      </c>
    </row>
    <row r="89" spans="1:19" ht="13.1" x14ac:dyDescent="0.4">
      <c r="A89" s="380" t="s">
        <v>1276</v>
      </c>
      <c r="B89" s="381"/>
      <c r="C89" s="382"/>
      <c r="D89" s="383"/>
      <c r="E89" s="382"/>
      <c r="F89" s="382"/>
      <c r="G89" s="381"/>
      <c r="H89" s="381"/>
      <c r="I89" s="381"/>
      <c r="J89" s="381"/>
      <c r="K89" s="381"/>
      <c r="L89" s="381"/>
      <c r="M89" s="381"/>
      <c r="N89" s="381"/>
      <c r="O89" s="381"/>
      <c r="P89" s="381"/>
      <c r="Q89" s="381"/>
      <c r="R89" s="381"/>
      <c r="S89" s="381"/>
    </row>
    <row r="90" spans="1:19" ht="13.1" x14ac:dyDescent="0.4">
      <c r="A90" s="384" t="s">
        <v>1277</v>
      </c>
      <c r="B90" s="385"/>
      <c r="C90" s="386"/>
      <c r="D90" s="387"/>
      <c r="E90" s="386"/>
      <c r="F90" s="386"/>
      <c r="G90" s="385"/>
      <c r="H90" s="385"/>
      <c r="I90" s="385"/>
      <c r="J90" s="385"/>
      <c r="K90" s="385"/>
      <c r="L90" s="385"/>
      <c r="M90" s="385"/>
      <c r="N90" s="385"/>
      <c r="O90" s="385"/>
      <c r="P90" s="385"/>
      <c r="Q90" s="385"/>
      <c r="R90" s="385"/>
      <c r="S90" s="385"/>
    </row>
  </sheetData>
  <mergeCells count="58">
    <mergeCell ref="Q83:Q84"/>
    <mergeCell ref="R83:R84"/>
    <mergeCell ref="S83:S84"/>
    <mergeCell ref="G82:Q82"/>
    <mergeCell ref="R82:S82"/>
    <mergeCell ref="M83:M84"/>
    <mergeCell ref="N83:N84"/>
    <mergeCell ref="O83:O84"/>
    <mergeCell ref="G83:H83"/>
    <mergeCell ref="I83:J83"/>
    <mergeCell ref="K83:L83"/>
    <mergeCell ref="F82:F84"/>
    <mergeCell ref="P83:P84"/>
    <mergeCell ref="A82:B84"/>
    <mergeCell ref="C82:D82"/>
    <mergeCell ref="E82:E84"/>
    <mergeCell ref="C83:C84"/>
    <mergeCell ref="D83:D84"/>
    <mergeCell ref="C48:D48"/>
    <mergeCell ref="C51:D51"/>
    <mergeCell ref="F32:F34"/>
    <mergeCell ref="G32:Q32"/>
    <mergeCell ref="R32:S32"/>
    <mergeCell ref="S33:S34"/>
    <mergeCell ref="G33:H33"/>
    <mergeCell ref="I33:J33"/>
    <mergeCell ref="K33:L33"/>
    <mergeCell ref="M33:M34"/>
    <mergeCell ref="N33:N34"/>
    <mergeCell ref="O33:O34"/>
    <mergeCell ref="P33:P34"/>
    <mergeCell ref="Q33:Q34"/>
    <mergeCell ref="R33:R34"/>
    <mergeCell ref="A7:B7"/>
    <mergeCell ref="C25:D25"/>
    <mergeCell ref="A32:B34"/>
    <mergeCell ref="C32:D32"/>
    <mergeCell ref="E32:E34"/>
    <mergeCell ref="C33:C34"/>
    <mergeCell ref="D33:D34"/>
    <mergeCell ref="A4:B6"/>
    <mergeCell ref="C4:D4"/>
    <mergeCell ref="E4:E6"/>
    <mergeCell ref="F4:F6"/>
    <mergeCell ref="G4:Q4"/>
    <mergeCell ref="Q5:Q6"/>
    <mergeCell ref="K5:L5"/>
    <mergeCell ref="M5:M6"/>
    <mergeCell ref="N5:N6"/>
    <mergeCell ref="O5:O6"/>
    <mergeCell ref="P5:P6"/>
    <mergeCell ref="R4:S4"/>
    <mergeCell ref="C5:C6"/>
    <mergeCell ref="D5:D6"/>
    <mergeCell ref="G5:H5"/>
    <mergeCell ref="I5:J5"/>
    <mergeCell ref="R5:R6"/>
    <mergeCell ref="S5:S6"/>
  </mergeCells>
  <phoneticPr fontId="2"/>
  <pageMargins left="0.70866141732283472" right="0.70866141732283472" top="0.74803149606299213" bottom="0.74803149606299213" header="0.31496062992125984" footer="0.31496062992125984"/>
  <pageSetup paperSize="9" scale="80" fitToHeight="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showGridLines="0" zoomScaleNormal="100" workbookViewId="0"/>
  </sheetViews>
  <sheetFormatPr defaultRowHeight="14" customHeight="1" x14ac:dyDescent="0.4"/>
  <cols>
    <col min="1" max="2" width="4.5" style="119" customWidth="1"/>
    <col min="3" max="3" width="0.875" style="157" customWidth="1"/>
    <col min="4" max="4" width="9" style="157"/>
    <col min="5" max="5" width="0.875" style="157" customWidth="1"/>
    <col min="6" max="6" width="6" style="36" bestFit="1" customWidth="1"/>
    <col min="7" max="9" width="3.75" style="36" bestFit="1" customWidth="1"/>
    <col min="10" max="10" width="3.75" style="36" customWidth="1"/>
    <col min="11" max="11" width="0.875" style="36" customWidth="1"/>
    <col min="12" max="13" width="4.5" style="119" customWidth="1"/>
    <col min="14" max="14" width="0.875" style="157" customWidth="1"/>
    <col min="15" max="15" width="9" style="157"/>
    <col min="16" max="16" width="0.875" style="157" customWidth="1"/>
    <col min="17" max="17" width="6" style="36" bestFit="1" customWidth="1"/>
    <col min="18" max="20" width="3.75" style="36" bestFit="1" customWidth="1"/>
    <col min="21" max="21" width="3.75" style="36" customWidth="1"/>
    <col min="22" max="16384" width="9" style="36"/>
  </cols>
  <sheetData>
    <row r="1" spans="1:21" s="179" customFormat="1" ht="10.95" x14ac:dyDescent="0.4">
      <c r="A1" s="179" t="s">
        <v>993</v>
      </c>
    </row>
    <row r="2" spans="1:21" s="103" customFormat="1" ht="10.95" x14ac:dyDescent="0.4">
      <c r="A2" s="156" t="s">
        <v>760</v>
      </c>
      <c r="B2" s="400"/>
      <c r="C2" s="401"/>
      <c r="D2" s="401"/>
      <c r="E2" s="401"/>
      <c r="L2" s="156"/>
      <c r="M2" s="400"/>
      <c r="N2" s="401"/>
      <c r="O2" s="401"/>
      <c r="P2" s="401"/>
    </row>
    <row r="3" spans="1:21" ht="10.95" x14ac:dyDescent="0.4">
      <c r="A3" s="118" t="s">
        <v>1109</v>
      </c>
      <c r="L3" s="118"/>
    </row>
    <row r="4" spans="1:21" ht="10.95" x14ac:dyDescent="0.4">
      <c r="J4" s="104"/>
      <c r="U4" s="104" t="s">
        <v>762</v>
      </c>
    </row>
    <row r="5" spans="1:21" ht="14" customHeight="1" x14ac:dyDescent="0.4">
      <c r="A5" s="478" t="s">
        <v>763</v>
      </c>
      <c r="B5" s="488" t="s">
        <v>764</v>
      </c>
      <c r="C5" s="486" t="s">
        <v>765</v>
      </c>
      <c r="D5" s="506"/>
      <c r="E5" s="487"/>
      <c r="F5" s="478" t="s">
        <v>147</v>
      </c>
      <c r="G5" s="478" t="s">
        <v>1110</v>
      </c>
      <c r="H5" s="478"/>
      <c r="I5" s="478"/>
      <c r="J5" s="478"/>
      <c r="L5" s="478" t="s">
        <v>763</v>
      </c>
      <c r="M5" s="488" t="s">
        <v>764</v>
      </c>
      <c r="N5" s="486" t="s">
        <v>765</v>
      </c>
      <c r="O5" s="506"/>
      <c r="P5" s="487"/>
      <c r="Q5" s="478" t="s">
        <v>147</v>
      </c>
      <c r="R5" s="478" t="s">
        <v>1110</v>
      </c>
      <c r="S5" s="478"/>
      <c r="T5" s="478"/>
      <c r="U5" s="478"/>
    </row>
    <row r="6" spans="1:21" ht="42" customHeight="1" x14ac:dyDescent="0.4">
      <c r="A6" s="478"/>
      <c r="B6" s="488"/>
      <c r="C6" s="486"/>
      <c r="D6" s="506"/>
      <c r="E6" s="487"/>
      <c r="F6" s="478"/>
      <c r="G6" s="176" t="s">
        <v>767</v>
      </c>
      <c r="H6" s="176" t="s">
        <v>768</v>
      </c>
      <c r="I6" s="176" t="s">
        <v>769</v>
      </c>
      <c r="J6" s="176" t="s">
        <v>770</v>
      </c>
      <c r="L6" s="478"/>
      <c r="M6" s="488"/>
      <c r="N6" s="486"/>
      <c r="O6" s="506"/>
      <c r="P6" s="487"/>
      <c r="Q6" s="478"/>
      <c r="R6" s="176" t="s">
        <v>767</v>
      </c>
      <c r="S6" s="176" t="s">
        <v>768</v>
      </c>
      <c r="T6" s="176" t="s">
        <v>769</v>
      </c>
      <c r="U6" s="176" t="s">
        <v>770</v>
      </c>
    </row>
    <row r="7" spans="1:21" ht="14" customHeight="1" x14ac:dyDescent="0.4">
      <c r="A7" s="105" t="s">
        <v>1112</v>
      </c>
      <c r="B7" s="105">
        <v>1</v>
      </c>
      <c r="C7" s="158"/>
      <c r="D7" s="159" t="s">
        <v>251</v>
      </c>
      <c r="E7" s="160"/>
      <c r="F7" s="183">
        <v>2</v>
      </c>
      <c r="G7" s="183">
        <f>SUM(H7:J7)</f>
        <v>10</v>
      </c>
      <c r="H7" s="183">
        <v>3</v>
      </c>
      <c r="I7" s="183">
        <v>5</v>
      </c>
      <c r="J7" s="183">
        <v>2</v>
      </c>
      <c r="L7" s="105" t="s">
        <v>1113</v>
      </c>
      <c r="M7" s="105">
        <v>26</v>
      </c>
      <c r="N7" s="158"/>
      <c r="O7" s="159" t="s">
        <v>1114</v>
      </c>
      <c r="P7" s="160"/>
      <c r="Q7" s="183">
        <v>2</v>
      </c>
      <c r="R7" s="183">
        <f t="shared" ref="R7:R39" si="0">SUM(S7:U7)</f>
        <v>12</v>
      </c>
      <c r="S7" s="183">
        <v>3</v>
      </c>
      <c r="T7" s="183">
        <v>3</v>
      </c>
      <c r="U7" s="183">
        <v>6</v>
      </c>
    </row>
    <row r="8" spans="1:21" ht="14" customHeight="1" x14ac:dyDescent="0.4">
      <c r="A8" s="105" t="s">
        <v>1112</v>
      </c>
      <c r="B8" s="105">
        <v>2</v>
      </c>
      <c r="C8" s="158"/>
      <c r="D8" s="159" t="s">
        <v>340</v>
      </c>
      <c r="E8" s="160"/>
      <c r="F8" s="183">
        <v>1</v>
      </c>
      <c r="G8" s="183">
        <f t="shared" ref="G8:G39" si="1">SUM(H8:J8)</f>
        <v>5</v>
      </c>
      <c r="H8" s="183">
        <v>1</v>
      </c>
      <c r="I8" s="183">
        <v>2</v>
      </c>
      <c r="J8" s="183">
        <v>2</v>
      </c>
      <c r="L8" s="105" t="s">
        <v>1113</v>
      </c>
      <c r="M8" s="105">
        <v>42</v>
      </c>
      <c r="N8" s="158"/>
      <c r="O8" s="159" t="s">
        <v>1115</v>
      </c>
      <c r="P8" s="160"/>
      <c r="Q8" s="183">
        <v>2</v>
      </c>
      <c r="R8" s="183">
        <f t="shared" si="0"/>
        <v>12</v>
      </c>
      <c r="S8" s="183">
        <v>2</v>
      </c>
      <c r="T8" s="183">
        <v>5</v>
      </c>
      <c r="U8" s="183">
        <v>5</v>
      </c>
    </row>
    <row r="9" spans="1:21" ht="14" customHeight="1" x14ac:dyDescent="0.4">
      <c r="A9" s="105" t="s">
        <v>1112</v>
      </c>
      <c r="B9" s="105">
        <v>20</v>
      </c>
      <c r="C9" s="158"/>
      <c r="D9" s="159" t="s">
        <v>264</v>
      </c>
      <c r="E9" s="160"/>
      <c r="F9" s="183">
        <v>2</v>
      </c>
      <c r="G9" s="183">
        <f t="shared" si="1"/>
        <v>10</v>
      </c>
      <c r="H9" s="183">
        <v>2</v>
      </c>
      <c r="I9" s="183">
        <v>5</v>
      </c>
      <c r="J9" s="183">
        <v>3</v>
      </c>
      <c r="L9" s="105" t="s">
        <v>1113</v>
      </c>
      <c r="M9" s="105">
        <v>49</v>
      </c>
      <c r="N9" s="158"/>
      <c r="O9" s="159" t="s">
        <v>1116</v>
      </c>
      <c r="P9" s="160"/>
      <c r="Q9" s="183">
        <v>2</v>
      </c>
      <c r="R9" s="183">
        <f t="shared" si="0"/>
        <v>12</v>
      </c>
      <c r="S9" s="183">
        <v>4</v>
      </c>
      <c r="T9" s="183">
        <v>3</v>
      </c>
      <c r="U9" s="183">
        <v>5</v>
      </c>
    </row>
    <row r="10" spans="1:21" ht="14" customHeight="1" x14ac:dyDescent="0.4">
      <c r="A10" s="105" t="s">
        <v>1112</v>
      </c>
      <c r="B10" s="105">
        <v>21</v>
      </c>
      <c r="C10" s="158"/>
      <c r="D10" s="159" t="s">
        <v>231</v>
      </c>
      <c r="E10" s="160"/>
      <c r="F10" s="183">
        <v>2</v>
      </c>
      <c r="G10" s="183">
        <f t="shared" si="1"/>
        <v>13</v>
      </c>
      <c r="H10" s="183">
        <v>4</v>
      </c>
      <c r="I10" s="183">
        <v>6</v>
      </c>
      <c r="J10" s="183">
        <v>3</v>
      </c>
      <c r="L10" s="105" t="s">
        <v>1113</v>
      </c>
      <c r="M10" s="105">
        <v>54</v>
      </c>
      <c r="N10" s="158"/>
      <c r="O10" s="159" t="s">
        <v>1117</v>
      </c>
      <c r="P10" s="160"/>
      <c r="Q10" s="183">
        <v>2</v>
      </c>
      <c r="R10" s="183">
        <f t="shared" si="0"/>
        <v>9</v>
      </c>
      <c r="S10" s="183">
        <v>3</v>
      </c>
      <c r="T10" s="183">
        <v>1</v>
      </c>
      <c r="U10" s="183">
        <v>5</v>
      </c>
    </row>
    <row r="11" spans="1:21" ht="14" customHeight="1" x14ac:dyDescent="0.4">
      <c r="A11" s="105" t="s">
        <v>1112</v>
      </c>
      <c r="B11" s="105">
        <v>29</v>
      </c>
      <c r="C11" s="158"/>
      <c r="D11" s="159" t="s">
        <v>208</v>
      </c>
      <c r="E11" s="160"/>
      <c r="F11" s="183">
        <v>5</v>
      </c>
      <c r="G11" s="183">
        <f t="shared" si="1"/>
        <v>24</v>
      </c>
      <c r="H11" s="183">
        <v>9</v>
      </c>
      <c r="I11" s="183">
        <v>2</v>
      </c>
      <c r="J11" s="183">
        <v>13</v>
      </c>
      <c r="L11" s="105" t="s">
        <v>1113</v>
      </c>
      <c r="M11" s="105">
        <v>57</v>
      </c>
      <c r="N11" s="158"/>
      <c r="O11" s="159" t="s">
        <v>1118</v>
      </c>
      <c r="P11" s="160"/>
      <c r="Q11" s="183">
        <v>1</v>
      </c>
      <c r="R11" s="183">
        <f t="shared" si="0"/>
        <v>7</v>
      </c>
      <c r="S11" s="183">
        <v>1</v>
      </c>
      <c r="T11" s="183">
        <v>3</v>
      </c>
      <c r="U11" s="183">
        <v>3</v>
      </c>
    </row>
    <row r="12" spans="1:21" ht="14" customHeight="1" x14ac:dyDescent="0.4">
      <c r="A12" s="105" t="s">
        <v>1112</v>
      </c>
      <c r="B12" s="105">
        <v>40</v>
      </c>
      <c r="C12" s="158"/>
      <c r="D12" s="159" t="s">
        <v>331</v>
      </c>
      <c r="E12" s="160"/>
      <c r="F12" s="183">
        <v>1</v>
      </c>
      <c r="G12" s="183">
        <f t="shared" si="1"/>
        <v>5</v>
      </c>
      <c r="H12" s="183">
        <v>3</v>
      </c>
      <c r="I12" s="183">
        <v>1</v>
      </c>
      <c r="J12" s="183">
        <v>1</v>
      </c>
      <c r="L12" s="105" t="s">
        <v>1113</v>
      </c>
      <c r="M12" s="105">
        <v>63</v>
      </c>
      <c r="N12" s="158"/>
      <c r="O12" s="159" t="s">
        <v>1119</v>
      </c>
      <c r="P12" s="160"/>
      <c r="Q12" s="183">
        <v>1</v>
      </c>
      <c r="R12" s="183">
        <f t="shared" si="0"/>
        <v>6</v>
      </c>
      <c r="S12" s="183">
        <v>1</v>
      </c>
      <c r="T12" s="183">
        <v>4</v>
      </c>
      <c r="U12" s="183">
        <v>1</v>
      </c>
    </row>
    <row r="13" spans="1:21" ht="14" customHeight="1" x14ac:dyDescent="0.4">
      <c r="A13" s="105" t="s">
        <v>1112</v>
      </c>
      <c r="B13" s="105">
        <v>41</v>
      </c>
      <c r="C13" s="158"/>
      <c r="D13" s="159" t="s">
        <v>234</v>
      </c>
      <c r="E13" s="160"/>
      <c r="F13" s="183">
        <v>2</v>
      </c>
      <c r="G13" s="183">
        <f t="shared" si="1"/>
        <v>15</v>
      </c>
      <c r="H13" s="183">
        <v>2</v>
      </c>
      <c r="I13" s="183">
        <v>5</v>
      </c>
      <c r="J13" s="183">
        <v>8</v>
      </c>
      <c r="L13" s="105" t="s">
        <v>1113</v>
      </c>
      <c r="M13" s="105">
        <v>64</v>
      </c>
      <c r="N13" s="158"/>
      <c r="O13" s="159" t="s">
        <v>1120</v>
      </c>
      <c r="P13" s="160"/>
      <c r="Q13" s="183">
        <v>2</v>
      </c>
      <c r="R13" s="183">
        <f t="shared" si="0"/>
        <v>9</v>
      </c>
      <c r="S13" s="183">
        <v>5</v>
      </c>
      <c r="T13" s="183">
        <v>2</v>
      </c>
      <c r="U13" s="183">
        <v>2</v>
      </c>
    </row>
    <row r="14" spans="1:21" ht="14" customHeight="1" x14ac:dyDescent="0.4">
      <c r="A14" s="105" t="s">
        <v>1112</v>
      </c>
      <c r="B14" s="105">
        <v>47</v>
      </c>
      <c r="C14" s="158"/>
      <c r="D14" s="159" t="s">
        <v>298</v>
      </c>
      <c r="E14" s="160"/>
      <c r="F14" s="183">
        <v>2</v>
      </c>
      <c r="G14" s="183">
        <f t="shared" si="1"/>
        <v>15</v>
      </c>
      <c r="H14" s="183">
        <v>8</v>
      </c>
      <c r="I14" s="183">
        <v>6</v>
      </c>
      <c r="J14" s="183">
        <v>1</v>
      </c>
      <c r="L14" s="105" t="s">
        <v>1113</v>
      </c>
      <c r="M14" s="105">
        <v>67</v>
      </c>
      <c r="N14" s="158"/>
      <c r="O14" s="159" t="s">
        <v>1121</v>
      </c>
      <c r="P14" s="160"/>
      <c r="Q14" s="183">
        <v>2</v>
      </c>
      <c r="R14" s="183">
        <f t="shared" si="0"/>
        <v>9</v>
      </c>
      <c r="S14" s="183">
        <v>2</v>
      </c>
      <c r="T14" s="183">
        <v>3</v>
      </c>
      <c r="U14" s="183">
        <v>4</v>
      </c>
    </row>
    <row r="15" spans="1:21" ht="14" customHeight="1" x14ac:dyDescent="0.4">
      <c r="A15" s="105" t="s">
        <v>1112</v>
      </c>
      <c r="B15" s="105">
        <v>52</v>
      </c>
      <c r="C15" s="158"/>
      <c r="D15" s="159" t="s">
        <v>253</v>
      </c>
      <c r="E15" s="160"/>
      <c r="F15" s="183">
        <v>1</v>
      </c>
      <c r="G15" s="183">
        <f t="shared" si="1"/>
        <v>6</v>
      </c>
      <c r="H15" s="183">
        <v>2</v>
      </c>
      <c r="I15" s="183">
        <v>3</v>
      </c>
      <c r="J15" s="183">
        <v>1</v>
      </c>
      <c r="L15" s="105" t="s">
        <v>1122</v>
      </c>
      <c r="M15" s="105">
        <v>14</v>
      </c>
      <c r="N15" s="158"/>
      <c r="O15" s="159" t="s">
        <v>1123</v>
      </c>
      <c r="P15" s="160"/>
      <c r="Q15" s="183">
        <v>1</v>
      </c>
      <c r="R15" s="183">
        <f t="shared" si="0"/>
        <v>5</v>
      </c>
      <c r="S15" s="183">
        <v>1</v>
      </c>
      <c r="T15" s="183">
        <v>2</v>
      </c>
      <c r="U15" s="183">
        <v>2</v>
      </c>
    </row>
    <row r="16" spans="1:21" ht="14" customHeight="1" x14ac:dyDescent="0.4">
      <c r="A16" s="105" t="s">
        <v>1112</v>
      </c>
      <c r="B16" s="105">
        <v>56</v>
      </c>
      <c r="C16" s="158"/>
      <c r="D16" s="159" t="s">
        <v>263</v>
      </c>
      <c r="E16" s="160"/>
      <c r="F16" s="183">
        <v>2</v>
      </c>
      <c r="G16" s="183">
        <f t="shared" si="1"/>
        <v>10</v>
      </c>
      <c r="H16" s="183">
        <v>2</v>
      </c>
      <c r="I16" s="183">
        <v>2</v>
      </c>
      <c r="J16" s="183">
        <v>6</v>
      </c>
      <c r="L16" s="105" t="s">
        <v>1122</v>
      </c>
      <c r="M16" s="105">
        <v>32</v>
      </c>
      <c r="N16" s="158"/>
      <c r="O16" s="159" t="s">
        <v>1122</v>
      </c>
      <c r="P16" s="160"/>
      <c r="Q16" s="183">
        <v>1</v>
      </c>
      <c r="R16" s="183">
        <f t="shared" si="0"/>
        <v>8</v>
      </c>
      <c r="S16" s="183">
        <v>3</v>
      </c>
      <c r="T16" s="183">
        <v>3</v>
      </c>
      <c r="U16" s="183">
        <v>2</v>
      </c>
    </row>
    <row r="17" spans="1:21" ht="14" customHeight="1" x14ac:dyDescent="0.4">
      <c r="A17" s="105" t="s">
        <v>1112</v>
      </c>
      <c r="B17" s="105">
        <v>58</v>
      </c>
      <c r="C17" s="158"/>
      <c r="D17" s="159" t="s">
        <v>334</v>
      </c>
      <c r="E17" s="160"/>
      <c r="F17" s="183">
        <v>1</v>
      </c>
      <c r="G17" s="183">
        <f t="shared" si="1"/>
        <v>5</v>
      </c>
      <c r="H17" s="183">
        <v>2</v>
      </c>
      <c r="I17" s="183">
        <v>1</v>
      </c>
      <c r="J17" s="183">
        <v>2</v>
      </c>
      <c r="L17" s="105" t="s">
        <v>1122</v>
      </c>
      <c r="M17" s="105">
        <v>37</v>
      </c>
      <c r="N17" s="158"/>
      <c r="O17" s="159" t="s">
        <v>1124</v>
      </c>
      <c r="P17" s="160"/>
      <c r="Q17" s="183">
        <v>2</v>
      </c>
      <c r="R17" s="183">
        <f t="shared" si="0"/>
        <v>10</v>
      </c>
      <c r="S17" s="183">
        <v>5</v>
      </c>
      <c r="T17" s="183">
        <v>3</v>
      </c>
      <c r="U17" s="183">
        <v>2</v>
      </c>
    </row>
    <row r="18" spans="1:21" ht="14" customHeight="1" x14ac:dyDescent="0.4">
      <c r="A18" s="105" t="s">
        <v>1112</v>
      </c>
      <c r="B18" s="105">
        <v>66</v>
      </c>
      <c r="C18" s="158"/>
      <c r="D18" s="159" t="s">
        <v>211</v>
      </c>
      <c r="E18" s="160"/>
      <c r="F18" s="183">
        <v>1</v>
      </c>
      <c r="G18" s="183">
        <f t="shared" si="1"/>
        <v>6</v>
      </c>
      <c r="H18" s="183">
        <v>3</v>
      </c>
      <c r="I18" s="183">
        <v>1</v>
      </c>
      <c r="J18" s="183">
        <v>2</v>
      </c>
      <c r="L18" s="105" t="s">
        <v>1122</v>
      </c>
      <c r="M18" s="105">
        <v>38</v>
      </c>
      <c r="N18" s="158"/>
      <c r="O18" s="159" t="s">
        <v>1125</v>
      </c>
      <c r="P18" s="160"/>
      <c r="Q18" s="183">
        <v>2</v>
      </c>
      <c r="R18" s="183">
        <f t="shared" si="0"/>
        <v>11</v>
      </c>
      <c r="S18" s="183">
        <v>5</v>
      </c>
      <c r="T18" s="183">
        <v>4</v>
      </c>
      <c r="U18" s="183">
        <v>2</v>
      </c>
    </row>
    <row r="19" spans="1:21" ht="14" customHeight="1" x14ac:dyDescent="0.4">
      <c r="A19" s="105" t="s">
        <v>1112</v>
      </c>
      <c r="B19" s="105">
        <v>68</v>
      </c>
      <c r="C19" s="158"/>
      <c r="D19" s="159" t="s">
        <v>302</v>
      </c>
      <c r="E19" s="160"/>
      <c r="F19" s="183">
        <v>1</v>
      </c>
      <c r="G19" s="183">
        <f t="shared" si="1"/>
        <v>6</v>
      </c>
      <c r="H19" s="183">
        <v>2</v>
      </c>
      <c r="I19" s="183">
        <v>2</v>
      </c>
      <c r="J19" s="183">
        <v>2</v>
      </c>
      <c r="L19" s="105" t="s">
        <v>1122</v>
      </c>
      <c r="M19" s="105">
        <v>59</v>
      </c>
      <c r="N19" s="158"/>
      <c r="O19" s="159" t="s">
        <v>1126</v>
      </c>
      <c r="P19" s="160"/>
      <c r="Q19" s="183">
        <v>2</v>
      </c>
      <c r="R19" s="183">
        <f t="shared" si="0"/>
        <v>11</v>
      </c>
      <c r="S19" s="183">
        <v>3</v>
      </c>
      <c r="T19" s="183">
        <v>5</v>
      </c>
      <c r="U19" s="183">
        <v>3</v>
      </c>
    </row>
    <row r="20" spans="1:21" ht="14" customHeight="1" x14ac:dyDescent="0.4">
      <c r="A20" s="105" t="s">
        <v>1112</v>
      </c>
      <c r="B20" s="105">
        <v>69</v>
      </c>
      <c r="C20" s="158"/>
      <c r="D20" s="159" t="s">
        <v>271</v>
      </c>
      <c r="E20" s="160"/>
      <c r="F20" s="183">
        <v>2</v>
      </c>
      <c r="G20" s="183">
        <f t="shared" si="1"/>
        <v>11</v>
      </c>
      <c r="H20" s="183">
        <v>4</v>
      </c>
      <c r="I20" s="183">
        <v>4</v>
      </c>
      <c r="J20" s="183">
        <v>3</v>
      </c>
      <c r="L20" s="105" t="s">
        <v>1127</v>
      </c>
      <c r="M20" s="105">
        <v>15</v>
      </c>
      <c r="N20" s="158"/>
      <c r="O20" s="159" t="s">
        <v>1128</v>
      </c>
      <c r="P20" s="160"/>
      <c r="Q20" s="183">
        <v>1</v>
      </c>
      <c r="R20" s="183">
        <f t="shared" si="0"/>
        <v>5</v>
      </c>
      <c r="S20" s="183">
        <v>0</v>
      </c>
      <c r="T20" s="183">
        <v>3</v>
      </c>
      <c r="U20" s="183">
        <v>2</v>
      </c>
    </row>
    <row r="21" spans="1:21" ht="14" customHeight="1" x14ac:dyDescent="0.4">
      <c r="A21" s="105" t="s">
        <v>1112</v>
      </c>
      <c r="B21" s="105">
        <v>70</v>
      </c>
      <c r="C21" s="158"/>
      <c r="D21" s="159" t="s">
        <v>217</v>
      </c>
      <c r="E21" s="160"/>
      <c r="F21" s="183">
        <v>1</v>
      </c>
      <c r="G21" s="183">
        <f t="shared" si="1"/>
        <v>3</v>
      </c>
      <c r="H21" s="183">
        <v>0</v>
      </c>
      <c r="I21" s="183">
        <v>0</v>
      </c>
      <c r="J21" s="183">
        <v>3</v>
      </c>
      <c r="L21" s="105" t="s">
        <v>1127</v>
      </c>
      <c r="M21" s="105">
        <v>16</v>
      </c>
      <c r="N21" s="158"/>
      <c r="O21" s="159" t="s">
        <v>1129</v>
      </c>
      <c r="P21" s="160"/>
      <c r="Q21" s="183">
        <v>1</v>
      </c>
      <c r="R21" s="183">
        <f t="shared" si="0"/>
        <v>4</v>
      </c>
      <c r="S21" s="183">
        <v>1</v>
      </c>
      <c r="T21" s="183">
        <v>2</v>
      </c>
      <c r="U21" s="183">
        <v>1</v>
      </c>
    </row>
    <row r="22" spans="1:21" ht="14" customHeight="1" x14ac:dyDescent="0.4">
      <c r="A22" s="105" t="s">
        <v>1130</v>
      </c>
      <c r="B22" s="105">
        <v>4</v>
      </c>
      <c r="C22" s="158"/>
      <c r="D22" s="159" t="s">
        <v>327</v>
      </c>
      <c r="E22" s="160"/>
      <c r="F22" s="183">
        <v>1</v>
      </c>
      <c r="G22" s="183">
        <f t="shared" si="1"/>
        <v>3</v>
      </c>
      <c r="H22" s="183">
        <v>1</v>
      </c>
      <c r="I22" s="183">
        <v>0</v>
      </c>
      <c r="J22" s="183">
        <v>2</v>
      </c>
      <c r="L22" s="105" t="s">
        <v>1127</v>
      </c>
      <c r="M22" s="105">
        <v>24</v>
      </c>
      <c r="N22" s="158"/>
      <c r="O22" s="159" t="s">
        <v>1131</v>
      </c>
      <c r="P22" s="160"/>
      <c r="Q22" s="183">
        <v>2</v>
      </c>
      <c r="R22" s="183">
        <f t="shared" si="0"/>
        <v>9</v>
      </c>
      <c r="S22" s="183">
        <v>1</v>
      </c>
      <c r="T22" s="183">
        <v>4</v>
      </c>
      <c r="U22" s="183">
        <v>4</v>
      </c>
    </row>
    <row r="23" spans="1:21" ht="14" customHeight="1" x14ac:dyDescent="0.4">
      <c r="A23" s="105" t="s">
        <v>1130</v>
      </c>
      <c r="B23" s="105">
        <v>5</v>
      </c>
      <c r="C23" s="158"/>
      <c r="D23" s="159" t="s">
        <v>224</v>
      </c>
      <c r="E23" s="160"/>
      <c r="F23" s="183">
        <v>2</v>
      </c>
      <c r="G23" s="183">
        <f t="shared" si="1"/>
        <v>9</v>
      </c>
      <c r="H23" s="183">
        <v>2</v>
      </c>
      <c r="I23" s="183">
        <v>4</v>
      </c>
      <c r="J23" s="183">
        <v>3</v>
      </c>
      <c r="L23" s="105" t="s">
        <v>1127</v>
      </c>
      <c r="M23" s="105">
        <v>30</v>
      </c>
      <c r="N23" s="158"/>
      <c r="O23" s="159" t="s">
        <v>1132</v>
      </c>
      <c r="P23" s="160"/>
      <c r="Q23" s="183">
        <v>2</v>
      </c>
      <c r="R23" s="183">
        <f t="shared" si="0"/>
        <v>9</v>
      </c>
      <c r="S23" s="183">
        <v>5</v>
      </c>
      <c r="T23" s="183">
        <v>1</v>
      </c>
      <c r="U23" s="183">
        <v>3</v>
      </c>
    </row>
    <row r="24" spans="1:21" ht="14" customHeight="1" x14ac:dyDescent="0.4">
      <c r="A24" s="105" t="s">
        <v>1130</v>
      </c>
      <c r="B24" s="105">
        <v>7</v>
      </c>
      <c r="C24" s="158"/>
      <c r="D24" s="159" t="s">
        <v>323</v>
      </c>
      <c r="E24" s="160"/>
      <c r="F24" s="183">
        <v>1</v>
      </c>
      <c r="G24" s="183">
        <f t="shared" si="1"/>
        <v>6</v>
      </c>
      <c r="H24" s="183">
        <v>0</v>
      </c>
      <c r="I24" s="183">
        <v>2</v>
      </c>
      <c r="J24" s="183">
        <v>4</v>
      </c>
      <c r="L24" s="105" t="s">
        <v>1127</v>
      </c>
      <c r="M24" s="105">
        <v>43</v>
      </c>
      <c r="N24" s="158"/>
      <c r="O24" s="159" t="s">
        <v>1133</v>
      </c>
      <c r="P24" s="160"/>
      <c r="Q24" s="183">
        <v>1</v>
      </c>
      <c r="R24" s="183">
        <f t="shared" si="0"/>
        <v>7</v>
      </c>
      <c r="S24" s="183">
        <v>2</v>
      </c>
      <c r="T24" s="183">
        <v>2</v>
      </c>
      <c r="U24" s="183">
        <v>3</v>
      </c>
    </row>
    <row r="25" spans="1:21" ht="14" customHeight="1" x14ac:dyDescent="0.4">
      <c r="A25" s="105" t="s">
        <v>1130</v>
      </c>
      <c r="B25" s="105">
        <v>22</v>
      </c>
      <c r="C25" s="158"/>
      <c r="D25" s="159" t="s">
        <v>267</v>
      </c>
      <c r="E25" s="160"/>
      <c r="F25" s="183">
        <v>1</v>
      </c>
      <c r="G25" s="183">
        <f t="shared" si="1"/>
        <v>6</v>
      </c>
      <c r="H25" s="183">
        <v>4</v>
      </c>
      <c r="I25" s="183">
        <v>1</v>
      </c>
      <c r="J25" s="183">
        <v>1</v>
      </c>
      <c r="L25" s="105" t="s">
        <v>1127</v>
      </c>
      <c r="M25" s="105">
        <v>46</v>
      </c>
      <c r="N25" s="158"/>
      <c r="O25" s="159" t="s">
        <v>1127</v>
      </c>
      <c r="P25" s="160"/>
      <c r="Q25" s="183">
        <v>3</v>
      </c>
      <c r="R25" s="183">
        <f t="shared" si="0"/>
        <v>17</v>
      </c>
      <c r="S25" s="183">
        <v>4</v>
      </c>
      <c r="T25" s="183">
        <v>8</v>
      </c>
      <c r="U25" s="183">
        <v>5</v>
      </c>
    </row>
    <row r="26" spans="1:21" ht="14" customHeight="1" x14ac:dyDescent="0.4">
      <c r="A26" s="105" t="s">
        <v>1130</v>
      </c>
      <c r="B26" s="105">
        <v>27</v>
      </c>
      <c r="C26" s="158"/>
      <c r="D26" s="159" t="s">
        <v>258</v>
      </c>
      <c r="E26" s="160"/>
      <c r="F26" s="183">
        <v>2</v>
      </c>
      <c r="G26" s="183">
        <f t="shared" si="1"/>
        <v>11</v>
      </c>
      <c r="H26" s="183">
        <v>4</v>
      </c>
      <c r="I26" s="183">
        <v>1</v>
      </c>
      <c r="J26" s="183">
        <v>6</v>
      </c>
      <c r="L26" s="105" t="s">
        <v>1127</v>
      </c>
      <c r="M26" s="105">
        <v>48</v>
      </c>
      <c r="N26" s="158"/>
      <c r="O26" s="159" t="s">
        <v>1134</v>
      </c>
      <c r="P26" s="160"/>
      <c r="Q26" s="183">
        <v>1</v>
      </c>
      <c r="R26" s="183">
        <f t="shared" si="0"/>
        <v>6</v>
      </c>
      <c r="S26" s="183">
        <v>0</v>
      </c>
      <c r="T26" s="183">
        <v>3</v>
      </c>
      <c r="U26" s="183">
        <v>3</v>
      </c>
    </row>
    <row r="27" spans="1:21" ht="14" customHeight="1" x14ac:dyDescent="0.4">
      <c r="A27" s="105" t="s">
        <v>1130</v>
      </c>
      <c r="B27" s="105">
        <v>28</v>
      </c>
      <c r="C27" s="158"/>
      <c r="D27" s="159" t="s">
        <v>192</v>
      </c>
      <c r="E27" s="160"/>
      <c r="F27" s="183">
        <v>2</v>
      </c>
      <c r="G27" s="183">
        <f t="shared" si="1"/>
        <v>10</v>
      </c>
      <c r="H27" s="183">
        <v>4</v>
      </c>
      <c r="I27" s="183">
        <v>3</v>
      </c>
      <c r="J27" s="183">
        <v>3</v>
      </c>
      <c r="L27" s="105" t="s">
        <v>1127</v>
      </c>
      <c r="M27" s="105">
        <v>51</v>
      </c>
      <c r="N27" s="158"/>
      <c r="O27" s="159" t="s">
        <v>1135</v>
      </c>
      <c r="P27" s="160"/>
      <c r="Q27" s="183">
        <v>2</v>
      </c>
      <c r="R27" s="183">
        <f t="shared" si="0"/>
        <v>14</v>
      </c>
      <c r="S27" s="183">
        <v>8</v>
      </c>
      <c r="T27" s="183">
        <v>4</v>
      </c>
      <c r="U27" s="183">
        <v>2</v>
      </c>
    </row>
    <row r="28" spans="1:21" ht="14" customHeight="1" x14ac:dyDescent="0.4">
      <c r="A28" s="105" t="s">
        <v>1130</v>
      </c>
      <c r="B28" s="105">
        <v>31</v>
      </c>
      <c r="C28" s="158"/>
      <c r="D28" s="159" t="s">
        <v>288</v>
      </c>
      <c r="E28" s="160"/>
      <c r="F28" s="183">
        <v>2</v>
      </c>
      <c r="G28" s="183">
        <f t="shared" si="1"/>
        <v>9</v>
      </c>
      <c r="H28" s="183">
        <v>4</v>
      </c>
      <c r="I28" s="183">
        <v>2</v>
      </c>
      <c r="J28" s="183">
        <v>3</v>
      </c>
      <c r="L28" s="105" t="s">
        <v>1127</v>
      </c>
      <c r="M28" s="105">
        <v>55</v>
      </c>
      <c r="N28" s="158"/>
      <c r="O28" s="159" t="s">
        <v>1136</v>
      </c>
      <c r="P28" s="160"/>
      <c r="Q28" s="183">
        <v>2</v>
      </c>
      <c r="R28" s="183">
        <f t="shared" si="0"/>
        <v>13</v>
      </c>
      <c r="S28" s="183">
        <v>6</v>
      </c>
      <c r="T28" s="183">
        <v>4</v>
      </c>
      <c r="U28" s="183">
        <v>3</v>
      </c>
    </row>
    <row r="29" spans="1:21" ht="14" customHeight="1" x14ac:dyDescent="0.4">
      <c r="A29" s="105" t="s">
        <v>1130</v>
      </c>
      <c r="B29" s="105">
        <v>44</v>
      </c>
      <c r="C29" s="158"/>
      <c r="D29" s="159" t="s">
        <v>296</v>
      </c>
      <c r="E29" s="160"/>
      <c r="F29" s="183">
        <v>2</v>
      </c>
      <c r="G29" s="183">
        <f t="shared" si="1"/>
        <v>14</v>
      </c>
      <c r="H29" s="183">
        <v>6</v>
      </c>
      <c r="I29" s="183">
        <v>3</v>
      </c>
      <c r="J29" s="183">
        <v>5</v>
      </c>
      <c r="L29" s="105" t="s">
        <v>1127</v>
      </c>
      <c r="M29" s="105">
        <v>65</v>
      </c>
      <c r="N29" s="158"/>
      <c r="O29" s="159" t="s">
        <v>1137</v>
      </c>
      <c r="P29" s="160"/>
      <c r="Q29" s="183">
        <v>1</v>
      </c>
      <c r="R29" s="183">
        <f t="shared" si="0"/>
        <v>8</v>
      </c>
      <c r="S29" s="183">
        <v>1</v>
      </c>
      <c r="T29" s="183">
        <v>5</v>
      </c>
      <c r="U29" s="183">
        <v>2</v>
      </c>
    </row>
    <row r="30" spans="1:21" ht="14" customHeight="1" x14ac:dyDescent="0.4">
      <c r="A30" s="105" t="s">
        <v>1130</v>
      </c>
      <c r="B30" s="105">
        <v>61</v>
      </c>
      <c r="C30" s="158"/>
      <c r="D30" s="159" t="s">
        <v>198</v>
      </c>
      <c r="E30" s="160"/>
      <c r="F30" s="183">
        <v>3</v>
      </c>
      <c r="G30" s="183">
        <f t="shared" si="1"/>
        <v>17</v>
      </c>
      <c r="H30" s="183">
        <v>8</v>
      </c>
      <c r="I30" s="183">
        <v>2</v>
      </c>
      <c r="J30" s="183">
        <v>7</v>
      </c>
      <c r="L30" s="105" t="s">
        <v>743</v>
      </c>
      <c r="M30" s="105">
        <v>17</v>
      </c>
      <c r="N30" s="158"/>
      <c r="O30" s="159" t="s">
        <v>1138</v>
      </c>
      <c r="P30" s="160"/>
      <c r="Q30" s="183">
        <v>1</v>
      </c>
      <c r="R30" s="183">
        <f t="shared" si="0"/>
        <v>7</v>
      </c>
      <c r="S30" s="183">
        <v>1</v>
      </c>
      <c r="T30" s="183">
        <v>3</v>
      </c>
      <c r="U30" s="183">
        <v>3</v>
      </c>
    </row>
    <row r="31" spans="1:21" ht="14" customHeight="1" x14ac:dyDescent="0.4">
      <c r="A31" s="105" t="s">
        <v>1139</v>
      </c>
      <c r="B31" s="105">
        <v>9</v>
      </c>
      <c r="C31" s="158"/>
      <c r="D31" s="159" t="s">
        <v>236</v>
      </c>
      <c r="E31" s="160"/>
      <c r="F31" s="183">
        <v>1</v>
      </c>
      <c r="G31" s="183">
        <f t="shared" si="1"/>
        <v>3</v>
      </c>
      <c r="H31" s="183">
        <v>0</v>
      </c>
      <c r="I31" s="183">
        <v>1</v>
      </c>
      <c r="J31" s="183">
        <v>2</v>
      </c>
      <c r="L31" s="105" t="s">
        <v>743</v>
      </c>
      <c r="M31" s="105">
        <v>18</v>
      </c>
      <c r="N31" s="158"/>
      <c r="O31" s="159" t="s">
        <v>1140</v>
      </c>
      <c r="P31" s="160"/>
      <c r="Q31" s="183">
        <v>2</v>
      </c>
      <c r="R31" s="183">
        <f t="shared" si="0"/>
        <v>15</v>
      </c>
      <c r="S31" s="183">
        <v>6</v>
      </c>
      <c r="T31" s="183">
        <v>2</v>
      </c>
      <c r="U31" s="183">
        <v>7</v>
      </c>
    </row>
    <row r="32" spans="1:21" ht="14" customHeight="1" x14ac:dyDescent="0.4">
      <c r="A32" s="105" t="s">
        <v>1139</v>
      </c>
      <c r="B32" s="105">
        <v>12</v>
      </c>
      <c r="C32" s="158"/>
      <c r="D32" s="159" t="s">
        <v>249</v>
      </c>
      <c r="E32" s="160"/>
      <c r="F32" s="183">
        <v>1</v>
      </c>
      <c r="G32" s="183">
        <f t="shared" si="1"/>
        <v>2</v>
      </c>
      <c r="H32" s="183">
        <v>0</v>
      </c>
      <c r="I32" s="183">
        <v>0</v>
      </c>
      <c r="J32" s="183">
        <v>2</v>
      </c>
      <c r="L32" s="105" t="s">
        <v>743</v>
      </c>
      <c r="M32" s="105">
        <v>33</v>
      </c>
      <c r="N32" s="158"/>
      <c r="O32" s="159" t="s">
        <v>1141</v>
      </c>
      <c r="P32" s="160"/>
      <c r="Q32" s="183">
        <v>3</v>
      </c>
      <c r="R32" s="183">
        <f t="shared" si="0"/>
        <v>16</v>
      </c>
      <c r="S32" s="183">
        <v>4</v>
      </c>
      <c r="T32" s="183">
        <v>6</v>
      </c>
      <c r="U32" s="183">
        <v>6</v>
      </c>
    </row>
    <row r="33" spans="1:21" ht="14" customHeight="1" x14ac:dyDescent="0.4">
      <c r="A33" s="105" t="s">
        <v>1139</v>
      </c>
      <c r="B33" s="105">
        <v>13</v>
      </c>
      <c r="C33" s="158"/>
      <c r="D33" s="159" t="s">
        <v>262</v>
      </c>
      <c r="E33" s="160"/>
      <c r="F33" s="183">
        <v>2</v>
      </c>
      <c r="G33" s="183">
        <f t="shared" si="1"/>
        <v>9</v>
      </c>
      <c r="H33" s="183">
        <v>4</v>
      </c>
      <c r="I33" s="183">
        <v>2</v>
      </c>
      <c r="J33" s="183">
        <v>3</v>
      </c>
      <c r="L33" s="105" t="s">
        <v>743</v>
      </c>
      <c r="M33" s="105">
        <v>34</v>
      </c>
      <c r="N33" s="158"/>
      <c r="O33" s="159" t="s">
        <v>1142</v>
      </c>
      <c r="P33" s="160"/>
      <c r="Q33" s="183">
        <v>1</v>
      </c>
      <c r="R33" s="183">
        <f t="shared" si="0"/>
        <v>2</v>
      </c>
      <c r="S33" s="183">
        <v>0</v>
      </c>
      <c r="T33" s="183">
        <v>1</v>
      </c>
      <c r="U33" s="183">
        <v>1</v>
      </c>
    </row>
    <row r="34" spans="1:21" ht="14" customHeight="1" x14ac:dyDescent="0.4">
      <c r="A34" s="105" t="s">
        <v>1139</v>
      </c>
      <c r="B34" s="105">
        <v>25</v>
      </c>
      <c r="C34" s="158"/>
      <c r="D34" s="159" t="s">
        <v>235</v>
      </c>
      <c r="E34" s="160"/>
      <c r="F34" s="183">
        <v>2</v>
      </c>
      <c r="G34" s="183">
        <f t="shared" si="1"/>
        <v>12</v>
      </c>
      <c r="H34" s="183">
        <v>3</v>
      </c>
      <c r="I34" s="183">
        <v>6</v>
      </c>
      <c r="J34" s="183">
        <v>3</v>
      </c>
      <c r="L34" s="105" t="s">
        <v>743</v>
      </c>
      <c r="M34" s="105">
        <v>45</v>
      </c>
      <c r="N34" s="158"/>
      <c r="O34" s="159" t="s">
        <v>1143</v>
      </c>
      <c r="P34" s="160"/>
      <c r="Q34" s="183">
        <v>2</v>
      </c>
      <c r="R34" s="183">
        <f t="shared" si="0"/>
        <v>12</v>
      </c>
      <c r="S34" s="183">
        <v>2</v>
      </c>
      <c r="T34" s="183">
        <v>5</v>
      </c>
      <c r="U34" s="183">
        <v>5</v>
      </c>
    </row>
    <row r="35" spans="1:21" ht="14" customHeight="1" x14ac:dyDescent="0.4">
      <c r="A35" s="105" t="s">
        <v>1139</v>
      </c>
      <c r="B35" s="105">
        <v>35</v>
      </c>
      <c r="C35" s="158"/>
      <c r="D35" s="159" t="s">
        <v>187</v>
      </c>
      <c r="E35" s="160"/>
      <c r="F35" s="183">
        <v>1</v>
      </c>
      <c r="G35" s="183">
        <f t="shared" si="1"/>
        <v>4</v>
      </c>
      <c r="H35" s="183">
        <v>0</v>
      </c>
      <c r="I35" s="183">
        <v>3</v>
      </c>
      <c r="J35" s="183">
        <v>1</v>
      </c>
      <c r="L35" s="105" t="s">
        <v>743</v>
      </c>
      <c r="M35" s="105">
        <v>50</v>
      </c>
      <c r="N35" s="158"/>
      <c r="O35" s="159" t="s">
        <v>1144</v>
      </c>
      <c r="P35" s="160"/>
      <c r="Q35" s="183">
        <v>2</v>
      </c>
      <c r="R35" s="183">
        <f t="shared" si="0"/>
        <v>10</v>
      </c>
      <c r="S35" s="183">
        <v>6</v>
      </c>
      <c r="T35" s="183">
        <v>2</v>
      </c>
      <c r="U35" s="183">
        <v>2</v>
      </c>
    </row>
    <row r="36" spans="1:21" ht="14" customHeight="1" x14ac:dyDescent="0.4">
      <c r="A36" s="105" t="s">
        <v>1113</v>
      </c>
      <c r="B36" s="105">
        <v>8</v>
      </c>
      <c r="C36" s="158"/>
      <c r="D36" s="159" t="s">
        <v>1145</v>
      </c>
      <c r="E36" s="160"/>
      <c r="F36" s="183">
        <v>1</v>
      </c>
      <c r="G36" s="183">
        <f t="shared" si="1"/>
        <v>7</v>
      </c>
      <c r="H36" s="183">
        <v>3</v>
      </c>
      <c r="I36" s="183">
        <v>3</v>
      </c>
      <c r="J36" s="183">
        <v>1</v>
      </c>
      <c r="L36" s="105" t="s">
        <v>743</v>
      </c>
      <c r="M36" s="105">
        <v>53</v>
      </c>
      <c r="N36" s="158"/>
      <c r="O36" s="159" t="s">
        <v>1146</v>
      </c>
      <c r="P36" s="160"/>
      <c r="Q36" s="183">
        <v>2</v>
      </c>
      <c r="R36" s="183">
        <f t="shared" si="0"/>
        <v>14</v>
      </c>
      <c r="S36" s="183">
        <v>6</v>
      </c>
      <c r="T36" s="183">
        <v>4</v>
      </c>
      <c r="U36" s="183">
        <v>4</v>
      </c>
    </row>
    <row r="37" spans="1:21" ht="14" customHeight="1" x14ac:dyDescent="0.4">
      <c r="A37" s="105" t="s">
        <v>1113</v>
      </c>
      <c r="B37" s="105">
        <v>10</v>
      </c>
      <c r="C37" s="158"/>
      <c r="D37" s="159" t="s">
        <v>1147</v>
      </c>
      <c r="E37" s="160"/>
      <c r="F37" s="183">
        <v>2</v>
      </c>
      <c r="G37" s="183">
        <f t="shared" si="1"/>
        <v>14</v>
      </c>
      <c r="H37" s="183">
        <v>4</v>
      </c>
      <c r="I37" s="183">
        <v>3</v>
      </c>
      <c r="J37" s="183">
        <v>7</v>
      </c>
      <c r="L37" s="105" t="s">
        <v>743</v>
      </c>
      <c r="M37" s="105">
        <v>60</v>
      </c>
      <c r="N37" s="158"/>
      <c r="O37" s="159" t="s">
        <v>1148</v>
      </c>
      <c r="P37" s="160"/>
      <c r="Q37" s="183">
        <v>1</v>
      </c>
      <c r="R37" s="183">
        <f t="shared" si="0"/>
        <v>3</v>
      </c>
      <c r="S37" s="183">
        <v>0</v>
      </c>
      <c r="T37" s="183">
        <v>3</v>
      </c>
      <c r="U37" s="183">
        <v>0</v>
      </c>
    </row>
    <row r="38" spans="1:21" ht="14" customHeight="1" x14ac:dyDescent="0.4">
      <c r="A38" s="105" t="s">
        <v>1113</v>
      </c>
      <c r="B38" s="105">
        <v>11</v>
      </c>
      <c r="C38" s="158"/>
      <c r="D38" s="159" t="s">
        <v>1149</v>
      </c>
      <c r="E38" s="160"/>
      <c r="F38" s="183">
        <v>4</v>
      </c>
      <c r="G38" s="183">
        <f t="shared" si="1"/>
        <v>19</v>
      </c>
      <c r="H38" s="183">
        <v>10</v>
      </c>
      <c r="I38" s="183">
        <v>8</v>
      </c>
      <c r="J38" s="183">
        <v>1</v>
      </c>
      <c r="L38" s="105" t="s">
        <v>743</v>
      </c>
      <c r="M38" s="105">
        <v>62</v>
      </c>
      <c r="N38" s="158"/>
      <c r="O38" s="159" t="s">
        <v>1150</v>
      </c>
      <c r="P38" s="160"/>
      <c r="Q38" s="183">
        <v>2</v>
      </c>
      <c r="R38" s="183">
        <f t="shared" si="0"/>
        <v>12</v>
      </c>
      <c r="S38" s="183">
        <v>3</v>
      </c>
      <c r="T38" s="183">
        <v>5</v>
      </c>
      <c r="U38" s="183">
        <v>4</v>
      </c>
    </row>
    <row r="39" spans="1:21" ht="14" customHeight="1" x14ac:dyDescent="0.4">
      <c r="A39" s="105" t="s">
        <v>1113</v>
      </c>
      <c r="B39" s="105">
        <v>23</v>
      </c>
      <c r="C39" s="158"/>
      <c r="D39" s="159" t="s">
        <v>1151</v>
      </c>
      <c r="E39" s="160"/>
      <c r="F39" s="183">
        <v>1</v>
      </c>
      <c r="G39" s="183">
        <f t="shared" si="1"/>
        <v>7</v>
      </c>
      <c r="H39" s="183">
        <v>2</v>
      </c>
      <c r="I39" s="183">
        <v>5</v>
      </c>
      <c r="J39" s="183">
        <v>0</v>
      </c>
      <c r="L39" s="486" t="s">
        <v>791</v>
      </c>
      <c r="M39" s="506"/>
      <c r="N39" s="506"/>
      <c r="O39" s="506"/>
      <c r="P39" s="487"/>
      <c r="Q39" s="107">
        <f>SUM(F7:F39)+SUM(Q7:Q38)</f>
        <v>111</v>
      </c>
      <c r="R39" s="183">
        <f t="shared" si="0"/>
        <v>610</v>
      </c>
      <c r="S39" s="107">
        <f>SUM(H7:H39)+SUM(S7:S38)</f>
        <v>200</v>
      </c>
      <c r="T39" s="107">
        <f>SUM(I7:I39)+SUM(T7:T38)</f>
        <v>202</v>
      </c>
      <c r="U39" s="107">
        <f>SUM(J7:J39)+SUM(U7:U38)</f>
        <v>208</v>
      </c>
    </row>
    <row r="40" spans="1:21" ht="14" customHeight="1" x14ac:dyDescent="0.4">
      <c r="A40" s="36"/>
      <c r="B40" s="36"/>
      <c r="C40" s="36"/>
      <c r="D40" s="36"/>
      <c r="E40" s="36"/>
      <c r="L40" s="121"/>
      <c r="M40" s="121"/>
      <c r="O40" s="162"/>
      <c r="Q40" s="157"/>
      <c r="R40" s="157"/>
      <c r="S40" s="157"/>
      <c r="T40" s="157"/>
    </row>
    <row r="41" spans="1:21" s="157" customFormat="1" ht="14" customHeight="1" x14ac:dyDescent="0.4">
      <c r="A41" s="121"/>
      <c r="B41" s="121"/>
      <c r="D41" s="162"/>
      <c r="J41" s="36"/>
      <c r="L41" s="121"/>
      <c r="M41" s="121"/>
      <c r="O41" s="162"/>
      <c r="U41" s="36"/>
    </row>
    <row r="42" spans="1:21" s="157" customFormat="1" ht="14" customHeight="1" x14ac:dyDescent="0.4">
      <c r="A42" s="170" t="s">
        <v>1152</v>
      </c>
      <c r="B42" s="121"/>
      <c r="D42" s="162"/>
      <c r="J42" s="36"/>
      <c r="L42" s="170" t="s">
        <v>1153</v>
      </c>
      <c r="M42" s="121"/>
      <c r="O42" s="162"/>
      <c r="U42" s="36"/>
    </row>
    <row r="43" spans="1:21" s="157" customFormat="1" ht="10.95" x14ac:dyDescent="0.4">
      <c r="A43" s="171"/>
      <c r="B43" s="171"/>
      <c r="C43" s="172"/>
      <c r="D43" s="173"/>
      <c r="E43" s="172"/>
      <c r="F43" s="172"/>
      <c r="G43" s="172"/>
      <c r="H43" s="172"/>
      <c r="I43" s="172"/>
      <c r="J43" s="104" t="s">
        <v>788</v>
      </c>
      <c r="L43" s="171"/>
      <c r="M43" s="171"/>
      <c r="N43" s="172"/>
      <c r="O43" s="173"/>
      <c r="P43" s="172"/>
      <c r="Q43" s="172"/>
      <c r="R43" s="172"/>
      <c r="S43" s="172"/>
      <c r="T43" s="172"/>
      <c r="U43" s="104" t="s">
        <v>788</v>
      </c>
    </row>
    <row r="44" spans="1:21" ht="14" customHeight="1" x14ac:dyDescent="0.4">
      <c r="A44" s="478" t="s">
        <v>763</v>
      </c>
      <c r="B44" s="488" t="s">
        <v>764</v>
      </c>
      <c r="C44" s="486" t="s">
        <v>765</v>
      </c>
      <c r="D44" s="506"/>
      <c r="E44" s="487"/>
      <c r="F44" s="479" t="s">
        <v>147</v>
      </c>
      <c r="G44" s="478" t="s">
        <v>1110</v>
      </c>
      <c r="H44" s="478"/>
      <c r="I44" s="478"/>
      <c r="J44" s="478"/>
      <c r="L44" s="478" t="s">
        <v>763</v>
      </c>
      <c r="M44" s="488" t="s">
        <v>764</v>
      </c>
      <c r="N44" s="486" t="s">
        <v>765</v>
      </c>
      <c r="O44" s="506"/>
      <c r="P44" s="487"/>
      <c r="Q44" s="479" t="s">
        <v>147</v>
      </c>
      <c r="R44" s="478" t="s">
        <v>1110</v>
      </c>
      <c r="S44" s="478"/>
      <c r="T44" s="478"/>
      <c r="U44" s="478"/>
    </row>
    <row r="45" spans="1:21" ht="42" customHeight="1" x14ac:dyDescent="0.4">
      <c r="A45" s="478"/>
      <c r="B45" s="488"/>
      <c r="C45" s="486"/>
      <c r="D45" s="506"/>
      <c r="E45" s="487"/>
      <c r="F45" s="479"/>
      <c r="G45" s="176" t="s">
        <v>767</v>
      </c>
      <c r="H45" s="176" t="s">
        <v>768</v>
      </c>
      <c r="I45" s="176" t="s">
        <v>769</v>
      </c>
      <c r="J45" s="176" t="s">
        <v>770</v>
      </c>
      <c r="L45" s="478"/>
      <c r="M45" s="488"/>
      <c r="N45" s="486"/>
      <c r="O45" s="506"/>
      <c r="P45" s="487"/>
      <c r="Q45" s="479"/>
      <c r="R45" s="176" t="s">
        <v>767</v>
      </c>
      <c r="S45" s="176" t="s">
        <v>768</v>
      </c>
      <c r="T45" s="176" t="s">
        <v>769</v>
      </c>
      <c r="U45" s="176" t="s">
        <v>770</v>
      </c>
    </row>
    <row r="46" spans="1:21" ht="14" customHeight="1" x14ac:dyDescent="0.4">
      <c r="A46" s="105" t="s">
        <v>1154</v>
      </c>
      <c r="B46" s="105">
        <v>58</v>
      </c>
      <c r="C46" s="158"/>
      <c r="D46" s="159" t="s">
        <v>1155</v>
      </c>
      <c r="E46" s="160"/>
      <c r="F46" s="183">
        <v>1</v>
      </c>
      <c r="G46" s="183">
        <f>SUM(H46:J46)</f>
        <v>1</v>
      </c>
      <c r="H46" s="183">
        <v>0</v>
      </c>
      <c r="I46" s="183">
        <v>1</v>
      </c>
      <c r="J46" s="183">
        <v>0</v>
      </c>
      <c r="L46" s="105" t="s">
        <v>1112</v>
      </c>
      <c r="M46" s="105">
        <v>70</v>
      </c>
      <c r="N46" s="158"/>
      <c r="O46" s="159" t="s">
        <v>1156</v>
      </c>
      <c r="P46" s="160"/>
      <c r="Q46" s="183">
        <v>1</v>
      </c>
      <c r="R46" s="183">
        <f>SUM(S46:U46)</f>
        <v>1</v>
      </c>
      <c r="S46" s="183">
        <v>0</v>
      </c>
      <c r="T46" s="183">
        <v>1</v>
      </c>
      <c r="U46" s="183">
        <v>0</v>
      </c>
    </row>
    <row r="47" spans="1:21" ht="14" customHeight="1" x14ac:dyDescent="0.4">
      <c r="A47" s="105" t="s">
        <v>1157</v>
      </c>
      <c r="B47" s="105">
        <v>49</v>
      </c>
      <c r="C47" s="158"/>
      <c r="D47" s="159" t="s">
        <v>1158</v>
      </c>
      <c r="E47" s="160"/>
      <c r="F47" s="183">
        <v>1</v>
      </c>
      <c r="G47" s="183">
        <f>SUM(H47:J47)</f>
        <v>2</v>
      </c>
      <c r="H47" s="183">
        <v>0</v>
      </c>
      <c r="I47" s="183">
        <v>2</v>
      </c>
      <c r="J47" s="183">
        <v>0</v>
      </c>
      <c r="L47" s="105" t="s">
        <v>1130</v>
      </c>
      <c r="M47" s="105">
        <v>3</v>
      </c>
      <c r="N47" s="158"/>
      <c r="O47" s="159" t="s">
        <v>1159</v>
      </c>
      <c r="P47" s="160"/>
      <c r="Q47" s="183">
        <v>1</v>
      </c>
      <c r="R47" s="183">
        <f>SUM(S47:U47)</f>
        <v>7</v>
      </c>
      <c r="S47" s="183">
        <v>3</v>
      </c>
      <c r="T47" s="183">
        <v>3</v>
      </c>
      <c r="U47" s="183">
        <v>1</v>
      </c>
    </row>
    <row r="48" spans="1:21" ht="14" customHeight="1" x14ac:dyDescent="0.4">
      <c r="A48" s="105" t="s">
        <v>1160</v>
      </c>
      <c r="B48" s="105">
        <v>62</v>
      </c>
      <c r="C48" s="158"/>
      <c r="D48" s="159" t="s">
        <v>1161</v>
      </c>
      <c r="E48" s="160"/>
      <c r="F48" s="183">
        <v>1</v>
      </c>
      <c r="G48" s="183">
        <f>SUM(H48:J48)</f>
        <v>1</v>
      </c>
      <c r="H48" s="183">
        <v>0</v>
      </c>
      <c r="I48" s="183">
        <v>0</v>
      </c>
      <c r="J48" s="183">
        <v>1</v>
      </c>
      <c r="L48" s="105" t="s">
        <v>1122</v>
      </c>
      <c r="M48" s="105">
        <v>37</v>
      </c>
      <c r="N48" s="158"/>
      <c r="O48" s="159" t="s">
        <v>1162</v>
      </c>
      <c r="P48" s="160"/>
      <c r="Q48" s="183">
        <v>1</v>
      </c>
      <c r="R48" s="183">
        <f>SUM(S48:U48)</f>
        <v>2</v>
      </c>
      <c r="S48" s="183">
        <v>1</v>
      </c>
      <c r="T48" s="183">
        <v>1</v>
      </c>
      <c r="U48" s="183">
        <v>0</v>
      </c>
    </row>
    <row r="49" spans="1:21" ht="14" customHeight="1" x14ac:dyDescent="0.4">
      <c r="A49" s="486" t="s">
        <v>791</v>
      </c>
      <c r="B49" s="506"/>
      <c r="C49" s="506"/>
      <c r="D49" s="506"/>
      <c r="E49" s="487"/>
      <c r="F49" s="183">
        <f>SUM(F46:F48)</f>
        <v>3</v>
      </c>
      <c r="G49" s="183">
        <f>SUM(G46:G48)</f>
        <v>4</v>
      </c>
      <c r="H49" s="183">
        <f>SUM(H46:H48)</f>
        <v>0</v>
      </c>
      <c r="I49" s="183">
        <f>SUM(I46:I48)</f>
        <v>3</v>
      </c>
      <c r="J49" s="183">
        <f>SUM(J46:J48)</f>
        <v>1</v>
      </c>
      <c r="L49" s="486" t="s">
        <v>791</v>
      </c>
      <c r="M49" s="506"/>
      <c r="N49" s="506"/>
      <c r="O49" s="506"/>
      <c r="P49" s="487"/>
      <c r="Q49" s="183">
        <f>SUM(Q45:Q48)</f>
        <v>3</v>
      </c>
      <c r="R49" s="183">
        <f t="shared" ref="R49:U49" si="2">SUM(R45:R48)</f>
        <v>10</v>
      </c>
      <c r="S49" s="183">
        <f t="shared" si="2"/>
        <v>4</v>
      </c>
      <c r="T49" s="183">
        <f t="shared" si="2"/>
        <v>5</v>
      </c>
      <c r="U49" s="183">
        <f t="shared" si="2"/>
        <v>1</v>
      </c>
    </row>
    <row r="50" spans="1:21" s="157" customFormat="1" ht="14" customHeight="1" x14ac:dyDescent="0.4">
      <c r="A50" s="166"/>
      <c r="B50" s="166"/>
      <c r="C50" s="167"/>
      <c r="D50" s="168"/>
      <c r="E50" s="167"/>
      <c r="F50" s="167"/>
      <c r="G50" s="167"/>
      <c r="H50" s="167"/>
      <c r="I50" s="167"/>
      <c r="J50" s="36"/>
      <c r="L50" s="121"/>
      <c r="M50" s="121"/>
      <c r="N50" s="121"/>
      <c r="O50" s="121"/>
      <c r="P50" s="121"/>
      <c r="Q50" s="250"/>
      <c r="R50" s="250"/>
      <c r="S50" s="250"/>
      <c r="T50" s="250"/>
      <c r="U50" s="250"/>
    </row>
    <row r="51" spans="1:21" s="157" customFormat="1" ht="14" customHeight="1" x14ac:dyDescent="0.4">
      <c r="A51" s="121"/>
      <c r="B51" s="121"/>
      <c r="D51" s="162"/>
      <c r="J51" s="36"/>
      <c r="L51" s="121"/>
      <c r="M51" s="121"/>
      <c r="N51" s="121"/>
      <c r="O51" s="121"/>
      <c r="P51" s="121"/>
      <c r="Q51" s="250"/>
      <c r="R51" s="250"/>
      <c r="S51" s="250"/>
      <c r="T51" s="250"/>
      <c r="U51" s="250"/>
    </row>
    <row r="52" spans="1:21" s="157" customFormat="1" ht="14" customHeight="1" x14ac:dyDescent="0.4">
      <c r="A52" s="170" t="s">
        <v>1163</v>
      </c>
      <c r="B52" s="121"/>
      <c r="D52" s="162"/>
      <c r="J52" s="36"/>
      <c r="L52" s="170" t="s">
        <v>1164</v>
      </c>
      <c r="M52" s="121"/>
      <c r="O52" s="162"/>
      <c r="U52" s="36"/>
    </row>
    <row r="53" spans="1:21" s="157" customFormat="1" ht="10.95" x14ac:dyDescent="0.4">
      <c r="A53" s="171"/>
      <c r="B53" s="171"/>
      <c r="C53" s="172"/>
      <c r="D53" s="173"/>
      <c r="E53" s="172"/>
      <c r="F53" s="172"/>
      <c r="G53" s="172"/>
      <c r="H53" s="172"/>
      <c r="I53" s="172"/>
      <c r="J53" s="104" t="s">
        <v>788</v>
      </c>
      <c r="L53" s="171"/>
      <c r="M53" s="171"/>
      <c r="N53" s="172"/>
      <c r="O53" s="173"/>
      <c r="P53" s="172"/>
      <c r="Q53" s="172"/>
      <c r="R53" s="172"/>
      <c r="S53" s="172"/>
      <c r="T53" s="172"/>
      <c r="U53" s="104" t="s">
        <v>1165</v>
      </c>
    </row>
    <row r="54" spans="1:21" ht="14" customHeight="1" x14ac:dyDescent="0.4">
      <c r="A54" s="478" t="s">
        <v>763</v>
      </c>
      <c r="B54" s="488" t="s">
        <v>764</v>
      </c>
      <c r="C54" s="486" t="s">
        <v>765</v>
      </c>
      <c r="D54" s="506"/>
      <c r="E54" s="487"/>
      <c r="F54" s="479" t="s">
        <v>147</v>
      </c>
      <c r="G54" s="478" t="s">
        <v>1110</v>
      </c>
      <c r="H54" s="478"/>
      <c r="I54" s="478"/>
      <c r="J54" s="478"/>
      <c r="L54" s="478" t="s">
        <v>763</v>
      </c>
      <c r="M54" s="488" t="s">
        <v>764</v>
      </c>
      <c r="N54" s="486" t="s">
        <v>765</v>
      </c>
      <c r="O54" s="506"/>
      <c r="P54" s="487"/>
      <c r="Q54" s="479" t="s">
        <v>147</v>
      </c>
      <c r="R54" s="478" t="s">
        <v>1110</v>
      </c>
      <c r="S54" s="478"/>
      <c r="T54" s="478"/>
      <c r="U54" s="478"/>
    </row>
    <row r="55" spans="1:21" ht="42" customHeight="1" x14ac:dyDescent="0.4">
      <c r="A55" s="478"/>
      <c r="B55" s="488"/>
      <c r="C55" s="486"/>
      <c r="D55" s="506"/>
      <c r="E55" s="487"/>
      <c r="F55" s="479"/>
      <c r="G55" s="176" t="s">
        <v>767</v>
      </c>
      <c r="H55" s="176" t="s">
        <v>768</v>
      </c>
      <c r="I55" s="176" t="s">
        <v>769</v>
      </c>
      <c r="J55" s="176" t="s">
        <v>770</v>
      </c>
      <c r="L55" s="478"/>
      <c r="M55" s="488"/>
      <c r="N55" s="486"/>
      <c r="O55" s="506"/>
      <c r="P55" s="487"/>
      <c r="Q55" s="479"/>
      <c r="R55" s="176" t="s">
        <v>767</v>
      </c>
      <c r="S55" s="176" t="s">
        <v>768</v>
      </c>
      <c r="T55" s="176" t="s">
        <v>769</v>
      </c>
      <c r="U55" s="176" t="s">
        <v>770</v>
      </c>
    </row>
    <row r="56" spans="1:21" ht="14" customHeight="1" x14ac:dyDescent="0.4">
      <c r="A56" s="105" t="s">
        <v>1130</v>
      </c>
      <c r="B56" s="177">
        <v>22</v>
      </c>
      <c r="C56" s="175"/>
      <c r="D56" s="159" t="s">
        <v>1166</v>
      </c>
      <c r="E56" s="178"/>
      <c r="F56" s="183">
        <v>1</v>
      </c>
      <c r="G56" s="183">
        <f>SUM(H56:J56)</f>
        <v>1</v>
      </c>
      <c r="H56" s="183">
        <v>0</v>
      </c>
      <c r="I56" s="183">
        <v>1</v>
      </c>
      <c r="J56" s="183">
        <v>0</v>
      </c>
      <c r="L56" s="105" t="s">
        <v>1112</v>
      </c>
      <c r="M56" s="105">
        <v>41</v>
      </c>
      <c r="N56" s="158"/>
      <c r="O56" s="159" t="s">
        <v>1167</v>
      </c>
      <c r="P56" s="160"/>
      <c r="Q56" s="183">
        <v>2</v>
      </c>
      <c r="R56" s="183">
        <f>SUM(S56:U56)</f>
        <v>10</v>
      </c>
      <c r="S56" s="183">
        <v>6</v>
      </c>
      <c r="T56" s="183">
        <v>2</v>
      </c>
      <c r="U56" s="183">
        <v>2</v>
      </c>
    </row>
    <row r="57" spans="1:21" ht="14" customHeight="1" x14ac:dyDescent="0.4">
      <c r="A57" s="105" t="s">
        <v>1122</v>
      </c>
      <c r="B57" s="105">
        <v>14</v>
      </c>
      <c r="C57" s="158"/>
      <c r="D57" s="159" t="s">
        <v>1168</v>
      </c>
      <c r="E57" s="160"/>
      <c r="F57" s="183">
        <v>1</v>
      </c>
      <c r="G57" s="183">
        <f>SUM(H57:J57)</f>
        <v>1</v>
      </c>
      <c r="H57" s="183">
        <v>0</v>
      </c>
      <c r="I57" s="183">
        <v>0</v>
      </c>
      <c r="J57" s="183">
        <v>1</v>
      </c>
      <c r="L57" s="105" t="s">
        <v>1130</v>
      </c>
      <c r="M57" s="105">
        <v>7</v>
      </c>
      <c r="N57" s="158"/>
      <c r="O57" s="159" t="s">
        <v>1169</v>
      </c>
      <c r="P57" s="160"/>
      <c r="Q57" s="183">
        <v>2</v>
      </c>
      <c r="R57" s="183">
        <f>SUM(S57:U57)</f>
        <v>11</v>
      </c>
      <c r="S57" s="183">
        <v>4</v>
      </c>
      <c r="T57" s="183">
        <v>5</v>
      </c>
      <c r="U57" s="183">
        <v>2</v>
      </c>
    </row>
    <row r="58" spans="1:21" ht="14" customHeight="1" x14ac:dyDescent="0.4">
      <c r="A58" s="486" t="s">
        <v>791</v>
      </c>
      <c r="B58" s="506"/>
      <c r="C58" s="506"/>
      <c r="D58" s="506"/>
      <c r="E58" s="487"/>
      <c r="F58" s="183">
        <f>SUM(F56:F57)</f>
        <v>2</v>
      </c>
      <c r="G58" s="183">
        <f t="shared" ref="G58:J58" si="3">SUM(G56:G57)</f>
        <v>2</v>
      </c>
      <c r="H58" s="183">
        <f t="shared" si="3"/>
        <v>0</v>
      </c>
      <c r="I58" s="183">
        <f t="shared" si="3"/>
        <v>1</v>
      </c>
      <c r="J58" s="183">
        <f t="shared" si="3"/>
        <v>1</v>
      </c>
      <c r="L58" s="105" t="s">
        <v>1113</v>
      </c>
      <c r="M58" s="105">
        <v>23</v>
      </c>
      <c r="N58" s="158"/>
      <c r="O58" s="159" t="s">
        <v>1170</v>
      </c>
      <c r="P58" s="160"/>
      <c r="Q58" s="183">
        <v>4</v>
      </c>
      <c r="R58" s="183">
        <f>SUM(S58:U58)</f>
        <v>22</v>
      </c>
      <c r="S58" s="183">
        <v>9</v>
      </c>
      <c r="T58" s="183">
        <v>7</v>
      </c>
      <c r="U58" s="183">
        <v>6</v>
      </c>
    </row>
    <row r="59" spans="1:21" s="157" customFormat="1" ht="14" customHeight="1" x14ac:dyDescent="0.4">
      <c r="A59" s="166"/>
      <c r="B59" s="166"/>
      <c r="C59" s="166"/>
      <c r="D59" s="166"/>
      <c r="E59" s="166"/>
      <c r="F59" s="251"/>
      <c r="G59" s="251"/>
      <c r="H59" s="251"/>
      <c r="I59" s="251"/>
      <c r="J59" s="250"/>
      <c r="L59" s="105" t="s">
        <v>1127</v>
      </c>
      <c r="M59" s="105">
        <v>16</v>
      </c>
      <c r="N59" s="158"/>
      <c r="O59" s="159" t="s">
        <v>1171</v>
      </c>
      <c r="P59" s="160"/>
      <c r="Q59" s="183">
        <v>2</v>
      </c>
      <c r="R59" s="183">
        <f>SUM(S59:U59)</f>
        <v>14</v>
      </c>
      <c r="S59" s="183">
        <v>1</v>
      </c>
      <c r="T59" s="183">
        <v>8</v>
      </c>
      <c r="U59" s="183">
        <v>5</v>
      </c>
    </row>
    <row r="60" spans="1:21" s="157" customFormat="1" ht="14" customHeight="1" x14ac:dyDescent="0.4">
      <c r="A60" s="121"/>
      <c r="B60" s="121"/>
      <c r="C60" s="121"/>
      <c r="D60" s="121"/>
      <c r="E60" s="121"/>
      <c r="F60" s="250"/>
      <c r="G60" s="250"/>
      <c r="H60" s="250"/>
      <c r="I60" s="250"/>
      <c r="J60" s="250"/>
      <c r="L60" s="105" t="s">
        <v>743</v>
      </c>
      <c r="M60" s="105">
        <v>45</v>
      </c>
      <c r="N60" s="158"/>
      <c r="O60" s="159" t="s">
        <v>1172</v>
      </c>
      <c r="P60" s="160"/>
      <c r="Q60" s="183">
        <v>3</v>
      </c>
      <c r="R60" s="183">
        <f>SUM(S60:U60)</f>
        <v>17</v>
      </c>
      <c r="S60" s="183">
        <v>8</v>
      </c>
      <c r="T60" s="183">
        <v>3</v>
      </c>
      <c r="U60" s="183">
        <v>6</v>
      </c>
    </row>
    <row r="61" spans="1:21" s="157" customFormat="1" ht="14" customHeight="1" x14ac:dyDescent="0.4">
      <c r="A61" s="121"/>
      <c r="B61" s="121"/>
      <c r="C61" s="121"/>
      <c r="D61" s="121"/>
      <c r="E61" s="121"/>
      <c r="F61" s="250"/>
      <c r="G61" s="250"/>
      <c r="H61" s="250"/>
      <c r="I61" s="250"/>
      <c r="J61" s="250"/>
      <c r="L61" s="486" t="s">
        <v>791</v>
      </c>
      <c r="M61" s="506"/>
      <c r="N61" s="506"/>
      <c r="O61" s="506"/>
      <c r="P61" s="487"/>
      <c r="Q61" s="107">
        <f>SUM(Q56:Q60)</f>
        <v>13</v>
      </c>
      <c r="R61" s="107">
        <f>SUM(R56:R60)</f>
        <v>74</v>
      </c>
      <c r="S61" s="107">
        <f>SUM(S56:S60)</f>
        <v>28</v>
      </c>
      <c r="T61" s="107">
        <f>SUM(T56:T60)</f>
        <v>25</v>
      </c>
      <c r="U61" s="107">
        <f>SUM(U56:U60)</f>
        <v>21</v>
      </c>
    </row>
    <row r="62" spans="1:21" s="157" customFormat="1" ht="14" customHeight="1" x14ac:dyDescent="0.4">
      <c r="A62" s="121"/>
      <c r="B62" s="121"/>
      <c r="C62" s="121"/>
      <c r="D62" s="121"/>
      <c r="E62" s="121"/>
      <c r="F62" s="250"/>
      <c r="G62" s="250"/>
      <c r="H62" s="250"/>
      <c r="I62" s="250"/>
      <c r="J62" s="250"/>
      <c r="L62" s="121"/>
      <c r="M62" s="121"/>
      <c r="N62" s="121"/>
      <c r="O62" s="121"/>
      <c r="P62" s="121"/>
      <c r="Q62" s="250"/>
      <c r="R62" s="250"/>
      <c r="S62" s="250"/>
      <c r="T62" s="250"/>
      <c r="U62" s="250"/>
    </row>
    <row r="63" spans="1:21" s="157" customFormat="1" ht="14" customHeight="1" x14ac:dyDescent="0.4">
      <c r="A63" s="121"/>
      <c r="B63" s="121"/>
      <c r="C63" s="121"/>
      <c r="D63" s="121"/>
      <c r="E63" s="121"/>
      <c r="F63" s="250"/>
      <c r="G63" s="250"/>
      <c r="H63" s="250"/>
      <c r="I63" s="250"/>
      <c r="J63" s="250"/>
      <c r="L63" s="121"/>
      <c r="M63" s="121"/>
      <c r="N63" s="121"/>
      <c r="O63" s="121"/>
      <c r="P63" s="121"/>
      <c r="Q63" s="250"/>
      <c r="R63" s="250"/>
      <c r="S63" s="250"/>
      <c r="T63" s="250"/>
      <c r="U63" s="250"/>
    </row>
    <row r="64" spans="1:21" s="157" customFormat="1" ht="14" customHeight="1" x14ac:dyDescent="0.4">
      <c r="A64" s="170" t="s">
        <v>1173</v>
      </c>
      <c r="B64" s="121"/>
      <c r="D64" s="162"/>
      <c r="J64" s="36"/>
      <c r="L64" s="170"/>
      <c r="M64" s="121"/>
      <c r="O64" s="162"/>
    </row>
    <row r="65" spans="1:21" s="157" customFormat="1" ht="10.95" x14ac:dyDescent="0.4">
      <c r="A65" s="171"/>
      <c r="B65" s="171"/>
      <c r="C65" s="172"/>
      <c r="D65" s="173"/>
      <c r="E65" s="172"/>
      <c r="F65" s="172"/>
      <c r="G65" s="172"/>
      <c r="H65" s="172"/>
      <c r="I65" s="172"/>
      <c r="J65" s="104" t="s">
        <v>1174</v>
      </c>
      <c r="L65" s="121"/>
      <c r="M65" s="121"/>
      <c r="O65" s="162"/>
      <c r="U65" s="163"/>
    </row>
    <row r="66" spans="1:21" ht="14" customHeight="1" x14ac:dyDescent="0.4">
      <c r="A66" s="478" t="s">
        <v>763</v>
      </c>
      <c r="B66" s="488" t="s">
        <v>764</v>
      </c>
      <c r="C66" s="486" t="s">
        <v>765</v>
      </c>
      <c r="D66" s="506"/>
      <c r="E66" s="487"/>
      <c r="F66" s="479" t="s">
        <v>147</v>
      </c>
      <c r="G66" s="478" t="s">
        <v>1110</v>
      </c>
      <c r="H66" s="478"/>
      <c r="I66" s="478"/>
      <c r="J66" s="478"/>
      <c r="L66" s="121"/>
      <c r="M66" s="99"/>
      <c r="N66" s="121"/>
      <c r="O66" s="121"/>
      <c r="P66" s="121"/>
      <c r="Q66" s="252"/>
      <c r="R66" s="121"/>
      <c r="S66" s="121"/>
      <c r="T66" s="121"/>
      <c r="U66" s="121"/>
    </row>
    <row r="67" spans="1:21" ht="42" customHeight="1" x14ac:dyDescent="0.4">
      <c r="A67" s="478"/>
      <c r="B67" s="488"/>
      <c r="C67" s="486"/>
      <c r="D67" s="506"/>
      <c r="E67" s="487"/>
      <c r="F67" s="479"/>
      <c r="G67" s="176" t="s">
        <v>767</v>
      </c>
      <c r="H67" s="176" t="s">
        <v>768</v>
      </c>
      <c r="I67" s="176" t="s">
        <v>769</v>
      </c>
      <c r="J67" s="176" t="s">
        <v>770</v>
      </c>
      <c r="L67" s="121"/>
      <c r="M67" s="99"/>
      <c r="N67" s="121"/>
      <c r="O67" s="121"/>
      <c r="P67" s="121"/>
      <c r="Q67" s="252"/>
      <c r="R67" s="252"/>
      <c r="S67" s="252"/>
      <c r="T67" s="252"/>
      <c r="U67" s="252"/>
    </row>
    <row r="68" spans="1:21" ht="14" customHeight="1" x14ac:dyDescent="0.4">
      <c r="A68" s="105" t="s">
        <v>781</v>
      </c>
      <c r="B68" s="105">
        <v>1</v>
      </c>
      <c r="C68" s="158"/>
      <c r="D68" s="159" t="s">
        <v>1175</v>
      </c>
      <c r="E68" s="160"/>
      <c r="F68" s="183">
        <v>1</v>
      </c>
      <c r="G68" s="183">
        <f>SUM(H68:J68)</f>
        <v>2</v>
      </c>
      <c r="H68" s="183">
        <v>0</v>
      </c>
      <c r="I68" s="183">
        <v>1</v>
      </c>
      <c r="J68" s="183">
        <v>1</v>
      </c>
      <c r="L68" s="121"/>
      <c r="M68" s="121"/>
      <c r="O68" s="162"/>
      <c r="Q68" s="250"/>
      <c r="R68" s="250"/>
      <c r="S68" s="250"/>
      <c r="T68" s="250"/>
      <c r="U68" s="250"/>
    </row>
    <row r="69" spans="1:21" ht="14" customHeight="1" x14ac:dyDescent="0.4">
      <c r="A69" s="486" t="s">
        <v>791</v>
      </c>
      <c r="B69" s="506"/>
      <c r="C69" s="506"/>
      <c r="D69" s="506"/>
      <c r="E69" s="487"/>
      <c r="F69" s="183">
        <v>1</v>
      </c>
      <c r="G69" s="183">
        <v>2</v>
      </c>
      <c r="H69" s="183">
        <v>0</v>
      </c>
      <c r="I69" s="183">
        <v>1</v>
      </c>
      <c r="J69" s="183">
        <v>1</v>
      </c>
      <c r="L69" s="121"/>
      <c r="M69" s="121"/>
      <c r="N69" s="121"/>
      <c r="O69" s="121"/>
      <c r="P69" s="121"/>
      <c r="Q69" s="250"/>
      <c r="R69" s="250"/>
      <c r="S69" s="250"/>
      <c r="T69" s="250"/>
      <c r="U69" s="250"/>
    </row>
    <row r="70" spans="1:21" ht="14" customHeight="1" x14ac:dyDescent="0.4">
      <c r="L70" s="121"/>
      <c r="M70" s="121"/>
      <c r="Q70" s="157"/>
      <c r="R70" s="157"/>
      <c r="S70" s="157"/>
      <c r="T70" s="157"/>
      <c r="U70" s="157"/>
    </row>
    <row r="71" spans="1:21" ht="14" customHeight="1" x14ac:dyDescent="0.4">
      <c r="A71" s="486" t="s">
        <v>1176</v>
      </c>
      <c r="B71" s="506"/>
      <c r="C71" s="506"/>
      <c r="D71" s="506"/>
      <c r="E71" s="487"/>
      <c r="F71" s="183">
        <f>+Q39+F49+Q49+F58+Q61+F69</f>
        <v>133</v>
      </c>
      <c r="G71" s="183">
        <f>SUM(H71:J71)</f>
        <v>702</v>
      </c>
      <c r="H71" s="183">
        <f>+S39+H49+S49+H58+S61+H69</f>
        <v>232</v>
      </c>
      <c r="I71" s="183">
        <f>+T39+I49+T49+I58+T61+I69</f>
        <v>237</v>
      </c>
      <c r="J71" s="183">
        <f>+U39+J49+U49+J58+U61+J69</f>
        <v>233</v>
      </c>
      <c r="L71" s="121"/>
      <c r="M71" s="121"/>
      <c r="N71" s="121"/>
      <c r="O71" s="121"/>
      <c r="P71" s="121"/>
      <c r="Q71" s="250"/>
      <c r="R71" s="250"/>
      <c r="S71" s="250"/>
      <c r="T71" s="250"/>
      <c r="U71" s="250"/>
    </row>
  </sheetData>
  <mergeCells count="42">
    <mergeCell ref="A71:E71"/>
    <mergeCell ref="A66:A67"/>
    <mergeCell ref="B66:B67"/>
    <mergeCell ref="C66:E67"/>
    <mergeCell ref="F66:F67"/>
    <mergeCell ref="G66:J66"/>
    <mergeCell ref="A69:E69"/>
    <mergeCell ref="M54:M55"/>
    <mergeCell ref="N54:P55"/>
    <mergeCell ref="Q54:Q55"/>
    <mergeCell ref="R54:U54"/>
    <mergeCell ref="A58:E58"/>
    <mergeCell ref="L61:P61"/>
    <mergeCell ref="A54:A55"/>
    <mergeCell ref="B54:B55"/>
    <mergeCell ref="C54:E55"/>
    <mergeCell ref="F54:F55"/>
    <mergeCell ref="G54:J54"/>
    <mergeCell ref="L54:L55"/>
    <mergeCell ref="A49:E49"/>
    <mergeCell ref="L49:P49"/>
    <mergeCell ref="M5:M6"/>
    <mergeCell ref="N5:P6"/>
    <mergeCell ref="Q5:Q6"/>
    <mergeCell ref="L44:L45"/>
    <mergeCell ref="M44:M45"/>
    <mergeCell ref="N44:P45"/>
    <mergeCell ref="Q44:Q45"/>
    <mergeCell ref="R5:U5"/>
    <mergeCell ref="L39:P39"/>
    <mergeCell ref="A44:A45"/>
    <mergeCell ref="B44:B45"/>
    <mergeCell ref="C44:E45"/>
    <mergeCell ref="F44:F45"/>
    <mergeCell ref="G44:J44"/>
    <mergeCell ref="A5:A6"/>
    <mergeCell ref="B5:B6"/>
    <mergeCell ref="C5:E6"/>
    <mergeCell ref="F5:F6"/>
    <mergeCell ref="G5:J5"/>
    <mergeCell ref="L5:L6"/>
    <mergeCell ref="R44:U44"/>
  </mergeCells>
  <phoneticPr fontId="2"/>
  <pageMargins left="0.7" right="0.7" top="0.75" bottom="0.75" header="0.3" footer="0.3"/>
  <pageSetup paperSize="9" orientation="portrait" copies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showGridLines="0" zoomScaleNormal="100" workbookViewId="0"/>
  </sheetViews>
  <sheetFormatPr defaultRowHeight="17.100000000000001" customHeight="1" outlineLevelRow="1" x14ac:dyDescent="0.4"/>
  <cols>
    <col min="1" max="1" width="9" style="36" customWidth="1"/>
    <col min="2" max="6" width="6" style="36" bestFit="1" customWidth="1"/>
    <col min="7" max="7" width="6" style="36" customWidth="1"/>
    <col min="8" max="9" width="6" style="36" bestFit="1" customWidth="1"/>
    <col min="10" max="11" width="4.5" style="36" bestFit="1" customWidth="1"/>
    <col min="12" max="12" width="6" style="36" bestFit="1" customWidth="1"/>
    <col min="13" max="13" width="7.5" style="36" bestFit="1" customWidth="1"/>
    <col min="14" max="14" width="3.75" style="36" bestFit="1" customWidth="1"/>
    <col min="15" max="16" width="4.5" style="36" customWidth="1"/>
    <col min="17" max="16384" width="9" style="36"/>
  </cols>
  <sheetData>
    <row r="1" spans="1:16" s="179" customFormat="1" ht="10.95" x14ac:dyDescent="0.4">
      <c r="A1" s="179" t="s">
        <v>993</v>
      </c>
    </row>
    <row r="2" spans="1:16" ht="10.95" x14ac:dyDescent="0.4">
      <c r="A2" s="103" t="s">
        <v>1177</v>
      </c>
    </row>
    <row r="3" spans="1:16" ht="10.95" x14ac:dyDescent="0.4">
      <c r="A3" s="36" t="s">
        <v>1178</v>
      </c>
    </row>
    <row r="4" spans="1:16" ht="11.1" customHeight="1" x14ac:dyDescent="0.4">
      <c r="P4" s="104" t="s">
        <v>1179</v>
      </c>
    </row>
    <row r="5" spans="1:16" ht="17.100000000000001" customHeight="1" x14ac:dyDescent="0.4">
      <c r="A5" s="478" t="s">
        <v>1181</v>
      </c>
      <c r="B5" s="488" t="s">
        <v>1182</v>
      </c>
      <c r="C5" s="478" t="s">
        <v>1183</v>
      </c>
      <c r="D5" s="478"/>
      <c r="E5" s="478"/>
      <c r="F5" s="478"/>
      <c r="G5" s="478"/>
      <c r="H5" s="478"/>
      <c r="I5" s="478"/>
      <c r="J5" s="478"/>
      <c r="K5" s="478"/>
      <c r="L5" s="165" t="s">
        <v>1185</v>
      </c>
      <c r="M5" s="488" t="s">
        <v>1186</v>
      </c>
      <c r="N5" s="479" t="s">
        <v>1187</v>
      </c>
      <c r="O5" s="488" t="s">
        <v>1188</v>
      </c>
      <c r="P5" s="478"/>
    </row>
    <row r="6" spans="1:16" ht="17.100000000000001" customHeight="1" x14ac:dyDescent="0.4">
      <c r="A6" s="478"/>
      <c r="B6" s="478"/>
      <c r="C6" s="478" t="s">
        <v>1189</v>
      </c>
      <c r="D6" s="478" t="s">
        <v>1190</v>
      </c>
      <c r="E6" s="478"/>
      <c r="F6" s="478"/>
      <c r="G6" s="478"/>
      <c r="H6" s="488" t="s">
        <v>1191</v>
      </c>
      <c r="I6" s="478"/>
      <c r="J6" s="488" t="s">
        <v>1192</v>
      </c>
      <c r="K6" s="488" t="s">
        <v>1193</v>
      </c>
      <c r="L6" s="544" t="s">
        <v>1194</v>
      </c>
      <c r="M6" s="478"/>
      <c r="N6" s="479"/>
      <c r="O6" s="478"/>
      <c r="P6" s="478"/>
    </row>
    <row r="7" spans="1:16" ht="17.100000000000001" customHeight="1" x14ac:dyDescent="0.4">
      <c r="A7" s="478"/>
      <c r="B7" s="478"/>
      <c r="C7" s="478"/>
      <c r="D7" s="478" t="s">
        <v>1195</v>
      </c>
      <c r="E7" s="478"/>
      <c r="F7" s="478"/>
      <c r="G7" s="478" t="s">
        <v>1196</v>
      </c>
      <c r="H7" s="478"/>
      <c r="I7" s="478"/>
      <c r="J7" s="478"/>
      <c r="K7" s="478"/>
      <c r="L7" s="505"/>
      <c r="M7" s="478"/>
      <c r="N7" s="479"/>
      <c r="O7" s="543" t="s">
        <v>1197</v>
      </c>
      <c r="P7" s="543" t="s">
        <v>1198</v>
      </c>
    </row>
    <row r="8" spans="1:16" ht="17.100000000000001" customHeight="1" x14ac:dyDescent="0.4">
      <c r="A8" s="478"/>
      <c r="B8" s="478"/>
      <c r="C8" s="478"/>
      <c r="D8" s="105" t="s">
        <v>1199</v>
      </c>
      <c r="E8" s="105" t="s">
        <v>1200</v>
      </c>
      <c r="F8" s="105" t="s">
        <v>1201</v>
      </c>
      <c r="G8" s="478"/>
      <c r="H8" s="105" t="s">
        <v>1199</v>
      </c>
      <c r="I8" s="105" t="s">
        <v>1200</v>
      </c>
      <c r="J8" s="478"/>
      <c r="K8" s="478"/>
      <c r="L8" s="492"/>
      <c r="M8" s="478"/>
      <c r="N8" s="479"/>
      <c r="O8" s="543"/>
      <c r="P8" s="543"/>
    </row>
    <row r="9" spans="1:16" ht="17.100000000000001" hidden="1" customHeight="1" outlineLevel="1" x14ac:dyDescent="0.4">
      <c r="A9" s="106" t="s">
        <v>1202</v>
      </c>
      <c r="B9" s="107">
        <v>12037</v>
      </c>
      <c r="C9" s="107">
        <v>11695</v>
      </c>
      <c r="D9" s="107">
        <v>11269</v>
      </c>
      <c r="E9" s="107">
        <v>102</v>
      </c>
      <c r="F9" s="107">
        <v>174</v>
      </c>
      <c r="G9" s="161">
        <v>0</v>
      </c>
      <c r="H9" s="161">
        <v>0</v>
      </c>
      <c r="I9" s="161">
        <v>0</v>
      </c>
      <c r="J9" s="107">
        <v>56</v>
      </c>
      <c r="K9" s="107">
        <v>94</v>
      </c>
      <c r="L9" s="107">
        <v>129</v>
      </c>
      <c r="M9" s="107">
        <v>49</v>
      </c>
      <c r="N9" s="107">
        <v>164</v>
      </c>
      <c r="O9" s="107">
        <v>3</v>
      </c>
      <c r="P9" s="161">
        <v>0</v>
      </c>
    </row>
    <row r="10" spans="1:16" ht="17.100000000000001" customHeight="1" collapsed="1" x14ac:dyDescent="0.4">
      <c r="A10" s="106" t="s">
        <v>1204</v>
      </c>
      <c r="B10" s="183">
        <v>11870</v>
      </c>
      <c r="C10" s="183">
        <v>11551</v>
      </c>
      <c r="D10" s="183">
        <v>11104</v>
      </c>
      <c r="E10" s="183">
        <v>100</v>
      </c>
      <c r="F10" s="183">
        <v>187</v>
      </c>
      <c r="G10" s="161">
        <v>0</v>
      </c>
      <c r="H10" s="161">
        <v>0</v>
      </c>
      <c r="I10" s="161">
        <v>0</v>
      </c>
      <c r="J10" s="183">
        <v>68</v>
      </c>
      <c r="K10" s="183">
        <v>92</v>
      </c>
      <c r="L10" s="183">
        <v>136</v>
      </c>
      <c r="M10" s="183">
        <v>46</v>
      </c>
      <c r="N10" s="183">
        <v>137</v>
      </c>
      <c r="O10" s="183">
        <v>4</v>
      </c>
      <c r="P10" s="161">
        <v>0</v>
      </c>
    </row>
    <row r="11" spans="1:16" ht="17.100000000000001" customHeight="1" x14ac:dyDescent="0.4">
      <c r="A11" s="106" t="s">
        <v>1206</v>
      </c>
      <c r="B11" s="183">
        <v>12092</v>
      </c>
      <c r="C11" s="183">
        <v>11830</v>
      </c>
      <c r="D11" s="183">
        <v>11343</v>
      </c>
      <c r="E11" s="183">
        <v>118</v>
      </c>
      <c r="F11" s="183">
        <v>233</v>
      </c>
      <c r="G11" s="161">
        <v>0</v>
      </c>
      <c r="H11" s="161">
        <v>0</v>
      </c>
      <c r="I11" s="161">
        <v>0</v>
      </c>
      <c r="J11" s="183">
        <v>50</v>
      </c>
      <c r="K11" s="183">
        <v>86</v>
      </c>
      <c r="L11" s="183">
        <v>109</v>
      </c>
      <c r="M11" s="183">
        <v>46</v>
      </c>
      <c r="N11" s="183">
        <v>107</v>
      </c>
      <c r="O11" s="183">
        <v>4</v>
      </c>
      <c r="P11" s="161">
        <v>0</v>
      </c>
    </row>
    <row r="12" spans="1:16" ht="17.100000000000001" customHeight="1" x14ac:dyDescent="0.4">
      <c r="A12" s="106" t="s">
        <v>1208</v>
      </c>
      <c r="B12" s="183">
        <v>12300</v>
      </c>
      <c r="C12" s="183">
        <v>12029</v>
      </c>
      <c r="D12" s="183">
        <v>11523</v>
      </c>
      <c r="E12" s="183">
        <v>112</v>
      </c>
      <c r="F12" s="183">
        <v>219</v>
      </c>
      <c r="G12" s="161">
        <v>0</v>
      </c>
      <c r="H12" s="161">
        <v>1</v>
      </c>
      <c r="I12" s="161">
        <v>0</v>
      </c>
      <c r="J12" s="183">
        <v>59</v>
      </c>
      <c r="K12" s="183">
        <v>115</v>
      </c>
      <c r="L12" s="183">
        <v>120</v>
      </c>
      <c r="M12" s="183">
        <v>48</v>
      </c>
      <c r="N12" s="183">
        <v>103</v>
      </c>
      <c r="O12" s="183">
        <v>1</v>
      </c>
      <c r="P12" s="161">
        <v>0</v>
      </c>
    </row>
    <row r="13" spans="1:16" ht="17.100000000000001" customHeight="1" x14ac:dyDescent="0.4">
      <c r="A13" s="106" t="s">
        <v>1209</v>
      </c>
      <c r="B13" s="183">
        <v>12036</v>
      </c>
      <c r="C13" s="183">
        <v>11773</v>
      </c>
      <c r="D13" s="183">
        <v>11174</v>
      </c>
      <c r="E13" s="183">
        <v>115</v>
      </c>
      <c r="F13" s="183">
        <v>303</v>
      </c>
      <c r="G13" s="161">
        <v>0</v>
      </c>
      <c r="H13" s="161">
        <v>0</v>
      </c>
      <c r="I13" s="161">
        <v>0</v>
      </c>
      <c r="J13" s="183">
        <v>71</v>
      </c>
      <c r="K13" s="183">
        <v>110</v>
      </c>
      <c r="L13" s="183">
        <v>129</v>
      </c>
      <c r="M13" s="183">
        <v>33</v>
      </c>
      <c r="N13" s="183">
        <v>101</v>
      </c>
      <c r="O13" s="161">
        <v>0</v>
      </c>
      <c r="P13" s="161">
        <v>0</v>
      </c>
    </row>
    <row r="14" spans="1:16" ht="17.100000000000001" customHeight="1" x14ac:dyDescent="0.4">
      <c r="A14" s="106" t="s">
        <v>1210</v>
      </c>
      <c r="B14" s="183">
        <v>11975</v>
      </c>
      <c r="C14" s="183">
        <f>SUM(D14:K14)</f>
        <v>11718</v>
      </c>
      <c r="D14" s="183">
        <v>11029</v>
      </c>
      <c r="E14" s="183">
        <v>143</v>
      </c>
      <c r="F14" s="183">
        <v>390</v>
      </c>
      <c r="G14" s="161">
        <v>0</v>
      </c>
      <c r="H14" s="183">
        <v>3</v>
      </c>
      <c r="I14" s="183">
        <v>0</v>
      </c>
      <c r="J14" s="183">
        <v>72</v>
      </c>
      <c r="K14" s="183">
        <v>81</v>
      </c>
      <c r="L14" s="183">
        <v>130</v>
      </c>
      <c r="M14" s="183">
        <v>40</v>
      </c>
      <c r="N14" s="183">
        <v>87</v>
      </c>
      <c r="O14" s="183">
        <v>2</v>
      </c>
      <c r="P14" s="161">
        <v>0</v>
      </c>
    </row>
    <row r="16" spans="1:16" ht="17.100000000000001" customHeight="1" x14ac:dyDescent="0.4">
      <c r="A16" s="478" t="s">
        <v>1181</v>
      </c>
      <c r="B16" s="545" t="s">
        <v>1211</v>
      </c>
      <c r="C16" s="545"/>
      <c r="D16" s="545"/>
      <c r="E16" s="545"/>
      <c r="F16" s="545"/>
      <c r="G16" s="545"/>
      <c r="H16" s="545"/>
    </row>
    <row r="17" spans="1:8" ht="17.100000000000001" customHeight="1" x14ac:dyDescent="0.4">
      <c r="A17" s="478"/>
      <c r="B17" s="478" t="s">
        <v>1189</v>
      </c>
      <c r="C17" s="488" t="s">
        <v>1212</v>
      </c>
      <c r="D17" s="478"/>
      <c r="E17" s="488" t="s">
        <v>1191</v>
      </c>
      <c r="F17" s="478"/>
      <c r="G17" s="488" t="s">
        <v>1192</v>
      </c>
      <c r="H17" s="488" t="s">
        <v>1193</v>
      </c>
    </row>
    <row r="18" spans="1:8" ht="17.100000000000001" customHeight="1" x14ac:dyDescent="0.4">
      <c r="A18" s="478"/>
      <c r="B18" s="478"/>
      <c r="C18" s="478"/>
      <c r="D18" s="478"/>
      <c r="E18" s="478"/>
      <c r="F18" s="478"/>
      <c r="G18" s="478"/>
      <c r="H18" s="478"/>
    </row>
    <row r="19" spans="1:8" ht="17.100000000000001" customHeight="1" x14ac:dyDescent="0.4">
      <c r="A19" s="478"/>
      <c r="B19" s="478"/>
      <c r="C19" s="105" t="s">
        <v>1199</v>
      </c>
      <c r="D19" s="105" t="s">
        <v>1200</v>
      </c>
      <c r="E19" s="105" t="s">
        <v>1199</v>
      </c>
      <c r="F19" s="105" t="s">
        <v>1200</v>
      </c>
      <c r="G19" s="478"/>
      <c r="H19" s="478"/>
    </row>
    <row r="20" spans="1:8" ht="17.100000000000001" hidden="1" customHeight="1" outlineLevel="1" x14ac:dyDescent="0.4">
      <c r="A20" s="106" t="s">
        <v>1202</v>
      </c>
      <c r="B20" s="107">
        <v>11616</v>
      </c>
      <c r="C20" s="107">
        <v>11352</v>
      </c>
      <c r="D20" s="107">
        <v>112</v>
      </c>
      <c r="E20" s="107">
        <v>1</v>
      </c>
      <c r="F20" s="106" t="s">
        <v>838</v>
      </c>
      <c r="G20" s="107">
        <v>57</v>
      </c>
      <c r="H20" s="107">
        <v>94</v>
      </c>
    </row>
    <row r="21" spans="1:8" ht="17.100000000000001" customHeight="1" collapsed="1" x14ac:dyDescent="0.4">
      <c r="A21" s="106" t="s">
        <v>1203</v>
      </c>
      <c r="B21" s="107">
        <v>11437</v>
      </c>
      <c r="C21" s="107">
        <v>11166</v>
      </c>
      <c r="D21" s="107">
        <v>111</v>
      </c>
      <c r="E21" s="106" t="s">
        <v>838</v>
      </c>
      <c r="F21" s="106" t="s">
        <v>838</v>
      </c>
      <c r="G21" s="107">
        <v>68</v>
      </c>
      <c r="H21" s="107">
        <v>92</v>
      </c>
    </row>
    <row r="22" spans="1:8" ht="17.100000000000001" customHeight="1" x14ac:dyDescent="0.4">
      <c r="A22" s="106" t="s">
        <v>1205</v>
      </c>
      <c r="B22" s="107">
        <v>11677</v>
      </c>
      <c r="C22" s="107">
        <v>11408</v>
      </c>
      <c r="D22" s="107">
        <v>123</v>
      </c>
      <c r="E22" s="107">
        <v>3</v>
      </c>
      <c r="F22" s="106" t="s">
        <v>838</v>
      </c>
      <c r="G22" s="107">
        <v>54</v>
      </c>
      <c r="H22" s="107">
        <v>89</v>
      </c>
    </row>
    <row r="23" spans="1:8" ht="17.100000000000001" customHeight="1" x14ac:dyDescent="0.4">
      <c r="A23" s="106" t="s">
        <v>1207</v>
      </c>
      <c r="B23" s="107">
        <v>11872</v>
      </c>
      <c r="C23" s="107">
        <v>11575</v>
      </c>
      <c r="D23" s="107">
        <v>117</v>
      </c>
      <c r="E23" s="107">
        <v>1</v>
      </c>
      <c r="F23" s="106" t="s">
        <v>838</v>
      </c>
      <c r="G23" s="107">
        <v>64</v>
      </c>
      <c r="H23" s="107">
        <v>115</v>
      </c>
    </row>
    <row r="24" spans="1:8" ht="17.100000000000001" customHeight="1" x14ac:dyDescent="0.4">
      <c r="A24" s="106" t="s">
        <v>1209</v>
      </c>
      <c r="B24" s="107">
        <v>11568</v>
      </c>
      <c r="C24" s="107">
        <v>11247</v>
      </c>
      <c r="D24" s="107">
        <v>128</v>
      </c>
      <c r="E24" s="107">
        <v>8</v>
      </c>
      <c r="F24" s="106" t="s">
        <v>838</v>
      </c>
      <c r="G24" s="107">
        <v>73</v>
      </c>
      <c r="H24" s="107">
        <v>112</v>
      </c>
    </row>
    <row r="25" spans="1:8" ht="17.100000000000001" customHeight="1" x14ac:dyDescent="0.4">
      <c r="A25" s="106" t="s">
        <v>1210</v>
      </c>
      <c r="B25" s="107">
        <f>SUM(C25:H25)</f>
        <v>11411</v>
      </c>
      <c r="C25" s="107">
        <v>11080</v>
      </c>
      <c r="D25" s="107">
        <v>158</v>
      </c>
      <c r="E25" s="107">
        <v>11</v>
      </c>
      <c r="F25" s="106" t="s">
        <v>838</v>
      </c>
      <c r="G25" s="107">
        <v>80</v>
      </c>
      <c r="H25" s="107">
        <v>82</v>
      </c>
    </row>
    <row r="27" spans="1:8" ht="17.100000000000001" customHeight="1" x14ac:dyDescent="0.4">
      <c r="A27" s="36" t="s">
        <v>1213</v>
      </c>
    </row>
    <row r="28" spans="1:8" ht="11.1" customHeight="1" x14ac:dyDescent="0.4">
      <c r="H28" s="104" t="s">
        <v>1179</v>
      </c>
    </row>
    <row r="29" spans="1:8" ht="17.100000000000001" customHeight="1" x14ac:dyDescent="0.4">
      <c r="A29" s="478" t="s">
        <v>361</v>
      </c>
      <c r="B29" s="478" t="s">
        <v>1214</v>
      </c>
      <c r="C29" s="478"/>
      <c r="D29" s="478"/>
      <c r="E29" s="478"/>
      <c r="F29" s="478"/>
      <c r="G29" s="478"/>
      <c r="H29" s="478"/>
    </row>
    <row r="30" spans="1:8" ht="17.100000000000001" customHeight="1" x14ac:dyDescent="0.4">
      <c r="A30" s="478"/>
      <c r="B30" s="478" t="s">
        <v>1189</v>
      </c>
      <c r="C30" s="478" t="s">
        <v>1215</v>
      </c>
      <c r="D30" s="478" t="s">
        <v>1216</v>
      </c>
      <c r="E30" s="478"/>
      <c r="F30" s="478" t="s">
        <v>1217</v>
      </c>
      <c r="G30" s="478"/>
      <c r="H30" s="478" t="s">
        <v>1201</v>
      </c>
    </row>
    <row r="31" spans="1:8" ht="17.100000000000001" customHeight="1" x14ac:dyDescent="0.4">
      <c r="A31" s="478"/>
      <c r="B31" s="478"/>
      <c r="C31" s="478"/>
      <c r="D31" s="105" t="s">
        <v>1199</v>
      </c>
      <c r="E31" s="105" t="s">
        <v>1200</v>
      </c>
      <c r="F31" s="105" t="s">
        <v>1199</v>
      </c>
      <c r="G31" s="105" t="s">
        <v>1200</v>
      </c>
      <c r="H31" s="478"/>
    </row>
    <row r="32" spans="1:8" ht="17.100000000000001" hidden="1" customHeight="1" outlineLevel="1" x14ac:dyDescent="0.4">
      <c r="A32" s="106" t="s">
        <v>1202</v>
      </c>
      <c r="B32" s="107">
        <f t="shared" ref="B32:B37" si="0">SUM(C32:H32)</f>
        <v>11542</v>
      </c>
      <c r="C32" s="107">
        <v>7</v>
      </c>
      <c r="D32" s="107">
        <v>6006</v>
      </c>
      <c r="E32" s="107">
        <v>102</v>
      </c>
      <c r="F32" s="107">
        <v>5256</v>
      </c>
      <c r="G32" s="106">
        <v>0</v>
      </c>
      <c r="H32" s="107">
        <v>171</v>
      </c>
    </row>
    <row r="33" spans="1:10" ht="17.100000000000001" customHeight="1" collapsed="1" x14ac:dyDescent="0.4">
      <c r="A33" s="106" t="s">
        <v>1203</v>
      </c>
      <c r="B33" s="107">
        <f t="shared" si="0"/>
        <v>11387</v>
      </c>
      <c r="C33" s="107">
        <v>4</v>
      </c>
      <c r="D33" s="107">
        <v>6000</v>
      </c>
      <c r="E33" s="107">
        <v>98</v>
      </c>
      <c r="F33" s="107">
        <v>5100</v>
      </c>
      <c r="G33" s="161">
        <v>0</v>
      </c>
      <c r="H33" s="107">
        <v>185</v>
      </c>
    </row>
    <row r="34" spans="1:10" ht="17.100000000000001" customHeight="1" x14ac:dyDescent="0.4">
      <c r="A34" s="106" t="s">
        <v>1205</v>
      </c>
      <c r="B34" s="107">
        <f t="shared" si="0"/>
        <v>11690</v>
      </c>
      <c r="C34" s="107">
        <v>3</v>
      </c>
      <c r="D34" s="107">
        <v>6208</v>
      </c>
      <c r="E34" s="107">
        <v>114</v>
      </c>
      <c r="F34" s="107">
        <v>5132</v>
      </c>
      <c r="G34" s="106">
        <v>2</v>
      </c>
      <c r="H34" s="107">
        <v>231</v>
      </c>
    </row>
    <row r="35" spans="1:10" ht="17.100000000000001" customHeight="1" x14ac:dyDescent="0.4">
      <c r="A35" s="106" t="s">
        <v>1207</v>
      </c>
      <c r="B35" s="107">
        <f t="shared" si="0"/>
        <v>11854</v>
      </c>
      <c r="C35" s="107">
        <v>5</v>
      </c>
      <c r="D35" s="107">
        <v>6087</v>
      </c>
      <c r="E35" s="107">
        <v>112</v>
      </c>
      <c r="F35" s="107">
        <v>5432</v>
      </c>
      <c r="G35" s="161">
        <v>0</v>
      </c>
      <c r="H35" s="107">
        <v>218</v>
      </c>
    </row>
    <row r="36" spans="1:10" ht="17.100000000000001" customHeight="1" x14ac:dyDescent="0.4">
      <c r="A36" s="106" t="s">
        <v>1209</v>
      </c>
      <c r="B36" s="107">
        <f t="shared" si="0"/>
        <v>11592</v>
      </c>
      <c r="C36" s="107">
        <v>3</v>
      </c>
      <c r="D36" s="107">
        <v>6026</v>
      </c>
      <c r="E36" s="107">
        <v>115</v>
      </c>
      <c r="F36" s="107">
        <v>5145</v>
      </c>
      <c r="G36" s="161">
        <v>0</v>
      </c>
      <c r="H36" s="107">
        <v>303</v>
      </c>
    </row>
    <row r="37" spans="1:10" ht="17.100000000000001" customHeight="1" x14ac:dyDescent="0.4">
      <c r="A37" s="106" t="s">
        <v>1210</v>
      </c>
      <c r="B37" s="107">
        <f t="shared" si="0"/>
        <v>11563</v>
      </c>
      <c r="C37" s="107">
        <v>6</v>
      </c>
      <c r="D37" s="107">
        <v>6088</v>
      </c>
      <c r="E37" s="107">
        <v>143</v>
      </c>
      <c r="F37" s="107">
        <v>4938</v>
      </c>
      <c r="G37" s="161">
        <v>0</v>
      </c>
      <c r="H37" s="107">
        <v>388</v>
      </c>
    </row>
    <row r="38" spans="1:10" ht="11.1" customHeight="1" x14ac:dyDescent="0.4">
      <c r="A38" s="36" t="s">
        <v>1218</v>
      </c>
    </row>
    <row r="40" spans="1:10" ht="17.100000000000001" customHeight="1" x14ac:dyDescent="0.4">
      <c r="A40" s="36" t="s">
        <v>1219</v>
      </c>
    </row>
    <row r="41" spans="1:10" ht="11.1" customHeight="1" x14ac:dyDescent="0.4">
      <c r="H41" s="104" t="s">
        <v>1179</v>
      </c>
    </row>
    <row r="42" spans="1:10" ht="17.100000000000001" customHeight="1" x14ac:dyDescent="0.4">
      <c r="A42" s="478" t="s">
        <v>361</v>
      </c>
      <c r="B42" s="488" t="s">
        <v>1220</v>
      </c>
      <c r="C42" s="478" t="s">
        <v>1221</v>
      </c>
      <c r="D42" s="478"/>
      <c r="E42" s="478"/>
      <c r="F42" s="478"/>
      <c r="G42" s="478" t="s">
        <v>1222</v>
      </c>
      <c r="H42" s="478"/>
    </row>
    <row r="43" spans="1:10" ht="17.100000000000001" customHeight="1" x14ac:dyDescent="0.4">
      <c r="A43" s="478"/>
      <c r="B43" s="478"/>
      <c r="C43" s="488" t="s">
        <v>1223</v>
      </c>
      <c r="D43" s="488" t="s">
        <v>1224</v>
      </c>
      <c r="E43" s="488" t="s">
        <v>1225</v>
      </c>
      <c r="F43" s="488" t="s">
        <v>1226</v>
      </c>
      <c r="G43" s="478" t="s">
        <v>1227</v>
      </c>
      <c r="H43" s="478" t="s">
        <v>1228</v>
      </c>
    </row>
    <row r="44" spans="1:10" ht="17.100000000000001" customHeight="1" x14ac:dyDescent="0.4">
      <c r="A44" s="478"/>
      <c r="B44" s="478"/>
      <c r="C44" s="478"/>
      <c r="D44" s="478"/>
      <c r="E44" s="478"/>
      <c r="F44" s="478"/>
      <c r="G44" s="478"/>
      <c r="H44" s="478"/>
    </row>
    <row r="45" spans="1:10" ht="17.100000000000001" hidden="1" customHeight="1" outlineLevel="1" x14ac:dyDescent="0.4">
      <c r="A45" s="106" t="s">
        <v>1202</v>
      </c>
      <c r="B45" s="183">
        <v>52</v>
      </c>
      <c r="C45" s="161">
        <v>0</v>
      </c>
      <c r="D45" s="183">
        <v>29</v>
      </c>
      <c r="E45" s="183">
        <v>12</v>
      </c>
      <c r="F45" s="183">
        <v>11</v>
      </c>
      <c r="G45" s="183">
        <v>48</v>
      </c>
      <c r="H45" s="183">
        <v>4</v>
      </c>
      <c r="J45" s="36" t="b">
        <f t="shared" ref="J45:J50" si="1">B45=SUM(G45:H45)</f>
        <v>1</v>
      </c>
    </row>
    <row r="46" spans="1:10" ht="17.100000000000001" customHeight="1" collapsed="1" x14ac:dyDescent="0.4">
      <c r="A46" s="106" t="s">
        <v>1229</v>
      </c>
      <c r="B46" s="183">
        <v>52</v>
      </c>
      <c r="C46" s="161">
        <v>0</v>
      </c>
      <c r="D46" s="183">
        <v>32</v>
      </c>
      <c r="E46" s="183">
        <v>14</v>
      </c>
      <c r="F46" s="183">
        <v>6</v>
      </c>
      <c r="G46" s="183">
        <v>49</v>
      </c>
      <c r="H46" s="183">
        <v>3</v>
      </c>
      <c r="J46" s="36" t="b">
        <f t="shared" si="1"/>
        <v>1</v>
      </c>
    </row>
    <row r="47" spans="1:10" ht="17.100000000000001" customHeight="1" x14ac:dyDescent="0.4">
      <c r="A47" s="106" t="s">
        <v>1230</v>
      </c>
      <c r="B47" s="183">
        <v>50</v>
      </c>
      <c r="C47" s="161">
        <v>1</v>
      </c>
      <c r="D47" s="183">
        <v>22</v>
      </c>
      <c r="E47" s="183">
        <v>23</v>
      </c>
      <c r="F47" s="183">
        <v>4</v>
      </c>
      <c r="G47" s="183">
        <v>46</v>
      </c>
      <c r="H47" s="183">
        <v>4</v>
      </c>
      <c r="J47" s="36" t="b">
        <f t="shared" si="1"/>
        <v>1</v>
      </c>
    </row>
    <row r="48" spans="1:10" ht="17.100000000000001" customHeight="1" x14ac:dyDescent="0.4">
      <c r="A48" s="106" t="s">
        <v>1231</v>
      </c>
      <c r="B48" s="183">
        <v>49</v>
      </c>
      <c r="C48" s="161">
        <v>0</v>
      </c>
      <c r="D48" s="183">
        <v>21</v>
      </c>
      <c r="E48" s="183">
        <v>21</v>
      </c>
      <c r="F48" s="183">
        <v>7</v>
      </c>
      <c r="G48" s="183">
        <v>46</v>
      </c>
      <c r="H48" s="183">
        <v>3</v>
      </c>
      <c r="J48" s="36" t="b">
        <f t="shared" si="1"/>
        <v>1</v>
      </c>
    </row>
    <row r="49" spans="1:10" ht="17.100000000000001" customHeight="1" x14ac:dyDescent="0.4">
      <c r="A49" s="106" t="s">
        <v>1209</v>
      </c>
      <c r="B49" s="183">
        <v>29</v>
      </c>
      <c r="C49" s="161">
        <v>0</v>
      </c>
      <c r="D49" s="183">
        <v>13</v>
      </c>
      <c r="E49" s="183">
        <v>14</v>
      </c>
      <c r="F49" s="183">
        <v>2</v>
      </c>
      <c r="G49" s="183">
        <v>28</v>
      </c>
      <c r="H49" s="183">
        <v>1</v>
      </c>
      <c r="J49" s="36" t="b">
        <f t="shared" si="1"/>
        <v>1</v>
      </c>
    </row>
    <row r="50" spans="1:10" ht="17.100000000000001" customHeight="1" x14ac:dyDescent="0.4">
      <c r="A50" s="106" t="s">
        <v>1210</v>
      </c>
      <c r="B50" s="183">
        <f>SUM(C50:F50)</f>
        <v>4</v>
      </c>
      <c r="C50" s="183">
        <v>0</v>
      </c>
      <c r="D50" s="183">
        <v>0</v>
      </c>
      <c r="E50" s="183">
        <v>3</v>
      </c>
      <c r="F50" s="183">
        <v>1</v>
      </c>
      <c r="G50" s="183">
        <v>2</v>
      </c>
      <c r="H50" s="183">
        <v>2</v>
      </c>
      <c r="J50" s="36" t="b">
        <f t="shared" si="1"/>
        <v>1</v>
      </c>
    </row>
    <row r="51" spans="1:10" ht="11.1" customHeight="1" x14ac:dyDescent="0.4">
      <c r="A51" s="36" t="s">
        <v>1218</v>
      </c>
    </row>
  </sheetData>
  <mergeCells count="40">
    <mergeCell ref="A42:A44"/>
    <mergeCell ref="B42:B44"/>
    <mergeCell ref="C42:F42"/>
    <mergeCell ref="G42:H42"/>
    <mergeCell ref="C43:C44"/>
    <mergeCell ref="D43:D44"/>
    <mergeCell ref="E43:E44"/>
    <mergeCell ref="F43:F44"/>
    <mergeCell ref="G43:G44"/>
    <mergeCell ref="H43:H44"/>
    <mergeCell ref="A29:A31"/>
    <mergeCell ref="B29:H29"/>
    <mergeCell ref="B30:B31"/>
    <mergeCell ref="C30:C31"/>
    <mergeCell ref="D30:E30"/>
    <mergeCell ref="F30:G30"/>
    <mergeCell ref="H30:H31"/>
    <mergeCell ref="A16:A19"/>
    <mergeCell ref="B16:H16"/>
    <mergeCell ref="B17:B19"/>
    <mergeCell ref="C17:D18"/>
    <mergeCell ref="E17:F18"/>
    <mergeCell ref="G17:G19"/>
    <mergeCell ref="H17:H19"/>
    <mergeCell ref="P7:P8"/>
    <mergeCell ref="A5:A8"/>
    <mergeCell ref="B5:B8"/>
    <mergeCell ref="C5:K5"/>
    <mergeCell ref="M5:M8"/>
    <mergeCell ref="N5:N8"/>
    <mergeCell ref="O5:P6"/>
    <mergeCell ref="C6:C8"/>
    <mergeCell ref="D6:G6"/>
    <mergeCell ref="H6:I7"/>
    <mergeCell ref="J6:J8"/>
    <mergeCell ref="K6:K8"/>
    <mergeCell ref="L6:L8"/>
    <mergeCell ref="D7:F7"/>
    <mergeCell ref="G7:G8"/>
    <mergeCell ref="O7:O8"/>
  </mergeCells>
  <phoneticPr fontId="2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48"/>
  <sheetViews>
    <sheetView showGridLines="0" topLeftCell="A13" zoomScaleNormal="100" workbookViewId="0"/>
  </sheetViews>
  <sheetFormatPr defaultRowHeight="18" customHeight="1" outlineLevelRow="1" x14ac:dyDescent="0.4"/>
  <cols>
    <col min="1" max="1" width="11" style="36" bestFit="1" customWidth="1"/>
    <col min="2" max="2" width="6.75" style="36" bestFit="1" customWidth="1"/>
    <col min="3" max="7" width="6" style="36" bestFit="1" customWidth="1"/>
    <col min="8" max="9" width="6" style="36" customWidth="1"/>
    <col min="10" max="10" width="6" style="36" bestFit="1" customWidth="1"/>
    <col min="11" max="75" width="6" style="36" customWidth="1"/>
    <col min="76" max="76" width="10.5" style="36" bestFit="1" customWidth="1"/>
    <col min="77" max="77" width="6" style="36" customWidth="1"/>
    <col min="78" max="78" width="10.5" style="36" bestFit="1" customWidth="1"/>
    <col min="79" max="79" width="6" style="36" customWidth="1"/>
    <col min="80" max="80" width="10.5" style="36" bestFit="1" customWidth="1"/>
    <col min="81" max="81" width="6" style="36" customWidth="1"/>
    <col min="82" max="82" width="10.5" style="36" bestFit="1" customWidth="1"/>
    <col min="83" max="83" width="6" style="36" bestFit="1" customWidth="1"/>
    <col min="84" max="84" width="10.5" style="36" bestFit="1" customWidth="1"/>
    <col min="85" max="85" width="6" style="36" bestFit="1" customWidth="1"/>
    <col min="86" max="86" width="10.5" style="36" bestFit="1" customWidth="1"/>
    <col min="87" max="87" width="6" style="36" bestFit="1" customWidth="1"/>
    <col min="88" max="88" width="10.5" style="36" bestFit="1" customWidth="1"/>
    <col min="89" max="89" width="6" style="36" bestFit="1" customWidth="1"/>
    <col min="90" max="90" width="10.5" style="36" bestFit="1" customWidth="1"/>
    <col min="91" max="16384" width="9" style="36"/>
  </cols>
  <sheetData>
    <row r="1" spans="1:7" ht="11.1" customHeight="1" x14ac:dyDescent="0.4">
      <c r="A1" s="103" t="s">
        <v>1278</v>
      </c>
    </row>
    <row r="2" spans="1:7" ht="11.1" customHeight="1" x14ac:dyDescent="0.4">
      <c r="A2" s="103" t="s">
        <v>347</v>
      </c>
    </row>
    <row r="3" spans="1:7" ht="11.1" customHeight="1" x14ac:dyDescent="0.4">
      <c r="A3" s="103" t="s">
        <v>1279</v>
      </c>
    </row>
    <row r="4" spans="1:7" ht="11.1" customHeight="1" x14ac:dyDescent="0.4">
      <c r="A4" s="103" t="s">
        <v>1280</v>
      </c>
    </row>
    <row r="5" spans="1:7" ht="10.95" x14ac:dyDescent="0.4">
      <c r="E5" s="104"/>
      <c r="G5" s="104" t="s">
        <v>360</v>
      </c>
    </row>
    <row r="6" spans="1:7" ht="18" customHeight="1" x14ac:dyDescent="0.4">
      <c r="A6" s="478" t="s">
        <v>350</v>
      </c>
      <c r="B6" s="486" t="s">
        <v>1281</v>
      </c>
      <c r="C6" s="506"/>
      <c r="D6" s="487"/>
      <c r="E6" s="486" t="s">
        <v>1282</v>
      </c>
      <c r="F6" s="506"/>
      <c r="G6" s="487"/>
    </row>
    <row r="7" spans="1:7" ht="18" customHeight="1" x14ac:dyDescent="0.4">
      <c r="A7" s="478"/>
      <c r="B7" s="105" t="s">
        <v>81</v>
      </c>
      <c r="C7" s="105" t="s">
        <v>1283</v>
      </c>
      <c r="D7" s="105" t="s">
        <v>1284</v>
      </c>
      <c r="E7" s="105" t="s">
        <v>83</v>
      </c>
      <c r="F7" s="105" t="s">
        <v>84</v>
      </c>
      <c r="G7" s="105" t="s">
        <v>85</v>
      </c>
    </row>
    <row r="8" spans="1:7" ht="18" hidden="1" customHeight="1" outlineLevel="1" x14ac:dyDescent="0.4">
      <c r="A8" s="165"/>
      <c r="B8" s="127">
        <f t="shared" ref="B8:B17" si="0">SUM(C8:D8)</f>
        <v>19</v>
      </c>
      <c r="C8" s="127">
        <v>8</v>
      </c>
      <c r="D8" s="127">
        <v>11</v>
      </c>
      <c r="E8" s="127">
        <f t="shared" ref="E8:E17" si="1">SUM(F8:G8)</f>
        <v>48</v>
      </c>
      <c r="F8" s="127">
        <v>22</v>
      </c>
      <c r="G8" s="127">
        <v>26</v>
      </c>
    </row>
    <row r="9" spans="1:7" ht="18" hidden="1" customHeight="1" outlineLevel="1" x14ac:dyDescent="0.4">
      <c r="A9" s="253" t="s">
        <v>353</v>
      </c>
      <c r="B9" s="128">
        <f t="shared" si="0"/>
        <v>359</v>
      </c>
      <c r="C9" s="128">
        <v>347</v>
      </c>
      <c r="D9" s="128">
        <v>12</v>
      </c>
      <c r="E9" s="128">
        <f t="shared" si="1"/>
        <v>1385</v>
      </c>
      <c r="F9" s="128">
        <v>907</v>
      </c>
      <c r="G9" s="128">
        <v>478</v>
      </c>
    </row>
    <row r="10" spans="1:7" ht="18" customHeight="1" collapsed="1" x14ac:dyDescent="0.4">
      <c r="A10" s="254"/>
      <c r="B10" s="127">
        <f t="shared" si="0"/>
        <v>18</v>
      </c>
      <c r="C10" s="127">
        <v>6</v>
      </c>
      <c r="D10" s="127">
        <v>12</v>
      </c>
      <c r="E10" s="127">
        <f t="shared" si="1"/>
        <v>46</v>
      </c>
      <c r="F10" s="127">
        <v>28</v>
      </c>
      <c r="G10" s="127">
        <v>18</v>
      </c>
    </row>
    <row r="11" spans="1:7" ht="18" customHeight="1" x14ac:dyDescent="0.4">
      <c r="A11" s="253" t="s">
        <v>354</v>
      </c>
      <c r="B11" s="128">
        <f t="shared" si="0"/>
        <v>355</v>
      </c>
      <c r="C11" s="128">
        <v>340</v>
      </c>
      <c r="D11" s="128">
        <v>15</v>
      </c>
      <c r="E11" s="128">
        <f t="shared" si="1"/>
        <v>1389</v>
      </c>
      <c r="F11" s="128">
        <v>922</v>
      </c>
      <c r="G11" s="128">
        <v>467</v>
      </c>
    </row>
    <row r="12" spans="1:7" ht="18" customHeight="1" x14ac:dyDescent="0.4">
      <c r="A12" s="254"/>
      <c r="B12" s="127">
        <f t="shared" si="0"/>
        <v>20</v>
      </c>
      <c r="C12" s="127">
        <v>11</v>
      </c>
      <c r="D12" s="127">
        <v>9</v>
      </c>
      <c r="E12" s="127">
        <f t="shared" si="1"/>
        <v>50</v>
      </c>
      <c r="F12" s="127">
        <v>29</v>
      </c>
      <c r="G12" s="127">
        <v>21</v>
      </c>
    </row>
    <row r="13" spans="1:7" ht="18" customHeight="1" x14ac:dyDescent="0.4">
      <c r="A13" s="253" t="s">
        <v>355</v>
      </c>
      <c r="B13" s="128">
        <f t="shared" si="0"/>
        <v>350</v>
      </c>
      <c r="C13" s="128">
        <v>338</v>
      </c>
      <c r="D13" s="128">
        <v>12</v>
      </c>
      <c r="E13" s="128">
        <f t="shared" si="1"/>
        <v>1400</v>
      </c>
      <c r="F13" s="128">
        <v>932</v>
      </c>
      <c r="G13" s="128">
        <v>468</v>
      </c>
    </row>
    <row r="14" spans="1:7" ht="18" customHeight="1" x14ac:dyDescent="0.4">
      <c r="A14" s="254"/>
      <c r="B14" s="127">
        <f t="shared" si="0"/>
        <v>17</v>
      </c>
      <c r="C14" s="127">
        <v>11</v>
      </c>
      <c r="D14" s="127">
        <v>6</v>
      </c>
      <c r="E14" s="127">
        <f t="shared" si="1"/>
        <v>47</v>
      </c>
      <c r="F14" s="127">
        <v>27</v>
      </c>
      <c r="G14" s="127">
        <v>20</v>
      </c>
    </row>
    <row r="15" spans="1:7" ht="18" customHeight="1" x14ac:dyDescent="0.4">
      <c r="A15" s="253" t="s">
        <v>356</v>
      </c>
      <c r="B15" s="128">
        <f t="shared" si="0"/>
        <v>371</v>
      </c>
      <c r="C15" s="128">
        <v>358</v>
      </c>
      <c r="D15" s="128">
        <v>13</v>
      </c>
      <c r="E15" s="128">
        <f t="shared" si="1"/>
        <v>1485</v>
      </c>
      <c r="F15" s="128">
        <v>983</v>
      </c>
      <c r="G15" s="128">
        <v>502</v>
      </c>
    </row>
    <row r="16" spans="1:7" ht="18" customHeight="1" x14ac:dyDescent="0.4">
      <c r="A16" s="254"/>
      <c r="B16" s="127">
        <f t="shared" si="0"/>
        <v>22</v>
      </c>
      <c r="C16" s="127">
        <v>15</v>
      </c>
      <c r="D16" s="127">
        <v>7</v>
      </c>
      <c r="E16" s="127">
        <f t="shared" si="1"/>
        <v>52</v>
      </c>
      <c r="F16" s="127">
        <v>27</v>
      </c>
      <c r="G16" s="127">
        <v>25</v>
      </c>
    </row>
    <row r="17" spans="1:90" ht="18" customHeight="1" x14ac:dyDescent="0.4">
      <c r="A17" s="253" t="s">
        <v>357</v>
      </c>
      <c r="B17" s="128">
        <f t="shared" si="0"/>
        <v>384</v>
      </c>
      <c r="C17" s="128">
        <v>373</v>
      </c>
      <c r="D17" s="128">
        <v>11</v>
      </c>
      <c r="E17" s="128">
        <f t="shared" si="1"/>
        <v>1566</v>
      </c>
      <c r="F17" s="128">
        <v>1020</v>
      </c>
      <c r="G17" s="128">
        <v>546</v>
      </c>
    </row>
    <row r="18" spans="1:90" ht="18" customHeight="1" x14ac:dyDescent="0.4">
      <c r="A18" s="254"/>
      <c r="B18" s="127">
        <f>+B45</f>
        <v>21</v>
      </c>
      <c r="C18" s="127">
        <f t="shared" ref="C18:G19" si="2">+C45</f>
        <v>9</v>
      </c>
      <c r="D18" s="127">
        <f t="shared" si="2"/>
        <v>12</v>
      </c>
      <c r="E18" s="127">
        <f t="shared" si="2"/>
        <v>52</v>
      </c>
      <c r="F18" s="127">
        <f t="shared" si="2"/>
        <v>24</v>
      </c>
      <c r="G18" s="127">
        <f t="shared" si="2"/>
        <v>28</v>
      </c>
    </row>
    <row r="19" spans="1:90" ht="18" customHeight="1" x14ac:dyDescent="0.4">
      <c r="A19" s="253" t="s">
        <v>358</v>
      </c>
      <c r="B19" s="128">
        <f>+B46</f>
        <v>387</v>
      </c>
      <c r="C19" s="128">
        <f t="shared" si="2"/>
        <v>371</v>
      </c>
      <c r="D19" s="128">
        <f t="shared" si="2"/>
        <v>16</v>
      </c>
      <c r="E19" s="128">
        <f t="shared" si="2"/>
        <v>1598</v>
      </c>
      <c r="F19" s="128">
        <f t="shared" si="2"/>
        <v>1040</v>
      </c>
      <c r="G19" s="128">
        <f t="shared" si="2"/>
        <v>558</v>
      </c>
    </row>
    <row r="20" spans="1:90" ht="10.95" x14ac:dyDescent="0.4">
      <c r="A20" s="36" t="s">
        <v>1285</v>
      </c>
    </row>
    <row r="22" spans="1:90" ht="10.95" x14ac:dyDescent="0.4">
      <c r="A22" s="103" t="s">
        <v>1278</v>
      </c>
    </row>
    <row r="23" spans="1:90" ht="11.1" customHeight="1" x14ac:dyDescent="0.4">
      <c r="A23" s="103" t="s">
        <v>1286</v>
      </c>
    </row>
    <row r="24" spans="1:90" ht="11.1" customHeight="1" x14ac:dyDescent="0.4">
      <c r="A24" s="103" t="s">
        <v>1279</v>
      </c>
    </row>
    <row r="25" spans="1:90" ht="11.1" customHeight="1" x14ac:dyDescent="0.4">
      <c r="A25" s="103" t="s">
        <v>1280</v>
      </c>
    </row>
    <row r="26" spans="1:90" ht="11.1" customHeight="1" x14ac:dyDescent="0.4">
      <c r="E26" s="104"/>
      <c r="G26" s="104" t="s">
        <v>1287</v>
      </c>
      <c r="K26" s="157"/>
      <c r="L26" s="157"/>
      <c r="M26" s="157"/>
      <c r="N26" s="157"/>
      <c r="O26" s="157"/>
      <c r="P26" s="157"/>
    </row>
    <row r="27" spans="1:90" ht="18" customHeight="1" x14ac:dyDescent="0.4">
      <c r="A27" s="478" t="s">
        <v>1288</v>
      </c>
      <c r="B27" s="486" t="s">
        <v>1281</v>
      </c>
      <c r="C27" s="506"/>
      <c r="D27" s="487"/>
      <c r="E27" s="486" t="s">
        <v>1282</v>
      </c>
      <c r="F27" s="506"/>
      <c r="G27" s="487"/>
      <c r="I27" s="521" t="s">
        <v>71</v>
      </c>
      <c r="J27" s="521"/>
      <c r="K27" s="521" t="s">
        <v>1289</v>
      </c>
      <c r="L27" s="521"/>
      <c r="M27" s="521" t="s">
        <v>1290</v>
      </c>
      <c r="N27" s="521"/>
      <c r="O27" s="521" t="s">
        <v>1291</v>
      </c>
      <c r="P27" s="521"/>
      <c r="Q27" s="521" t="s">
        <v>1292</v>
      </c>
      <c r="R27" s="521"/>
      <c r="S27" s="521" t="s">
        <v>72</v>
      </c>
      <c r="T27" s="521"/>
      <c r="U27" s="521" t="s">
        <v>1293</v>
      </c>
      <c r="V27" s="521"/>
      <c r="W27" s="521" t="s">
        <v>362</v>
      </c>
      <c r="X27" s="521"/>
      <c r="BW27" s="478" t="s">
        <v>774</v>
      </c>
      <c r="BX27" s="478"/>
      <c r="BY27" s="478" t="s">
        <v>775</v>
      </c>
      <c r="BZ27" s="478"/>
      <c r="CA27" s="478" t="s">
        <v>776</v>
      </c>
      <c r="CB27" s="478"/>
      <c r="CC27" s="478" t="s">
        <v>777</v>
      </c>
      <c r="CD27" s="478"/>
      <c r="CE27" s="478" t="s">
        <v>778</v>
      </c>
      <c r="CF27" s="478"/>
      <c r="CG27" s="478" t="s">
        <v>779</v>
      </c>
      <c r="CH27" s="478"/>
      <c r="CI27" s="478" t="s">
        <v>780</v>
      </c>
      <c r="CJ27" s="478"/>
      <c r="CK27" s="478" t="s">
        <v>1189</v>
      </c>
      <c r="CL27" s="478"/>
    </row>
    <row r="28" spans="1:90" ht="18" customHeight="1" x14ac:dyDescent="0.4">
      <c r="A28" s="478"/>
      <c r="B28" s="105" t="s">
        <v>81</v>
      </c>
      <c r="C28" s="105" t="s">
        <v>1283</v>
      </c>
      <c r="D28" s="105" t="s">
        <v>1284</v>
      </c>
      <c r="E28" s="105" t="s">
        <v>83</v>
      </c>
      <c r="F28" s="105" t="s">
        <v>84</v>
      </c>
      <c r="G28" s="105" t="s">
        <v>85</v>
      </c>
      <c r="I28" s="201" t="s">
        <v>1111</v>
      </c>
      <c r="J28" s="200" t="s">
        <v>1294</v>
      </c>
      <c r="K28" s="201" t="s">
        <v>1111</v>
      </c>
      <c r="L28" s="200" t="s">
        <v>1294</v>
      </c>
      <c r="M28" s="201" t="s">
        <v>1111</v>
      </c>
      <c r="N28" s="200" t="s">
        <v>1294</v>
      </c>
      <c r="O28" s="201" t="s">
        <v>1111</v>
      </c>
      <c r="P28" s="200" t="s">
        <v>1294</v>
      </c>
      <c r="Q28" s="201" t="s">
        <v>1111</v>
      </c>
      <c r="R28" s="200" t="s">
        <v>1294</v>
      </c>
      <c r="S28" s="201" t="s">
        <v>1111</v>
      </c>
      <c r="T28" s="200" t="s">
        <v>1294</v>
      </c>
      <c r="U28" s="201" t="s">
        <v>1111</v>
      </c>
      <c r="V28" s="200" t="s">
        <v>1294</v>
      </c>
      <c r="W28" s="201" t="s">
        <v>1111</v>
      </c>
      <c r="X28" s="200" t="s">
        <v>1294</v>
      </c>
      <c r="BW28" s="105" t="s">
        <v>1111</v>
      </c>
      <c r="BX28" s="105" t="s">
        <v>1295</v>
      </c>
      <c r="BY28" s="105" t="s">
        <v>1111</v>
      </c>
      <c r="BZ28" s="105" t="s">
        <v>1295</v>
      </c>
      <c r="CA28" s="105" t="s">
        <v>1111</v>
      </c>
      <c r="CB28" s="105" t="s">
        <v>1295</v>
      </c>
      <c r="CC28" s="105" t="s">
        <v>1111</v>
      </c>
      <c r="CD28" s="105" t="s">
        <v>1295</v>
      </c>
      <c r="CE28" s="105" t="s">
        <v>1111</v>
      </c>
      <c r="CF28" s="105" t="s">
        <v>1295</v>
      </c>
      <c r="CG28" s="105" t="s">
        <v>1111</v>
      </c>
      <c r="CH28" s="105" t="s">
        <v>1295</v>
      </c>
      <c r="CI28" s="105" t="s">
        <v>1111</v>
      </c>
      <c r="CJ28" s="105" t="s">
        <v>1295</v>
      </c>
      <c r="CK28" s="105" t="s">
        <v>1111</v>
      </c>
      <c r="CL28" s="105" t="s">
        <v>1295</v>
      </c>
    </row>
    <row r="29" spans="1:90" ht="18" customHeight="1" x14ac:dyDescent="0.4">
      <c r="A29" s="165"/>
      <c r="B29" s="127"/>
      <c r="C29" s="127"/>
      <c r="D29" s="127"/>
      <c r="E29" s="127"/>
      <c r="F29" s="127"/>
      <c r="G29" s="127"/>
      <c r="I29" s="127">
        <v>0</v>
      </c>
      <c r="J29" s="127">
        <v>0</v>
      </c>
      <c r="K29" s="127">
        <v>3</v>
      </c>
      <c r="L29" s="209">
        <v>8</v>
      </c>
      <c r="M29" s="209">
        <v>0</v>
      </c>
      <c r="N29" s="209">
        <v>0</v>
      </c>
      <c r="O29" s="127">
        <v>2</v>
      </c>
      <c r="P29" s="127">
        <v>4</v>
      </c>
      <c r="Q29" s="127">
        <v>0</v>
      </c>
      <c r="R29" s="127">
        <v>0</v>
      </c>
      <c r="S29" s="127">
        <v>0</v>
      </c>
      <c r="T29" s="127">
        <v>0</v>
      </c>
      <c r="U29" s="127">
        <v>4</v>
      </c>
      <c r="V29" s="127">
        <v>11</v>
      </c>
      <c r="W29" s="127">
        <v>9</v>
      </c>
      <c r="X29" s="127">
        <v>23</v>
      </c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</row>
    <row r="30" spans="1:90" ht="18" customHeight="1" x14ac:dyDescent="0.4">
      <c r="A30" s="255" t="s">
        <v>1296</v>
      </c>
      <c r="B30" s="128">
        <f>+'5(1)学級数及び児童生徒数(小学部)'!B33+'5(1)学級数及び児童生徒数(中学部)'!B33+'5(1)学級数及び児童生徒数(高等部)'!B33</f>
        <v>53</v>
      </c>
      <c r="C30" s="128">
        <f t="shared" ref="C30:C44" si="3">B30-D30</f>
        <v>52</v>
      </c>
      <c r="D30" s="256">
        <f>+'5(1)学級数及び児童生徒数(小学部)'!I33+'5(1)学級数及び児童生徒数(中学部)'!F33+'5(1)学級数及び児童生徒数(高等部)'!F33</f>
        <v>1</v>
      </c>
      <c r="E30" s="128">
        <f t="shared" ref="E30:E44" si="4">SUM(F30:G30)</f>
        <v>238</v>
      </c>
      <c r="F30" s="128">
        <f>+'5(1)学級数及び児童生徒数(小学部)'!K33+'5(1)学級数及び児童生徒数(中学部)'!H33+'5(1)学級数及び児童生徒数(高等部)'!H33</f>
        <v>153</v>
      </c>
      <c r="G30" s="128">
        <f>+'5(1)学級数及び児童生徒数(小学部)'!L33+'5(1)学級数及び児童生徒数(中学部)'!I33+'5(1)学級数及び児童生徒数(高等部)'!I33</f>
        <v>85</v>
      </c>
      <c r="H30" s="104" t="s">
        <v>1297</v>
      </c>
      <c r="I30" s="128">
        <v>35</v>
      </c>
      <c r="J30" s="128">
        <v>152</v>
      </c>
      <c r="K30" s="128">
        <v>31</v>
      </c>
      <c r="L30" s="215">
        <v>77</v>
      </c>
      <c r="M30" s="215">
        <v>24</v>
      </c>
      <c r="N30" s="215">
        <v>99</v>
      </c>
      <c r="O30" s="128">
        <v>42</v>
      </c>
      <c r="P30" s="128">
        <v>155</v>
      </c>
      <c r="Q30" s="128">
        <v>0</v>
      </c>
      <c r="R30" s="128">
        <v>0</v>
      </c>
      <c r="S30" s="128">
        <v>0</v>
      </c>
      <c r="T30" s="128">
        <v>0</v>
      </c>
      <c r="U30" s="128">
        <v>56</v>
      </c>
      <c r="V30" s="128">
        <v>213</v>
      </c>
      <c r="W30" s="128">
        <v>188</v>
      </c>
      <c r="X30" s="128">
        <v>696</v>
      </c>
      <c r="BV30" s="36" t="s">
        <v>1139</v>
      </c>
      <c r="BW30" s="107">
        <f>IF($BV30=BW$27,$B30,0)</f>
        <v>0</v>
      </c>
      <c r="BX30" s="107">
        <f>IF($BV30=BW$27,$E30,0)</f>
        <v>0</v>
      </c>
      <c r="BY30" s="107">
        <f>IF($BV30=BY$27,$B30,0)</f>
        <v>0</v>
      </c>
      <c r="BZ30" s="107">
        <f>IF($BV30=BY$27,$E30,0)</f>
        <v>0</v>
      </c>
      <c r="CA30" s="107">
        <f>IF($BV30=CA$27,$B30,0)</f>
        <v>53</v>
      </c>
      <c r="CB30" s="107">
        <f>IF($BV30=CA$27,$E30,0)</f>
        <v>238</v>
      </c>
      <c r="CC30" s="107">
        <f>IF($BV30=CC$27,$B30,0)</f>
        <v>0</v>
      </c>
      <c r="CD30" s="107">
        <f>IF($BV30=CC$27,$E30,0)</f>
        <v>0</v>
      </c>
      <c r="CE30" s="107">
        <f>IF($BV30=CE$27,$B30,0)</f>
        <v>0</v>
      </c>
      <c r="CF30" s="107">
        <f>IF($BV30=CE$27,$E30,0)</f>
        <v>0</v>
      </c>
      <c r="CG30" s="107">
        <f>IF($BV30=CG$27,$B30,0)</f>
        <v>0</v>
      </c>
      <c r="CH30" s="107">
        <f>IF($BV30=CG$27,$E30,0)</f>
        <v>0</v>
      </c>
      <c r="CI30" s="107">
        <f>IF($BV30=CI$27,$B30,0)</f>
        <v>0</v>
      </c>
      <c r="CJ30" s="107">
        <f>IF($BV30=CI$27,$E30,0)</f>
        <v>0</v>
      </c>
      <c r="CK30" s="107">
        <f>SUM(BW30,BY30,CA30,CC30,CE30,CG30,CI30)</f>
        <v>53</v>
      </c>
      <c r="CL30" s="107">
        <f>SUM(BX30,BZ30,CB30,CD30,CF30,CH30,CJ30)</f>
        <v>238</v>
      </c>
    </row>
    <row r="31" spans="1:90" ht="18" customHeight="1" x14ac:dyDescent="0.4">
      <c r="A31" s="165"/>
      <c r="B31" s="127"/>
      <c r="C31" s="127"/>
      <c r="D31" s="127"/>
      <c r="E31" s="127"/>
      <c r="F31" s="127"/>
      <c r="G31" s="127"/>
      <c r="H31" s="104"/>
      <c r="I31" s="127">
        <v>0</v>
      </c>
      <c r="J31" s="127">
        <v>0</v>
      </c>
      <c r="K31" s="127">
        <v>2</v>
      </c>
      <c r="L31" s="209">
        <v>4</v>
      </c>
      <c r="M31" s="209">
        <v>0</v>
      </c>
      <c r="N31" s="209">
        <v>0</v>
      </c>
      <c r="O31" s="127">
        <v>4</v>
      </c>
      <c r="P31" s="127">
        <v>10</v>
      </c>
      <c r="Q31" s="127">
        <v>0</v>
      </c>
      <c r="R31" s="127">
        <v>0</v>
      </c>
      <c r="S31" s="127">
        <v>0</v>
      </c>
      <c r="T31" s="127">
        <v>0</v>
      </c>
      <c r="U31" s="127">
        <v>1</v>
      </c>
      <c r="V31" s="127">
        <v>2</v>
      </c>
      <c r="W31" s="127">
        <v>7</v>
      </c>
      <c r="X31" s="127">
        <v>16</v>
      </c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</row>
    <row r="32" spans="1:90" ht="18" customHeight="1" x14ac:dyDescent="0.4">
      <c r="A32" s="255" t="s">
        <v>895</v>
      </c>
      <c r="B32" s="128">
        <f>+'5(1)学級数及び児童生徒数(小学部)'!B35+'5(1)学級数及び児童生徒数(中学部)'!B35+'5(1)学級数及び児童生徒数(高等部)'!B35</f>
        <v>42</v>
      </c>
      <c r="C32" s="128">
        <f t="shared" si="3"/>
        <v>42</v>
      </c>
      <c r="D32" s="256">
        <f>+'5(1)学級数及び児童生徒数(小学部)'!I35+'5(1)学級数及び児童生徒数(中学部)'!F35+'5(1)学級数及び児童生徒数(高等部)'!F35</f>
        <v>0</v>
      </c>
      <c r="E32" s="128">
        <f t="shared" si="4"/>
        <v>166</v>
      </c>
      <c r="F32" s="128">
        <f>+'5(1)学級数及び児童生徒数(小学部)'!K35+'5(1)学級数及び児童生徒数(中学部)'!H35+'5(1)学級数及び児童生徒数(高等部)'!H35</f>
        <v>113</v>
      </c>
      <c r="G32" s="128">
        <f>+'5(1)学級数及び児童生徒数(小学部)'!L35+'5(1)学級数及び児童生徒数(中学部)'!I35+'5(1)学級数及び児童生徒数(高等部)'!I35</f>
        <v>53</v>
      </c>
      <c r="H32" s="104" t="s">
        <v>1298</v>
      </c>
      <c r="I32" s="128">
        <v>16</v>
      </c>
      <c r="J32" s="128">
        <v>64</v>
      </c>
      <c r="K32" s="128">
        <v>10</v>
      </c>
      <c r="L32" s="215">
        <v>26</v>
      </c>
      <c r="M32" s="215">
        <v>14</v>
      </c>
      <c r="N32" s="215">
        <v>54</v>
      </c>
      <c r="O32" s="128">
        <v>27</v>
      </c>
      <c r="P32" s="128">
        <v>97</v>
      </c>
      <c r="Q32" s="128">
        <v>0</v>
      </c>
      <c r="R32" s="128">
        <v>0</v>
      </c>
      <c r="S32" s="128">
        <v>0</v>
      </c>
      <c r="T32" s="128">
        <v>0</v>
      </c>
      <c r="U32" s="128">
        <v>25</v>
      </c>
      <c r="V32" s="128">
        <v>89</v>
      </c>
      <c r="W32" s="128">
        <v>92</v>
      </c>
      <c r="X32" s="128">
        <v>330</v>
      </c>
      <c r="BV32" s="36" t="s">
        <v>1113</v>
      </c>
      <c r="BW32" s="107">
        <f>IF($BV32=BW$27,$B32,0)</f>
        <v>0</v>
      </c>
      <c r="BX32" s="107">
        <f>IF($BV32=BW$27,$E32,0)</f>
        <v>0</v>
      </c>
      <c r="BY32" s="107">
        <f>IF($BV32=BY$27,$B32,0)</f>
        <v>0</v>
      </c>
      <c r="BZ32" s="107">
        <f>IF($BV32=BY$27,$E32,0)</f>
        <v>0</v>
      </c>
      <c r="CA32" s="107">
        <f>IF($BV32=CA$27,$B32,0)</f>
        <v>0</v>
      </c>
      <c r="CB32" s="107">
        <f>IF($BV32=CA$27,$E32,0)</f>
        <v>0</v>
      </c>
      <c r="CC32" s="107">
        <f>IF($BV32=CC$27,$B32,0)</f>
        <v>42</v>
      </c>
      <c r="CD32" s="107">
        <f>IF($BV32=CC$27,$E32,0)</f>
        <v>166</v>
      </c>
      <c r="CE32" s="107">
        <f>IF($BV32=CE$27,$B32,0)</f>
        <v>0</v>
      </c>
      <c r="CF32" s="107">
        <f>IF($BV32=CE$27,$E32,0)</f>
        <v>0</v>
      </c>
      <c r="CG32" s="107">
        <f>IF($BV32=CG$27,$B32,0)</f>
        <v>0</v>
      </c>
      <c r="CH32" s="107">
        <f>IF($BV32=CG$27,$E32,0)</f>
        <v>0</v>
      </c>
      <c r="CI32" s="107">
        <f>IF($BV32=CI$27,$B32,0)</f>
        <v>0</v>
      </c>
      <c r="CJ32" s="107">
        <f>IF($BV32=CI$27,$E32,0)</f>
        <v>0</v>
      </c>
      <c r="CK32" s="107">
        <f>SUM(BW32,BY32,CA32,CC32,CE32,CG32,CI32)</f>
        <v>42</v>
      </c>
      <c r="CL32" s="107">
        <f>SUM(BX32,BZ32,CB32,CD32,CF32,CH32,CJ32)</f>
        <v>166</v>
      </c>
    </row>
    <row r="33" spans="1:90" ht="18" customHeight="1" x14ac:dyDescent="0.4">
      <c r="A33" s="165"/>
      <c r="B33" s="127">
        <f>+'5(1)学級数及び児童生徒数(小学部)'!B36+'5(1)学級数及び児童生徒数(中学部)'!B36+'5(1)学級数及び児童生徒数(高等部)'!B36</f>
        <v>9</v>
      </c>
      <c r="C33" s="127">
        <f t="shared" si="3"/>
        <v>3</v>
      </c>
      <c r="D33" s="127">
        <f>+'5(1)学級数及び児童生徒数(小学部)'!I36+'5(1)学級数及び児童生徒数(中学部)'!F36+'5(1)学級数及び児童生徒数(高等部)'!F36</f>
        <v>6</v>
      </c>
      <c r="E33" s="127">
        <f t="shared" si="4"/>
        <v>22</v>
      </c>
      <c r="F33" s="127">
        <f>+'5(1)学級数及び児童生徒数(小学部)'!K36+'5(1)学級数及び児童生徒数(中学部)'!H36+'5(1)学級数及び児童生徒数(高等部)'!H36</f>
        <v>6</v>
      </c>
      <c r="G33" s="127">
        <f>+'5(1)学級数及び児童生徒数(小学部)'!L36+'5(1)学級数及び児童生徒数(中学部)'!I36+'5(1)学級数及び児童生徒数(高等部)'!I36</f>
        <v>16</v>
      </c>
      <c r="H33" s="104"/>
      <c r="I33" s="127">
        <v>0</v>
      </c>
      <c r="J33" s="127">
        <v>0</v>
      </c>
      <c r="K33" s="127">
        <v>1</v>
      </c>
      <c r="L33" s="209">
        <v>3</v>
      </c>
      <c r="M33" s="209">
        <v>0</v>
      </c>
      <c r="N33" s="209">
        <v>0</v>
      </c>
      <c r="O33" s="127">
        <v>3</v>
      </c>
      <c r="P33" s="127">
        <v>8</v>
      </c>
      <c r="Q33" s="127">
        <v>0</v>
      </c>
      <c r="R33" s="127">
        <v>0</v>
      </c>
      <c r="S33" s="127">
        <v>0</v>
      </c>
      <c r="T33" s="127">
        <v>0</v>
      </c>
      <c r="U33" s="127">
        <v>1</v>
      </c>
      <c r="V33" s="127">
        <v>2</v>
      </c>
      <c r="W33" s="127">
        <v>5</v>
      </c>
      <c r="X33" s="127">
        <v>13</v>
      </c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</row>
    <row r="34" spans="1:90" ht="18" customHeight="1" x14ac:dyDescent="0.4">
      <c r="A34" s="255" t="s">
        <v>1299</v>
      </c>
      <c r="B34" s="128">
        <f>+'5(1)学級数及び児童生徒数(小学部)'!B37+'5(1)学級数及び児童生徒数(中学部)'!B37+'5(1)学級数及び児童生徒数(高等部)'!B37</f>
        <v>55</v>
      </c>
      <c r="C34" s="128">
        <f t="shared" si="3"/>
        <v>46</v>
      </c>
      <c r="D34" s="256">
        <f>+'5(1)学級数及び児童生徒数(小学部)'!I37+'5(1)学級数及び児童生徒数(中学部)'!F37+'5(1)学級数及び児童生徒数(高等部)'!F37</f>
        <v>9</v>
      </c>
      <c r="E34" s="128">
        <f t="shared" si="4"/>
        <v>221</v>
      </c>
      <c r="F34" s="128">
        <f>+'5(1)学級数及び児童生徒数(小学部)'!K37+'5(1)学級数及び児童生徒数(中学部)'!H37+'5(1)学級数及び児童生徒数(高等部)'!H37</f>
        <v>136</v>
      </c>
      <c r="G34" s="128">
        <f>+'5(1)学級数及び児童生徒数(小学部)'!L37+'5(1)学級数及び児童生徒数(中学部)'!I37+'5(1)学級数及び児童生徒数(高等部)'!I37</f>
        <v>85</v>
      </c>
      <c r="H34" s="104" t="s">
        <v>1300</v>
      </c>
      <c r="I34" s="128">
        <v>15</v>
      </c>
      <c r="J34" s="128">
        <v>85</v>
      </c>
      <c r="K34" s="128">
        <v>25</v>
      </c>
      <c r="L34" s="215">
        <v>153</v>
      </c>
      <c r="M34" s="215">
        <v>15</v>
      </c>
      <c r="N34" s="215">
        <v>85</v>
      </c>
      <c r="O34" s="128">
        <v>28</v>
      </c>
      <c r="P34" s="128">
        <v>135</v>
      </c>
      <c r="Q34" s="128">
        <v>0</v>
      </c>
      <c r="R34" s="128">
        <v>0</v>
      </c>
      <c r="S34" s="128">
        <v>0</v>
      </c>
      <c r="T34" s="128">
        <v>0</v>
      </c>
      <c r="U34" s="128">
        <v>24</v>
      </c>
      <c r="V34" s="128">
        <v>114</v>
      </c>
      <c r="W34" s="128">
        <v>107</v>
      </c>
      <c r="X34" s="128">
        <v>572</v>
      </c>
      <c r="BV34" s="36" t="s">
        <v>1113</v>
      </c>
      <c r="BW34" s="107">
        <f>IF($BV34=BW$27,$B34,0)</f>
        <v>0</v>
      </c>
      <c r="BX34" s="107">
        <f>IF($BV34=BW$27,$E34,0)</f>
        <v>0</v>
      </c>
      <c r="BY34" s="107">
        <f>IF($BV34=BY$27,$B34,0)</f>
        <v>0</v>
      </c>
      <c r="BZ34" s="107">
        <f>IF($BV34=BY$27,$E34,0)</f>
        <v>0</v>
      </c>
      <c r="CA34" s="107">
        <f>IF($BV34=CA$27,$B34,0)</f>
        <v>0</v>
      </c>
      <c r="CB34" s="107">
        <f>IF($BV34=CA$27,$E34,0)</f>
        <v>0</v>
      </c>
      <c r="CC34" s="107">
        <f>IF($BV34=CC$27,$B34,0)</f>
        <v>55</v>
      </c>
      <c r="CD34" s="107">
        <f>IF($BV34=CC$27,$E34,0)</f>
        <v>221</v>
      </c>
      <c r="CE34" s="107">
        <f>IF($BV34=CE$27,$B34,0)</f>
        <v>0</v>
      </c>
      <c r="CF34" s="107">
        <f>IF($BV34=CE$27,$E34,0)</f>
        <v>0</v>
      </c>
      <c r="CG34" s="107">
        <f>IF($BV34=CG$27,$B34,0)</f>
        <v>0</v>
      </c>
      <c r="CH34" s="107">
        <f>IF($BV34=CG$27,$E34,0)</f>
        <v>0</v>
      </c>
      <c r="CI34" s="107">
        <f>IF($BV34=CI$27,$B34,0)</f>
        <v>0</v>
      </c>
      <c r="CJ34" s="107">
        <f>IF($BV34=CI$27,$E34,0)</f>
        <v>0</v>
      </c>
      <c r="CK34" s="107">
        <f>SUM(BW34,BY34,CA34,CC34,CE34,CG34,CI34)</f>
        <v>55</v>
      </c>
      <c r="CL34" s="107">
        <f>SUM(BX34,BZ34,CB34,CD34,CF34,CH34,CJ34)</f>
        <v>221</v>
      </c>
    </row>
    <row r="35" spans="1:90" ht="18" customHeight="1" x14ac:dyDescent="0.4">
      <c r="A35" s="165"/>
      <c r="B35" s="127">
        <f>+'5(1)学級数及び児童生徒数(小学部)'!B38+'5(1)学級数及び児童生徒数(中学部)'!B38+'5(1)学級数及び児童生徒数(高等部)'!B38</f>
        <v>6</v>
      </c>
      <c r="C35" s="127">
        <f t="shared" si="3"/>
        <v>4</v>
      </c>
      <c r="D35" s="127">
        <f>+'5(1)学級数及び児童生徒数(小学部)'!I38+'5(1)学級数及び児童生徒数(中学部)'!F38+'5(1)学級数及び児童生徒数(高等部)'!F38</f>
        <v>2</v>
      </c>
      <c r="E35" s="127">
        <f t="shared" si="4"/>
        <v>15</v>
      </c>
      <c r="F35" s="127">
        <f>+'5(1)学級数及び児童生徒数(小学部)'!K38+'5(1)学級数及び児童生徒数(中学部)'!H38+'5(1)学級数及び児童生徒数(高等部)'!H38</f>
        <v>10</v>
      </c>
      <c r="G35" s="127">
        <f>+'5(1)学級数及び児童生徒数(小学部)'!L38+'5(1)学級数及び児童生徒数(中学部)'!I38+'5(1)学級数及び児童生徒数(高等部)'!I38</f>
        <v>5</v>
      </c>
      <c r="H35" s="104"/>
      <c r="I35" s="127">
        <f>SUM(I29,I31,I33)</f>
        <v>0</v>
      </c>
      <c r="J35" s="127">
        <f t="shared" ref="J35:X36" si="5">SUM(J29,J31,J33)</f>
        <v>0</v>
      </c>
      <c r="K35" s="127">
        <f t="shared" si="5"/>
        <v>6</v>
      </c>
      <c r="L35" s="127">
        <f t="shared" si="5"/>
        <v>15</v>
      </c>
      <c r="M35" s="127">
        <f t="shared" si="5"/>
        <v>0</v>
      </c>
      <c r="N35" s="127">
        <f t="shared" si="5"/>
        <v>0</v>
      </c>
      <c r="O35" s="127">
        <f t="shared" si="5"/>
        <v>9</v>
      </c>
      <c r="P35" s="127">
        <f t="shared" si="5"/>
        <v>22</v>
      </c>
      <c r="Q35" s="127">
        <f t="shared" si="5"/>
        <v>0</v>
      </c>
      <c r="R35" s="127">
        <f t="shared" si="5"/>
        <v>0</v>
      </c>
      <c r="S35" s="127">
        <f t="shared" si="5"/>
        <v>0</v>
      </c>
      <c r="T35" s="127">
        <f t="shared" si="5"/>
        <v>0</v>
      </c>
      <c r="U35" s="127">
        <f t="shared" si="5"/>
        <v>6</v>
      </c>
      <c r="V35" s="127">
        <f t="shared" si="5"/>
        <v>15</v>
      </c>
      <c r="W35" s="127">
        <f t="shared" si="5"/>
        <v>21</v>
      </c>
      <c r="X35" s="127">
        <f t="shared" si="5"/>
        <v>52</v>
      </c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</row>
    <row r="36" spans="1:90" ht="18" customHeight="1" x14ac:dyDescent="0.4">
      <c r="A36" s="255" t="s">
        <v>1301</v>
      </c>
      <c r="B36" s="128">
        <f>+'5(1)学級数及び児童生徒数(小学部)'!B39+'5(1)学級数及び児童生徒数(中学部)'!B39+'5(1)学級数及び児童生徒数(高等部)'!B39</f>
        <v>54</v>
      </c>
      <c r="C36" s="128">
        <f t="shared" si="3"/>
        <v>52</v>
      </c>
      <c r="D36" s="256">
        <f>+'5(1)学級数及び児童生徒数(小学部)'!I39+'5(1)学級数及び児童生徒数(中学部)'!F39+'5(1)学級数及び児童生徒数(高等部)'!F39</f>
        <v>2</v>
      </c>
      <c r="E36" s="128">
        <f t="shared" si="4"/>
        <v>137</v>
      </c>
      <c r="F36" s="128">
        <f>+'5(1)学級数及び児童生徒数(小学部)'!K39+'5(1)学級数及び児童生徒数(中学部)'!H39+'5(1)学級数及び児童生徒数(高等部)'!H39</f>
        <v>76</v>
      </c>
      <c r="G36" s="128">
        <f>+'5(1)学級数及び児童生徒数(小学部)'!L39+'5(1)学級数及び児童生徒数(中学部)'!I39+'5(1)学級数及び児童生徒数(高等部)'!I39</f>
        <v>61</v>
      </c>
      <c r="H36" s="104" t="s">
        <v>75</v>
      </c>
      <c r="I36" s="128">
        <f>SUM(I30,I32,I34)</f>
        <v>66</v>
      </c>
      <c r="J36" s="128">
        <f t="shared" si="5"/>
        <v>301</v>
      </c>
      <c r="K36" s="128">
        <f t="shared" si="5"/>
        <v>66</v>
      </c>
      <c r="L36" s="128">
        <f t="shared" si="5"/>
        <v>256</v>
      </c>
      <c r="M36" s="128">
        <f t="shared" si="5"/>
        <v>53</v>
      </c>
      <c r="N36" s="128">
        <f t="shared" si="5"/>
        <v>238</v>
      </c>
      <c r="O36" s="128">
        <f t="shared" si="5"/>
        <v>97</v>
      </c>
      <c r="P36" s="128">
        <f t="shared" si="5"/>
        <v>387</v>
      </c>
      <c r="Q36" s="128">
        <f t="shared" si="5"/>
        <v>0</v>
      </c>
      <c r="R36" s="128">
        <f t="shared" si="5"/>
        <v>0</v>
      </c>
      <c r="S36" s="128">
        <f t="shared" si="5"/>
        <v>0</v>
      </c>
      <c r="T36" s="128">
        <f t="shared" si="5"/>
        <v>0</v>
      </c>
      <c r="U36" s="128">
        <f t="shared" si="5"/>
        <v>105</v>
      </c>
      <c r="V36" s="128">
        <f t="shared" si="5"/>
        <v>416</v>
      </c>
      <c r="W36" s="128">
        <f t="shared" si="5"/>
        <v>387</v>
      </c>
      <c r="X36" s="128">
        <f t="shared" si="5"/>
        <v>1598</v>
      </c>
      <c r="BV36" s="36" t="s">
        <v>1130</v>
      </c>
      <c r="BW36" s="107">
        <f>IF($BV36=BW$27,$B36,0)</f>
        <v>0</v>
      </c>
      <c r="BX36" s="107">
        <f>IF($BV36=BW$27,$E36,0)</f>
        <v>0</v>
      </c>
      <c r="BY36" s="107">
        <f>IF($BV36=BY$27,$B36,0)</f>
        <v>54</v>
      </c>
      <c r="BZ36" s="107">
        <f>IF($BV36=BY$27,$E36,0)</f>
        <v>137</v>
      </c>
      <c r="CA36" s="107">
        <f>IF($BV36=CA$27,$B36,0)</f>
        <v>0</v>
      </c>
      <c r="CB36" s="107">
        <f>IF($BV36=CA$27,$E36,0)</f>
        <v>0</v>
      </c>
      <c r="CC36" s="107">
        <f>IF($BV36=CC$27,$B36,0)</f>
        <v>0</v>
      </c>
      <c r="CD36" s="107">
        <f>IF($BV36=CC$27,$E36,0)</f>
        <v>0</v>
      </c>
      <c r="CE36" s="107">
        <f>IF($BV36=CE$27,$B36,0)</f>
        <v>0</v>
      </c>
      <c r="CF36" s="107">
        <f>IF($BV36=CE$27,$E36,0)</f>
        <v>0</v>
      </c>
      <c r="CG36" s="107">
        <f>IF($BV36=CG$27,$B36,0)</f>
        <v>0</v>
      </c>
      <c r="CH36" s="107">
        <f>IF($BV36=CG$27,$E36,0)</f>
        <v>0</v>
      </c>
      <c r="CI36" s="107">
        <f>IF($BV36=CI$27,$B36,0)</f>
        <v>0</v>
      </c>
      <c r="CJ36" s="107">
        <f>IF($BV36=CI$27,$E36,0)</f>
        <v>0</v>
      </c>
      <c r="CK36" s="107">
        <f>SUM(BW36,BY36,CA36,CC36,CE36,CG36,CI36)</f>
        <v>54</v>
      </c>
      <c r="CL36" s="107">
        <f>SUM(BX36,BZ36,CB36,CD36,CF36,CH36,CJ36)</f>
        <v>137</v>
      </c>
    </row>
    <row r="37" spans="1:90" ht="18" customHeight="1" x14ac:dyDescent="0.4">
      <c r="A37" s="165"/>
      <c r="B37" s="127"/>
      <c r="C37" s="127"/>
      <c r="D37" s="127"/>
      <c r="E37" s="127"/>
      <c r="F37" s="127"/>
      <c r="G37" s="127"/>
      <c r="K37" s="157"/>
      <c r="L37" s="257"/>
      <c r="M37" s="257"/>
      <c r="N37" s="257"/>
      <c r="O37" s="157"/>
      <c r="P37" s="15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</row>
    <row r="38" spans="1:90" ht="18" customHeight="1" x14ac:dyDescent="0.4">
      <c r="A38" s="255" t="s">
        <v>1302</v>
      </c>
      <c r="B38" s="128">
        <f>+'5(1)学級数及び児童生徒数(小学部)'!B41+'5(1)学級数及び児童生徒数(中学部)'!B41+'5(1)学級数及び児童生徒数(高等部)'!B41</f>
        <v>66</v>
      </c>
      <c r="C38" s="128">
        <f t="shared" si="3"/>
        <v>66</v>
      </c>
      <c r="D38" s="256">
        <f>+'5(1)学級数及び児童生徒数(小学部)'!I41+'5(1)学級数及び児童生徒数(中学部)'!F41+'5(1)学級数及び児童生徒数(高等部)'!F41</f>
        <v>0</v>
      </c>
      <c r="E38" s="128">
        <f t="shared" si="4"/>
        <v>301</v>
      </c>
      <c r="F38" s="128">
        <f>+'5(1)学級数及び児童生徒数(小学部)'!K41+'5(1)学級数及び児童生徒数(中学部)'!H41+'5(1)学級数及び児童生徒数(高等部)'!H41</f>
        <v>218</v>
      </c>
      <c r="G38" s="128">
        <f>+'5(1)学級数及び児童生徒数(小学部)'!L41+'5(1)学級数及び児童生徒数(中学部)'!I41+'5(1)学級数及び児童生徒数(高等部)'!I41</f>
        <v>83</v>
      </c>
      <c r="K38" s="157"/>
      <c r="L38" s="220"/>
      <c r="M38" s="220"/>
      <c r="N38" s="220"/>
      <c r="O38" s="157"/>
      <c r="P38" s="157"/>
      <c r="BV38" s="36" t="s">
        <v>1112</v>
      </c>
      <c r="BW38" s="107">
        <f>IF($BV38=BW$27,$B38,0)</f>
        <v>66</v>
      </c>
      <c r="BX38" s="107">
        <f>IF($BV38=BW$27,$E38,0)</f>
        <v>301</v>
      </c>
      <c r="BY38" s="107">
        <f>IF($BV38=BY$27,$B38,0)</f>
        <v>0</v>
      </c>
      <c r="BZ38" s="107">
        <f>IF($BV38=BY$27,$E38,0)</f>
        <v>0</v>
      </c>
      <c r="CA38" s="107">
        <f>IF($BV38=CA$27,$B38,0)</f>
        <v>0</v>
      </c>
      <c r="CB38" s="107">
        <f>IF($BV38=CA$27,$E38,0)</f>
        <v>0</v>
      </c>
      <c r="CC38" s="107">
        <f>IF($BV38=CC$27,$B38,0)</f>
        <v>0</v>
      </c>
      <c r="CD38" s="107">
        <f>IF($BV38=CC$27,$E38,0)</f>
        <v>0</v>
      </c>
      <c r="CE38" s="107">
        <f>IF($BV38=CE$27,$B38,0)</f>
        <v>0</v>
      </c>
      <c r="CF38" s="107">
        <f>IF($BV38=CE$27,$E38,0)</f>
        <v>0</v>
      </c>
      <c r="CG38" s="107">
        <f>IF($BV38=CG$27,$B38,0)</f>
        <v>0</v>
      </c>
      <c r="CH38" s="107">
        <f>IF($BV38=CG$27,$E38,0)</f>
        <v>0</v>
      </c>
      <c r="CI38" s="107">
        <f>IF($BV38=CI$27,$B38,0)</f>
        <v>0</v>
      </c>
      <c r="CJ38" s="107">
        <f>IF($BV38=CI$27,$E38,0)</f>
        <v>0</v>
      </c>
      <c r="CK38" s="107">
        <f>SUM(BW38,BY38,CA38,CC38,CE38,CG38,CI38)</f>
        <v>66</v>
      </c>
      <c r="CL38" s="107">
        <f>SUM(BX38,BZ38,CB38,CD38,CF38,CH38,CJ38)</f>
        <v>301</v>
      </c>
    </row>
    <row r="39" spans="1:90" ht="18" customHeight="1" x14ac:dyDescent="0.4">
      <c r="A39" s="165"/>
      <c r="B39" s="127"/>
      <c r="C39" s="127"/>
      <c r="D39" s="127"/>
      <c r="E39" s="127"/>
      <c r="F39" s="127"/>
      <c r="G39" s="127"/>
      <c r="K39" s="157"/>
      <c r="L39" s="257"/>
      <c r="M39" s="257"/>
      <c r="N39" s="257"/>
      <c r="O39" s="157"/>
      <c r="P39" s="15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</row>
    <row r="40" spans="1:90" ht="18" customHeight="1" x14ac:dyDescent="0.4">
      <c r="A40" s="255" t="s">
        <v>1303</v>
      </c>
      <c r="B40" s="128">
        <f>+'5(1)学級数及び児童生徒数(小学部)'!B43+'5(1)学級数及び児童生徒数(中学部)'!B43+'5(1)学級数及び児童生徒数(高等部)'!B43</f>
        <v>69</v>
      </c>
      <c r="C40" s="128">
        <f t="shared" si="3"/>
        <v>69</v>
      </c>
      <c r="D40" s="256">
        <f>+'5(1)学級数及び児童生徒数(小学部)'!I43+'5(1)学級数及び児童生徒数(中学部)'!F43+'5(1)学級数及び児童生徒数(高等部)'!F43</f>
        <v>0</v>
      </c>
      <c r="E40" s="128">
        <f t="shared" si="4"/>
        <v>324</v>
      </c>
      <c r="F40" s="128">
        <f>+'5(1)学級数及び児童生徒数(小学部)'!K43+'5(1)学級数及び児童生徒数(中学部)'!H43+'5(1)学級数及び児童生徒数(高等部)'!H43</f>
        <v>218</v>
      </c>
      <c r="G40" s="128">
        <f>+'5(1)学級数及び児童生徒数(小学部)'!L43+'5(1)学級数及び児童生徒数(中学部)'!I43+'5(1)学級数及び児童生徒数(高等部)'!I43</f>
        <v>106</v>
      </c>
      <c r="K40" s="157"/>
      <c r="L40" s="220"/>
      <c r="M40" s="220"/>
      <c r="N40" s="220"/>
      <c r="O40" s="157"/>
      <c r="P40" s="157"/>
      <c r="BV40" s="36" t="s">
        <v>743</v>
      </c>
      <c r="BW40" s="107">
        <f>IF($BV40=BW$27,$B40,0)</f>
        <v>0</v>
      </c>
      <c r="BX40" s="107">
        <f>IF($BV40=BW$27,$E40,0)</f>
        <v>0</v>
      </c>
      <c r="BY40" s="107">
        <f>IF($BV40=BY$27,$B40,0)</f>
        <v>0</v>
      </c>
      <c r="BZ40" s="107">
        <f>IF($BV40=BY$27,$E40,0)</f>
        <v>0</v>
      </c>
      <c r="CA40" s="107">
        <f>IF($BV40=CA$27,$B40,0)</f>
        <v>0</v>
      </c>
      <c r="CB40" s="107">
        <f>IF($BV40=CA$27,$E40,0)</f>
        <v>0</v>
      </c>
      <c r="CC40" s="107">
        <f>IF($BV40=CC$27,$B40,0)</f>
        <v>0</v>
      </c>
      <c r="CD40" s="107">
        <f>IF($BV40=CC$27,$E40,0)</f>
        <v>0</v>
      </c>
      <c r="CE40" s="107">
        <f>IF($BV40=CE$27,$B40,0)</f>
        <v>0</v>
      </c>
      <c r="CF40" s="107">
        <f>IF($BV40=CE$27,$E40,0)</f>
        <v>0</v>
      </c>
      <c r="CG40" s="107">
        <f>IF($BV40=CG$27,$B40,0)</f>
        <v>0</v>
      </c>
      <c r="CH40" s="107">
        <f>IF($BV40=CG$27,$E40,0)</f>
        <v>0</v>
      </c>
      <c r="CI40" s="107">
        <f>IF($BV40=CI$27,$B40,0)</f>
        <v>69</v>
      </c>
      <c r="CJ40" s="107">
        <f>IF($BV40=CI$27,$E40,0)</f>
        <v>324</v>
      </c>
      <c r="CK40" s="107">
        <f>SUM(BW40,BY40,CA40,CC40,CE40,CG40,CI40)</f>
        <v>69</v>
      </c>
      <c r="CL40" s="107">
        <f>SUM(BX40,BZ40,CB40,CD40,CF40,CH40,CJ40)</f>
        <v>324</v>
      </c>
    </row>
    <row r="41" spans="1:90" ht="18" customHeight="1" x14ac:dyDescent="0.4">
      <c r="A41" s="165"/>
      <c r="B41" s="127">
        <f>+'5(1)学級数及び児童生徒数(小学部)'!B44+'5(1)学級数及び児童生徒数(中学部)'!B44+'5(1)学級数及び児童生徒数(高等部)'!B44</f>
        <v>6</v>
      </c>
      <c r="C41" s="127">
        <f t="shared" si="3"/>
        <v>2</v>
      </c>
      <c r="D41" s="127">
        <f>+'5(1)学級数及び児童生徒数(小学部)'!I44+'5(1)学級数及び児童生徒数(中学部)'!F44+'5(1)学級数及び児童生徒数(高等部)'!F44</f>
        <v>4</v>
      </c>
      <c r="E41" s="127">
        <f t="shared" si="4"/>
        <v>15</v>
      </c>
      <c r="F41" s="127">
        <f>+'5(1)学級数及び児童生徒数(小学部)'!K44+'5(1)学級数及び児童生徒数(中学部)'!H44+'5(1)学級数及び児童生徒数(高等部)'!H44</f>
        <v>8</v>
      </c>
      <c r="G41" s="127">
        <f>+'5(1)学級数及び児童生徒数(小学部)'!L44+'5(1)学級数及び児童生徒数(中学部)'!I44+'5(1)学級数及び児童生徒数(高等部)'!I44</f>
        <v>7</v>
      </c>
      <c r="K41" s="157"/>
      <c r="L41" s="257"/>
      <c r="M41" s="257"/>
      <c r="N41" s="257"/>
      <c r="O41" s="157"/>
      <c r="P41" s="15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</row>
    <row r="42" spans="1:90" ht="18" customHeight="1" x14ac:dyDescent="0.4">
      <c r="A42" s="255" t="s">
        <v>1304</v>
      </c>
      <c r="B42" s="128">
        <f>+'5(1)学級数及び児童生徒数(小学部)'!B45+'5(1)学級数及び児童生徒数(中学部)'!B45+'5(1)学級数及び児童生徒数(高等部)'!B45</f>
        <v>36</v>
      </c>
      <c r="C42" s="128">
        <f t="shared" si="3"/>
        <v>32</v>
      </c>
      <c r="D42" s="256">
        <f>+'5(1)学級数及び児童生徒数(小学部)'!I45+'5(1)学級数及び児童生徒数(中学部)'!F45+'5(1)学級数及び児童生徒数(高等部)'!F45</f>
        <v>4</v>
      </c>
      <c r="E42" s="128">
        <f t="shared" si="4"/>
        <v>92</v>
      </c>
      <c r="F42" s="128">
        <f>+'5(1)学級数及び児童生徒数(小学部)'!K45+'5(1)学級数及び児童生徒数(中学部)'!H45+'5(1)学級数及び児童生徒数(高等部)'!H45</f>
        <v>56</v>
      </c>
      <c r="G42" s="128">
        <f>+'5(1)学級数及び児童生徒数(小学部)'!L45+'5(1)学級数及び児童生徒数(中学部)'!I45+'5(1)学級数及び児童生徒数(高等部)'!I45</f>
        <v>36</v>
      </c>
      <c r="K42" s="157"/>
      <c r="L42" s="220"/>
      <c r="M42" s="220"/>
      <c r="N42" s="220"/>
      <c r="O42" s="157"/>
      <c r="P42" s="157"/>
      <c r="BV42" s="36" t="s">
        <v>743</v>
      </c>
      <c r="BW42" s="107">
        <f>IF($BV42=BW$27,$B42,0)</f>
        <v>0</v>
      </c>
      <c r="BX42" s="107">
        <f>IF($BV42=BW$27,$E42,0)</f>
        <v>0</v>
      </c>
      <c r="BY42" s="107">
        <f>IF($BV42=BY$27,$B42,0)</f>
        <v>0</v>
      </c>
      <c r="BZ42" s="107">
        <f>IF($BV42=BY$27,$E42,0)</f>
        <v>0</v>
      </c>
      <c r="CA42" s="107">
        <f>IF($BV42=CA$27,$B42,0)</f>
        <v>0</v>
      </c>
      <c r="CB42" s="107">
        <f>IF($BV42=CA$27,$E42,0)</f>
        <v>0</v>
      </c>
      <c r="CC42" s="107">
        <f>IF($BV42=CC$27,$B42,0)</f>
        <v>0</v>
      </c>
      <c r="CD42" s="107">
        <f>IF($BV42=CC$27,$E42,0)</f>
        <v>0</v>
      </c>
      <c r="CE42" s="107">
        <f>IF($BV42=CE$27,$B42,0)</f>
        <v>0</v>
      </c>
      <c r="CF42" s="107">
        <f>IF($BV42=CE$27,$E42,0)</f>
        <v>0</v>
      </c>
      <c r="CG42" s="107">
        <f>IF($BV42=CG$27,$B42,0)</f>
        <v>0</v>
      </c>
      <c r="CH42" s="107">
        <f>IF($BV42=CG$27,$E42,0)</f>
        <v>0</v>
      </c>
      <c r="CI42" s="107">
        <f>IF($BV42=CI$27,$B42,0)</f>
        <v>36</v>
      </c>
      <c r="CJ42" s="107">
        <f>IF($BV42=CI$27,$E42,0)</f>
        <v>92</v>
      </c>
      <c r="CK42" s="107">
        <f>SUM(BW42,BY42,CA42,CC42,CE42,CG42,CI42)</f>
        <v>36</v>
      </c>
      <c r="CL42" s="107">
        <f>SUM(BX42,BZ42,CB42,CD42,CF42,CH42,CJ42)</f>
        <v>92</v>
      </c>
    </row>
    <row r="43" spans="1:90" ht="18" customHeight="1" x14ac:dyDescent="0.4">
      <c r="A43" s="165"/>
      <c r="B43" s="127"/>
      <c r="C43" s="127"/>
      <c r="D43" s="127"/>
      <c r="E43" s="127"/>
      <c r="F43" s="127"/>
      <c r="G43" s="127"/>
      <c r="K43" s="157"/>
      <c r="L43" s="157"/>
      <c r="M43" s="157"/>
      <c r="N43" s="257"/>
      <c r="O43" s="157"/>
      <c r="P43" s="15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</row>
    <row r="44" spans="1:90" ht="18" customHeight="1" x14ac:dyDescent="0.4">
      <c r="A44" s="255" t="s">
        <v>1305</v>
      </c>
      <c r="B44" s="128">
        <f>+'5(1)学級数及び児童生徒数(高等部)'!B47</f>
        <v>12</v>
      </c>
      <c r="C44" s="128">
        <f t="shared" si="3"/>
        <v>12</v>
      </c>
      <c r="D44" s="256">
        <f>+'5(1)学級数及び児童生徒数(高等部)'!F47</f>
        <v>0</v>
      </c>
      <c r="E44" s="128">
        <f t="shared" si="4"/>
        <v>119</v>
      </c>
      <c r="F44" s="128">
        <f>+'5(1)学級数及び児童生徒数(高等部)'!H47</f>
        <v>70</v>
      </c>
      <c r="G44" s="128">
        <f>+'5(1)学級数及び児童生徒数(高等部)'!I47</f>
        <v>49</v>
      </c>
      <c r="K44" s="157"/>
      <c r="L44" s="157"/>
      <c r="M44" s="157"/>
      <c r="N44" s="220"/>
      <c r="O44" s="157"/>
      <c r="P44" s="157"/>
      <c r="BV44" s="36" t="s">
        <v>1130</v>
      </c>
      <c r="BW44" s="107">
        <f>IF($BV44=BW$27,$B44,0)</f>
        <v>0</v>
      </c>
      <c r="BX44" s="107">
        <f>IF($BV44=BW$27,$E44,0)</f>
        <v>0</v>
      </c>
      <c r="BY44" s="107">
        <f>IF($BV44=BY$27,$B44,0)</f>
        <v>12</v>
      </c>
      <c r="BZ44" s="107">
        <f>IF($BV44=BY$27,$E44,0)</f>
        <v>119</v>
      </c>
      <c r="CA44" s="107">
        <f>IF($BV44=CA$27,$B44,0)</f>
        <v>0</v>
      </c>
      <c r="CB44" s="107">
        <f>IF($BV44=CA$27,$E44,0)</f>
        <v>0</v>
      </c>
      <c r="CC44" s="107">
        <f>IF($BV44=CC$27,$B44,0)</f>
        <v>0</v>
      </c>
      <c r="CD44" s="107">
        <f>IF($BV44=CC$27,$E44,0)</f>
        <v>0</v>
      </c>
      <c r="CE44" s="107">
        <f>IF($BV44=CE$27,$B44,0)</f>
        <v>0</v>
      </c>
      <c r="CF44" s="107">
        <f>IF($BV44=CE$27,$E44,0)</f>
        <v>0</v>
      </c>
      <c r="CG44" s="107">
        <f>IF($BV44=CG$27,$B44,0)</f>
        <v>0</v>
      </c>
      <c r="CH44" s="107">
        <f>IF($BV44=CG$27,$E44,0)</f>
        <v>0</v>
      </c>
      <c r="CI44" s="107">
        <f>IF($BV44=CI$27,$B44,0)</f>
        <v>0</v>
      </c>
      <c r="CJ44" s="107">
        <f>IF($BV44=CI$27,$E44,0)</f>
        <v>0</v>
      </c>
      <c r="CK44" s="107">
        <f>SUM(BW44,BY44,CA44,CC44,CE44,CG44,CI44)</f>
        <v>12</v>
      </c>
      <c r="CL44" s="107">
        <f>SUM(BX44,BZ44,CB44,CD44,CF44,CH44,CJ44)</f>
        <v>119</v>
      </c>
    </row>
    <row r="45" spans="1:90" ht="18" customHeight="1" x14ac:dyDescent="0.4">
      <c r="A45" s="165"/>
      <c r="B45" s="127">
        <f t="shared" ref="B45:G46" si="6">SUM(B29,B31,B33,B35,B37,B39,B41,B43)</f>
        <v>21</v>
      </c>
      <c r="C45" s="127">
        <f t="shared" si="6"/>
        <v>9</v>
      </c>
      <c r="D45" s="127">
        <f t="shared" si="6"/>
        <v>12</v>
      </c>
      <c r="E45" s="127">
        <f t="shared" si="6"/>
        <v>52</v>
      </c>
      <c r="F45" s="127">
        <f t="shared" si="6"/>
        <v>24</v>
      </c>
      <c r="G45" s="127">
        <f t="shared" si="6"/>
        <v>28</v>
      </c>
      <c r="K45" s="157"/>
      <c r="L45" s="157"/>
      <c r="M45" s="157"/>
      <c r="N45" s="257"/>
      <c r="O45" s="157"/>
      <c r="P45" s="15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</row>
    <row r="46" spans="1:90" ht="18" customHeight="1" x14ac:dyDescent="0.4">
      <c r="A46" s="255" t="s">
        <v>75</v>
      </c>
      <c r="B46" s="258">
        <f t="shared" si="6"/>
        <v>387</v>
      </c>
      <c r="C46" s="258">
        <f t="shared" si="6"/>
        <v>371</v>
      </c>
      <c r="D46" s="258">
        <f t="shared" si="6"/>
        <v>16</v>
      </c>
      <c r="E46" s="258">
        <f t="shared" si="6"/>
        <v>1598</v>
      </c>
      <c r="F46" s="258">
        <f t="shared" si="6"/>
        <v>1040</v>
      </c>
      <c r="G46" s="258">
        <f t="shared" si="6"/>
        <v>558</v>
      </c>
      <c r="K46" s="157"/>
      <c r="L46" s="157"/>
      <c r="M46" s="157"/>
      <c r="N46" s="220"/>
      <c r="O46" s="157"/>
      <c r="P46" s="157"/>
      <c r="BV46" s="36" t="s">
        <v>1130</v>
      </c>
      <c r="BW46" s="107">
        <f>IF($BV46=BW$27,$B46,0)</f>
        <v>0</v>
      </c>
      <c r="BX46" s="107">
        <f>IF($BV46=BW$27,$E46,0)</f>
        <v>0</v>
      </c>
      <c r="BY46" s="107">
        <f>IF($BV46=BY$27,$B46,0)</f>
        <v>387</v>
      </c>
      <c r="BZ46" s="107">
        <f>IF($BV46=BY$27,$E46,0)</f>
        <v>1598</v>
      </c>
      <c r="CA46" s="107">
        <f>IF($BV46=CA$27,$B46,0)</f>
        <v>0</v>
      </c>
      <c r="CB46" s="107">
        <f>IF($BV46=CA$27,$E46,0)</f>
        <v>0</v>
      </c>
      <c r="CC46" s="107">
        <f>IF($BV46=CC$27,$B46,0)</f>
        <v>0</v>
      </c>
      <c r="CD46" s="107">
        <f>IF($BV46=CC$27,$E46,0)</f>
        <v>0</v>
      </c>
      <c r="CE46" s="107">
        <f>IF($BV46=CE$27,$B46,0)</f>
        <v>0</v>
      </c>
      <c r="CF46" s="107">
        <f>IF($BV46=CE$27,$E46,0)</f>
        <v>0</v>
      </c>
      <c r="CG46" s="107">
        <f>IF($BV46=CG$27,$B46,0)</f>
        <v>0</v>
      </c>
      <c r="CH46" s="107">
        <f>IF($BV46=CG$27,$E46,0)</f>
        <v>0</v>
      </c>
      <c r="CI46" s="107">
        <f>IF($BV46=CI$27,$B46,0)</f>
        <v>0</v>
      </c>
      <c r="CJ46" s="107">
        <f>IF($BV46=CI$27,$E46,0)</f>
        <v>0</v>
      </c>
      <c r="CK46" s="107">
        <f>SUM(BW46,BY46,CA46,CC46,CE46,CG46,CI46)</f>
        <v>387</v>
      </c>
      <c r="CL46" s="107">
        <f>SUM(BX46,BZ46,CB46,CD46,CF46,CH46,CJ46)</f>
        <v>1598</v>
      </c>
    </row>
    <row r="47" spans="1:90" ht="10.95" x14ac:dyDescent="0.4">
      <c r="A47" s="36" t="s">
        <v>1285</v>
      </c>
      <c r="K47" s="157"/>
      <c r="L47" s="157"/>
      <c r="M47" s="157"/>
      <c r="N47" s="157"/>
      <c r="O47" s="157"/>
      <c r="P47" s="157"/>
      <c r="BV47" s="36" t="s">
        <v>75</v>
      </c>
      <c r="BW47" s="107">
        <f>SUM(BW29:BW44)</f>
        <v>66</v>
      </c>
      <c r="BX47" s="107">
        <f t="shared" ref="BX47:CL47" si="7">SUM(BX29:BX44)</f>
        <v>301</v>
      </c>
      <c r="BY47" s="107">
        <f t="shared" si="7"/>
        <v>66</v>
      </c>
      <c r="BZ47" s="107">
        <f t="shared" si="7"/>
        <v>256</v>
      </c>
      <c r="CA47" s="107">
        <f t="shared" si="7"/>
        <v>53</v>
      </c>
      <c r="CB47" s="107">
        <f t="shared" si="7"/>
        <v>238</v>
      </c>
      <c r="CC47" s="107">
        <f t="shared" si="7"/>
        <v>97</v>
      </c>
      <c r="CD47" s="107">
        <f t="shared" si="7"/>
        <v>387</v>
      </c>
      <c r="CE47" s="107">
        <f t="shared" si="7"/>
        <v>0</v>
      </c>
      <c r="CF47" s="107">
        <f t="shared" si="7"/>
        <v>0</v>
      </c>
      <c r="CG47" s="107">
        <f t="shared" si="7"/>
        <v>0</v>
      </c>
      <c r="CH47" s="107">
        <f t="shared" si="7"/>
        <v>0</v>
      </c>
      <c r="CI47" s="107">
        <f t="shared" si="7"/>
        <v>105</v>
      </c>
      <c r="CJ47" s="107">
        <f t="shared" si="7"/>
        <v>416</v>
      </c>
      <c r="CK47" s="107">
        <f t="shared" si="7"/>
        <v>387</v>
      </c>
      <c r="CL47" s="107">
        <f t="shared" si="7"/>
        <v>1598</v>
      </c>
    </row>
    <row r="48" spans="1:90" ht="18" customHeight="1" x14ac:dyDescent="0.4">
      <c r="K48" s="157"/>
      <c r="L48" s="157"/>
      <c r="M48" s="157"/>
      <c r="N48" s="157"/>
      <c r="O48" s="157"/>
      <c r="P48" s="157"/>
    </row>
  </sheetData>
  <mergeCells count="22">
    <mergeCell ref="CE27:CF27"/>
    <mergeCell ref="CG27:CH27"/>
    <mergeCell ref="CI27:CJ27"/>
    <mergeCell ref="CK27:CL27"/>
    <mergeCell ref="U27:V27"/>
    <mergeCell ref="W27:X27"/>
    <mergeCell ref="BW27:BX27"/>
    <mergeCell ref="BY27:BZ27"/>
    <mergeCell ref="CA27:CB27"/>
    <mergeCell ref="CC27:CD27"/>
    <mergeCell ref="S27:T27"/>
    <mergeCell ref="A6:A7"/>
    <mergeCell ref="B6:D6"/>
    <mergeCell ref="E6:G6"/>
    <mergeCell ref="A27:A28"/>
    <mergeCell ref="B27:D27"/>
    <mergeCell ref="E27:G27"/>
    <mergeCell ref="I27:J27"/>
    <mergeCell ref="K27:L27"/>
    <mergeCell ref="M27:N27"/>
    <mergeCell ref="O27:P27"/>
    <mergeCell ref="Q27:R27"/>
  </mergeCells>
  <phoneticPr fontId="2"/>
  <pageMargins left="0.7" right="0.7" top="0.75" bottom="0.75" header="0.3" footer="0.3"/>
  <pageSetup paperSize="9" scale="99" fitToWidth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5"/>
  <sheetViews>
    <sheetView showGridLines="0" showZeros="0" zoomScaleNormal="100" workbookViewId="0">
      <selection activeCell="A5" sqref="A5:AD21"/>
    </sheetView>
  </sheetViews>
  <sheetFormatPr defaultRowHeight="14" customHeight="1" outlineLevelRow="1" x14ac:dyDescent="0.4"/>
  <cols>
    <col min="1" max="1" width="9.375" style="193" customWidth="1"/>
    <col min="2" max="2" width="3.75" style="193" customWidth="1"/>
    <col min="3" max="3" width="3.75" style="193" bestFit="1" customWidth="1"/>
    <col min="4" max="30" width="3.75" style="193" customWidth="1"/>
    <col min="31" max="31" width="3.75" style="194" customWidth="1"/>
    <col min="32" max="47" width="6" style="195" bestFit="1" customWidth="1"/>
    <col min="48" max="255" width="9" style="195"/>
    <col min="256" max="256" width="5.25" style="195" customWidth="1"/>
    <col min="257" max="257" width="8.75" style="195" customWidth="1"/>
    <col min="258" max="258" width="3.625" style="195" customWidth="1"/>
    <col min="259" max="266" width="3" style="195" customWidth="1"/>
    <col min="267" max="270" width="4.5" style="195" customWidth="1"/>
    <col min="271" max="272" width="4.25" style="195" customWidth="1"/>
    <col min="273" max="273" width="4.5" style="195" customWidth="1"/>
    <col min="274" max="275" width="4.25" style="195" customWidth="1"/>
    <col min="276" max="276" width="4.5" style="195" customWidth="1"/>
    <col min="277" max="278" width="4.25" style="195" customWidth="1"/>
    <col min="279" max="279" width="4.5" style="195" customWidth="1"/>
    <col min="280" max="281" width="4.25" style="195" customWidth="1"/>
    <col min="282" max="282" width="4.5" style="195" customWidth="1"/>
    <col min="283" max="284" width="4.25" style="195" customWidth="1"/>
    <col min="285" max="285" width="4.5" style="195" customWidth="1"/>
    <col min="286" max="287" width="4.25" style="195" customWidth="1"/>
    <col min="288" max="511" width="9" style="195"/>
    <col min="512" max="512" width="5.25" style="195" customWidth="1"/>
    <col min="513" max="513" width="8.75" style="195" customWidth="1"/>
    <col min="514" max="514" width="3.625" style="195" customWidth="1"/>
    <col min="515" max="522" width="3" style="195" customWidth="1"/>
    <col min="523" max="526" width="4.5" style="195" customWidth="1"/>
    <col min="527" max="528" width="4.25" style="195" customWidth="1"/>
    <col min="529" max="529" width="4.5" style="195" customWidth="1"/>
    <col min="530" max="531" width="4.25" style="195" customWidth="1"/>
    <col min="532" max="532" width="4.5" style="195" customWidth="1"/>
    <col min="533" max="534" width="4.25" style="195" customWidth="1"/>
    <col min="535" max="535" width="4.5" style="195" customWidth="1"/>
    <col min="536" max="537" width="4.25" style="195" customWidth="1"/>
    <col min="538" max="538" width="4.5" style="195" customWidth="1"/>
    <col min="539" max="540" width="4.25" style="195" customWidth="1"/>
    <col min="541" max="541" width="4.5" style="195" customWidth="1"/>
    <col min="542" max="543" width="4.25" style="195" customWidth="1"/>
    <col min="544" max="767" width="9" style="195"/>
    <col min="768" max="768" width="5.25" style="195" customWidth="1"/>
    <col min="769" max="769" width="8.75" style="195" customWidth="1"/>
    <col min="770" max="770" width="3.625" style="195" customWidth="1"/>
    <col min="771" max="778" width="3" style="195" customWidth="1"/>
    <col min="779" max="782" width="4.5" style="195" customWidth="1"/>
    <col min="783" max="784" width="4.25" style="195" customWidth="1"/>
    <col min="785" max="785" width="4.5" style="195" customWidth="1"/>
    <col min="786" max="787" width="4.25" style="195" customWidth="1"/>
    <col min="788" max="788" width="4.5" style="195" customWidth="1"/>
    <col min="789" max="790" width="4.25" style="195" customWidth="1"/>
    <col min="791" max="791" width="4.5" style="195" customWidth="1"/>
    <col min="792" max="793" width="4.25" style="195" customWidth="1"/>
    <col min="794" max="794" width="4.5" style="195" customWidth="1"/>
    <col min="795" max="796" width="4.25" style="195" customWidth="1"/>
    <col min="797" max="797" width="4.5" style="195" customWidth="1"/>
    <col min="798" max="799" width="4.25" style="195" customWidth="1"/>
    <col min="800" max="1023" width="9" style="195"/>
    <col min="1024" max="1024" width="5.25" style="195" customWidth="1"/>
    <col min="1025" max="1025" width="8.75" style="195" customWidth="1"/>
    <col min="1026" max="1026" width="3.625" style="195" customWidth="1"/>
    <col min="1027" max="1034" width="3" style="195" customWidth="1"/>
    <col min="1035" max="1038" width="4.5" style="195" customWidth="1"/>
    <col min="1039" max="1040" width="4.25" style="195" customWidth="1"/>
    <col min="1041" max="1041" width="4.5" style="195" customWidth="1"/>
    <col min="1042" max="1043" width="4.25" style="195" customWidth="1"/>
    <col min="1044" max="1044" width="4.5" style="195" customWidth="1"/>
    <col min="1045" max="1046" width="4.25" style="195" customWidth="1"/>
    <col min="1047" max="1047" width="4.5" style="195" customWidth="1"/>
    <col min="1048" max="1049" width="4.25" style="195" customWidth="1"/>
    <col min="1050" max="1050" width="4.5" style="195" customWidth="1"/>
    <col min="1051" max="1052" width="4.25" style="195" customWidth="1"/>
    <col min="1053" max="1053" width="4.5" style="195" customWidth="1"/>
    <col min="1054" max="1055" width="4.25" style="195" customWidth="1"/>
    <col min="1056" max="1279" width="9" style="195"/>
    <col min="1280" max="1280" width="5.25" style="195" customWidth="1"/>
    <col min="1281" max="1281" width="8.75" style="195" customWidth="1"/>
    <col min="1282" max="1282" width="3.625" style="195" customWidth="1"/>
    <col min="1283" max="1290" width="3" style="195" customWidth="1"/>
    <col min="1291" max="1294" width="4.5" style="195" customWidth="1"/>
    <col min="1295" max="1296" width="4.25" style="195" customWidth="1"/>
    <col min="1297" max="1297" width="4.5" style="195" customWidth="1"/>
    <col min="1298" max="1299" width="4.25" style="195" customWidth="1"/>
    <col min="1300" max="1300" width="4.5" style="195" customWidth="1"/>
    <col min="1301" max="1302" width="4.25" style="195" customWidth="1"/>
    <col min="1303" max="1303" width="4.5" style="195" customWidth="1"/>
    <col min="1304" max="1305" width="4.25" style="195" customWidth="1"/>
    <col min="1306" max="1306" width="4.5" style="195" customWidth="1"/>
    <col min="1307" max="1308" width="4.25" style="195" customWidth="1"/>
    <col min="1309" max="1309" width="4.5" style="195" customWidth="1"/>
    <col min="1310" max="1311" width="4.25" style="195" customWidth="1"/>
    <col min="1312" max="1535" width="9" style="195"/>
    <col min="1536" max="1536" width="5.25" style="195" customWidth="1"/>
    <col min="1537" max="1537" width="8.75" style="195" customWidth="1"/>
    <col min="1538" max="1538" width="3.625" style="195" customWidth="1"/>
    <col min="1539" max="1546" width="3" style="195" customWidth="1"/>
    <col min="1547" max="1550" width="4.5" style="195" customWidth="1"/>
    <col min="1551" max="1552" width="4.25" style="195" customWidth="1"/>
    <col min="1553" max="1553" width="4.5" style="195" customWidth="1"/>
    <col min="1554" max="1555" width="4.25" style="195" customWidth="1"/>
    <col min="1556" max="1556" width="4.5" style="195" customWidth="1"/>
    <col min="1557" max="1558" width="4.25" style="195" customWidth="1"/>
    <col min="1559" max="1559" width="4.5" style="195" customWidth="1"/>
    <col min="1560" max="1561" width="4.25" style="195" customWidth="1"/>
    <col min="1562" max="1562" width="4.5" style="195" customWidth="1"/>
    <col min="1563" max="1564" width="4.25" style="195" customWidth="1"/>
    <col min="1565" max="1565" width="4.5" style="195" customWidth="1"/>
    <col min="1566" max="1567" width="4.25" style="195" customWidth="1"/>
    <col min="1568" max="1791" width="9" style="195"/>
    <col min="1792" max="1792" width="5.25" style="195" customWidth="1"/>
    <col min="1793" max="1793" width="8.75" style="195" customWidth="1"/>
    <col min="1794" max="1794" width="3.625" style="195" customWidth="1"/>
    <col min="1795" max="1802" width="3" style="195" customWidth="1"/>
    <col min="1803" max="1806" width="4.5" style="195" customWidth="1"/>
    <col min="1807" max="1808" width="4.25" style="195" customWidth="1"/>
    <col min="1809" max="1809" width="4.5" style="195" customWidth="1"/>
    <col min="1810" max="1811" width="4.25" style="195" customWidth="1"/>
    <col min="1812" max="1812" width="4.5" style="195" customWidth="1"/>
    <col min="1813" max="1814" width="4.25" style="195" customWidth="1"/>
    <col min="1815" max="1815" width="4.5" style="195" customWidth="1"/>
    <col min="1816" max="1817" width="4.25" style="195" customWidth="1"/>
    <col min="1818" max="1818" width="4.5" style="195" customWidth="1"/>
    <col min="1819" max="1820" width="4.25" style="195" customWidth="1"/>
    <col min="1821" max="1821" width="4.5" style="195" customWidth="1"/>
    <col min="1822" max="1823" width="4.25" style="195" customWidth="1"/>
    <col min="1824" max="2047" width="9" style="195"/>
    <col min="2048" max="2048" width="5.25" style="195" customWidth="1"/>
    <col min="2049" max="2049" width="8.75" style="195" customWidth="1"/>
    <col min="2050" max="2050" width="3.625" style="195" customWidth="1"/>
    <col min="2051" max="2058" width="3" style="195" customWidth="1"/>
    <col min="2059" max="2062" width="4.5" style="195" customWidth="1"/>
    <col min="2063" max="2064" width="4.25" style="195" customWidth="1"/>
    <col min="2065" max="2065" width="4.5" style="195" customWidth="1"/>
    <col min="2066" max="2067" width="4.25" style="195" customWidth="1"/>
    <col min="2068" max="2068" width="4.5" style="195" customWidth="1"/>
    <col min="2069" max="2070" width="4.25" style="195" customWidth="1"/>
    <col min="2071" max="2071" width="4.5" style="195" customWidth="1"/>
    <col min="2072" max="2073" width="4.25" style="195" customWidth="1"/>
    <col min="2074" max="2074" width="4.5" style="195" customWidth="1"/>
    <col min="2075" max="2076" width="4.25" style="195" customWidth="1"/>
    <col min="2077" max="2077" width="4.5" style="195" customWidth="1"/>
    <col min="2078" max="2079" width="4.25" style="195" customWidth="1"/>
    <col min="2080" max="2303" width="9" style="195"/>
    <col min="2304" max="2304" width="5.25" style="195" customWidth="1"/>
    <col min="2305" max="2305" width="8.75" style="195" customWidth="1"/>
    <col min="2306" max="2306" width="3.625" style="195" customWidth="1"/>
    <col min="2307" max="2314" width="3" style="195" customWidth="1"/>
    <col min="2315" max="2318" width="4.5" style="195" customWidth="1"/>
    <col min="2319" max="2320" width="4.25" style="195" customWidth="1"/>
    <col min="2321" max="2321" width="4.5" style="195" customWidth="1"/>
    <col min="2322" max="2323" width="4.25" style="195" customWidth="1"/>
    <col min="2324" max="2324" width="4.5" style="195" customWidth="1"/>
    <col min="2325" max="2326" width="4.25" style="195" customWidth="1"/>
    <col min="2327" max="2327" width="4.5" style="195" customWidth="1"/>
    <col min="2328" max="2329" width="4.25" style="195" customWidth="1"/>
    <col min="2330" max="2330" width="4.5" style="195" customWidth="1"/>
    <col min="2331" max="2332" width="4.25" style="195" customWidth="1"/>
    <col min="2333" max="2333" width="4.5" style="195" customWidth="1"/>
    <col min="2334" max="2335" width="4.25" style="195" customWidth="1"/>
    <col min="2336" max="2559" width="9" style="195"/>
    <col min="2560" max="2560" width="5.25" style="195" customWidth="1"/>
    <col min="2561" max="2561" width="8.75" style="195" customWidth="1"/>
    <col min="2562" max="2562" width="3.625" style="195" customWidth="1"/>
    <col min="2563" max="2570" width="3" style="195" customWidth="1"/>
    <col min="2571" max="2574" width="4.5" style="195" customWidth="1"/>
    <col min="2575" max="2576" width="4.25" style="195" customWidth="1"/>
    <col min="2577" max="2577" width="4.5" style="195" customWidth="1"/>
    <col min="2578" max="2579" width="4.25" style="195" customWidth="1"/>
    <col min="2580" max="2580" width="4.5" style="195" customWidth="1"/>
    <col min="2581" max="2582" width="4.25" style="195" customWidth="1"/>
    <col min="2583" max="2583" width="4.5" style="195" customWidth="1"/>
    <col min="2584" max="2585" width="4.25" style="195" customWidth="1"/>
    <col min="2586" max="2586" width="4.5" style="195" customWidth="1"/>
    <col min="2587" max="2588" width="4.25" style="195" customWidth="1"/>
    <col min="2589" max="2589" width="4.5" style="195" customWidth="1"/>
    <col min="2590" max="2591" width="4.25" style="195" customWidth="1"/>
    <col min="2592" max="2815" width="9" style="195"/>
    <col min="2816" max="2816" width="5.25" style="195" customWidth="1"/>
    <col min="2817" max="2817" width="8.75" style="195" customWidth="1"/>
    <col min="2818" max="2818" width="3.625" style="195" customWidth="1"/>
    <col min="2819" max="2826" width="3" style="195" customWidth="1"/>
    <col min="2827" max="2830" width="4.5" style="195" customWidth="1"/>
    <col min="2831" max="2832" width="4.25" style="195" customWidth="1"/>
    <col min="2833" max="2833" width="4.5" style="195" customWidth="1"/>
    <col min="2834" max="2835" width="4.25" style="195" customWidth="1"/>
    <col min="2836" max="2836" width="4.5" style="195" customWidth="1"/>
    <col min="2837" max="2838" width="4.25" style="195" customWidth="1"/>
    <col min="2839" max="2839" width="4.5" style="195" customWidth="1"/>
    <col min="2840" max="2841" width="4.25" style="195" customWidth="1"/>
    <col min="2842" max="2842" width="4.5" style="195" customWidth="1"/>
    <col min="2843" max="2844" width="4.25" style="195" customWidth="1"/>
    <col min="2845" max="2845" width="4.5" style="195" customWidth="1"/>
    <col min="2846" max="2847" width="4.25" style="195" customWidth="1"/>
    <col min="2848" max="3071" width="9" style="195"/>
    <col min="3072" max="3072" width="5.25" style="195" customWidth="1"/>
    <col min="3073" max="3073" width="8.75" style="195" customWidth="1"/>
    <col min="3074" max="3074" width="3.625" style="195" customWidth="1"/>
    <col min="3075" max="3082" width="3" style="195" customWidth="1"/>
    <col min="3083" max="3086" width="4.5" style="195" customWidth="1"/>
    <col min="3087" max="3088" width="4.25" style="195" customWidth="1"/>
    <col min="3089" max="3089" width="4.5" style="195" customWidth="1"/>
    <col min="3090" max="3091" width="4.25" style="195" customWidth="1"/>
    <col min="3092" max="3092" width="4.5" style="195" customWidth="1"/>
    <col min="3093" max="3094" width="4.25" style="195" customWidth="1"/>
    <col min="3095" max="3095" width="4.5" style="195" customWidth="1"/>
    <col min="3096" max="3097" width="4.25" style="195" customWidth="1"/>
    <col min="3098" max="3098" width="4.5" style="195" customWidth="1"/>
    <col min="3099" max="3100" width="4.25" style="195" customWidth="1"/>
    <col min="3101" max="3101" width="4.5" style="195" customWidth="1"/>
    <col min="3102" max="3103" width="4.25" style="195" customWidth="1"/>
    <col min="3104" max="3327" width="9" style="195"/>
    <col min="3328" max="3328" width="5.25" style="195" customWidth="1"/>
    <col min="3329" max="3329" width="8.75" style="195" customWidth="1"/>
    <col min="3330" max="3330" width="3.625" style="195" customWidth="1"/>
    <col min="3331" max="3338" width="3" style="195" customWidth="1"/>
    <col min="3339" max="3342" width="4.5" style="195" customWidth="1"/>
    <col min="3343" max="3344" width="4.25" style="195" customWidth="1"/>
    <col min="3345" max="3345" width="4.5" style="195" customWidth="1"/>
    <col min="3346" max="3347" width="4.25" style="195" customWidth="1"/>
    <col min="3348" max="3348" width="4.5" style="195" customWidth="1"/>
    <col min="3349" max="3350" width="4.25" style="195" customWidth="1"/>
    <col min="3351" max="3351" width="4.5" style="195" customWidth="1"/>
    <col min="3352" max="3353" width="4.25" style="195" customWidth="1"/>
    <col min="3354" max="3354" width="4.5" style="195" customWidth="1"/>
    <col min="3355" max="3356" width="4.25" style="195" customWidth="1"/>
    <col min="3357" max="3357" width="4.5" style="195" customWidth="1"/>
    <col min="3358" max="3359" width="4.25" style="195" customWidth="1"/>
    <col min="3360" max="3583" width="9" style="195"/>
    <col min="3584" max="3584" width="5.25" style="195" customWidth="1"/>
    <col min="3585" max="3585" width="8.75" style="195" customWidth="1"/>
    <col min="3586" max="3586" width="3.625" style="195" customWidth="1"/>
    <col min="3587" max="3594" width="3" style="195" customWidth="1"/>
    <col min="3595" max="3598" width="4.5" style="195" customWidth="1"/>
    <col min="3599" max="3600" width="4.25" style="195" customWidth="1"/>
    <col min="3601" max="3601" width="4.5" style="195" customWidth="1"/>
    <col min="3602" max="3603" width="4.25" style="195" customWidth="1"/>
    <col min="3604" max="3604" width="4.5" style="195" customWidth="1"/>
    <col min="3605" max="3606" width="4.25" style="195" customWidth="1"/>
    <col min="3607" max="3607" width="4.5" style="195" customWidth="1"/>
    <col min="3608" max="3609" width="4.25" style="195" customWidth="1"/>
    <col min="3610" max="3610" width="4.5" style="195" customWidth="1"/>
    <col min="3611" max="3612" width="4.25" style="195" customWidth="1"/>
    <col min="3613" max="3613" width="4.5" style="195" customWidth="1"/>
    <col min="3614" max="3615" width="4.25" style="195" customWidth="1"/>
    <col min="3616" max="3839" width="9" style="195"/>
    <col min="3840" max="3840" width="5.25" style="195" customWidth="1"/>
    <col min="3841" max="3841" width="8.75" style="195" customWidth="1"/>
    <col min="3842" max="3842" width="3.625" style="195" customWidth="1"/>
    <col min="3843" max="3850" width="3" style="195" customWidth="1"/>
    <col min="3851" max="3854" width="4.5" style="195" customWidth="1"/>
    <col min="3855" max="3856" width="4.25" style="195" customWidth="1"/>
    <col min="3857" max="3857" width="4.5" style="195" customWidth="1"/>
    <col min="3858" max="3859" width="4.25" style="195" customWidth="1"/>
    <col min="3860" max="3860" width="4.5" style="195" customWidth="1"/>
    <col min="3861" max="3862" width="4.25" style="195" customWidth="1"/>
    <col min="3863" max="3863" width="4.5" style="195" customWidth="1"/>
    <col min="3864" max="3865" width="4.25" style="195" customWidth="1"/>
    <col min="3866" max="3866" width="4.5" style="195" customWidth="1"/>
    <col min="3867" max="3868" width="4.25" style="195" customWidth="1"/>
    <col min="3869" max="3869" width="4.5" style="195" customWidth="1"/>
    <col min="3870" max="3871" width="4.25" style="195" customWidth="1"/>
    <col min="3872" max="4095" width="9" style="195"/>
    <col min="4096" max="4096" width="5.25" style="195" customWidth="1"/>
    <col min="4097" max="4097" width="8.75" style="195" customWidth="1"/>
    <col min="4098" max="4098" width="3.625" style="195" customWidth="1"/>
    <col min="4099" max="4106" width="3" style="195" customWidth="1"/>
    <col min="4107" max="4110" width="4.5" style="195" customWidth="1"/>
    <col min="4111" max="4112" width="4.25" style="195" customWidth="1"/>
    <col min="4113" max="4113" width="4.5" style="195" customWidth="1"/>
    <col min="4114" max="4115" width="4.25" style="195" customWidth="1"/>
    <col min="4116" max="4116" width="4.5" style="195" customWidth="1"/>
    <col min="4117" max="4118" width="4.25" style="195" customWidth="1"/>
    <col min="4119" max="4119" width="4.5" style="195" customWidth="1"/>
    <col min="4120" max="4121" width="4.25" style="195" customWidth="1"/>
    <col min="4122" max="4122" width="4.5" style="195" customWidth="1"/>
    <col min="4123" max="4124" width="4.25" style="195" customWidth="1"/>
    <col min="4125" max="4125" width="4.5" style="195" customWidth="1"/>
    <col min="4126" max="4127" width="4.25" style="195" customWidth="1"/>
    <col min="4128" max="4351" width="9" style="195"/>
    <col min="4352" max="4352" width="5.25" style="195" customWidth="1"/>
    <col min="4353" max="4353" width="8.75" style="195" customWidth="1"/>
    <col min="4354" max="4354" width="3.625" style="195" customWidth="1"/>
    <col min="4355" max="4362" width="3" style="195" customWidth="1"/>
    <col min="4363" max="4366" width="4.5" style="195" customWidth="1"/>
    <col min="4367" max="4368" width="4.25" style="195" customWidth="1"/>
    <col min="4369" max="4369" width="4.5" style="195" customWidth="1"/>
    <col min="4370" max="4371" width="4.25" style="195" customWidth="1"/>
    <col min="4372" max="4372" width="4.5" style="195" customWidth="1"/>
    <col min="4373" max="4374" width="4.25" style="195" customWidth="1"/>
    <col min="4375" max="4375" width="4.5" style="195" customWidth="1"/>
    <col min="4376" max="4377" width="4.25" style="195" customWidth="1"/>
    <col min="4378" max="4378" width="4.5" style="195" customWidth="1"/>
    <col min="4379" max="4380" width="4.25" style="195" customWidth="1"/>
    <col min="4381" max="4381" width="4.5" style="195" customWidth="1"/>
    <col min="4382" max="4383" width="4.25" style="195" customWidth="1"/>
    <col min="4384" max="4607" width="9" style="195"/>
    <col min="4608" max="4608" width="5.25" style="195" customWidth="1"/>
    <col min="4609" max="4609" width="8.75" style="195" customWidth="1"/>
    <col min="4610" max="4610" width="3.625" style="195" customWidth="1"/>
    <col min="4611" max="4618" width="3" style="195" customWidth="1"/>
    <col min="4619" max="4622" width="4.5" style="195" customWidth="1"/>
    <col min="4623" max="4624" width="4.25" style="195" customWidth="1"/>
    <col min="4625" max="4625" width="4.5" style="195" customWidth="1"/>
    <col min="4626" max="4627" width="4.25" style="195" customWidth="1"/>
    <col min="4628" max="4628" width="4.5" style="195" customWidth="1"/>
    <col min="4629" max="4630" width="4.25" style="195" customWidth="1"/>
    <col min="4631" max="4631" width="4.5" style="195" customWidth="1"/>
    <col min="4632" max="4633" width="4.25" style="195" customWidth="1"/>
    <col min="4634" max="4634" width="4.5" style="195" customWidth="1"/>
    <col min="4635" max="4636" width="4.25" style="195" customWidth="1"/>
    <col min="4637" max="4637" width="4.5" style="195" customWidth="1"/>
    <col min="4638" max="4639" width="4.25" style="195" customWidth="1"/>
    <col min="4640" max="4863" width="9" style="195"/>
    <col min="4864" max="4864" width="5.25" style="195" customWidth="1"/>
    <col min="4865" max="4865" width="8.75" style="195" customWidth="1"/>
    <col min="4866" max="4866" width="3.625" style="195" customWidth="1"/>
    <col min="4867" max="4874" width="3" style="195" customWidth="1"/>
    <col min="4875" max="4878" width="4.5" style="195" customWidth="1"/>
    <col min="4879" max="4880" width="4.25" style="195" customWidth="1"/>
    <col min="4881" max="4881" width="4.5" style="195" customWidth="1"/>
    <col min="4882" max="4883" width="4.25" style="195" customWidth="1"/>
    <col min="4884" max="4884" width="4.5" style="195" customWidth="1"/>
    <col min="4885" max="4886" width="4.25" style="195" customWidth="1"/>
    <col min="4887" max="4887" width="4.5" style="195" customWidth="1"/>
    <col min="4888" max="4889" width="4.25" style="195" customWidth="1"/>
    <col min="4890" max="4890" width="4.5" style="195" customWidth="1"/>
    <col min="4891" max="4892" width="4.25" style="195" customWidth="1"/>
    <col min="4893" max="4893" width="4.5" style="195" customWidth="1"/>
    <col min="4894" max="4895" width="4.25" style="195" customWidth="1"/>
    <col min="4896" max="5119" width="9" style="195"/>
    <col min="5120" max="5120" width="5.25" style="195" customWidth="1"/>
    <col min="5121" max="5121" width="8.75" style="195" customWidth="1"/>
    <col min="5122" max="5122" width="3.625" style="195" customWidth="1"/>
    <col min="5123" max="5130" width="3" style="195" customWidth="1"/>
    <col min="5131" max="5134" width="4.5" style="195" customWidth="1"/>
    <col min="5135" max="5136" width="4.25" style="195" customWidth="1"/>
    <col min="5137" max="5137" width="4.5" style="195" customWidth="1"/>
    <col min="5138" max="5139" width="4.25" style="195" customWidth="1"/>
    <col min="5140" max="5140" width="4.5" style="195" customWidth="1"/>
    <col min="5141" max="5142" width="4.25" style="195" customWidth="1"/>
    <col min="5143" max="5143" width="4.5" style="195" customWidth="1"/>
    <col min="5144" max="5145" width="4.25" style="195" customWidth="1"/>
    <col min="5146" max="5146" width="4.5" style="195" customWidth="1"/>
    <col min="5147" max="5148" width="4.25" style="195" customWidth="1"/>
    <col min="5149" max="5149" width="4.5" style="195" customWidth="1"/>
    <col min="5150" max="5151" width="4.25" style="195" customWidth="1"/>
    <col min="5152" max="5375" width="9" style="195"/>
    <col min="5376" max="5376" width="5.25" style="195" customWidth="1"/>
    <col min="5377" max="5377" width="8.75" style="195" customWidth="1"/>
    <col min="5378" max="5378" width="3.625" style="195" customWidth="1"/>
    <col min="5379" max="5386" width="3" style="195" customWidth="1"/>
    <col min="5387" max="5390" width="4.5" style="195" customWidth="1"/>
    <col min="5391" max="5392" width="4.25" style="195" customWidth="1"/>
    <col min="5393" max="5393" width="4.5" style="195" customWidth="1"/>
    <col min="5394" max="5395" width="4.25" style="195" customWidth="1"/>
    <col min="5396" max="5396" width="4.5" style="195" customWidth="1"/>
    <col min="5397" max="5398" width="4.25" style="195" customWidth="1"/>
    <col min="5399" max="5399" width="4.5" style="195" customWidth="1"/>
    <col min="5400" max="5401" width="4.25" style="195" customWidth="1"/>
    <col min="5402" max="5402" width="4.5" style="195" customWidth="1"/>
    <col min="5403" max="5404" width="4.25" style="195" customWidth="1"/>
    <col min="5405" max="5405" width="4.5" style="195" customWidth="1"/>
    <col min="5406" max="5407" width="4.25" style="195" customWidth="1"/>
    <col min="5408" max="5631" width="9" style="195"/>
    <col min="5632" max="5632" width="5.25" style="195" customWidth="1"/>
    <col min="5633" max="5633" width="8.75" style="195" customWidth="1"/>
    <col min="5634" max="5634" width="3.625" style="195" customWidth="1"/>
    <col min="5635" max="5642" width="3" style="195" customWidth="1"/>
    <col min="5643" max="5646" width="4.5" style="195" customWidth="1"/>
    <col min="5647" max="5648" width="4.25" style="195" customWidth="1"/>
    <col min="5649" max="5649" width="4.5" style="195" customWidth="1"/>
    <col min="5650" max="5651" width="4.25" style="195" customWidth="1"/>
    <col min="5652" max="5652" width="4.5" style="195" customWidth="1"/>
    <col min="5653" max="5654" width="4.25" style="195" customWidth="1"/>
    <col min="5655" max="5655" width="4.5" style="195" customWidth="1"/>
    <col min="5656" max="5657" width="4.25" style="195" customWidth="1"/>
    <col min="5658" max="5658" width="4.5" style="195" customWidth="1"/>
    <col min="5659" max="5660" width="4.25" style="195" customWidth="1"/>
    <col min="5661" max="5661" width="4.5" style="195" customWidth="1"/>
    <col min="5662" max="5663" width="4.25" style="195" customWidth="1"/>
    <col min="5664" max="5887" width="9" style="195"/>
    <col min="5888" max="5888" width="5.25" style="195" customWidth="1"/>
    <col min="5889" max="5889" width="8.75" style="195" customWidth="1"/>
    <col min="5890" max="5890" width="3.625" style="195" customWidth="1"/>
    <col min="5891" max="5898" width="3" style="195" customWidth="1"/>
    <col min="5899" max="5902" width="4.5" style="195" customWidth="1"/>
    <col min="5903" max="5904" width="4.25" style="195" customWidth="1"/>
    <col min="5905" max="5905" width="4.5" style="195" customWidth="1"/>
    <col min="5906" max="5907" width="4.25" style="195" customWidth="1"/>
    <col min="5908" max="5908" width="4.5" style="195" customWidth="1"/>
    <col min="5909" max="5910" width="4.25" style="195" customWidth="1"/>
    <col min="5911" max="5911" width="4.5" style="195" customWidth="1"/>
    <col min="5912" max="5913" width="4.25" style="195" customWidth="1"/>
    <col min="5914" max="5914" width="4.5" style="195" customWidth="1"/>
    <col min="5915" max="5916" width="4.25" style="195" customWidth="1"/>
    <col min="5917" max="5917" width="4.5" style="195" customWidth="1"/>
    <col min="5918" max="5919" width="4.25" style="195" customWidth="1"/>
    <col min="5920" max="6143" width="9" style="195"/>
    <col min="6144" max="6144" width="5.25" style="195" customWidth="1"/>
    <col min="6145" max="6145" width="8.75" style="195" customWidth="1"/>
    <col min="6146" max="6146" width="3.625" style="195" customWidth="1"/>
    <col min="6147" max="6154" width="3" style="195" customWidth="1"/>
    <col min="6155" max="6158" width="4.5" style="195" customWidth="1"/>
    <col min="6159" max="6160" width="4.25" style="195" customWidth="1"/>
    <col min="6161" max="6161" width="4.5" style="195" customWidth="1"/>
    <col min="6162" max="6163" width="4.25" style="195" customWidth="1"/>
    <col min="6164" max="6164" width="4.5" style="195" customWidth="1"/>
    <col min="6165" max="6166" width="4.25" style="195" customWidth="1"/>
    <col min="6167" max="6167" width="4.5" style="195" customWidth="1"/>
    <col min="6168" max="6169" width="4.25" style="195" customWidth="1"/>
    <col min="6170" max="6170" width="4.5" style="195" customWidth="1"/>
    <col min="6171" max="6172" width="4.25" style="195" customWidth="1"/>
    <col min="6173" max="6173" width="4.5" style="195" customWidth="1"/>
    <col min="6174" max="6175" width="4.25" style="195" customWidth="1"/>
    <col min="6176" max="6399" width="9" style="195"/>
    <col min="6400" max="6400" width="5.25" style="195" customWidth="1"/>
    <col min="6401" max="6401" width="8.75" style="195" customWidth="1"/>
    <col min="6402" max="6402" width="3.625" style="195" customWidth="1"/>
    <col min="6403" max="6410" width="3" style="195" customWidth="1"/>
    <col min="6411" max="6414" width="4.5" style="195" customWidth="1"/>
    <col min="6415" max="6416" width="4.25" style="195" customWidth="1"/>
    <col min="6417" max="6417" width="4.5" style="195" customWidth="1"/>
    <col min="6418" max="6419" width="4.25" style="195" customWidth="1"/>
    <col min="6420" max="6420" width="4.5" style="195" customWidth="1"/>
    <col min="6421" max="6422" width="4.25" style="195" customWidth="1"/>
    <col min="6423" max="6423" width="4.5" style="195" customWidth="1"/>
    <col min="6424" max="6425" width="4.25" style="195" customWidth="1"/>
    <col min="6426" max="6426" width="4.5" style="195" customWidth="1"/>
    <col min="6427" max="6428" width="4.25" style="195" customWidth="1"/>
    <col min="6429" max="6429" width="4.5" style="195" customWidth="1"/>
    <col min="6430" max="6431" width="4.25" style="195" customWidth="1"/>
    <col min="6432" max="6655" width="9" style="195"/>
    <col min="6656" max="6656" width="5.25" style="195" customWidth="1"/>
    <col min="6657" max="6657" width="8.75" style="195" customWidth="1"/>
    <col min="6658" max="6658" width="3.625" style="195" customWidth="1"/>
    <col min="6659" max="6666" width="3" style="195" customWidth="1"/>
    <col min="6667" max="6670" width="4.5" style="195" customWidth="1"/>
    <col min="6671" max="6672" width="4.25" style="195" customWidth="1"/>
    <col min="6673" max="6673" width="4.5" style="195" customWidth="1"/>
    <col min="6674" max="6675" width="4.25" style="195" customWidth="1"/>
    <col min="6676" max="6676" width="4.5" style="195" customWidth="1"/>
    <col min="6677" max="6678" width="4.25" style="195" customWidth="1"/>
    <col min="6679" max="6679" width="4.5" style="195" customWidth="1"/>
    <col min="6680" max="6681" width="4.25" style="195" customWidth="1"/>
    <col min="6682" max="6682" width="4.5" style="195" customWidth="1"/>
    <col min="6683" max="6684" width="4.25" style="195" customWidth="1"/>
    <col min="6685" max="6685" width="4.5" style="195" customWidth="1"/>
    <col min="6686" max="6687" width="4.25" style="195" customWidth="1"/>
    <col min="6688" max="6911" width="9" style="195"/>
    <col min="6912" max="6912" width="5.25" style="195" customWidth="1"/>
    <col min="6913" max="6913" width="8.75" style="195" customWidth="1"/>
    <col min="6914" max="6914" width="3.625" style="195" customWidth="1"/>
    <col min="6915" max="6922" width="3" style="195" customWidth="1"/>
    <col min="6923" max="6926" width="4.5" style="195" customWidth="1"/>
    <col min="6927" max="6928" width="4.25" style="195" customWidth="1"/>
    <col min="6929" max="6929" width="4.5" style="195" customWidth="1"/>
    <col min="6930" max="6931" width="4.25" style="195" customWidth="1"/>
    <col min="6932" max="6932" width="4.5" style="195" customWidth="1"/>
    <col min="6933" max="6934" width="4.25" style="195" customWidth="1"/>
    <col min="6935" max="6935" width="4.5" style="195" customWidth="1"/>
    <col min="6936" max="6937" width="4.25" style="195" customWidth="1"/>
    <col min="6938" max="6938" width="4.5" style="195" customWidth="1"/>
    <col min="6939" max="6940" width="4.25" style="195" customWidth="1"/>
    <col min="6941" max="6941" width="4.5" style="195" customWidth="1"/>
    <col min="6942" max="6943" width="4.25" style="195" customWidth="1"/>
    <col min="6944" max="7167" width="9" style="195"/>
    <col min="7168" max="7168" width="5.25" style="195" customWidth="1"/>
    <col min="7169" max="7169" width="8.75" style="195" customWidth="1"/>
    <col min="7170" max="7170" width="3.625" style="195" customWidth="1"/>
    <col min="7171" max="7178" width="3" style="195" customWidth="1"/>
    <col min="7179" max="7182" width="4.5" style="195" customWidth="1"/>
    <col min="7183" max="7184" width="4.25" style="195" customWidth="1"/>
    <col min="7185" max="7185" width="4.5" style="195" customWidth="1"/>
    <col min="7186" max="7187" width="4.25" style="195" customWidth="1"/>
    <col min="7188" max="7188" width="4.5" style="195" customWidth="1"/>
    <col min="7189" max="7190" width="4.25" style="195" customWidth="1"/>
    <col min="7191" max="7191" width="4.5" style="195" customWidth="1"/>
    <col min="7192" max="7193" width="4.25" style="195" customWidth="1"/>
    <col min="7194" max="7194" width="4.5" style="195" customWidth="1"/>
    <col min="7195" max="7196" width="4.25" style="195" customWidth="1"/>
    <col min="7197" max="7197" width="4.5" style="195" customWidth="1"/>
    <col min="7198" max="7199" width="4.25" style="195" customWidth="1"/>
    <col min="7200" max="7423" width="9" style="195"/>
    <col min="7424" max="7424" width="5.25" style="195" customWidth="1"/>
    <col min="7425" max="7425" width="8.75" style="195" customWidth="1"/>
    <col min="7426" max="7426" width="3.625" style="195" customWidth="1"/>
    <col min="7427" max="7434" width="3" style="195" customWidth="1"/>
    <col min="7435" max="7438" width="4.5" style="195" customWidth="1"/>
    <col min="7439" max="7440" width="4.25" style="195" customWidth="1"/>
    <col min="7441" max="7441" width="4.5" style="195" customWidth="1"/>
    <col min="7442" max="7443" width="4.25" style="195" customWidth="1"/>
    <col min="7444" max="7444" width="4.5" style="195" customWidth="1"/>
    <col min="7445" max="7446" width="4.25" style="195" customWidth="1"/>
    <col min="7447" max="7447" width="4.5" style="195" customWidth="1"/>
    <col min="7448" max="7449" width="4.25" style="195" customWidth="1"/>
    <col min="7450" max="7450" width="4.5" style="195" customWidth="1"/>
    <col min="7451" max="7452" width="4.25" style="195" customWidth="1"/>
    <col min="7453" max="7453" width="4.5" style="195" customWidth="1"/>
    <col min="7454" max="7455" width="4.25" style="195" customWidth="1"/>
    <col min="7456" max="7679" width="9" style="195"/>
    <col min="7680" max="7680" width="5.25" style="195" customWidth="1"/>
    <col min="7681" max="7681" width="8.75" style="195" customWidth="1"/>
    <col min="7682" max="7682" width="3.625" style="195" customWidth="1"/>
    <col min="7683" max="7690" width="3" style="195" customWidth="1"/>
    <col min="7691" max="7694" width="4.5" style="195" customWidth="1"/>
    <col min="7695" max="7696" width="4.25" style="195" customWidth="1"/>
    <col min="7697" max="7697" width="4.5" style="195" customWidth="1"/>
    <col min="7698" max="7699" width="4.25" style="195" customWidth="1"/>
    <col min="7700" max="7700" width="4.5" style="195" customWidth="1"/>
    <col min="7701" max="7702" width="4.25" style="195" customWidth="1"/>
    <col min="7703" max="7703" width="4.5" style="195" customWidth="1"/>
    <col min="7704" max="7705" width="4.25" style="195" customWidth="1"/>
    <col min="7706" max="7706" width="4.5" style="195" customWidth="1"/>
    <col min="7707" max="7708" width="4.25" style="195" customWidth="1"/>
    <col min="7709" max="7709" width="4.5" style="195" customWidth="1"/>
    <col min="7710" max="7711" width="4.25" style="195" customWidth="1"/>
    <col min="7712" max="7935" width="9" style="195"/>
    <col min="7936" max="7936" width="5.25" style="195" customWidth="1"/>
    <col min="7937" max="7937" width="8.75" style="195" customWidth="1"/>
    <col min="7938" max="7938" width="3.625" style="195" customWidth="1"/>
    <col min="7939" max="7946" width="3" style="195" customWidth="1"/>
    <col min="7947" max="7950" width="4.5" style="195" customWidth="1"/>
    <col min="7951" max="7952" width="4.25" style="195" customWidth="1"/>
    <col min="7953" max="7953" width="4.5" style="195" customWidth="1"/>
    <col min="7954" max="7955" width="4.25" style="195" customWidth="1"/>
    <col min="7956" max="7956" width="4.5" style="195" customWidth="1"/>
    <col min="7957" max="7958" width="4.25" style="195" customWidth="1"/>
    <col min="7959" max="7959" width="4.5" style="195" customWidth="1"/>
    <col min="7960" max="7961" width="4.25" style="195" customWidth="1"/>
    <col min="7962" max="7962" width="4.5" style="195" customWidth="1"/>
    <col min="7963" max="7964" width="4.25" style="195" customWidth="1"/>
    <col min="7965" max="7965" width="4.5" style="195" customWidth="1"/>
    <col min="7966" max="7967" width="4.25" style="195" customWidth="1"/>
    <col min="7968" max="8191" width="9" style="195"/>
    <col min="8192" max="8192" width="5.25" style="195" customWidth="1"/>
    <col min="8193" max="8193" width="8.75" style="195" customWidth="1"/>
    <col min="8194" max="8194" width="3.625" style="195" customWidth="1"/>
    <col min="8195" max="8202" width="3" style="195" customWidth="1"/>
    <col min="8203" max="8206" width="4.5" style="195" customWidth="1"/>
    <col min="8207" max="8208" width="4.25" style="195" customWidth="1"/>
    <col min="8209" max="8209" width="4.5" style="195" customWidth="1"/>
    <col min="8210" max="8211" width="4.25" style="195" customWidth="1"/>
    <col min="8212" max="8212" width="4.5" style="195" customWidth="1"/>
    <col min="8213" max="8214" width="4.25" style="195" customWidth="1"/>
    <col min="8215" max="8215" width="4.5" style="195" customWidth="1"/>
    <col min="8216" max="8217" width="4.25" style="195" customWidth="1"/>
    <col min="8218" max="8218" width="4.5" style="195" customWidth="1"/>
    <col min="8219" max="8220" width="4.25" style="195" customWidth="1"/>
    <col min="8221" max="8221" width="4.5" style="195" customWidth="1"/>
    <col min="8222" max="8223" width="4.25" style="195" customWidth="1"/>
    <col min="8224" max="8447" width="9" style="195"/>
    <col min="8448" max="8448" width="5.25" style="195" customWidth="1"/>
    <col min="8449" max="8449" width="8.75" style="195" customWidth="1"/>
    <col min="8450" max="8450" width="3.625" style="195" customWidth="1"/>
    <col min="8451" max="8458" width="3" style="195" customWidth="1"/>
    <col min="8459" max="8462" width="4.5" style="195" customWidth="1"/>
    <col min="8463" max="8464" width="4.25" style="195" customWidth="1"/>
    <col min="8465" max="8465" width="4.5" style="195" customWidth="1"/>
    <col min="8466" max="8467" width="4.25" style="195" customWidth="1"/>
    <col min="8468" max="8468" width="4.5" style="195" customWidth="1"/>
    <col min="8469" max="8470" width="4.25" style="195" customWidth="1"/>
    <col min="8471" max="8471" width="4.5" style="195" customWidth="1"/>
    <col min="8472" max="8473" width="4.25" style="195" customWidth="1"/>
    <col min="8474" max="8474" width="4.5" style="195" customWidth="1"/>
    <col min="8475" max="8476" width="4.25" style="195" customWidth="1"/>
    <col min="8477" max="8477" width="4.5" style="195" customWidth="1"/>
    <col min="8478" max="8479" width="4.25" style="195" customWidth="1"/>
    <col min="8480" max="8703" width="9" style="195"/>
    <col min="8704" max="8704" width="5.25" style="195" customWidth="1"/>
    <col min="8705" max="8705" width="8.75" style="195" customWidth="1"/>
    <col min="8706" max="8706" width="3.625" style="195" customWidth="1"/>
    <col min="8707" max="8714" width="3" style="195" customWidth="1"/>
    <col min="8715" max="8718" width="4.5" style="195" customWidth="1"/>
    <col min="8719" max="8720" width="4.25" style="195" customWidth="1"/>
    <col min="8721" max="8721" width="4.5" style="195" customWidth="1"/>
    <col min="8722" max="8723" width="4.25" style="195" customWidth="1"/>
    <col min="8724" max="8724" width="4.5" style="195" customWidth="1"/>
    <col min="8725" max="8726" width="4.25" style="195" customWidth="1"/>
    <col min="8727" max="8727" width="4.5" style="195" customWidth="1"/>
    <col min="8728" max="8729" width="4.25" style="195" customWidth="1"/>
    <col min="8730" max="8730" width="4.5" style="195" customWidth="1"/>
    <col min="8731" max="8732" width="4.25" style="195" customWidth="1"/>
    <col min="8733" max="8733" width="4.5" style="195" customWidth="1"/>
    <col min="8734" max="8735" width="4.25" style="195" customWidth="1"/>
    <col min="8736" max="8959" width="9" style="195"/>
    <col min="8960" max="8960" width="5.25" style="195" customWidth="1"/>
    <col min="8961" max="8961" width="8.75" style="195" customWidth="1"/>
    <col min="8962" max="8962" width="3.625" style="195" customWidth="1"/>
    <col min="8963" max="8970" width="3" style="195" customWidth="1"/>
    <col min="8971" max="8974" width="4.5" style="195" customWidth="1"/>
    <col min="8975" max="8976" width="4.25" style="195" customWidth="1"/>
    <col min="8977" max="8977" width="4.5" style="195" customWidth="1"/>
    <col min="8978" max="8979" width="4.25" style="195" customWidth="1"/>
    <col min="8980" max="8980" width="4.5" style="195" customWidth="1"/>
    <col min="8981" max="8982" width="4.25" style="195" customWidth="1"/>
    <col min="8983" max="8983" width="4.5" style="195" customWidth="1"/>
    <col min="8984" max="8985" width="4.25" style="195" customWidth="1"/>
    <col min="8986" max="8986" width="4.5" style="195" customWidth="1"/>
    <col min="8987" max="8988" width="4.25" style="195" customWidth="1"/>
    <col min="8989" max="8989" width="4.5" style="195" customWidth="1"/>
    <col min="8990" max="8991" width="4.25" style="195" customWidth="1"/>
    <col min="8992" max="9215" width="9" style="195"/>
    <col min="9216" max="9216" width="5.25" style="195" customWidth="1"/>
    <col min="9217" max="9217" width="8.75" style="195" customWidth="1"/>
    <col min="9218" max="9218" width="3.625" style="195" customWidth="1"/>
    <col min="9219" max="9226" width="3" style="195" customWidth="1"/>
    <col min="9227" max="9230" width="4.5" style="195" customWidth="1"/>
    <col min="9231" max="9232" width="4.25" style="195" customWidth="1"/>
    <col min="9233" max="9233" width="4.5" style="195" customWidth="1"/>
    <col min="9234" max="9235" width="4.25" style="195" customWidth="1"/>
    <col min="9236" max="9236" width="4.5" style="195" customWidth="1"/>
    <col min="9237" max="9238" width="4.25" style="195" customWidth="1"/>
    <col min="9239" max="9239" width="4.5" style="195" customWidth="1"/>
    <col min="9240" max="9241" width="4.25" style="195" customWidth="1"/>
    <col min="9242" max="9242" width="4.5" style="195" customWidth="1"/>
    <col min="9243" max="9244" width="4.25" style="195" customWidth="1"/>
    <col min="9245" max="9245" width="4.5" style="195" customWidth="1"/>
    <col min="9246" max="9247" width="4.25" style="195" customWidth="1"/>
    <col min="9248" max="9471" width="9" style="195"/>
    <col min="9472" max="9472" width="5.25" style="195" customWidth="1"/>
    <col min="9473" max="9473" width="8.75" style="195" customWidth="1"/>
    <col min="9474" max="9474" width="3.625" style="195" customWidth="1"/>
    <col min="9475" max="9482" width="3" style="195" customWidth="1"/>
    <col min="9483" max="9486" width="4.5" style="195" customWidth="1"/>
    <col min="9487" max="9488" width="4.25" style="195" customWidth="1"/>
    <col min="9489" max="9489" width="4.5" style="195" customWidth="1"/>
    <col min="9490" max="9491" width="4.25" style="195" customWidth="1"/>
    <col min="9492" max="9492" width="4.5" style="195" customWidth="1"/>
    <col min="9493" max="9494" width="4.25" style="195" customWidth="1"/>
    <col min="9495" max="9495" width="4.5" style="195" customWidth="1"/>
    <col min="9496" max="9497" width="4.25" style="195" customWidth="1"/>
    <col min="9498" max="9498" width="4.5" style="195" customWidth="1"/>
    <col min="9499" max="9500" width="4.25" style="195" customWidth="1"/>
    <col min="9501" max="9501" width="4.5" style="195" customWidth="1"/>
    <col min="9502" max="9503" width="4.25" style="195" customWidth="1"/>
    <col min="9504" max="9727" width="9" style="195"/>
    <col min="9728" max="9728" width="5.25" style="195" customWidth="1"/>
    <col min="9729" max="9729" width="8.75" style="195" customWidth="1"/>
    <col min="9730" max="9730" width="3.625" style="195" customWidth="1"/>
    <col min="9731" max="9738" width="3" style="195" customWidth="1"/>
    <col min="9739" max="9742" width="4.5" style="195" customWidth="1"/>
    <col min="9743" max="9744" width="4.25" style="195" customWidth="1"/>
    <col min="9745" max="9745" width="4.5" style="195" customWidth="1"/>
    <col min="9746" max="9747" width="4.25" style="195" customWidth="1"/>
    <col min="9748" max="9748" width="4.5" style="195" customWidth="1"/>
    <col min="9749" max="9750" width="4.25" style="195" customWidth="1"/>
    <col min="9751" max="9751" width="4.5" style="195" customWidth="1"/>
    <col min="9752" max="9753" width="4.25" style="195" customWidth="1"/>
    <col min="9754" max="9754" width="4.5" style="195" customWidth="1"/>
    <col min="9755" max="9756" width="4.25" style="195" customWidth="1"/>
    <col min="9757" max="9757" width="4.5" style="195" customWidth="1"/>
    <col min="9758" max="9759" width="4.25" style="195" customWidth="1"/>
    <col min="9760" max="9983" width="9" style="195"/>
    <col min="9984" max="9984" width="5.25" style="195" customWidth="1"/>
    <col min="9985" max="9985" width="8.75" style="195" customWidth="1"/>
    <col min="9986" max="9986" width="3.625" style="195" customWidth="1"/>
    <col min="9987" max="9994" width="3" style="195" customWidth="1"/>
    <col min="9995" max="9998" width="4.5" style="195" customWidth="1"/>
    <col min="9999" max="10000" width="4.25" style="195" customWidth="1"/>
    <col min="10001" max="10001" width="4.5" style="195" customWidth="1"/>
    <col min="10002" max="10003" width="4.25" style="195" customWidth="1"/>
    <col min="10004" max="10004" width="4.5" style="195" customWidth="1"/>
    <col min="10005" max="10006" width="4.25" style="195" customWidth="1"/>
    <col min="10007" max="10007" width="4.5" style="195" customWidth="1"/>
    <col min="10008" max="10009" width="4.25" style="195" customWidth="1"/>
    <col min="10010" max="10010" width="4.5" style="195" customWidth="1"/>
    <col min="10011" max="10012" width="4.25" style="195" customWidth="1"/>
    <col min="10013" max="10013" width="4.5" style="195" customWidth="1"/>
    <col min="10014" max="10015" width="4.25" style="195" customWidth="1"/>
    <col min="10016" max="10239" width="9" style="195"/>
    <col min="10240" max="10240" width="5.25" style="195" customWidth="1"/>
    <col min="10241" max="10241" width="8.75" style="195" customWidth="1"/>
    <col min="10242" max="10242" width="3.625" style="195" customWidth="1"/>
    <col min="10243" max="10250" width="3" style="195" customWidth="1"/>
    <col min="10251" max="10254" width="4.5" style="195" customWidth="1"/>
    <col min="10255" max="10256" width="4.25" style="195" customWidth="1"/>
    <col min="10257" max="10257" width="4.5" style="195" customWidth="1"/>
    <col min="10258" max="10259" width="4.25" style="195" customWidth="1"/>
    <col min="10260" max="10260" width="4.5" style="195" customWidth="1"/>
    <col min="10261" max="10262" width="4.25" style="195" customWidth="1"/>
    <col min="10263" max="10263" width="4.5" style="195" customWidth="1"/>
    <col min="10264" max="10265" width="4.25" style="195" customWidth="1"/>
    <col min="10266" max="10266" width="4.5" style="195" customWidth="1"/>
    <col min="10267" max="10268" width="4.25" style="195" customWidth="1"/>
    <col min="10269" max="10269" width="4.5" style="195" customWidth="1"/>
    <col min="10270" max="10271" width="4.25" style="195" customWidth="1"/>
    <col min="10272" max="10495" width="9" style="195"/>
    <col min="10496" max="10496" width="5.25" style="195" customWidth="1"/>
    <col min="10497" max="10497" width="8.75" style="195" customWidth="1"/>
    <col min="10498" max="10498" width="3.625" style="195" customWidth="1"/>
    <col min="10499" max="10506" width="3" style="195" customWidth="1"/>
    <col min="10507" max="10510" width="4.5" style="195" customWidth="1"/>
    <col min="10511" max="10512" width="4.25" style="195" customWidth="1"/>
    <col min="10513" max="10513" width="4.5" style="195" customWidth="1"/>
    <col min="10514" max="10515" width="4.25" style="195" customWidth="1"/>
    <col min="10516" max="10516" width="4.5" style="195" customWidth="1"/>
    <col min="10517" max="10518" width="4.25" style="195" customWidth="1"/>
    <col min="10519" max="10519" width="4.5" style="195" customWidth="1"/>
    <col min="10520" max="10521" width="4.25" style="195" customWidth="1"/>
    <col min="10522" max="10522" width="4.5" style="195" customWidth="1"/>
    <col min="10523" max="10524" width="4.25" style="195" customWidth="1"/>
    <col min="10525" max="10525" width="4.5" style="195" customWidth="1"/>
    <col min="10526" max="10527" width="4.25" style="195" customWidth="1"/>
    <col min="10528" max="10751" width="9" style="195"/>
    <col min="10752" max="10752" width="5.25" style="195" customWidth="1"/>
    <col min="10753" max="10753" width="8.75" style="195" customWidth="1"/>
    <col min="10754" max="10754" width="3.625" style="195" customWidth="1"/>
    <col min="10755" max="10762" width="3" style="195" customWidth="1"/>
    <col min="10763" max="10766" width="4.5" style="195" customWidth="1"/>
    <col min="10767" max="10768" width="4.25" style="195" customWidth="1"/>
    <col min="10769" max="10769" width="4.5" style="195" customWidth="1"/>
    <col min="10770" max="10771" width="4.25" style="195" customWidth="1"/>
    <col min="10772" max="10772" width="4.5" style="195" customWidth="1"/>
    <col min="10773" max="10774" width="4.25" style="195" customWidth="1"/>
    <col min="10775" max="10775" width="4.5" style="195" customWidth="1"/>
    <col min="10776" max="10777" width="4.25" style="195" customWidth="1"/>
    <col min="10778" max="10778" width="4.5" style="195" customWidth="1"/>
    <col min="10779" max="10780" width="4.25" style="195" customWidth="1"/>
    <col min="10781" max="10781" width="4.5" style="195" customWidth="1"/>
    <col min="10782" max="10783" width="4.25" style="195" customWidth="1"/>
    <col min="10784" max="11007" width="9" style="195"/>
    <col min="11008" max="11008" width="5.25" style="195" customWidth="1"/>
    <col min="11009" max="11009" width="8.75" style="195" customWidth="1"/>
    <col min="11010" max="11010" width="3.625" style="195" customWidth="1"/>
    <col min="11011" max="11018" width="3" style="195" customWidth="1"/>
    <col min="11019" max="11022" width="4.5" style="195" customWidth="1"/>
    <col min="11023" max="11024" width="4.25" style="195" customWidth="1"/>
    <col min="11025" max="11025" width="4.5" style="195" customWidth="1"/>
    <col min="11026" max="11027" width="4.25" style="195" customWidth="1"/>
    <col min="11028" max="11028" width="4.5" style="195" customWidth="1"/>
    <col min="11029" max="11030" width="4.25" style="195" customWidth="1"/>
    <col min="11031" max="11031" width="4.5" style="195" customWidth="1"/>
    <col min="11032" max="11033" width="4.25" style="195" customWidth="1"/>
    <col min="11034" max="11034" width="4.5" style="195" customWidth="1"/>
    <col min="11035" max="11036" width="4.25" style="195" customWidth="1"/>
    <col min="11037" max="11037" width="4.5" style="195" customWidth="1"/>
    <col min="11038" max="11039" width="4.25" style="195" customWidth="1"/>
    <col min="11040" max="11263" width="9" style="195"/>
    <col min="11264" max="11264" width="5.25" style="195" customWidth="1"/>
    <col min="11265" max="11265" width="8.75" style="195" customWidth="1"/>
    <col min="11266" max="11266" width="3.625" style="195" customWidth="1"/>
    <col min="11267" max="11274" width="3" style="195" customWidth="1"/>
    <col min="11275" max="11278" width="4.5" style="195" customWidth="1"/>
    <col min="11279" max="11280" width="4.25" style="195" customWidth="1"/>
    <col min="11281" max="11281" width="4.5" style="195" customWidth="1"/>
    <col min="11282" max="11283" width="4.25" style="195" customWidth="1"/>
    <col min="11284" max="11284" width="4.5" style="195" customWidth="1"/>
    <col min="11285" max="11286" width="4.25" style="195" customWidth="1"/>
    <col min="11287" max="11287" width="4.5" style="195" customWidth="1"/>
    <col min="11288" max="11289" width="4.25" style="195" customWidth="1"/>
    <col min="11290" max="11290" width="4.5" style="195" customWidth="1"/>
    <col min="11291" max="11292" width="4.25" style="195" customWidth="1"/>
    <col min="11293" max="11293" width="4.5" style="195" customWidth="1"/>
    <col min="11294" max="11295" width="4.25" style="195" customWidth="1"/>
    <col min="11296" max="11519" width="9" style="195"/>
    <col min="11520" max="11520" width="5.25" style="195" customWidth="1"/>
    <col min="11521" max="11521" width="8.75" style="195" customWidth="1"/>
    <col min="11522" max="11522" width="3.625" style="195" customWidth="1"/>
    <col min="11523" max="11530" width="3" style="195" customWidth="1"/>
    <col min="11531" max="11534" width="4.5" style="195" customWidth="1"/>
    <col min="11535" max="11536" width="4.25" style="195" customWidth="1"/>
    <col min="11537" max="11537" width="4.5" style="195" customWidth="1"/>
    <col min="11538" max="11539" width="4.25" style="195" customWidth="1"/>
    <col min="11540" max="11540" width="4.5" style="195" customWidth="1"/>
    <col min="11541" max="11542" width="4.25" style="195" customWidth="1"/>
    <col min="11543" max="11543" width="4.5" style="195" customWidth="1"/>
    <col min="11544" max="11545" width="4.25" style="195" customWidth="1"/>
    <col min="11546" max="11546" width="4.5" style="195" customWidth="1"/>
    <col min="11547" max="11548" width="4.25" style="195" customWidth="1"/>
    <col min="11549" max="11549" width="4.5" style="195" customWidth="1"/>
    <col min="11550" max="11551" width="4.25" style="195" customWidth="1"/>
    <col min="11552" max="11775" width="9" style="195"/>
    <col min="11776" max="11776" width="5.25" style="195" customWidth="1"/>
    <col min="11777" max="11777" width="8.75" style="195" customWidth="1"/>
    <col min="11778" max="11778" width="3.625" style="195" customWidth="1"/>
    <col min="11779" max="11786" width="3" style="195" customWidth="1"/>
    <col min="11787" max="11790" width="4.5" style="195" customWidth="1"/>
    <col min="11791" max="11792" width="4.25" style="195" customWidth="1"/>
    <col min="11793" max="11793" width="4.5" style="195" customWidth="1"/>
    <col min="11794" max="11795" width="4.25" style="195" customWidth="1"/>
    <col min="11796" max="11796" width="4.5" style="195" customWidth="1"/>
    <col min="11797" max="11798" width="4.25" style="195" customWidth="1"/>
    <col min="11799" max="11799" width="4.5" style="195" customWidth="1"/>
    <col min="11800" max="11801" width="4.25" style="195" customWidth="1"/>
    <col min="11802" max="11802" width="4.5" style="195" customWidth="1"/>
    <col min="11803" max="11804" width="4.25" style="195" customWidth="1"/>
    <col min="11805" max="11805" width="4.5" style="195" customWidth="1"/>
    <col min="11806" max="11807" width="4.25" style="195" customWidth="1"/>
    <col min="11808" max="12031" width="9" style="195"/>
    <col min="12032" max="12032" width="5.25" style="195" customWidth="1"/>
    <col min="12033" max="12033" width="8.75" style="195" customWidth="1"/>
    <col min="12034" max="12034" width="3.625" style="195" customWidth="1"/>
    <col min="12035" max="12042" width="3" style="195" customWidth="1"/>
    <col min="12043" max="12046" width="4.5" style="195" customWidth="1"/>
    <col min="12047" max="12048" width="4.25" style="195" customWidth="1"/>
    <col min="12049" max="12049" width="4.5" style="195" customWidth="1"/>
    <col min="12050" max="12051" width="4.25" style="195" customWidth="1"/>
    <col min="12052" max="12052" width="4.5" style="195" customWidth="1"/>
    <col min="12053" max="12054" width="4.25" style="195" customWidth="1"/>
    <col min="12055" max="12055" width="4.5" style="195" customWidth="1"/>
    <col min="12056" max="12057" width="4.25" style="195" customWidth="1"/>
    <col min="12058" max="12058" width="4.5" style="195" customWidth="1"/>
    <col min="12059" max="12060" width="4.25" style="195" customWidth="1"/>
    <col min="12061" max="12061" width="4.5" style="195" customWidth="1"/>
    <col min="12062" max="12063" width="4.25" style="195" customWidth="1"/>
    <col min="12064" max="12287" width="9" style="195"/>
    <col min="12288" max="12288" width="5.25" style="195" customWidth="1"/>
    <col min="12289" max="12289" width="8.75" style="195" customWidth="1"/>
    <col min="12290" max="12290" width="3.625" style="195" customWidth="1"/>
    <col min="12291" max="12298" width="3" style="195" customWidth="1"/>
    <col min="12299" max="12302" width="4.5" style="195" customWidth="1"/>
    <col min="12303" max="12304" width="4.25" style="195" customWidth="1"/>
    <col min="12305" max="12305" width="4.5" style="195" customWidth="1"/>
    <col min="12306" max="12307" width="4.25" style="195" customWidth="1"/>
    <col min="12308" max="12308" width="4.5" style="195" customWidth="1"/>
    <col min="12309" max="12310" width="4.25" style="195" customWidth="1"/>
    <col min="12311" max="12311" width="4.5" style="195" customWidth="1"/>
    <col min="12312" max="12313" width="4.25" style="195" customWidth="1"/>
    <col min="12314" max="12314" width="4.5" style="195" customWidth="1"/>
    <col min="12315" max="12316" width="4.25" style="195" customWidth="1"/>
    <col min="12317" max="12317" width="4.5" style="195" customWidth="1"/>
    <col min="12318" max="12319" width="4.25" style="195" customWidth="1"/>
    <col min="12320" max="12543" width="9" style="195"/>
    <col min="12544" max="12544" width="5.25" style="195" customWidth="1"/>
    <col min="12545" max="12545" width="8.75" style="195" customWidth="1"/>
    <col min="12546" max="12546" width="3.625" style="195" customWidth="1"/>
    <col min="12547" max="12554" width="3" style="195" customWidth="1"/>
    <col min="12555" max="12558" width="4.5" style="195" customWidth="1"/>
    <col min="12559" max="12560" width="4.25" style="195" customWidth="1"/>
    <col min="12561" max="12561" width="4.5" style="195" customWidth="1"/>
    <col min="12562" max="12563" width="4.25" style="195" customWidth="1"/>
    <col min="12564" max="12564" width="4.5" style="195" customWidth="1"/>
    <col min="12565" max="12566" width="4.25" style="195" customWidth="1"/>
    <col min="12567" max="12567" width="4.5" style="195" customWidth="1"/>
    <col min="12568" max="12569" width="4.25" style="195" customWidth="1"/>
    <col min="12570" max="12570" width="4.5" style="195" customWidth="1"/>
    <col min="12571" max="12572" width="4.25" style="195" customWidth="1"/>
    <col min="12573" max="12573" width="4.5" style="195" customWidth="1"/>
    <col min="12574" max="12575" width="4.25" style="195" customWidth="1"/>
    <col min="12576" max="12799" width="9" style="195"/>
    <col min="12800" max="12800" width="5.25" style="195" customWidth="1"/>
    <col min="12801" max="12801" width="8.75" style="195" customWidth="1"/>
    <col min="12802" max="12802" width="3.625" style="195" customWidth="1"/>
    <col min="12803" max="12810" width="3" style="195" customWidth="1"/>
    <col min="12811" max="12814" width="4.5" style="195" customWidth="1"/>
    <col min="12815" max="12816" width="4.25" style="195" customWidth="1"/>
    <col min="12817" max="12817" width="4.5" style="195" customWidth="1"/>
    <col min="12818" max="12819" width="4.25" style="195" customWidth="1"/>
    <col min="12820" max="12820" width="4.5" style="195" customWidth="1"/>
    <col min="12821" max="12822" width="4.25" style="195" customWidth="1"/>
    <col min="12823" max="12823" width="4.5" style="195" customWidth="1"/>
    <col min="12824" max="12825" width="4.25" style="195" customWidth="1"/>
    <col min="12826" max="12826" width="4.5" style="195" customWidth="1"/>
    <col min="12827" max="12828" width="4.25" style="195" customWidth="1"/>
    <col min="12829" max="12829" width="4.5" style="195" customWidth="1"/>
    <col min="12830" max="12831" width="4.25" style="195" customWidth="1"/>
    <col min="12832" max="13055" width="9" style="195"/>
    <col min="13056" max="13056" width="5.25" style="195" customWidth="1"/>
    <col min="13057" max="13057" width="8.75" style="195" customWidth="1"/>
    <col min="13058" max="13058" width="3.625" style="195" customWidth="1"/>
    <col min="13059" max="13066" width="3" style="195" customWidth="1"/>
    <col min="13067" max="13070" width="4.5" style="195" customWidth="1"/>
    <col min="13071" max="13072" width="4.25" style="195" customWidth="1"/>
    <col min="13073" max="13073" width="4.5" style="195" customWidth="1"/>
    <col min="13074" max="13075" width="4.25" style="195" customWidth="1"/>
    <col min="13076" max="13076" width="4.5" style="195" customWidth="1"/>
    <col min="13077" max="13078" width="4.25" style="195" customWidth="1"/>
    <col min="13079" max="13079" width="4.5" style="195" customWidth="1"/>
    <col min="13080" max="13081" width="4.25" style="195" customWidth="1"/>
    <col min="13082" max="13082" width="4.5" style="195" customWidth="1"/>
    <col min="13083" max="13084" width="4.25" style="195" customWidth="1"/>
    <col min="13085" max="13085" width="4.5" style="195" customWidth="1"/>
    <col min="13086" max="13087" width="4.25" style="195" customWidth="1"/>
    <col min="13088" max="13311" width="9" style="195"/>
    <col min="13312" max="13312" width="5.25" style="195" customWidth="1"/>
    <col min="13313" max="13313" width="8.75" style="195" customWidth="1"/>
    <col min="13314" max="13314" width="3.625" style="195" customWidth="1"/>
    <col min="13315" max="13322" width="3" style="195" customWidth="1"/>
    <col min="13323" max="13326" width="4.5" style="195" customWidth="1"/>
    <col min="13327" max="13328" width="4.25" style="195" customWidth="1"/>
    <col min="13329" max="13329" width="4.5" style="195" customWidth="1"/>
    <col min="13330" max="13331" width="4.25" style="195" customWidth="1"/>
    <col min="13332" max="13332" width="4.5" style="195" customWidth="1"/>
    <col min="13333" max="13334" width="4.25" style="195" customWidth="1"/>
    <col min="13335" max="13335" width="4.5" style="195" customWidth="1"/>
    <col min="13336" max="13337" width="4.25" style="195" customWidth="1"/>
    <col min="13338" max="13338" width="4.5" style="195" customWidth="1"/>
    <col min="13339" max="13340" width="4.25" style="195" customWidth="1"/>
    <col min="13341" max="13341" width="4.5" style="195" customWidth="1"/>
    <col min="13342" max="13343" width="4.25" style="195" customWidth="1"/>
    <col min="13344" max="13567" width="9" style="195"/>
    <col min="13568" max="13568" width="5.25" style="195" customWidth="1"/>
    <col min="13569" max="13569" width="8.75" style="195" customWidth="1"/>
    <col min="13570" max="13570" width="3.625" style="195" customWidth="1"/>
    <col min="13571" max="13578" width="3" style="195" customWidth="1"/>
    <col min="13579" max="13582" width="4.5" style="195" customWidth="1"/>
    <col min="13583" max="13584" width="4.25" style="195" customWidth="1"/>
    <col min="13585" max="13585" width="4.5" style="195" customWidth="1"/>
    <col min="13586" max="13587" width="4.25" style="195" customWidth="1"/>
    <col min="13588" max="13588" width="4.5" style="195" customWidth="1"/>
    <col min="13589" max="13590" width="4.25" style="195" customWidth="1"/>
    <col min="13591" max="13591" width="4.5" style="195" customWidth="1"/>
    <col min="13592" max="13593" width="4.25" style="195" customWidth="1"/>
    <col min="13594" max="13594" width="4.5" style="195" customWidth="1"/>
    <col min="13595" max="13596" width="4.25" style="195" customWidth="1"/>
    <col min="13597" max="13597" width="4.5" style="195" customWidth="1"/>
    <col min="13598" max="13599" width="4.25" style="195" customWidth="1"/>
    <col min="13600" max="13823" width="9" style="195"/>
    <col min="13824" max="13824" width="5.25" style="195" customWidth="1"/>
    <col min="13825" max="13825" width="8.75" style="195" customWidth="1"/>
    <col min="13826" max="13826" width="3.625" style="195" customWidth="1"/>
    <col min="13827" max="13834" width="3" style="195" customWidth="1"/>
    <col min="13835" max="13838" width="4.5" style="195" customWidth="1"/>
    <col min="13839" max="13840" width="4.25" style="195" customWidth="1"/>
    <col min="13841" max="13841" width="4.5" style="195" customWidth="1"/>
    <col min="13842" max="13843" width="4.25" style="195" customWidth="1"/>
    <col min="13844" max="13844" width="4.5" style="195" customWidth="1"/>
    <col min="13845" max="13846" width="4.25" style="195" customWidth="1"/>
    <col min="13847" max="13847" width="4.5" style="195" customWidth="1"/>
    <col min="13848" max="13849" width="4.25" style="195" customWidth="1"/>
    <col min="13850" max="13850" width="4.5" style="195" customWidth="1"/>
    <col min="13851" max="13852" width="4.25" style="195" customWidth="1"/>
    <col min="13853" max="13853" width="4.5" style="195" customWidth="1"/>
    <col min="13854" max="13855" width="4.25" style="195" customWidth="1"/>
    <col min="13856" max="14079" width="9" style="195"/>
    <col min="14080" max="14080" width="5.25" style="195" customWidth="1"/>
    <col min="14081" max="14081" width="8.75" style="195" customWidth="1"/>
    <col min="14082" max="14082" width="3.625" style="195" customWidth="1"/>
    <col min="14083" max="14090" width="3" style="195" customWidth="1"/>
    <col min="14091" max="14094" width="4.5" style="195" customWidth="1"/>
    <col min="14095" max="14096" width="4.25" style="195" customWidth="1"/>
    <col min="14097" max="14097" width="4.5" style="195" customWidth="1"/>
    <col min="14098" max="14099" width="4.25" style="195" customWidth="1"/>
    <col min="14100" max="14100" width="4.5" style="195" customWidth="1"/>
    <col min="14101" max="14102" width="4.25" style="195" customWidth="1"/>
    <col min="14103" max="14103" width="4.5" style="195" customWidth="1"/>
    <col min="14104" max="14105" width="4.25" style="195" customWidth="1"/>
    <col min="14106" max="14106" width="4.5" style="195" customWidth="1"/>
    <col min="14107" max="14108" width="4.25" style="195" customWidth="1"/>
    <col min="14109" max="14109" width="4.5" style="195" customWidth="1"/>
    <col min="14110" max="14111" width="4.25" style="195" customWidth="1"/>
    <col min="14112" max="14335" width="9" style="195"/>
    <col min="14336" max="14336" width="5.25" style="195" customWidth="1"/>
    <col min="14337" max="14337" width="8.75" style="195" customWidth="1"/>
    <col min="14338" max="14338" width="3.625" style="195" customWidth="1"/>
    <col min="14339" max="14346" width="3" style="195" customWidth="1"/>
    <col min="14347" max="14350" width="4.5" style="195" customWidth="1"/>
    <col min="14351" max="14352" width="4.25" style="195" customWidth="1"/>
    <col min="14353" max="14353" width="4.5" style="195" customWidth="1"/>
    <col min="14354" max="14355" width="4.25" style="195" customWidth="1"/>
    <col min="14356" max="14356" width="4.5" style="195" customWidth="1"/>
    <col min="14357" max="14358" width="4.25" style="195" customWidth="1"/>
    <col min="14359" max="14359" width="4.5" style="195" customWidth="1"/>
    <col min="14360" max="14361" width="4.25" style="195" customWidth="1"/>
    <col min="14362" max="14362" width="4.5" style="195" customWidth="1"/>
    <col min="14363" max="14364" width="4.25" style="195" customWidth="1"/>
    <col min="14365" max="14365" width="4.5" style="195" customWidth="1"/>
    <col min="14366" max="14367" width="4.25" style="195" customWidth="1"/>
    <col min="14368" max="14591" width="9" style="195"/>
    <col min="14592" max="14592" width="5.25" style="195" customWidth="1"/>
    <col min="14593" max="14593" width="8.75" style="195" customWidth="1"/>
    <col min="14594" max="14594" width="3.625" style="195" customWidth="1"/>
    <col min="14595" max="14602" width="3" style="195" customWidth="1"/>
    <col min="14603" max="14606" width="4.5" style="195" customWidth="1"/>
    <col min="14607" max="14608" width="4.25" style="195" customWidth="1"/>
    <col min="14609" max="14609" width="4.5" style="195" customWidth="1"/>
    <col min="14610" max="14611" width="4.25" style="195" customWidth="1"/>
    <col min="14612" max="14612" width="4.5" style="195" customWidth="1"/>
    <col min="14613" max="14614" width="4.25" style="195" customWidth="1"/>
    <col min="14615" max="14615" width="4.5" style="195" customWidth="1"/>
    <col min="14616" max="14617" width="4.25" style="195" customWidth="1"/>
    <col min="14618" max="14618" width="4.5" style="195" customWidth="1"/>
    <col min="14619" max="14620" width="4.25" style="195" customWidth="1"/>
    <col min="14621" max="14621" width="4.5" style="195" customWidth="1"/>
    <col min="14622" max="14623" width="4.25" style="195" customWidth="1"/>
    <col min="14624" max="14847" width="9" style="195"/>
    <col min="14848" max="14848" width="5.25" style="195" customWidth="1"/>
    <col min="14849" max="14849" width="8.75" style="195" customWidth="1"/>
    <col min="14850" max="14850" width="3.625" style="195" customWidth="1"/>
    <col min="14851" max="14858" width="3" style="195" customWidth="1"/>
    <col min="14859" max="14862" width="4.5" style="195" customWidth="1"/>
    <col min="14863" max="14864" width="4.25" style="195" customWidth="1"/>
    <col min="14865" max="14865" width="4.5" style="195" customWidth="1"/>
    <col min="14866" max="14867" width="4.25" style="195" customWidth="1"/>
    <col min="14868" max="14868" width="4.5" style="195" customWidth="1"/>
    <col min="14869" max="14870" width="4.25" style="195" customWidth="1"/>
    <col min="14871" max="14871" width="4.5" style="195" customWidth="1"/>
    <col min="14872" max="14873" width="4.25" style="195" customWidth="1"/>
    <col min="14874" max="14874" width="4.5" style="195" customWidth="1"/>
    <col min="14875" max="14876" width="4.25" style="195" customWidth="1"/>
    <col min="14877" max="14877" width="4.5" style="195" customWidth="1"/>
    <col min="14878" max="14879" width="4.25" style="195" customWidth="1"/>
    <col min="14880" max="15103" width="9" style="195"/>
    <col min="15104" max="15104" width="5.25" style="195" customWidth="1"/>
    <col min="15105" max="15105" width="8.75" style="195" customWidth="1"/>
    <col min="15106" max="15106" width="3.625" style="195" customWidth="1"/>
    <col min="15107" max="15114" width="3" style="195" customWidth="1"/>
    <col min="15115" max="15118" width="4.5" style="195" customWidth="1"/>
    <col min="15119" max="15120" width="4.25" style="195" customWidth="1"/>
    <col min="15121" max="15121" width="4.5" style="195" customWidth="1"/>
    <col min="15122" max="15123" width="4.25" style="195" customWidth="1"/>
    <col min="15124" max="15124" width="4.5" style="195" customWidth="1"/>
    <col min="15125" max="15126" width="4.25" style="195" customWidth="1"/>
    <col min="15127" max="15127" width="4.5" style="195" customWidth="1"/>
    <col min="15128" max="15129" width="4.25" style="195" customWidth="1"/>
    <col min="15130" max="15130" width="4.5" style="195" customWidth="1"/>
    <col min="15131" max="15132" width="4.25" style="195" customWidth="1"/>
    <col min="15133" max="15133" width="4.5" style="195" customWidth="1"/>
    <col min="15134" max="15135" width="4.25" style="195" customWidth="1"/>
    <col min="15136" max="15359" width="9" style="195"/>
    <col min="15360" max="15360" width="5.25" style="195" customWidth="1"/>
    <col min="15361" max="15361" width="8.75" style="195" customWidth="1"/>
    <col min="15362" max="15362" width="3.625" style="195" customWidth="1"/>
    <col min="15363" max="15370" width="3" style="195" customWidth="1"/>
    <col min="15371" max="15374" width="4.5" style="195" customWidth="1"/>
    <col min="15375" max="15376" width="4.25" style="195" customWidth="1"/>
    <col min="15377" max="15377" width="4.5" style="195" customWidth="1"/>
    <col min="15378" max="15379" width="4.25" style="195" customWidth="1"/>
    <col min="15380" max="15380" width="4.5" style="195" customWidth="1"/>
    <col min="15381" max="15382" width="4.25" style="195" customWidth="1"/>
    <col min="15383" max="15383" width="4.5" style="195" customWidth="1"/>
    <col min="15384" max="15385" width="4.25" style="195" customWidth="1"/>
    <col min="15386" max="15386" width="4.5" style="195" customWidth="1"/>
    <col min="15387" max="15388" width="4.25" style="195" customWidth="1"/>
    <col min="15389" max="15389" width="4.5" style="195" customWidth="1"/>
    <col min="15390" max="15391" width="4.25" style="195" customWidth="1"/>
    <col min="15392" max="15615" width="9" style="195"/>
    <col min="15616" max="15616" width="5.25" style="195" customWidth="1"/>
    <col min="15617" max="15617" width="8.75" style="195" customWidth="1"/>
    <col min="15618" max="15618" width="3.625" style="195" customWidth="1"/>
    <col min="15619" max="15626" width="3" style="195" customWidth="1"/>
    <col min="15627" max="15630" width="4.5" style="195" customWidth="1"/>
    <col min="15631" max="15632" width="4.25" style="195" customWidth="1"/>
    <col min="15633" max="15633" width="4.5" style="195" customWidth="1"/>
    <col min="15634" max="15635" width="4.25" style="195" customWidth="1"/>
    <col min="15636" max="15636" width="4.5" style="195" customWidth="1"/>
    <col min="15637" max="15638" width="4.25" style="195" customWidth="1"/>
    <col min="15639" max="15639" width="4.5" style="195" customWidth="1"/>
    <col min="15640" max="15641" width="4.25" style="195" customWidth="1"/>
    <col min="15642" max="15642" width="4.5" style="195" customWidth="1"/>
    <col min="15643" max="15644" width="4.25" style="195" customWidth="1"/>
    <col min="15645" max="15645" width="4.5" style="195" customWidth="1"/>
    <col min="15646" max="15647" width="4.25" style="195" customWidth="1"/>
    <col min="15648" max="15871" width="9" style="195"/>
    <col min="15872" max="15872" width="5.25" style="195" customWidth="1"/>
    <col min="15873" max="15873" width="8.75" style="195" customWidth="1"/>
    <col min="15874" max="15874" width="3.625" style="195" customWidth="1"/>
    <col min="15875" max="15882" width="3" style="195" customWidth="1"/>
    <col min="15883" max="15886" width="4.5" style="195" customWidth="1"/>
    <col min="15887" max="15888" width="4.25" style="195" customWidth="1"/>
    <col min="15889" max="15889" width="4.5" style="195" customWidth="1"/>
    <col min="15890" max="15891" width="4.25" style="195" customWidth="1"/>
    <col min="15892" max="15892" width="4.5" style="195" customWidth="1"/>
    <col min="15893" max="15894" width="4.25" style="195" customWidth="1"/>
    <col min="15895" max="15895" width="4.5" style="195" customWidth="1"/>
    <col min="15896" max="15897" width="4.25" style="195" customWidth="1"/>
    <col min="15898" max="15898" width="4.5" style="195" customWidth="1"/>
    <col min="15899" max="15900" width="4.25" style="195" customWidth="1"/>
    <col min="15901" max="15901" width="4.5" style="195" customWidth="1"/>
    <col min="15902" max="15903" width="4.25" style="195" customWidth="1"/>
    <col min="15904" max="16127" width="9" style="195"/>
    <col min="16128" max="16128" width="5.25" style="195" customWidth="1"/>
    <col min="16129" max="16129" width="8.75" style="195" customWidth="1"/>
    <col min="16130" max="16130" width="3.625" style="195" customWidth="1"/>
    <col min="16131" max="16138" width="3" style="195" customWidth="1"/>
    <col min="16139" max="16142" width="4.5" style="195" customWidth="1"/>
    <col min="16143" max="16144" width="4.25" style="195" customWidth="1"/>
    <col min="16145" max="16145" width="4.5" style="195" customWidth="1"/>
    <col min="16146" max="16147" width="4.25" style="195" customWidth="1"/>
    <col min="16148" max="16148" width="4.5" style="195" customWidth="1"/>
    <col min="16149" max="16150" width="4.25" style="195" customWidth="1"/>
    <col min="16151" max="16151" width="4.5" style="195" customWidth="1"/>
    <col min="16152" max="16153" width="4.25" style="195" customWidth="1"/>
    <col min="16154" max="16154" width="4.5" style="195" customWidth="1"/>
    <col min="16155" max="16156" width="4.25" style="195" customWidth="1"/>
    <col min="16157" max="16157" width="4.5" style="195" customWidth="1"/>
    <col min="16158" max="16159" width="4.25" style="195" customWidth="1"/>
    <col min="16160" max="16384" width="9" style="195"/>
  </cols>
  <sheetData>
    <row r="1" spans="1:31" s="36" customFormat="1" ht="10.95" x14ac:dyDescent="0.4">
      <c r="A1" s="103" t="s">
        <v>1278</v>
      </c>
      <c r="AE1" s="157"/>
    </row>
    <row r="2" spans="1:31" s="36" customFormat="1" ht="10.95" x14ac:dyDescent="0.4">
      <c r="A2" s="103" t="s">
        <v>347</v>
      </c>
      <c r="AE2" s="157"/>
    </row>
    <row r="3" spans="1:31" s="36" customFormat="1" ht="10.95" x14ac:dyDescent="0.4">
      <c r="A3" s="103" t="s">
        <v>1279</v>
      </c>
      <c r="AE3" s="157"/>
    </row>
    <row r="4" spans="1:31" ht="10.95" x14ac:dyDescent="0.4">
      <c r="A4" s="188" t="s">
        <v>1306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2"/>
      <c r="M4" s="192"/>
      <c r="N4" s="192"/>
      <c r="O4" s="192"/>
      <c r="P4" s="192"/>
      <c r="W4" s="194"/>
      <c r="X4" s="194"/>
      <c r="Y4" s="194"/>
      <c r="Z4" s="194"/>
      <c r="AA4" s="194"/>
      <c r="AB4" s="194"/>
      <c r="AC4" s="194"/>
      <c r="AD4" s="194"/>
    </row>
    <row r="5" spans="1:31" ht="10.95" x14ac:dyDescent="0.4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W5" s="194"/>
      <c r="X5" s="194"/>
      <c r="Y5" s="194"/>
      <c r="Z5" s="194"/>
      <c r="AA5" s="194"/>
      <c r="AB5" s="194"/>
      <c r="AC5" s="194"/>
      <c r="AD5" s="104" t="s">
        <v>360</v>
      </c>
      <c r="AE5" s="163"/>
    </row>
    <row r="6" spans="1:31" ht="14" customHeight="1" x14ac:dyDescent="0.4">
      <c r="A6" s="520" t="s">
        <v>1180</v>
      </c>
      <c r="B6" s="521" t="s">
        <v>1307</v>
      </c>
      <c r="C6" s="521"/>
      <c r="D6" s="521"/>
      <c r="E6" s="521"/>
      <c r="F6" s="521"/>
      <c r="G6" s="521"/>
      <c r="H6" s="521"/>
      <c r="I6" s="521"/>
      <c r="J6" s="521" t="s">
        <v>1308</v>
      </c>
      <c r="K6" s="521"/>
      <c r="L6" s="521"/>
      <c r="M6" s="521"/>
      <c r="N6" s="521"/>
      <c r="O6" s="521"/>
      <c r="P6" s="521"/>
      <c r="Q6" s="521"/>
      <c r="R6" s="521"/>
      <c r="S6" s="521"/>
      <c r="T6" s="521"/>
      <c r="U6" s="521"/>
      <c r="V6" s="521"/>
      <c r="W6" s="521"/>
      <c r="X6" s="521"/>
      <c r="Y6" s="521"/>
      <c r="Z6" s="521"/>
      <c r="AA6" s="521"/>
      <c r="AB6" s="521"/>
      <c r="AC6" s="521"/>
      <c r="AD6" s="521"/>
    </row>
    <row r="7" spans="1:31" ht="14" customHeight="1" x14ac:dyDescent="0.4">
      <c r="A7" s="520"/>
      <c r="B7" s="546" t="s">
        <v>573</v>
      </c>
      <c r="C7" s="521" t="s">
        <v>574</v>
      </c>
      <c r="D7" s="521"/>
      <c r="E7" s="521"/>
      <c r="F7" s="521"/>
      <c r="G7" s="521"/>
      <c r="H7" s="521"/>
      <c r="I7" s="547" t="s">
        <v>575</v>
      </c>
      <c r="J7" s="520" t="s">
        <v>112</v>
      </c>
      <c r="K7" s="520"/>
      <c r="L7" s="520"/>
      <c r="M7" s="521" t="s">
        <v>584</v>
      </c>
      <c r="N7" s="521"/>
      <c r="O7" s="521"/>
      <c r="P7" s="521" t="s">
        <v>1309</v>
      </c>
      <c r="Q7" s="521"/>
      <c r="R7" s="521"/>
      <c r="S7" s="521" t="s">
        <v>1310</v>
      </c>
      <c r="T7" s="521"/>
      <c r="U7" s="521"/>
      <c r="V7" s="521" t="s">
        <v>1311</v>
      </c>
      <c r="W7" s="521"/>
      <c r="X7" s="521"/>
      <c r="Y7" s="521" t="s">
        <v>1312</v>
      </c>
      <c r="Z7" s="521"/>
      <c r="AA7" s="521"/>
      <c r="AB7" s="521" t="s">
        <v>1313</v>
      </c>
      <c r="AC7" s="521"/>
      <c r="AD7" s="521"/>
    </row>
    <row r="8" spans="1:31" ht="42" customHeight="1" x14ac:dyDescent="0.4">
      <c r="A8" s="520"/>
      <c r="B8" s="546"/>
      <c r="C8" s="259" t="s">
        <v>584</v>
      </c>
      <c r="D8" s="259" t="s">
        <v>585</v>
      </c>
      <c r="E8" s="259" t="s">
        <v>586</v>
      </c>
      <c r="F8" s="259" t="s">
        <v>587</v>
      </c>
      <c r="G8" s="259" t="s">
        <v>588</v>
      </c>
      <c r="H8" s="259" t="s">
        <v>589</v>
      </c>
      <c r="I8" s="547"/>
      <c r="J8" s="200" t="s">
        <v>13</v>
      </c>
      <c r="K8" s="201" t="s">
        <v>116</v>
      </c>
      <c r="L8" s="201" t="s">
        <v>117</v>
      </c>
      <c r="M8" s="200" t="s">
        <v>13</v>
      </c>
      <c r="N8" s="201" t="s">
        <v>116</v>
      </c>
      <c r="O8" s="201" t="s">
        <v>117</v>
      </c>
      <c r="P8" s="200" t="s">
        <v>13</v>
      </c>
      <c r="Q8" s="201" t="s">
        <v>116</v>
      </c>
      <c r="R8" s="201" t="s">
        <v>117</v>
      </c>
      <c r="S8" s="200" t="s">
        <v>13</v>
      </c>
      <c r="T8" s="201" t="s">
        <v>116</v>
      </c>
      <c r="U8" s="201" t="s">
        <v>117</v>
      </c>
      <c r="V8" s="200" t="s">
        <v>13</v>
      </c>
      <c r="W8" s="201" t="s">
        <v>116</v>
      </c>
      <c r="X8" s="201" t="s">
        <v>117</v>
      </c>
      <c r="Y8" s="200" t="s">
        <v>13</v>
      </c>
      <c r="Z8" s="201" t="s">
        <v>116</v>
      </c>
      <c r="AA8" s="201" t="s">
        <v>117</v>
      </c>
      <c r="AB8" s="200" t="s">
        <v>13</v>
      </c>
      <c r="AC8" s="201" t="s">
        <v>116</v>
      </c>
      <c r="AD8" s="201" t="s">
        <v>117</v>
      </c>
    </row>
    <row r="9" spans="1:31" ht="14" hidden="1" customHeight="1" outlineLevel="1" x14ac:dyDescent="0.4">
      <c r="A9" s="203"/>
      <c r="B9" s="209">
        <f t="shared" ref="B9:B18" si="0">SUM(C9:I9)</f>
        <v>9</v>
      </c>
      <c r="C9" s="209">
        <v>0</v>
      </c>
      <c r="D9" s="209">
        <v>0</v>
      </c>
      <c r="E9" s="209">
        <v>0</v>
      </c>
      <c r="F9" s="209"/>
      <c r="G9" s="209">
        <v>0</v>
      </c>
      <c r="H9" s="209"/>
      <c r="I9" s="209">
        <v>9</v>
      </c>
      <c r="J9" s="209">
        <f t="shared" ref="J9:J18" si="1">SUM(K9:L9)</f>
        <v>27</v>
      </c>
      <c r="K9" s="209">
        <f>SUM(N9,Q9,T9,W9,Z9,AC9)</f>
        <v>12</v>
      </c>
      <c r="L9" s="209">
        <f>SUM(O9,R9,U9,X9,AA9,AD9)</f>
        <v>15</v>
      </c>
      <c r="M9" s="209">
        <f t="shared" ref="M9:M18" si="2">SUM(N9:O9)</f>
        <v>7</v>
      </c>
      <c r="N9" s="209">
        <v>5</v>
      </c>
      <c r="O9" s="209">
        <v>2</v>
      </c>
      <c r="P9" s="209">
        <f t="shared" ref="P9:P18" si="3">SUM(Q9:R9)</f>
        <v>6</v>
      </c>
      <c r="Q9" s="209">
        <v>2</v>
      </c>
      <c r="R9" s="209">
        <v>4</v>
      </c>
      <c r="S9" s="209">
        <f t="shared" ref="S9:S18" si="4">SUM(T9:U9)</f>
        <v>4</v>
      </c>
      <c r="T9" s="209"/>
      <c r="U9" s="209">
        <v>4</v>
      </c>
      <c r="V9" s="209">
        <f t="shared" ref="V9:V18" si="5">SUM(W9:X9)</f>
        <v>2</v>
      </c>
      <c r="W9" s="209">
        <v>0</v>
      </c>
      <c r="X9" s="209">
        <v>2</v>
      </c>
      <c r="Y9" s="209">
        <f t="shared" ref="Y9:Y18" si="6">SUM(Z9:AA9)</f>
        <v>4</v>
      </c>
      <c r="Z9" s="209">
        <v>2</v>
      </c>
      <c r="AA9" s="209">
        <v>2</v>
      </c>
      <c r="AB9" s="209">
        <f t="shared" ref="AB9:AB18" si="7">SUM(AC9:AD9)</f>
        <v>4</v>
      </c>
      <c r="AC9" s="209">
        <v>3</v>
      </c>
      <c r="AD9" s="209">
        <v>1</v>
      </c>
      <c r="AE9" s="257"/>
    </row>
    <row r="10" spans="1:31" ht="14" hidden="1" customHeight="1" outlineLevel="1" x14ac:dyDescent="0.4">
      <c r="A10" s="260" t="s">
        <v>353</v>
      </c>
      <c r="B10" s="215">
        <f t="shared" si="0"/>
        <v>157</v>
      </c>
      <c r="C10" s="215">
        <v>29</v>
      </c>
      <c r="D10" s="215">
        <v>24</v>
      </c>
      <c r="E10" s="215">
        <v>19</v>
      </c>
      <c r="F10" s="215">
        <v>22</v>
      </c>
      <c r="G10" s="215">
        <v>27</v>
      </c>
      <c r="H10" s="215">
        <v>26</v>
      </c>
      <c r="I10" s="215">
        <v>10</v>
      </c>
      <c r="J10" s="215">
        <f t="shared" si="1"/>
        <v>0</v>
      </c>
      <c r="K10" s="215"/>
      <c r="L10" s="215"/>
      <c r="M10" s="215">
        <f t="shared" si="2"/>
        <v>95</v>
      </c>
      <c r="N10" s="215">
        <v>78</v>
      </c>
      <c r="O10" s="215">
        <v>17</v>
      </c>
      <c r="P10" s="215">
        <f t="shared" si="3"/>
        <v>81</v>
      </c>
      <c r="Q10" s="215">
        <v>56</v>
      </c>
      <c r="R10" s="215">
        <v>25</v>
      </c>
      <c r="S10" s="215">
        <f t="shared" si="4"/>
        <v>71</v>
      </c>
      <c r="T10" s="215">
        <v>48</v>
      </c>
      <c r="U10" s="215">
        <v>23</v>
      </c>
      <c r="V10" s="215">
        <f t="shared" si="5"/>
        <v>68</v>
      </c>
      <c r="W10" s="215">
        <v>41</v>
      </c>
      <c r="X10" s="215">
        <v>27</v>
      </c>
      <c r="Y10" s="215">
        <f t="shared" si="6"/>
        <v>84</v>
      </c>
      <c r="Z10" s="215">
        <v>59</v>
      </c>
      <c r="AA10" s="215">
        <v>25</v>
      </c>
      <c r="AB10" s="215">
        <f t="shared" si="7"/>
        <v>72</v>
      </c>
      <c r="AC10" s="215">
        <v>49</v>
      </c>
      <c r="AD10" s="215">
        <v>23</v>
      </c>
      <c r="AE10" s="220"/>
    </row>
    <row r="11" spans="1:31" ht="14" customHeight="1" collapsed="1" x14ac:dyDescent="0.4">
      <c r="A11" s="261"/>
      <c r="B11" s="209">
        <f t="shared" si="0"/>
        <v>10</v>
      </c>
      <c r="C11" s="209">
        <v>1</v>
      </c>
      <c r="D11" s="209">
        <v>0</v>
      </c>
      <c r="E11" s="209">
        <v>1</v>
      </c>
      <c r="F11" s="209"/>
      <c r="G11" s="209">
        <v>1</v>
      </c>
      <c r="H11" s="209"/>
      <c r="I11" s="209">
        <v>7</v>
      </c>
      <c r="J11" s="209">
        <f t="shared" si="1"/>
        <v>25</v>
      </c>
      <c r="K11" s="209">
        <f>SUM(N11,Q11,T11,W11,Z11,AC11)</f>
        <v>17</v>
      </c>
      <c r="L11" s="209">
        <f>SUM(O11,R11,U11,X11,AA11,AD11)</f>
        <v>8</v>
      </c>
      <c r="M11" s="209">
        <f t="shared" si="2"/>
        <v>10</v>
      </c>
      <c r="N11" s="209">
        <v>10</v>
      </c>
      <c r="O11" s="209"/>
      <c r="P11" s="209">
        <f t="shared" si="3"/>
        <v>5</v>
      </c>
      <c r="Q11" s="209">
        <v>3</v>
      </c>
      <c r="R11" s="209">
        <v>2</v>
      </c>
      <c r="S11" s="209">
        <f t="shared" si="4"/>
        <v>4</v>
      </c>
      <c r="T11" s="209">
        <v>1</v>
      </c>
      <c r="U11" s="209">
        <v>3</v>
      </c>
      <c r="V11" s="209">
        <f t="shared" si="5"/>
        <v>1</v>
      </c>
      <c r="W11" s="209">
        <v>0</v>
      </c>
      <c r="X11" s="209">
        <v>1</v>
      </c>
      <c r="Y11" s="209">
        <f t="shared" si="6"/>
        <v>2</v>
      </c>
      <c r="Z11" s="209">
        <v>1</v>
      </c>
      <c r="AA11" s="209">
        <v>1</v>
      </c>
      <c r="AB11" s="209">
        <f t="shared" si="7"/>
        <v>3</v>
      </c>
      <c r="AC11" s="209">
        <v>2</v>
      </c>
      <c r="AD11" s="209">
        <v>1</v>
      </c>
      <c r="AE11" s="257"/>
    </row>
    <row r="12" spans="1:31" ht="14" customHeight="1" x14ac:dyDescent="0.4">
      <c r="A12" s="260" t="s">
        <v>354</v>
      </c>
      <c r="B12" s="215">
        <f t="shared" si="0"/>
        <v>164</v>
      </c>
      <c r="C12" s="215">
        <v>30</v>
      </c>
      <c r="D12" s="215">
        <v>28</v>
      </c>
      <c r="E12" s="215">
        <v>25</v>
      </c>
      <c r="F12" s="215">
        <v>19</v>
      </c>
      <c r="G12" s="215">
        <v>24</v>
      </c>
      <c r="H12" s="215">
        <v>28</v>
      </c>
      <c r="I12" s="215">
        <v>10</v>
      </c>
      <c r="J12" s="215">
        <f>SUM(K12:L12)</f>
        <v>517</v>
      </c>
      <c r="K12" s="215">
        <f>SUM(N12,Q12,T12,W12,Z12,AC12)</f>
        <v>366</v>
      </c>
      <c r="L12" s="215">
        <f>SUM(O12,R12,U12,X12,AA12,AD12)</f>
        <v>151</v>
      </c>
      <c r="M12" s="215">
        <f t="shared" si="2"/>
        <v>103</v>
      </c>
      <c r="N12" s="215">
        <v>75</v>
      </c>
      <c r="O12" s="215">
        <v>28</v>
      </c>
      <c r="P12" s="215">
        <f t="shared" si="3"/>
        <v>93</v>
      </c>
      <c r="Q12" s="215">
        <v>75</v>
      </c>
      <c r="R12" s="215">
        <v>18</v>
      </c>
      <c r="S12" s="215">
        <f t="shared" si="4"/>
        <v>87</v>
      </c>
      <c r="T12" s="215">
        <v>58</v>
      </c>
      <c r="U12" s="215">
        <v>29</v>
      </c>
      <c r="V12" s="215">
        <f t="shared" si="5"/>
        <v>72</v>
      </c>
      <c r="W12" s="215">
        <v>50</v>
      </c>
      <c r="X12" s="215">
        <v>22</v>
      </c>
      <c r="Y12" s="215">
        <f t="shared" si="6"/>
        <v>72</v>
      </c>
      <c r="Z12" s="215">
        <v>44</v>
      </c>
      <c r="AA12" s="215">
        <v>28</v>
      </c>
      <c r="AB12" s="215">
        <f t="shared" si="7"/>
        <v>90</v>
      </c>
      <c r="AC12" s="215">
        <v>64</v>
      </c>
      <c r="AD12" s="215">
        <v>26</v>
      </c>
      <c r="AE12" s="220"/>
    </row>
    <row r="13" spans="1:31" ht="14" customHeight="1" x14ac:dyDescent="0.4">
      <c r="A13" s="261"/>
      <c r="B13" s="209">
        <f t="shared" si="0"/>
        <v>9</v>
      </c>
      <c r="C13" s="209">
        <v>1</v>
      </c>
      <c r="D13" s="209">
        <v>2</v>
      </c>
      <c r="E13" s="209"/>
      <c r="F13" s="209">
        <v>1</v>
      </c>
      <c r="G13" s="209"/>
      <c r="H13" s="209"/>
      <c r="I13" s="209">
        <v>5</v>
      </c>
      <c r="J13" s="209">
        <f t="shared" si="1"/>
        <v>25</v>
      </c>
      <c r="K13" s="209">
        <f>SUM(N13,Q13,T13,W13,Z13,AC13)</f>
        <v>16</v>
      </c>
      <c r="L13" s="209">
        <f>SUM(O13,R13,U13,X13,AA13,AD13)</f>
        <v>9</v>
      </c>
      <c r="M13" s="209">
        <f t="shared" si="2"/>
        <v>5</v>
      </c>
      <c r="N13" s="209">
        <v>3</v>
      </c>
      <c r="O13" s="209">
        <v>2</v>
      </c>
      <c r="P13" s="209">
        <f t="shared" si="3"/>
        <v>9</v>
      </c>
      <c r="Q13" s="209">
        <v>9</v>
      </c>
      <c r="R13" s="209"/>
      <c r="S13" s="209">
        <f t="shared" si="4"/>
        <v>5</v>
      </c>
      <c r="T13" s="209">
        <v>3</v>
      </c>
      <c r="U13" s="209">
        <v>2</v>
      </c>
      <c r="V13" s="209">
        <f t="shared" si="5"/>
        <v>4</v>
      </c>
      <c r="W13" s="209">
        <v>1</v>
      </c>
      <c r="X13" s="209">
        <v>3</v>
      </c>
      <c r="Y13" s="209">
        <f t="shared" si="6"/>
        <v>1</v>
      </c>
      <c r="Z13" s="209"/>
      <c r="AA13" s="209">
        <v>1</v>
      </c>
      <c r="AB13" s="209">
        <f t="shared" si="7"/>
        <v>1</v>
      </c>
      <c r="AC13" s="209"/>
      <c r="AD13" s="209">
        <v>1</v>
      </c>
      <c r="AE13" s="257"/>
    </row>
    <row r="14" spans="1:31" ht="14" customHeight="1" x14ac:dyDescent="0.4">
      <c r="A14" s="260" t="s">
        <v>355</v>
      </c>
      <c r="B14" s="215">
        <f t="shared" si="0"/>
        <v>163</v>
      </c>
      <c r="C14" s="215">
        <v>25</v>
      </c>
      <c r="D14" s="215">
        <v>30</v>
      </c>
      <c r="E14" s="215">
        <v>31</v>
      </c>
      <c r="F14" s="215">
        <v>25</v>
      </c>
      <c r="G14" s="215">
        <v>20</v>
      </c>
      <c r="H14" s="215">
        <v>24</v>
      </c>
      <c r="I14" s="215">
        <v>8</v>
      </c>
      <c r="J14" s="215">
        <f t="shared" si="1"/>
        <v>533</v>
      </c>
      <c r="K14" s="215">
        <f>SUM(N14,Q14,T14,W14,Z14,AC14)</f>
        <v>364</v>
      </c>
      <c r="L14" s="215">
        <f>SUM(O14,R14,U14,X14,AA14,AD14)</f>
        <v>169</v>
      </c>
      <c r="M14" s="215">
        <f t="shared" si="2"/>
        <v>100</v>
      </c>
      <c r="N14" s="215">
        <v>57</v>
      </c>
      <c r="O14" s="215">
        <v>43</v>
      </c>
      <c r="P14" s="215">
        <f t="shared" si="3"/>
        <v>101</v>
      </c>
      <c r="Q14" s="215">
        <v>73</v>
      </c>
      <c r="R14" s="215">
        <v>28</v>
      </c>
      <c r="S14" s="215">
        <f t="shared" si="4"/>
        <v>95</v>
      </c>
      <c r="T14" s="215">
        <v>77</v>
      </c>
      <c r="U14" s="215">
        <v>18</v>
      </c>
      <c r="V14" s="215">
        <f t="shared" si="5"/>
        <v>88</v>
      </c>
      <c r="W14" s="215">
        <v>60</v>
      </c>
      <c r="X14" s="215">
        <v>28</v>
      </c>
      <c r="Y14" s="215">
        <f t="shared" si="6"/>
        <v>74</v>
      </c>
      <c r="Z14" s="215">
        <v>52</v>
      </c>
      <c r="AA14" s="215">
        <v>22</v>
      </c>
      <c r="AB14" s="215">
        <f t="shared" si="7"/>
        <v>75</v>
      </c>
      <c r="AC14" s="215">
        <v>45</v>
      </c>
      <c r="AD14" s="215">
        <v>30</v>
      </c>
      <c r="AE14" s="220"/>
    </row>
    <row r="15" spans="1:31" ht="14" customHeight="1" x14ac:dyDescent="0.4">
      <c r="A15" s="261"/>
      <c r="B15" s="209">
        <f t="shared" si="0"/>
        <v>6</v>
      </c>
      <c r="C15" s="209"/>
      <c r="D15" s="209">
        <v>1</v>
      </c>
      <c r="E15" s="209">
        <v>1</v>
      </c>
      <c r="F15" s="209">
        <v>1</v>
      </c>
      <c r="G15" s="209">
        <v>2</v>
      </c>
      <c r="H15" s="209"/>
      <c r="I15" s="209">
        <v>1</v>
      </c>
      <c r="J15" s="209">
        <f t="shared" si="1"/>
        <v>23</v>
      </c>
      <c r="K15" s="209">
        <f>SUM(N15,Q15,T15,W15,Z15,AC15)</f>
        <v>16</v>
      </c>
      <c r="L15" s="209">
        <f>SUM(O15,R15,U15,X15,AA15,AD15)</f>
        <v>7</v>
      </c>
      <c r="M15" s="209">
        <f t="shared" si="2"/>
        <v>1</v>
      </c>
      <c r="N15" s="209">
        <v>1</v>
      </c>
      <c r="O15" s="209">
        <v>0</v>
      </c>
      <c r="P15" s="209">
        <f t="shared" si="3"/>
        <v>4</v>
      </c>
      <c r="Q15" s="209">
        <v>3</v>
      </c>
      <c r="R15" s="209">
        <v>1</v>
      </c>
      <c r="S15" s="209">
        <f t="shared" si="4"/>
        <v>8</v>
      </c>
      <c r="T15" s="209">
        <v>8</v>
      </c>
      <c r="U15" s="209">
        <v>0</v>
      </c>
      <c r="V15" s="209">
        <f t="shared" si="5"/>
        <v>5</v>
      </c>
      <c r="W15" s="209">
        <v>3</v>
      </c>
      <c r="X15" s="209">
        <v>2</v>
      </c>
      <c r="Y15" s="209">
        <f t="shared" si="6"/>
        <v>4</v>
      </c>
      <c r="Z15" s="209">
        <v>1</v>
      </c>
      <c r="AA15" s="209">
        <v>3</v>
      </c>
      <c r="AB15" s="209">
        <f t="shared" si="7"/>
        <v>1</v>
      </c>
      <c r="AC15" s="209">
        <v>0</v>
      </c>
      <c r="AD15" s="209">
        <v>1</v>
      </c>
      <c r="AE15" s="257"/>
    </row>
    <row r="16" spans="1:31" ht="14" customHeight="1" x14ac:dyDescent="0.4">
      <c r="A16" s="260" t="s">
        <v>356</v>
      </c>
      <c r="B16" s="215">
        <f t="shared" si="0"/>
        <v>173</v>
      </c>
      <c r="C16" s="215">
        <v>32</v>
      </c>
      <c r="D16" s="215">
        <v>26</v>
      </c>
      <c r="E16" s="215">
        <v>29</v>
      </c>
      <c r="F16" s="215">
        <v>32</v>
      </c>
      <c r="G16" s="215">
        <v>27</v>
      </c>
      <c r="H16" s="215">
        <v>21</v>
      </c>
      <c r="I16" s="215">
        <v>6</v>
      </c>
      <c r="J16" s="215">
        <f t="shared" si="1"/>
        <v>594</v>
      </c>
      <c r="K16" s="215">
        <f>SUM(N16,Q16,T16,W16,Z16,AC16)</f>
        <v>410</v>
      </c>
      <c r="L16" s="215">
        <f>SUM(O16,R16,U16,X16,AA16,AD16)</f>
        <v>184</v>
      </c>
      <c r="M16" s="215">
        <f t="shared" si="2"/>
        <v>129</v>
      </c>
      <c r="N16" s="215">
        <v>91</v>
      </c>
      <c r="O16" s="215">
        <v>38</v>
      </c>
      <c r="P16" s="215">
        <f t="shared" si="3"/>
        <v>98</v>
      </c>
      <c r="Q16" s="215">
        <v>54</v>
      </c>
      <c r="R16" s="215">
        <v>44</v>
      </c>
      <c r="S16" s="215">
        <f t="shared" si="4"/>
        <v>101</v>
      </c>
      <c r="T16" s="215">
        <v>72</v>
      </c>
      <c r="U16" s="215">
        <v>29</v>
      </c>
      <c r="V16" s="215">
        <f t="shared" si="5"/>
        <v>96</v>
      </c>
      <c r="W16" s="215">
        <v>77</v>
      </c>
      <c r="X16" s="215">
        <v>19</v>
      </c>
      <c r="Y16" s="215">
        <f t="shared" si="6"/>
        <v>94</v>
      </c>
      <c r="Z16" s="215">
        <v>62</v>
      </c>
      <c r="AA16" s="215">
        <v>32</v>
      </c>
      <c r="AB16" s="215">
        <f t="shared" si="7"/>
        <v>76</v>
      </c>
      <c r="AC16" s="215">
        <v>54</v>
      </c>
      <c r="AD16" s="215">
        <v>22</v>
      </c>
      <c r="AE16" s="220"/>
    </row>
    <row r="17" spans="1:47" ht="14" customHeight="1" x14ac:dyDescent="0.4">
      <c r="A17" s="261"/>
      <c r="B17" s="209">
        <f t="shared" si="0"/>
        <v>10</v>
      </c>
      <c r="C17" s="209">
        <v>1</v>
      </c>
      <c r="D17" s="209"/>
      <c r="E17" s="209">
        <v>1</v>
      </c>
      <c r="F17" s="209">
        <v>2</v>
      </c>
      <c r="G17" s="209">
        <v>1</v>
      </c>
      <c r="H17" s="209">
        <v>2</v>
      </c>
      <c r="I17" s="209">
        <v>3</v>
      </c>
      <c r="J17" s="209">
        <f t="shared" si="1"/>
        <v>24</v>
      </c>
      <c r="K17" s="209">
        <f>SUM(N17,Q17,T17,W17,Z17,AC17)</f>
        <v>17</v>
      </c>
      <c r="L17" s="209">
        <f>SUM(O17,R17,U17,X17,AA17,AD17)</f>
        <v>7</v>
      </c>
      <c r="M17" s="209">
        <f t="shared" si="2"/>
        <v>4</v>
      </c>
      <c r="N17" s="209">
        <v>2</v>
      </c>
      <c r="O17" s="209">
        <v>2</v>
      </c>
      <c r="P17" s="209">
        <f t="shared" si="3"/>
        <v>1</v>
      </c>
      <c r="Q17" s="209">
        <v>1</v>
      </c>
      <c r="R17" s="209"/>
      <c r="S17" s="209">
        <f t="shared" si="4"/>
        <v>5</v>
      </c>
      <c r="T17" s="209">
        <v>4</v>
      </c>
      <c r="U17" s="209">
        <v>1</v>
      </c>
      <c r="V17" s="209">
        <f t="shared" si="5"/>
        <v>6</v>
      </c>
      <c r="W17" s="209">
        <v>6</v>
      </c>
      <c r="X17" s="209"/>
      <c r="Y17" s="209">
        <f t="shared" si="6"/>
        <v>4</v>
      </c>
      <c r="Z17" s="209">
        <v>3</v>
      </c>
      <c r="AA17" s="209">
        <v>1</v>
      </c>
      <c r="AB17" s="209">
        <f t="shared" si="7"/>
        <v>4</v>
      </c>
      <c r="AC17" s="209">
        <v>1</v>
      </c>
      <c r="AD17" s="209">
        <v>3</v>
      </c>
      <c r="AE17" s="257"/>
    </row>
    <row r="18" spans="1:47" ht="14" customHeight="1" x14ac:dyDescent="0.4">
      <c r="A18" s="260" t="s">
        <v>357</v>
      </c>
      <c r="B18" s="215">
        <f t="shared" si="0"/>
        <v>179</v>
      </c>
      <c r="C18" s="215">
        <v>29</v>
      </c>
      <c r="D18" s="215">
        <v>31</v>
      </c>
      <c r="E18" s="215">
        <v>25</v>
      </c>
      <c r="F18" s="215">
        <v>29</v>
      </c>
      <c r="G18" s="215">
        <v>32</v>
      </c>
      <c r="H18" s="215">
        <v>27</v>
      </c>
      <c r="I18" s="215">
        <v>6</v>
      </c>
      <c r="J18" s="215">
        <f t="shared" si="1"/>
        <v>654</v>
      </c>
      <c r="K18" s="215">
        <f>SUM(N18,Q18,T18,W18,Z18,AC18)</f>
        <v>443</v>
      </c>
      <c r="L18" s="215">
        <f>SUM(O18,R18,U18,X18,AA18,AD18)</f>
        <v>211</v>
      </c>
      <c r="M18" s="215">
        <f t="shared" si="2"/>
        <v>131</v>
      </c>
      <c r="N18" s="215">
        <v>80</v>
      </c>
      <c r="O18" s="215">
        <v>51</v>
      </c>
      <c r="P18" s="215">
        <f t="shared" si="3"/>
        <v>128</v>
      </c>
      <c r="Q18" s="215">
        <v>91</v>
      </c>
      <c r="R18" s="215">
        <v>37</v>
      </c>
      <c r="S18" s="215">
        <f t="shared" si="4"/>
        <v>100</v>
      </c>
      <c r="T18" s="215">
        <v>58</v>
      </c>
      <c r="U18" s="215">
        <v>42</v>
      </c>
      <c r="V18" s="215">
        <f t="shared" si="5"/>
        <v>102</v>
      </c>
      <c r="W18" s="215">
        <v>72</v>
      </c>
      <c r="X18" s="215">
        <v>30</v>
      </c>
      <c r="Y18" s="215">
        <f t="shared" si="6"/>
        <v>100</v>
      </c>
      <c r="Z18" s="215">
        <v>82</v>
      </c>
      <c r="AA18" s="215">
        <v>18</v>
      </c>
      <c r="AB18" s="215">
        <f t="shared" si="7"/>
        <v>93</v>
      </c>
      <c r="AC18" s="215">
        <v>60</v>
      </c>
      <c r="AD18" s="215">
        <v>33</v>
      </c>
      <c r="AE18" s="220"/>
    </row>
    <row r="19" spans="1:47" ht="14" customHeight="1" x14ac:dyDescent="0.4">
      <c r="A19" s="261"/>
      <c r="B19" s="209">
        <f>+B46</f>
        <v>9</v>
      </c>
      <c r="C19" s="209">
        <f t="shared" ref="C19:AD20" si="8">+C46</f>
        <v>1</v>
      </c>
      <c r="D19" s="209">
        <f t="shared" si="8"/>
        <v>1</v>
      </c>
      <c r="E19" s="209">
        <f t="shared" si="8"/>
        <v>0</v>
      </c>
      <c r="F19" s="209">
        <f t="shared" si="8"/>
        <v>0</v>
      </c>
      <c r="G19" s="209">
        <f t="shared" si="8"/>
        <v>1</v>
      </c>
      <c r="H19" s="209">
        <f t="shared" si="8"/>
        <v>1</v>
      </c>
      <c r="I19" s="209">
        <f t="shared" si="8"/>
        <v>5</v>
      </c>
      <c r="J19" s="209">
        <f t="shared" si="8"/>
        <v>23</v>
      </c>
      <c r="K19" s="209">
        <f t="shared" si="8"/>
        <v>14</v>
      </c>
      <c r="L19" s="209">
        <f t="shared" si="8"/>
        <v>9</v>
      </c>
      <c r="M19" s="209">
        <f t="shared" si="8"/>
        <v>6</v>
      </c>
      <c r="N19" s="209">
        <f t="shared" si="8"/>
        <v>1</v>
      </c>
      <c r="O19" s="209">
        <f t="shared" si="8"/>
        <v>5</v>
      </c>
      <c r="P19" s="209">
        <f t="shared" si="8"/>
        <v>4</v>
      </c>
      <c r="Q19" s="209">
        <f t="shared" si="8"/>
        <v>2</v>
      </c>
      <c r="R19" s="209">
        <f t="shared" si="8"/>
        <v>2</v>
      </c>
      <c r="S19" s="209">
        <f t="shared" si="8"/>
        <v>1</v>
      </c>
      <c r="T19" s="209">
        <f t="shared" si="8"/>
        <v>1</v>
      </c>
      <c r="U19" s="209">
        <f t="shared" si="8"/>
        <v>0</v>
      </c>
      <c r="V19" s="209">
        <f t="shared" si="8"/>
        <v>3</v>
      </c>
      <c r="W19" s="209">
        <f t="shared" si="8"/>
        <v>2</v>
      </c>
      <c r="X19" s="209">
        <f t="shared" si="8"/>
        <v>1</v>
      </c>
      <c r="Y19" s="209">
        <f t="shared" si="8"/>
        <v>5</v>
      </c>
      <c r="Z19" s="209">
        <f t="shared" si="8"/>
        <v>5</v>
      </c>
      <c r="AA19" s="209">
        <f t="shared" si="8"/>
        <v>0</v>
      </c>
      <c r="AB19" s="209">
        <f t="shared" si="8"/>
        <v>4</v>
      </c>
      <c r="AC19" s="209">
        <f t="shared" si="8"/>
        <v>3</v>
      </c>
      <c r="AD19" s="209">
        <f t="shared" si="8"/>
        <v>1</v>
      </c>
      <c r="AE19" s="257"/>
    </row>
    <row r="20" spans="1:47" ht="14" customHeight="1" x14ac:dyDescent="0.4">
      <c r="A20" s="260" t="s">
        <v>358</v>
      </c>
      <c r="B20" s="215">
        <f>+B47</f>
        <v>188</v>
      </c>
      <c r="C20" s="215">
        <f t="shared" si="8"/>
        <v>30</v>
      </c>
      <c r="D20" s="215">
        <f t="shared" si="8"/>
        <v>32</v>
      </c>
      <c r="E20" s="215">
        <f t="shared" si="8"/>
        <v>32</v>
      </c>
      <c r="F20" s="215">
        <f t="shared" si="8"/>
        <v>25</v>
      </c>
      <c r="G20" s="215">
        <f t="shared" si="8"/>
        <v>28</v>
      </c>
      <c r="H20" s="215">
        <f t="shared" si="8"/>
        <v>33</v>
      </c>
      <c r="I20" s="215">
        <f t="shared" si="8"/>
        <v>8</v>
      </c>
      <c r="J20" s="215">
        <f t="shared" si="8"/>
        <v>696</v>
      </c>
      <c r="K20" s="215">
        <f>+K47</f>
        <v>471</v>
      </c>
      <c r="L20" s="215">
        <f t="shared" si="8"/>
        <v>225</v>
      </c>
      <c r="M20" s="215">
        <f t="shared" si="8"/>
        <v>134</v>
      </c>
      <c r="N20" s="215">
        <f t="shared" si="8"/>
        <v>86</v>
      </c>
      <c r="O20" s="215">
        <f t="shared" si="8"/>
        <v>48</v>
      </c>
      <c r="P20" s="215">
        <f t="shared" si="8"/>
        <v>132</v>
      </c>
      <c r="Q20" s="215">
        <f t="shared" si="8"/>
        <v>82</v>
      </c>
      <c r="R20" s="215">
        <f t="shared" si="8"/>
        <v>50</v>
      </c>
      <c r="S20" s="215">
        <f t="shared" si="8"/>
        <v>126</v>
      </c>
      <c r="T20" s="215">
        <f t="shared" si="8"/>
        <v>89</v>
      </c>
      <c r="U20" s="215">
        <f t="shared" si="8"/>
        <v>37</v>
      </c>
      <c r="V20" s="215">
        <f t="shared" si="8"/>
        <v>101</v>
      </c>
      <c r="W20" s="215">
        <f t="shared" si="8"/>
        <v>59</v>
      </c>
      <c r="X20" s="215">
        <f t="shared" si="8"/>
        <v>42</v>
      </c>
      <c r="Y20" s="215">
        <f t="shared" si="8"/>
        <v>99</v>
      </c>
      <c r="Z20" s="215">
        <f t="shared" si="8"/>
        <v>70</v>
      </c>
      <c r="AA20" s="215">
        <f t="shared" si="8"/>
        <v>29</v>
      </c>
      <c r="AB20" s="215">
        <f t="shared" si="8"/>
        <v>104</v>
      </c>
      <c r="AC20" s="215">
        <f t="shared" si="8"/>
        <v>85</v>
      </c>
      <c r="AD20" s="215">
        <f t="shared" si="8"/>
        <v>19</v>
      </c>
      <c r="AE20" s="220"/>
    </row>
    <row r="21" spans="1:47" ht="10.95" x14ac:dyDescent="0.4">
      <c r="A21" s="195" t="s">
        <v>1314</v>
      </c>
    </row>
    <row r="24" spans="1:47" s="36" customFormat="1" ht="10.95" x14ac:dyDescent="0.4">
      <c r="A24" s="103" t="s">
        <v>1278</v>
      </c>
      <c r="AE24" s="157"/>
    </row>
    <row r="25" spans="1:47" s="36" customFormat="1" ht="10.95" x14ac:dyDescent="0.4">
      <c r="A25" s="103" t="s">
        <v>1315</v>
      </c>
      <c r="AE25" s="157"/>
    </row>
    <row r="26" spans="1:47" s="36" customFormat="1" ht="10.95" x14ac:dyDescent="0.4">
      <c r="A26" s="103" t="s">
        <v>1279</v>
      </c>
      <c r="AE26" s="157"/>
    </row>
    <row r="27" spans="1:47" ht="10.95" x14ac:dyDescent="0.4">
      <c r="A27" s="188" t="s">
        <v>1306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2"/>
      <c r="M27" s="192"/>
      <c r="N27" s="192"/>
      <c r="O27" s="192"/>
      <c r="P27" s="192"/>
      <c r="W27" s="194"/>
      <c r="X27" s="194"/>
      <c r="Y27" s="194"/>
      <c r="Z27" s="194"/>
      <c r="AA27" s="194"/>
      <c r="AB27" s="194"/>
      <c r="AC27" s="194"/>
      <c r="AD27" s="194"/>
    </row>
    <row r="28" spans="1:47" ht="10.95" x14ac:dyDescent="0.4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W28" s="194"/>
      <c r="X28" s="194"/>
      <c r="Y28" s="194"/>
      <c r="Z28" s="194"/>
      <c r="AA28" s="194"/>
      <c r="AB28" s="194"/>
      <c r="AC28" s="194"/>
      <c r="AD28" s="104" t="s">
        <v>1287</v>
      </c>
      <c r="AE28" s="163"/>
    </row>
    <row r="29" spans="1:47" ht="14" customHeight="1" x14ac:dyDescent="0.4">
      <c r="A29" s="520" t="s">
        <v>1180</v>
      </c>
      <c r="B29" s="521" t="s">
        <v>1307</v>
      </c>
      <c r="C29" s="521"/>
      <c r="D29" s="521"/>
      <c r="E29" s="521"/>
      <c r="F29" s="521"/>
      <c r="G29" s="521"/>
      <c r="H29" s="521"/>
      <c r="I29" s="521"/>
      <c r="J29" s="521" t="s">
        <v>1308</v>
      </c>
      <c r="K29" s="521"/>
      <c r="L29" s="521"/>
      <c r="M29" s="521"/>
      <c r="N29" s="521"/>
      <c r="O29" s="521"/>
      <c r="P29" s="521"/>
      <c r="Q29" s="521"/>
      <c r="R29" s="521"/>
      <c r="S29" s="521"/>
      <c r="T29" s="521"/>
      <c r="U29" s="521"/>
      <c r="V29" s="521"/>
      <c r="W29" s="521"/>
      <c r="X29" s="521"/>
      <c r="Y29" s="521"/>
      <c r="Z29" s="521"/>
      <c r="AA29" s="521"/>
      <c r="AB29" s="521"/>
      <c r="AC29" s="521"/>
      <c r="AD29" s="521"/>
      <c r="AE29" s="262"/>
      <c r="AF29" s="532" t="s">
        <v>1316</v>
      </c>
      <c r="AG29" s="533"/>
      <c r="AH29" s="533"/>
      <c r="AI29" s="533"/>
      <c r="AJ29" s="533"/>
      <c r="AK29" s="533"/>
      <c r="AL29" s="533"/>
      <c r="AM29" s="533"/>
      <c r="AN29" s="533"/>
      <c r="AO29" s="533"/>
      <c r="AP29" s="533"/>
      <c r="AQ29" s="533"/>
      <c r="AR29" s="533"/>
      <c r="AS29" s="533"/>
      <c r="AT29" s="533"/>
      <c r="AU29" s="534"/>
    </row>
    <row r="30" spans="1:47" ht="14" customHeight="1" x14ac:dyDescent="0.4">
      <c r="A30" s="520"/>
      <c r="B30" s="546" t="s">
        <v>573</v>
      </c>
      <c r="C30" s="521" t="s">
        <v>574</v>
      </c>
      <c r="D30" s="521"/>
      <c r="E30" s="521"/>
      <c r="F30" s="521"/>
      <c r="G30" s="521"/>
      <c r="H30" s="521"/>
      <c r="I30" s="547" t="s">
        <v>575</v>
      </c>
      <c r="J30" s="520" t="s">
        <v>112</v>
      </c>
      <c r="K30" s="520"/>
      <c r="L30" s="520"/>
      <c r="M30" s="521" t="s">
        <v>584</v>
      </c>
      <c r="N30" s="521"/>
      <c r="O30" s="521"/>
      <c r="P30" s="521" t="s">
        <v>1317</v>
      </c>
      <c r="Q30" s="521"/>
      <c r="R30" s="521"/>
      <c r="S30" s="521" t="s">
        <v>1318</v>
      </c>
      <c r="T30" s="521"/>
      <c r="U30" s="521"/>
      <c r="V30" s="521" t="s">
        <v>1319</v>
      </c>
      <c r="W30" s="521"/>
      <c r="X30" s="521"/>
      <c r="Y30" s="521" t="s">
        <v>1312</v>
      </c>
      <c r="Z30" s="521"/>
      <c r="AA30" s="521"/>
      <c r="AB30" s="521" t="s">
        <v>1320</v>
      </c>
      <c r="AC30" s="521"/>
      <c r="AD30" s="521"/>
      <c r="AE30" s="263"/>
      <c r="AF30" s="521" t="s">
        <v>71</v>
      </c>
      <c r="AG30" s="521"/>
      <c r="AH30" s="521" t="s">
        <v>1289</v>
      </c>
      <c r="AI30" s="521"/>
      <c r="AJ30" s="521" t="s">
        <v>1290</v>
      </c>
      <c r="AK30" s="521"/>
      <c r="AL30" s="521" t="s">
        <v>1291</v>
      </c>
      <c r="AM30" s="521"/>
      <c r="AN30" s="521" t="s">
        <v>1292</v>
      </c>
      <c r="AO30" s="521"/>
      <c r="AP30" s="521" t="s">
        <v>72</v>
      </c>
      <c r="AQ30" s="521"/>
      <c r="AR30" s="521" t="s">
        <v>1293</v>
      </c>
      <c r="AS30" s="521"/>
      <c r="AT30" s="521" t="s">
        <v>362</v>
      </c>
      <c r="AU30" s="521"/>
    </row>
    <row r="31" spans="1:47" ht="42" customHeight="1" x14ac:dyDescent="0.4">
      <c r="A31" s="520"/>
      <c r="B31" s="546"/>
      <c r="C31" s="259" t="s">
        <v>584</v>
      </c>
      <c r="D31" s="259" t="s">
        <v>585</v>
      </c>
      <c r="E31" s="259" t="s">
        <v>586</v>
      </c>
      <c r="F31" s="259" t="s">
        <v>587</v>
      </c>
      <c r="G31" s="259" t="s">
        <v>588</v>
      </c>
      <c r="H31" s="259" t="s">
        <v>589</v>
      </c>
      <c r="I31" s="547"/>
      <c r="J31" s="200" t="s">
        <v>13</v>
      </c>
      <c r="K31" s="201" t="s">
        <v>116</v>
      </c>
      <c r="L31" s="201" t="s">
        <v>117</v>
      </c>
      <c r="M31" s="200" t="s">
        <v>13</v>
      </c>
      <c r="N31" s="201" t="s">
        <v>116</v>
      </c>
      <c r="O31" s="201" t="s">
        <v>117</v>
      </c>
      <c r="P31" s="200" t="s">
        <v>13</v>
      </c>
      <c r="Q31" s="201" t="s">
        <v>116</v>
      </c>
      <c r="R31" s="201" t="s">
        <v>117</v>
      </c>
      <c r="S31" s="200" t="s">
        <v>13</v>
      </c>
      <c r="T31" s="201" t="s">
        <v>116</v>
      </c>
      <c r="U31" s="201" t="s">
        <v>117</v>
      </c>
      <c r="V31" s="200" t="s">
        <v>13</v>
      </c>
      <c r="W31" s="201" t="s">
        <v>116</v>
      </c>
      <c r="X31" s="201" t="s">
        <v>117</v>
      </c>
      <c r="Y31" s="200" t="s">
        <v>13</v>
      </c>
      <c r="Z31" s="201" t="s">
        <v>116</v>
      </c>
      <c r="AA31" s="201" t="s">
        <v>117</v>
      </c>
      <c r="AB31" s="200" t="s">
        <v>13</v>
      </c>
      <c r="AC31" s="201" t="s">
        <v>116</v>
      </c>
      <c r="AD31" s="201" t="s">
        <v>117</v>
      </c>
      <c r="AE31" s="263"/>
      <c r="AF31" s="201" t="s">
        <v>1111</v>
      </c>
      <c r="AG31" s="200" t="s">
        <v>1294</v>
      </c>
      <c r="AH31" s="201" t="s">
        <v>1111</v>
      </c>
      <c r="AI31" s="200" t="s">
        <v>1294</v>
      </c>
      <c r="AJ31" s="201" t="s">
        <v>1111</v>
      </c>
      <c r="AK31" s="200" t="s">
        <v>1294</v>
      </c>
      <c r="AL31" s="201" t="s">
        <v>1111</v>
      </c>
      <c r="AM31" s="200" t="s">
        <v>1294</v>
      </c>
      <c r="AN31" s="201" t="s">
        <v>1111</v>
      </c>
      <c r="AO31" s="200" t="s">
        <v>1294</v>
      </c>
      <c r="AP31" s="201" t="s">
        <v>1111</v>
      </c>
      <c r="AQ31" s="200" t="s">
        <v>1294</v>
      </c>
      <c r="AR31" s="201" t="s">
        <v>1111</v>
      </c>
      <c r="AS31" s="200" t="s">
        <v>1294</v>
      </c>
      <c r="AT31" s="201" t="s">
        <v>1111</v>
      </c>
      <c r="AU31" s="200" t="s">
        <v>1294</v>
      </c>
    </row>
    <row r="32" spans="1:47" ht="14" customHeight="1" x14ac:dyDescent="0.4">
      <c r="A32" s="203"/>
      <c r="B32" s="209">
        <f>SUM(C32:I32)</f>
        <v>0</v>
      </c>
      <c r="C32" s="209">
        <v>0</v>
      </c>
      <c r="D32" s="209">
        <v>0</v>
      </c>
      <c r="E32" s="209">
        <v>0</v>
      </c>
      <c r="F32" s="209">
        <v>0</v>
      </c>
      <c r="G32" s="209">
        <v>0</v>
      </c>
      <c r="H32" s="209">
        <v>0</v>
      </c>
      <c r="I32" s="209">
        <v>0</v>
      </c>
      <c r="J32" s="209">
        <f>SUM(K32:L32)</f>
        <v>0</v>
      </c>
      <c r="K32" s="209">
        <f>SUM(N32,Q32,T32,W32,Z32,AC32)</f>
        <v>0</v>
      </c>
      <c r="L32" s="209">
        <f>SUM(O32,R32,U32,X32,AA32,AD32)</f>
        <v>0</v>
      </c>
      <c r="M32" s="209">
        <f>SUM(N32:O32)</f>
        <v>0</v>
      </c>
      <c r="N32" s="209">
        <v>0</v>
      </c>
      <c r="O32" s="209">
        <v>0</v>
      </c>
      <c r="P32" s="209">
        <f>SUM(Q32:R32)</f>
        <v>0</v>
      </c>
      <c r="Q32" s="209">
        <v>0</v>
      </c>
      <c r="R32" s="209">
        <v>0</v>
      </c>
      <c r="S32" s="209">
        <f>SUM(T32:U32)</f>
        <v>0</v>
      </c>
      <c r="T32" s="209">
        <v>0</v>
      </c>
      <c r="U32" s="209">
        <v>0</v>
      </c>
      <c r="V32" s="209">
        <f>SUM(W32:X32)</f>
        <v>0</v>
      </c>
      <c r="W32" s="209">
        <v>0</v>
      </c>
      <c r="X32" s="209">
        <v>0</v>
      </c>
      <c r="Y32" s="209">
        <f>SUM(Z32:AA32)</f>
        <v>0</v>
      </c>
      <c r="Z32" s="209">
        <v>0</v>
      </c>
      <c r="AA32" s="209">
        <v>0</v>
      </c>
      <c r="AB32" s="209">
        <f>SUM(AC32:AD32)</f>
        <v>0</v>
      </c>
      <c r="AC32" s="209">
        <v>0</v>
      </c>
      <c r="AD32" s="209">
        <v>0</v>
      </c>
      <c r="AE32" s="264"/>
      <c r="AF32" s="265"/>
      <c r="AG32" s="265"/>
      <c r="AH32" s="265"/>
      <c r="AI32" s="265"/>
      <c r="AJ32" s="265">
        <f>$B32</f>
        <v>0</v>
      </c>
      <c r="AK32" s="265">
        <f>$J32</f>
        <v>0</v>
      </c>
      <c r="AL32" s="265"/>
      <c r="AM32" s="265"/>
      <c r="AN32" s="265"/>
      <c r="AO32" s="265"/>
      <c r="AP32" s="265"/>
      <c r="AQ32" s="265"/>
      <c r="AR32" s="265"/>
      <c r="AS32" s="265"/>
      <c r="AT32" s="265">
        <f t="shared" ref="AT32:AU47" si="9">SUM(AF32,AH32,AJ32,AL32,AN32,AP32,AR32)</f>
        <v>0</v>
      </c>
      <c r="AU32" s="265">
        <f t="shared" si="9"/>
        <v>0</v>
      </c>
    </row>
    <row r="33" spans="1:47" ht="14" customHeight="1" x14ac:dyDescent="0.4">
      <c r="A33" s="210" t="s">
        <v>1296</v>
      </c>
      <c r="B33" s="215">
        <f t="shared" ref="B33:B47" si="10">SUM(C33:I33)</f>
        <v>24</v>
      </c>
      <c r="C33" s="215">
        <v>3</v>
      </c>
      <c r="D33" s="215">
        <v>5</v>
      </c>
      <c r="E33" s="215">
        <v>4</v>
      </c>
      <c r="F33" s="215">
        <v>3</v>
      </c>
      <c r="G33" s="215">
        <v>3</v>
      </c>
      <c r="H33" s="215">
        <v>5</v>
      </c>
      <c r="I33" s="215">
        <v>1</v>
      </c>
      <c r="J33" s="215">
        <f t="shared" ref="J33:J47" si="11">SUM(K33:L33)</f>
        <v>99</v>
      </c>
      <c r="K33" s="215">
        <f t="shared" ref="K33:L47" si="12">SUM(N33,Q33,T33,W33,Z33,AC33)</f>
        <v>69</v>
      </c>
      <c r="L33" s="215">
        <f t="shared" si="12"/>
        <v>30</v>
      </c>
      <c r="M33" s="215">
        <f t="shared" ref="M33:M47" si="13">SUM(N33:O33)</f>
        <v>19</v>
      </c>
      <c r="N33" s="215">
        <v>13</v>
      </c>
      <c r="O33" s="215">
        <v>6</v>
      </c>
      <c r="P33" s="215">
        <f t="shared" ref="P33:P47" si="14">SUM(Q33:R33)</f>
        <v>20</v>
      </c>
      <c r="Q33" s="215">
        <v>13</v>
      </c>
      <c r="R33" s="215">
        <v>7</v>
      </c>
      <c r="S33" s="215">
        <f t="shared" ref="S33:S47" si="15">SUM(T33:U33)</f>
        <v>16</v>
      </c>
      <c r="T33" s="215">
        <v>10</v>
      </c>
      <c r="U33" s="215">
        <v>6</v>
      </c>
      <c r="V33" s="215">
        <f t="shared" ref="V33:V47" si="16">SUM(W33:X33)</f>
        <v>18</v>
      </c>
      <c r="W33" s="215">
        <v>11</v>
      </c>
      <c r="X33" s="215">
        <v>7</v>
      </c>
      <c r="Y33" s="215">
        <f t="shared" ref="Y33:Y47" si="17">SUM(Z33:AA33)</f>
        <v>11</v>
      </c>
      <c r="Z33" s="215">
        <v>10</v>
      </c>
      <c r="AA33" s="215">
        <v>1</v>
      </c>
      <c r="AB33" s="215">
        <f t="shared" ref="AB33:AB47" si="18">SUM(AC33:AD33)</f>
        <v>15</v>
      </c>
      <c r="AC33" s="215">
        <v>12</v>
      </c>
      <c r="AD33" s="215">
        <v>3</v>
      </c>
      <c r="AE33" s="266"/>
      <c r="AF33" s="267"/>
      <c r="AG33" s="267"/>
      <c r="AH33" s="267"/>
      <c r="AI33" s="267"/>
      <c r="AJ33" s="267">
        <f>$B33</f>
        <v>24</v>
      </c>
      <c r="AK33" s="267">
        <f>$J33</f>
        <v>99</v>
      </c>
      <c r="AL33" s="267"/>
      <c r="AM33" s="267"/>
      <c r="AN33" s="267"/>
      <c r="AO33" s="267"/>
      <c r="AP33" s="267"/>
      <c r="AQ33" s="267"/>
      <c r="AR33" s="267"/>
      <c r="AS33" s="267"/>
      <c r="AT33" s="267">
        <f t="shared" si="9"/>
        <v>24</v>
      </c>
      <c r="AU33" s="267">
        <f t="shared" si="9"/>
        <v>99</v>
      </c>
    </row>
    <row r="34" spans="1:47" ht="14" customHeight="1" x14ac:dyDescent="0.4">
      <c r="A34" s="203"/>
      <c r="B34" s="209">
        <f t="shared" si="10"/>
        <v>0</v>
      </c>
      <c r="C34" s="209">
        <v>0</v>
      </c>
      <c r="D34" s="209">
        <v>0</v>
      </c>
      <c r="E34" s="209">
        <v>0</v>
      </c>
      <c r="F34" s="209">
        <v>0</v>
      </c>
      <c r="G34" s="209">
        <v>0</v>
      </c>
      <c r="H34" s="209">
        <v>0</v>
      </c>
      <c r="I34" s="209">
        <v>0</v>
      </c>
      <c r="J34" s="209">
        <f t="shared" si="11"/>
        <v>0</v>
      </c>
      <c r="K34" s="209">
        <f t="shared" si="12"/>
        <v>0</v>
      </c>
      <c r="L34" s="209">
        <f t="shared" si="12"/>
        <v>0</v>
      </c>
      <c r="M34" s="209">
        <f t="shared" si="13"/>
        <v>0</v>
      </c>
      <c r="N34" s="209">
        <v>0</v>
      </c>
      <c r="O34" s="209">
        <v>0</v>
      </c>
      <c r="P34" s="209">
        <f t="shared" si="14"/>
        <v>0</v>
      </c>
      <c r="Q34" s="209">
        <v>0</v>
      </c>
      <c r="R34" s="209">
        <v>0</v>
      </c>
      <c r="S34" s="209">
        <f t="shared" si="15"/>
        <v>0</v>
      </c>
      <c r="T34" s="209">
        <v>0</v>
      </c>
      <c r="U34" s="209">
        <v>0</v>
      </c>
      <c r="V34" s="209">
        <f t="shared" si="16"/>
        <v>0</v>
      </c>
      <c r="W34" s="209">
        <v>0</v>
      </c>
      <c r="X34" s="209">
        <v>0</v>
      </c>
      <c r="Y34" s="209">
        <f t="shared" si="17"/>
        <v>0</v>
      </c>
      <c r="Z34" s="209">
        <v>0</v>
      </c>
      <c r="AA34" s="209">
        <v>0</v>
      </c>
      <c r="AB34" s="209">
        <f t="shared" si="18"/>
        <v>0</v>
      </c>
      <c r="AC34" s="209">
        <v>0</v>
      </c>
      <c r="AD34" s="209">
        <v>0</v>
      </c>
      <c r="AE34" s="264"/>
      <c r="AF34" s="265"/>
      <c r="AG34" s="265"/>
      <c r="AH34" s="265"/>
      <c r="AI34" s="265"/>
      <c r="AJ34" s="265"/>
      <c r="AK34" s="265"/>
      <c r="AL34" s="265">
        <f>$B34</f>
        <v>0</v>
      </c>
      <c r="AM34" s="265">
        <f>$J34</f>
        <v>0</v>
      </c>
      <c r="AN34" s="265"/>
      <c r="AO34" s="265"/>
      <c r="AP34" s="265"/>
      <c r="AQ34" s="265"/>
      <c r="AR34" s="265"/>
      <c r="AS34" s="265"/>
      <c r="AT34" s="265">
        <f t="shared" si="9"/>
        <v>0</v>
      </c>
      <c r="AU34" s="265">
        <f t="shared" si="9"/>
        <v>0</v>
      </c>
    </row>
    <row r="35" spans="1:47" ht="14" customHeight="1" x14ac:dyDescent="0.4">
      <c r="A35" s="210" t="s">
        <v>895</v>
      </c>
      <c r="B35" s="215">
        <f t="shared" si="10"/>
        <v>18</v>
      </c>
      <c r="C35" s="215">
        <v>4</v>
      </c>
      <c r="D35" s="215">
        <v>3</v>
      </c>
      <c r="E35" s="215">
        <v>3</v>
      </c>
      <c r="F35" s="215">
        <v>3</v>
      </c>
      <c r="G35" s="215">
        <v>2</v>
      </c>
      <c r="H35" s="215">
        <v>3</v>
      </c>
      <c r="I35" s="214">
        <v>0</v>
      </c>
      <c r="J35" s="215">
        <f t="shared" si="11"/>
        <v>65</v>
      </c>
      <c r="K35" s="215">
        <f t="shared" si="12"/>
        <v>41</v>
      </c>
      <c r="L35" s="215">
        <f t="shared" si="12"/>
        <v>24</v>
      </c>
      <c r="M35" s="215">
        <f t="shared" si="13"/>
        <v>15</v>
      </c>
      <c r="N35" s="215">
        <v>11</v>
      </c>
      <c r="O35" s="215">
        <v>4</v>
      </c>
      <c r="P35" s="215">
        <f t="shared" si="14"/>
        <v>13</v>
      </c>
      <c r="Q35" s="215">
        <v>8</v>
      </c>
      <c r="R35" s="215">
        <v>5</v>
      </c>
      <c r="S35" s="215">
        <f t="shared" si="15"/>
        <v>15</v>
      </c>
      <c r="T35" s="215">
        <v>10</v>
      </c>
      <c r="U35" s="215">
        <v>5</v>
      </c>
      <c r="V35" s="215">
        <f t="shared" si="16"/>
        <v>9</v>
      </c>
      <c r="W35" s="215">
        <v>6</v>
      </c>
      <c r="X35" s="215">
        <v>3</v>
      </c>
      <c r="Y35" s="215">
        <f t="shared" si="17"/>
        <v>5</v>
      </c>
      <c r="Z35" s="214">
        <v>0</v>
      </c>
      <c r="AA35" s="215">
        <v>5</v>
      </c>
      <c r="AB35" s="215">
        <f t="shared" si="18"/>
        <v>8</v>
      </c>
      <c r="AC35" s="215">
        <v>6</v>
      </c>
      <c r="AD35" s="215">
        <v>2</v>
      </c>
      <c r="AE35" s="266"/>
      <c r="AF35" s="267"/>
      <c r="AG35" s="267"/>
      <c r="AH35" s="267"/>
      <c r="AI35" s="267"/>
      <c r="AJ35" s="267"/>
      <c r="AK35" s="267"/>
      <c r="AL35" s="267">
        <f>$B35</f>
        <v>18</v>
      </c>
      <c r="AM35" s="267">
        <f>$J35</f>
        <v>65</v>
      </c>
      <c r="AN35" s="267"/>
      <c r="AO35" s="267"/>
      <c r="AP35" s="267"/>
      <c r="AQ35" s="267"/>
      <c r="AR35" s="267"/>
      <c r="AS35" s="267"/>
      <c r="AT35" s="267">
        <f t="shared" si="9"/>
        <v>18</v>
      </c>
      <c r="AU35" s="267">
        <f t="shared" si="9"/>
        <v>65</v>
      </c>
    </row>
    <row r="36" spans="1:47" ht="14" customHeight="1" x14ac:dyDescent="0.4">
      <c r="A36" s="203"/>
      <c r="B36" s="209">
        <f t="shared" si="10"/>
        <v>2</v>
      </c>
      <c r="C36" s="209">
        <v>0</v>
      </c>
      <c r="D36" s="209"/>
      <c r="E36" s="209">
        <v>0</v>
      </c>
      <c r="F36" s="209"/>
      <c r="G36" s="209"/>
      <c r="H36" s="209">
        <v>1</v>
      </c>
      <c r="I36" s="209">
        <v>1</v>
      </c>
      <c r="J36" s="209">
        <f t="shared" si="11"/>
        <v>4</v>
      </c>
      <c r="K36" s="209">
        <f t="shared" si="12"/>
        <v>2</v>
      </c>
      <c r="L36" s="209">
        <f t="shared" si="12"/>
        <v>2</v>
      </c>
      <c r="M36" s="209">
        <f t="shared" si="13"/>
        <v>1</v>
      </c>
      <c r="N36" s="209">
        <v>0</v>
      </c>
      <c r="O36" s="209">
        <v>1</v>
      </c>
      <c r="P36" s="209">
        <f t="shared" si="14"/>
        <v>0</v>
      </c>
      <c r="Q36" s="209">
        <v>0</v>
      </c>
      <c r="R36" s="209"/>
      <c r="S36" s="209">
        <f t="shared" si="15"/>
        <v>0</v>
      </c>
      <c r="T36" s="209">
        <v>0</v>
      </c>
      <c r="U36" s="209">
        <v>0</v>
      </c>
      <c r="V36" s="209">
        <f t="shared" si="16"/>
        <v>0</v>
      </c>
      <c r="W36" s="209">
        <v>0</v>
      </c>
      <c r="X36" s="209"/>
      <c r="Y36" s="209">
        <f t="shared" si="17"/>
        <v>0</v>
      </c>
      <c r="Z36" s="209"/>
      <c r="AA36" s="209"/>
      <c r="AB36" s="209">
        <f t="shared" si="18"/>
        <v>3</v>
      </c>
      <c r="AC36" s="209">
        <v>2</v>
      </c>
      <c r="AD36" s="209">
        <v>1</v>
      </c>
      <c r="AE36" s="264"/>
      <c r="AF36" s="265"/>
      <c r="AG36" s="265"/>
      <c r="AH36" s="265"/>
      <c r="AI36" s="265"/>
      <c r="AJ36" s="265"/>
      <c r="AK36" s="265"/>
      <c r="AL36" s="265">
        <f>$B36</f>
        <v>2</v>
      </c>
      <c r="AM36" s="265">
        <f>$J36</f>
        <v>4</v>
      </c>
      <c r="AN36" s="265"/>
      <c r="AO36" s="265"/>
      <c r="AP36" s="265"/>
      <c r="AQ36" s="265"/>
      <c r="AR36" s="265"/>
      <c r="AS36" s="265"/>
      <c r="AT36" s="265">
        <f t="shared" si="9"/>
        <v>2</v>
      </c>
      <c r="AU36" s="265">
        <f t="shared" si="9"/>
        <v>4</v>
      </c>
    </row>
    <row r="37" spans="1:47" ht="14" customHeight="1" x14ac:dyDescent="0.4">
      <c r="A37" s="210" t="s">
        <v>1299</v>
      </c>
      <c r="B37" s="215">
        <f t="shared" si="10"/>
        <v>24</v>
      </c>
      <c r="C37" s="215">
        <v>4</v>
      </c>
      <c r="D37" s="215">
        <v>4</v>
      </c>
      <c r="E37" s="215">
        <v>2</v>
      </c>
      <c r="F37" s="215">
        <v>3</v>
      </c>
      <c r="G37" s="215">
        <v>3</v>
      </c>
      <c r="H37" s="215">
        <v>5</v>
      </c>
      <c r="I37" s="215">
        <v>3</v>
      </c>
      <c r="J37" s="215">
        <f t="shared" si="11"/>
        <v>90</v>
      </c>
      <c r="K37" s="215">
        <f t="shared" si="12"/>
        <v>58</v>
      </c>
      <c r="L37" s="215">
        <f t="shared" si="12"/>
        <v>32</v>
      </c>
      <c r="M37" s="215">
        <f t="shared" si="13"/>
        <v>21</v>
      </c>
      <c r="N37" s="215">
        <v>16</v>
      </c>
      <c r="O37" s="215">
        <v>5</v>
      </c>
      <c r="P37" s="215">
        <f t="shared" si="14"/>
        <v>17</v>
      </c>
      <c r="Q37" s="215">
        <v>7</v>
      </c>
      <c r="R37" s="215">
        <v>10</v>
      </c>
      <c r="S37" s="215">
        <f t="shared" si="15"/>
        <v>8</v>
      </c>
      <c r="T37" s="215">
        <v>6</v>
      </c>
      <c r="U37" s="215">
        <v>2</v>
      </c>
      <c r="V37" s="215">
        <f t="shared" si="16"/>
        <v>15</v>
      </c>
      <c r="W37" s="215">
        <v>7</v>
      </c>
      <c r="X37" s="215">
        <v>8</v>
      </c>
      <c r="Y37" s="215">
        <f t="shared" si="17"/>
        <v>13</v>
      </c>
      <c r="Z37" s="215">
        <v>9</v>
      </c>
      <c r="AA37" s="215">
        <v>4</v>
      </c>
      <c r="AB37" s="215">
        <f t="shared" si="18"/>
        <v>16</v>
      </c>
      <c r="AC37" s="215">
        <v>13</v>
      </c>
      <c r="AD37" s="215">
        <v>3</v>
      </c>
      <c r="AE37" s="266"/>
      <c r="AF37" s="267"/>
      <c r="AG37" s="267"/>
      <c r="AH37" s="267"/>
      <c r="AI37" s="267"/>
      <c r="AJ37" s="267"/>
      <c r="AK37" s="267"/>
      <c r="AL37" s="267">
        <f>$B37</f>
        <v>24</v>
      </c>
      <c r="AM37" s="267">
        <f>$J37</f>
        <v>90</v>
      </c>
      <c r="AN37" s="267"/>
      <c r="AO37" s="267"/>
      <c r="AP37" s="267"/>
      <c r="AQ37" s="267"/>
      <c r="AR37" s="267"/>
      <c r="AS37" s="267"/>
      <c r="AT37" s="267">
        <f t="shared" si="9"/>
        <v>24</v>
      </c>
      <c r="AU37" s="267">
        <f t="shared" si="9"/>
        <v>90</v>
      </c>
    </row>
    <row r="38" spans="1:47" ht="14" customHeight="1" x14ac:dyDescent="0.4">
      <c r="A38" s="203"/>
      <c r="B38" s="209">
        <f t="shared" si="10"/>
        <v>3</v>
      </c>
      <c r="C38" s="209">
        <v>0</v>
      </c>
      <c r="D38" s="209">
        <v>1</v>
      </c>
      <c r="E38" s="209">
        <v>0</v>
      </c>
      <c r="F38" s="209">
        <v>0</v>
      </c>
      <c r="G38" s="209">
        <v>1</v>
      </c>
      <c r="H38" s="209">
        <v>0</v>
      </c>
      <c r="I38" s="209">
        <v>1</v>
      </c>
      <c r="J38" s="209">
        <f t="shared" si="11"/>
        <v>8</v>
      </c>
      <c r="K38" s="209">
        <f t="shared" si="12"/>
        <v>7</v>
      </c>
      <c r="L38" s="209">
        <f t="shared" si="12"/>
        <v>1</v>
      </c>
      <c r="M38" s="209">
        <f t="shared" si="13"/>
        <v>0</v>
      </c>
      <c r="N38" s="209">
        <v>0</v>
      </c>
      <c r="O38" s="209">
        <v>0</v>
      </c>
      <c r="P38" s="209">
        <f t="shared" si="14"/>
        <v>2</v>
      </c>
      <c r="Q38" s="209">
        <v>1</v>
      </c>
      <c r="R38" s="209">
        <v>1</v>
      </c>
      <c r="S38" s="209">
        <f t="shared" si="15"/>
        <v>1</v>
      </c>
      <c r="T38" s="209">
        <v>1</v>
      </c>
      <c r="U38" s="209">
        <v>0</v>
      </c>
      <c r="V38" s="209">
        <f t="shared" si="16"/>
        <v>1</v>
      </c>
      <c r="W38" s="209">
        <v>1</v>
      </c>
      <c r="X38" s="209">
        <v>0</v>
      </c>
      <c r="Y38" s="209">
        <f t="shared" si="17"/>
        <v>3</v>
      </c>
      <c r="Z38" s="209">
        <v>3</v>
      </c>
      <c r="AA38" s="209">
        <v>0</v>
      </c>
      <c r="AB38" s="209">
        <f t="shared" si="18"/>
        <v>1</v>
      </c>
      <c r="AC38" s="209">
        <v>1</v>
      </c>
      <c r="AD38" s="209">
        <v>0</v>
      </c>
      <c r="AE38" s="264"/>
      <c r="AF38" s="265"/>
      <c r="AG38" s="265"/>
      <c r="AH38" s="265">
        <f>$B38</f>
        <v>3</v>
      </c>
      <c r="AI38" s="265">
        <f>$J38</f>
        <v>8</v>
      </c>
      <c r="AJ38" s="265"/>
      <c r="AK38" s="265"/>
      <c r="AL38" s="265"/>
      <c r="AM38" s="265"/>
      <c r="AN38" s="265"/>
      <c r="AO38" s="265"/>
      <c r="AP38" s="265"/>
      <c r="AQ38" s="265"/>
      <c r="AR38" s="265"/>
      <c r="AS38" s="265"/>
      <c r="AT38" s="265">
        <f t="shared" si="9"/>
        <v>3</v>
      </c>
      <c r="AU38" s="265">
        <f t="shared" si="9"/>
        <v>8</v>
      </c>
    </row>
    <row r="39" spans="1:47" ht="14" customHeight="1" x14ac:dyDescent="0.4">
      <c r="A39" s="210" t="s">
        <v>1301</v>
      </c>
      <c r="B39" s="215">
        <f t="shared" si="10"/>
        <v>31</v>
      </c>
      <c r="C39" s="215">
        <v>5</v>
      </c>
      <c r="D39" s="215">
        <v>5</v>
      </c>
      <c r="E39" s="215">
        <v>5</v>
      </c>
      <c r="F39" s="215">
        <v>3</v>
      </c>
      <c r="G39" s="215">
        <v>7</v>
      </c>
      <c r="H39" s="215">
        <v>5</v>
      </c>
      <c r="I39" s="215">
        <v>1</v>
      </c>
      <c r="J39" s="215">
        <f t="shared" si="11"/>
        <v>77</v>
      </c>
      <c r="K39" s="215">
        <f t="shared" si="12"/>
        <v>44</v>
      </c>
      <c r="L39" s="215">
        <f t="shared" si="12"/>
        <v>33</v>
      </c>
      <c r="M39" s="215">
        <f t="shared" si="13"/>
        <v>13</v>
      </c>
      <c r="N39" s="215">
        <v>3</v>
      </c>
      <c r="O39" s="215">
        <v>10</v>
      </c>
      <c r="P39" s="215">
        <f t="shared" si="14"/>
        <v>12</v>
      </c>
      <c r="Q39" s="215">
        <v>5</v>
      </c>
      <c r="R39" s="215">
        <v>7</v>
      </c>
      <c r="S39" s="215">
        <f t="shared" si="15"/>
        <v>13</v>
      </c>
      <c r="T39" s="215">
        <v>8</v>
      </c>
      <c r="U39" s="215">
        <v>5</v>
      </c>
      <c r="V39" s="215">
        <f t="shared" si="16"/>
        <v>8</v>
      </c>
      <c r="W39" s="215">
        <v>4</v>
      </c>
      <c r="X39" s="215">
        <v>4</v>
      </c>
      <c r="Y39" s="215">
        <f t="shared" si="17"/>
        <v>19</v>
      </c>
      <c r="Z39" s="215">
        <v>14</v>
      </c>
      <c r="AA39" s="215">
        <v>5</v>
      </c>
      <c r="AB39" s="215">
        <f t="shared" si="18"/>
        <v>12</v>
      </c>
      <c r="AC39" s="215">
        <v>10</v>
      </c>
      <c r="AD39" s="215">
        <v>2</v>
      </c>
      <c r="AE39" s="266"/>
      <c r="AF39" s="267"/>
      <c r="AG39" s="267"/>
      <c r="AH39" s="267">
        <f>$B39</f>
        <v>31</v>
      </c>
      <c r="AI39" s="267">
        <f>$J39</f>
        <v>77</v>
      </c>
      <c r="AJ39" s="267"/>
      <c r="AK39" s="267"/>
      <c r="AL39" s="267"/>
      <c r="AM39" s="267"/>
      <c r="AN39" s="267"/>
      <c r="AO39" s="267"/>
      <c r="AP39" s="267"/>
      <c r="AQ39" s="267"/>
      <c r="AR39" s="267"/>
      <c r="AS39" s="267"/>
      <c r="AT39" s="267">
        <f t="shared" si="9"/>
        <v>31</v>
      </c>
      <c r="AU39" s="267">
        <f t="shared" si="9"/>
        <v>77</v>
      </c>
    </row>
    <row r="40" spans="1:47" ht="14" customHeight="1" x14ac:dyDescent="0.4">
      <c r="A40" s="203"/>
      <c r="B40" s="209">
        <f t="shared" si="10"/>
        <v>0</v>
      </c>
      <c r="C40" s="209">
        <v>0</v>
      </c>
      <c r="D40" s="209">
        <v>0</v>
      </c>
      <c r="E40" s="209">
        <v>0</v>
      </c>
      <c r="F40" s="209">
        <v>0</v>
      </c>
      <c r="G40" s="209">
        <v>0</v>
      </c>
      <c r="H40" s="209">
        <v>0</v>
      </c>
      <c r="I40" s="209">
        <v>0</v>
      </c>
      <c r="J40" s="209">
        <f t="shared" si="11"/>
        <v>0</v>
      </c>
      <c r="K40" s="209">
        <f t="shared" si="12"/>
        <v>0</v>
      </c>
      <c r="L40" s="209">
        <f t="shared" si="12"/>
        <v>0</v>
      </c>
      <c r="M40" s="209">
        <f t="shared" si="13"/>
        <v>0</v>
      </c>
      <c r="N40" s="209">
        <v>0</v>
      </c>
      <c r="O40" s="209">
        <v>0</v>
      </c>
      <c r="P40" s="209">
        <f t="shared" si="14"/>
        <v>0</v>
      </c>
      <c r="Q40" s="209">
        <v>0</v>
      </c>
      <c r="R40" s="209">
        <v>0</v>
      </c>
      <c r="S40" s="209">
        <f t="shared" si="15"/>
        <v>0</v>
      </c>
      <c r="T40" s="209">
        <v>0</v>
      </c>
      <c r="U40" s="209">
        <v>0</v>
      </c>
      <c r="V40" s="209">
        <f t="shared" si="16"/>
        <v>0</v>
      </c>
      <c r="W40" s="209">
        <v>0</v>
      </c>
      <c r="X40" s="209">
        <v>0</v>
      </c>
      <c r="Y40" s="209">
        <f t="shared" si="17"/>
        <v>0</v>
      </c>
      <c r="Z40" s="209">
        <v>0</v>
      </c>
      <c r="AA40" s="209">
        <v>0</v>
      </c>
      <c r="AB40" s="209">
        <f t="shared" si="18"/>
        <v>0</v>
      </c>
      <c r="AC40" s="209">
        <v>0</v>
      </c>
      <c r="AD40" s="209">
        <v>0</v>
      </c>
      <c r="AE40" s="264"/>
      <c r="AF40" s="265">
        <f>$B40</f>
        <v>0</v>
      </c>
      <c r="AG40" s="265">
        <f>$J40</f>
        <v>0</v>
      </c>
      <c r="AH40" s="265"/>
      <c r="AI40" s="265"/>
      <c r="AJ40" s="265"/>
      <c r="AK40" s="265"/>
      <c r="AL40" s="265"/>
      <c r="AM40" s="265"/>
      <c r="AN40" s="265"/>
      <c r="AO40" s="265"/>
      <c r="AP40" s="265"/>
      <c r="AQ40" s="265"/>
      <c r="AR40" s="265"/>
      <c r="AS40" s="265"/>
      <c r="AT40" s="265">
        <f t="shared" si="9"/>
        <v>0</v>
      </c>
      <c r="AU40" s="265">
        <f t="shared" si="9"/>
        <v>0</v>
      </c>
    </row>
    <row r="41" spans="1:47" ht="14" customHeight="1" x14ac:dyDescent="0.4">
      <c r="A41" s="210" t="s">
        <v>1302</v>
      </c>
      <c r="B41" s="215">
        <f t="shared" si="10"/>
        <v>35</v>
      </c>
      <c r="C41" s="215">
        <v>6</v>
      </c>
      <c r="D41" s="215">
        <v>8</v>
      </c>
      <c r="E41" s="215">
        <v>7</v>
      </c>
      <c r="F41" s="215">
        <v>4</v>
      </c>
      <c r="G41" s="215">
        <v>5</v>
      </c>
      <c r="H41" s="215">
        <v>5</v>
      </c>
      <c r="I41" s="214">
        <v>0</v>
      </c>
      <c r="J41" s="215">
        <f t="shared" si="11"/>
        <v>152</v>
      </c>
      <c r="K41" s="215">
        <f t="shared" si="12"/>
        <v>111</v>
      </c>
      <c r="L41" s="215">
        <f t="shared" si="12"/>
        <v>41</v>
      </c>
      <c r="M41" s="215">
        <f t="shared" si="13"/>
        <v>29</v>
      </c>
      <c r="N41" s="215">
        <v>21</v>
      </c>
      <c r="O41" s="215">
        <v>8</v>
      </c>
      <c r="P41" s="215">
        <f t="shared" si="14"/>
        <v>35</v>
      </c>
      <c r="Q41" s="215">
        <v>24</v>
      </c>
      <c r="R41" s="215">
        <v>11</v>
      </c>
      <c r="S41" s="215">
        <f t="shared" si="15"/>
        <v>31</v>
      </c>
      <c r="T41" s="215">
        <v>23</v>
      </c>
      <c r="U41" s="215">
        <v>8</v>
      </c>
      <c r="V41" s="215">
        <f t="shared" si="16"/>
        <v>18</v>
      </c>
      <c r="W41" s="215">
        <v>13</v>
      </c>
      <c r="X41" s="215">
        <v>5</v>
      </c>
      <c r="Y41" s="215">
        <f t="shared" si="17"/>
        <v>21</v>
      </c>
      <c r="Z41" s="215">
        <v>14</v>
      </c>
      <c r="AA41" s="215">
        <v>7</v>
      </c>
      <c r="AB41" s="215">
        <f t="shared" si="18"/>
        <v>18</v>
      </c>
      <c r="AC41" s="215">
        <v>16</v>
      </c>
      <c r="AD41" s="215">
        <v>2</v>
      </c>
      <c r="AE41" s="266"/>
      <c r="AF41" s="267">
        <f>$B41</f>
        <v>35</v>
      </c>
      <c r="AG41" s="267">
        <f>$J41</f>
        <v>152</v>
      </c>
      <c r="AH41" s="267"/>
      <c r="AI41" s="267"/>
      <c r="AJ41" s="267"/>
      <c r="AK41" s="267"/>
      <c r="AL41" s="267"/>
      <c r="AM41" s="267"/>
      <c r="AN41" s="267"/>
      <c r="AO41" s="267"/>
      <c r="AP41" s="267"/>
      <c r="AQ41" s="267"/>
      <c r="AR41" s="267"/>
      <c r="AS41" s="267"/>
      <c r="AT41" s="267">
        <f t="shared" si="9"/>
        <v>35</v>
      </c>
      <c r="AU41" s="267">
        <f t="shared" si="9"/>
        <v>152</v>
      </c>
    </row>
    <row r="42" spans="1:47" ht="14" customHeight="1" x14ac:dyDescent="0.4">
      <c r="A42" s="203"/>
      <c r="B42" s="209">
        <f t="shared" si="10"/>
        <v>0</v>
      </c>
      <c r="C42" s="209">
        <v>0</v>
      </c>
      <c r="D42" s="209">
        <v>0</v>
      </c>
      <c r="E42" s="209">
        <v>0</v>
      </c>
      <c r="F42" s="209">
        <v>0</v>
      </c>
      <c r="G42" s="209">
        <v>0</v>
      </c>
      <c r="H42" s="209">
        <v>0</v>
      </c>
      <c r="I42" s="209">
        <v>0</v>
      </c>
      <c r="J42" s="209">
        <f t="shared" si="11"/>
        <v>0</v>
      </c>
      <c r="K42" s="209">
        <f t="shared" si="12"/>
        <v>0</v>
      </c>
      <c r="L42" s="209">
        <f t="shared" si="12"/>
        <v>0</v>
      </c>
      <c r="M42" s="209">
        <f t="shared" si="13"/>
        <v>0</v>
      </c>
      <c r="N42" s="209">
        <v>0</v>
      </c>
      <c r="O42" s="209">
        <v>0</v>
      </c>
      <c r="P42" s="209">
        <f t="shared" si="14"/>
        <v>0</v>
      </c>
      <c r="Q42" s="209">
        <v>0</v>
      </c>
      <c r="R42" s="209">
        <v>0</v>
      </c>
      <c r="S42" s="209">
        <f t="shared" si="15"/>
        <v>0</v>
      </c>
      <c r="T42" s="209">
        <v>0</v>
      </c>
      <c r="U42" s="209">
        <v>0</v>
      </c>
      <c r="V42" s="209">
        <f t="shared" si="16"/>
        <v>0</v>
      </c>
      <c r="W42" s="209">
        <v>0</v>
      </c>
      <c r="X42" s="209">
        <v>0</v>
      </c>
      <c r="Y42" s="209">
        <f t="shared" si="17"/>
        <v>0</v>
      </c>
      <c r="Z42" s="209">
        <v>0</v>
      </c>
      <c r="AA42" s="209">
        <v>0</v>
      </c>
      <c r="AB42" s="209">
        <f t="shared" si="18"/>
        <v>0</v>
      </c>
      <c r="AC42" s="209">
        <v>0</v>
      </c>
      <c r="AD42" s="209">
        <v>0</v>
      </c>
      <c r="AE42" s="264"/>
      <c r="AF42" s="265"/>
      <c r="AG42" s="265"/>
      <c r="AH42" s="265"/>
      <c r="AI42" s="265"/>
      <c r="AJ42" s="265"/>
      <c r="AK42" s="265"/>
      <c r="AL42" s="265"/>
      <c r="AM42" s="265"/>
      <c r="AN42" s="265"/>
      <c r="AO42" s="265"/>
      <c r="AP42" s="265"/>
      <c r="AQ42" s="265"/>
      <c r="AR42" s="265">
        <f>$B42</f>
        <v>0</v>
      </c>
      <c r="AS42" s="265">
        <f>$J42</f>
        <v>0</v>
      </c>
      <c r="AT42" s="265">
        <f t="shared" si="9"/>
        <v>0</v>
      </c>
      <c r="AU42" s="265">
        <f t="shared" si="9"/>
        <v>0</v>
      </c>
    </row>
    <row r="43" spans="1:47" ht="14" customHeight="1" x14ac:dyDescent="0.4">
      <c r="A43" s="210" t="s">
        <v>1303</v>
      </c>
      <c r="B43" s="215">
        <f t="shared" si="10"/>
        <v>36</v>
      </c>
      <c r="C43" s="215">
        <v>6</v>
      </c>
      <c r="D43" s="215">
        <v>6</v>
      </c>
      <c r="E43" s="215">
        <v>8</v>
      </c>
      <c r="F43" s="215">
        <v>5</v>
      </c>
      <c r="G43" s="215">
        <v>5</v>
      </c>
      <c r="H43" s="215">
        <v>6</v>
      </c>
      <c r="I43" s="214">
        <v>0</v>
      </c>
      <c r="J43" s="215">
        <f t="shared" si="11"/>
        <v>159</v>
      </c>
      <c r="K43" s="215">
        <f t="shared" si="12"/>
        <v>115</v>
      </c>
      <c r="L43" s="215">
        <f t="shared" si="12"/>
        <v>44</v>
      </c>
      <c r="M43" s="215">
        <f t="shared" si="13"/>
        <v>28</v>
      </c>
      <c r="N43" s="215">
        <v>20</v>
      </c>
      <c r="O43" s="215">
        <v>8</v>
      </c>
      <c r="P43" s="215">
        <f t="shared" si="14"/>
        <v>30</v>
      </c>
      <c r="Q43" s="215">
        <v>22</v>
      </c>
      <c r="R43" s="215">
        <v>8</v>
      </c>
      <c r="S43" s="215">
        <f t="shared" si="15"/>
        <v>36</v>
      </c>
      <c r="T43" s="215">
        <v>26</v>
      </c>
      <c r="U43" s="215">
        <v>10</v>
      </c>
      <c r="V43" s="215">
        <f t="shared" si="16"/>
        <v>21</v>
      </c>
      <c r="W43" s="215">
        <v>13</v>
      </c>
      <c r="X43" s="215">
        <v>8</v>
      </c>
      <c r="Y43" s="215">
        <f t="shared" si="17"/>
        <v>21</v>
      </c>
      <c r="Z43" s="215">
        <v>16</v>
      </c>
      <c r="AA43" s="215">
        <v>5</v>
      </c>
      <c r="AB43" s="215">
        <f t="shared" si="18"/>
        <v>23</v>
      </c>
      <c r="AC43" s="215">
        <v>18</v>
      </c>
      <c r="AD43" s="215">
        <v>5</v>
      </c>
      <c r="AE43" s="266"/>
      <c r="AF43" s="267"/>
      <c r="AG43" s="267"/>
      <c r="AH43" s="267"/>
      <c r="AI43" s="267"/>
      <c r="AJ43" s="267"/>
      <c r="AK43" s="267"/>
      <c r="AL43" s="267"/>
      <c r="AM43" s="267"/>
      <c r="AN43" s="267"/>
      <c r="AO43" s="267"/>
      <c r="AP43" s="267"/>
      <c r="AQ43" s="267"/>
      <c r="AR43" s="267">
        <f>$B43</f>
        <v>36</v>
      </c>
      <c r="AS43" s="267">
        <f>$J43</f>
        <v>159</v>
      </c>
      <c r="AT43" s="267">
        <f t="shared" si="9"/>
        <v>36</v>
      </c>
      <c r="AU43" s="267">
        <f t="shared" si="9"/>
        <v>159</v>
      </c>
    </row>
    <row r="44" spans="1:47" ht="14" customHeight="1" x14ac:dyDescent="0.4">
      <c r="A44" s="203"/>
      <c r="B44" s="209">
        <f t="shared" si="10"/>
        <v>4</v>
      </c>
      <c r="C44" s="209">
        <v>1</v>
      </c>
      <c r="D44" s="209">
        <v>0</v>
      </c>
      <c r="E44" s="209">
        <v>0</v>
      </c>
      <c r="F44" s="209">
        <v>0</v>
      </c>
      <c r="G44" s="209">
        <v>0</v>
      </c>
      <c r="H44" s="209">
        <v>0</v>
      </c>
      <c r="I44" s="209">
        <v>3</v>
      </c>
      <c r="J44" s="209">
        <f t="shared" si="11"/>
        <v>11</v>
      </c>
      <c r="K44" s="209">
        <f t="shared" si="12"/>
        <v>5</v>
      </c>
      <c r="L44" s="209">
        <f t="shared" si="12"/>
        <v>6</v>
      </c>
      <c r="M44" s="209">
        <f t="shared" si="13"/>
        <v>5</v>
      </c>
      <c r="N44" s="209">
        <v>1</v>
      </c>
      <c r="O44" s="209">
        <v>4</v>
      </c>
      <c r="P44" s="209">
        <f t="shared" si="14"/>
        <v>2</v>
      </c>
      <c r="Q44" s="209">
        <v>1</v>
      </c>
      <c r="R44" s="209">
        <v>1</v>
      </c>
      <c r="S44" s="209">
        <f t="shared" si="15"/>
        <v>0</v>
      </c>
      <c r="T44" s="209">
        <v>0</v>
      </c>
      <c r="U44" s="209">
        <v>0</v>
      </c>
      <c r="V44" s="209">
        <f t="shared" si="16"/>
        <v>2</v>
      </c>
      <c r="W44" s="209">
        <v>1</v>
      </c>
      <c r="X44" s="209">
        <v>1</v>
      </c>
      <c r="Y44" s="209">
        <f t="shared" si="17"/>
        <v>2</v>
      </c>
      <c r="Z44" s="209">
        <v>2</v>
      </c>
      <c r="AA44" s="209">
        <v>0</v>
      </c>
      <c r="AB44" s="209">
        <f t="shared" si="18"/>
        <v>0</v>
      </c>
      <c r="AC44" s="209">
        <v>0</v>
      </c>
      <c r="AD44" s="209">
        <v>0</v>
      </c>
      <c r="AE44" s="264"/>
      <c r="AF44" s="265"/>
      <c r="AG44" s="265"/>
      <c r="AH44" s="265"/>
      <c r="AI44" s="265"/>
      <c r="AJ44" s="265"/>
      <c r="AK44" s="265"/>
      <c r="AL44" s="265"/>
      <c r="AM44" s="265"/>
      <c r="AN44" s="265"/>
      <c r="AO44" s="265"/>
      <c r="AP44" s="265"/>
      <c r="AQ44" s="265"/>
      <c r="AR44" s="265">
        <f>$B44</f>
        <v>4</v>
      </c>
      <c r="AS44" s="265">
        <f>$J44</f>
        <v>11</v>
      </c>
      <c r="AT44" s="265">
        <f t="shared" si="9"/>
        <v>4</v>
      </c>
      <c r="AU44" s="265">
        <f t="shared" si="9"/>
        <v>11</v>
      </c>
    </row>
    <row r="45" spans="1:47" ht="13.85" customHeight="1" x14ac:dyDescent="0.4">
      <c r="A45" s="210" t="s">
        <v>1304</v>
      </c>
      <c r="B45" s="215">
        <f t="shared" si="10"/>
        <v>20</v>
      </c>
      <c r="C45" s="215">
        <v>2</v>
      </c>
      <c r="D45" s="215">
        <v>1</v>
      </c>
      <c r="E45" s="215">
        <v>3</v>
      </c>
      <c r="F45" s="215">
        <v>4</v>
      </c>
      <c r="G45" s="215">
        <v>3</v>
      </c>
      <c r="H45" s="215">
        <v>4</v>
      </c>
      <c r="I45" s="215">
        <v>3</v>
      </c>
      <c r="J45" s="215">
        <f t="shared" si="11"/>
        <v>54</v>
      </c>
      <c r="K45" s="215">
        <f t="shared" si="12"/>
        <v>33</v>
      </c>
      <c r="L45" s="215">
        <f t="shared" si="12"/>
        <v>21</v>
      </c>
      <c r="M45" s="215">
        <f t="shared" si="13"/>
        <v>9</v>
      </c>
      <c r="N45" s="215">
        <v>2</v>
      </c>
      <c r="O45" s="215">
        <v>7</v>
      </c>
      <c r="P45" s="215">
        <f t="shared" si="14"/>
        <v>5</v>
      </c>
      <c r="Q45" s="215">
        <v>3</v>
      </c>
      <c r="R45" s="215">
        <v>2</v>
      </c>
      <c r="S45" s="215">
        <f t="shared" si="15"/>
        <v>7</v>
      </c>
      <c r="T45" s="215">
        <v>6</v>
      </c>
      <c r="U45" s="215">
        <v>1</v>
      </c>
      <c r="V45" s="215">
        <f t="shared" si="16"/>
        <v>12</v>
      </c>
      <c r="W45" s="215">
        <v>5</v>
      </c>
      <c r="X45" s="215">
        <v>7</v>
      </c>
      <c r="Y45" s="215">
        <f t="shared" si="17"/>
        <v>9</v>
      </c>
      <c r="Z45" s="215">
        <v>7</v>
      </c>
      <c r="AA45" s="215">
        <v>2</v>
      </c>
      <c r="AB45" s="215">
        <f t="shared" si="18"/>
        <v>12</v>
      </c>
      <c r="AC45" s="215">
        <v>10</v>
      </c>
      <c r="AD45" s="215">
        <v>2</v>
      </c>
      <c r="AE45" s="266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267"/>
      <c r="AQ45" s="267"/>
      <c r="AR45" s="267">
        <f>$B45</f>
        <v>20</v>
      </c>
      <c r="AS45" s="267">
        <f>$J45</f>
        <v>54</v>
      </c>
      <c r="AT45" s="267">
        <f t="shared" si="9"/>
        <v>20</v>
      </c>
      <c r="AU45" s="267">
        <f t="shared" si="9"/>
        <v>54</v>
      </c>
    </row>
    <row r="46" spans="1:47" ht="14" customHeight="1" x14ac:dyDescent="0.4">
      <c r="A46" s="203"/>
      <c r="B46" s="209">
        <f t="shared" si="10"/>
        <v>9</v>
      </c>
      <c r="C46" s="209">
        <f t="shared" ref="C46:AD47" si="19">SUM(C32,C34,C36,C38,C40,C42,C44)</f>
        <v>1</v>
      </c>
      <c r="D46" s="209">
        <f t="shared" si="19"/>
        <v>1</v>
      </c>
      <c r="E46" s="209">
        <f t="shared" si="19"/>
        <v>0</v>
      </c>
      <c r="F46" s="209">
        <f t="shared" si="19"/>
        <v>0</v>
      </c>
      <c r="G46" s="209">
        <f t="shared" si="19"/>
        <v>1</v>
      </c>
      <c r="H46" s="209">
        <f t="shared" si="19"/>
        <v>1</v>
      </c>
      <c r="I46" s="209">
        <f t="shared" si="19"/>
        <v>5</v>
      </c>
      <c r="J46" s="209">
        <f t="shared" si="11"/>
        <v>23</v>
      </c>
      <c r="K46" s="209">
        <f t="shared" si="12"/>
        <v>14</v>
      </c>
      <c r="L46" s="209">
        <f t="shared" si="12"/>
        <v>9</v>
      </c>
      <c r="M46" s="209">
        <f t="shared" si="13"/>
        <v>6</v>
      </c>
      <c r="N46" s="209">
        <f t="shared" si="19"/>
        <v>1</v>
      </c>
      <c r="O46" s="209">
        <f t="shared" si="19"/>
        <v>5</v>
      </c>
      <c r="P46" s="209">
        <f t="shared" si="14"/>
        <v>4</v>
      </c>
      <c r="Q46" s="209">
        <f t="shared" si="19"/>
        <v>2</v>
      </c>
      <c r="R46" s="209">
        <f t="shared" si="19"/>
        <v>2</v>
      </c>
      <c r="S46" s="209">
        <f t="shared" si="15"/>
        <v>1</v>
      </c>
      <c r="T46" s="209">
        <f t="shared" si="19"/>
        <v>1</v>
      </c>
      <c r="U46" s="209">
        <f t="shared" si="19"/>
        <v>0</v>
      </c>
      <c r="V46" s="209">
        <f t="shared" si="16"/>
        <v>3</v>
      </c>
      <c r="W46" s="209">
        <f t="shared" si="19"/>
        <v>2</v>
      </c>
      <c r="X46" s="209">
        <f t="shared" si="19"/>
        <v>1</v>
      </c>
      <c r="Y46" s="209">
        <f t="shared" si="17"/>
        <v>5</v>
      </c>
      <c r="Z46" s="209">
        <f t="shared" si="19"/>
        <v>5</v>
      </c>
      <c r="AA46" s="209">
        <f t="shared" si="19"/>
        <v>0</v>
      </c>
      <c r="AB46" s="209">
        <f t="shared" si="18"/>
        <v>4</v>
      </c>
      <c r="AC46" s="209">
        <f t="shared" si="19"/>
        <v>3</v>
      </c>
      <c r="AD46" s="209">
        <f t="shared" si="19"/>
        <v>1</v>
      </c>
      <c r="AE46" s="264"/>
      <c r="AF46" s="265">
        <f t="shared" ref="AF46:AS47" si="20">SUM(AF32,AF34,AF36,AF38,AF40,AF42,AF44)</f>
        <v>0</v>
      </c>
      <c r="AG46" s="265">
        <f t="shared" si="20"/>
        <v>0</v>
      </c>
      <c r="AH46" s="265">
        <f t="shared" si="20"/>
        <v>3</v>
      </c>
      <c r="AI46" s="265">
        <f t="shared" si="20"/>
        <v>8</v>
      </c>
      <c r="AJ46" s="265">
        <f t="shared" si="20"/>
        <v>0</v>
      </c>
      <c r="AK46" s="265">
        <f t="shared" si="20"/>
        <v>0</v>
      </c>
      <c r="AL46" s="265">
        <f t="shared" si="20"/>
        <v>2</v>
      </c>
      <c r="AM46" s="265">
        <f t="shared" si="20"/>
        <v>4</v>
      </c>
      <c r="AN46" s="265">
        <f t="shared" si="20"/>
        <v>0</v>
      </c>
      <c r="AO46" s="265">
        <f t="shared" si="20"/>
        <v>0</v>
      </c>
      <c r="AP46" s="265">
        <f t="shared" si="20"/>
        <v>0</v>
      </c>
      <c r="AQ46" s="265">
        <f t="shared" si="20"/>
        <v>0</v>
      </c>
      <c r="AR46" s="265">
        <f t="shared" si="20"/>
        <v>4</v>
      </c>
      <c r="AS46" s="265">
        <f t="shared" si="20"/>
        <v>11</v>
      </c>
      <c r="AT46" s="268">
        <f t="shared" si="9"/>
        <v>9</v>
      </c>
      <c r="AU46" s="268">
        <f t="shared" si="9"/>
        <v>23</v>
      </c>
    </row>
    <row r="47" spans="1:47" ht="13.85" customHeight="1" x14ac:dyDescent="0.4">
      <c r="A47" s="210" t="s">
        <v>75</v>
      </c>
      <c r="B47" s="215">
        <f t="shared" si="10"/>
        <v>188</v>
      </c>
      <c r="C47" s="215">
        <f t="shared" si="19"/>
        <v>30</v>
      </c>
      <c r="D47" s="215">
        <f t="shared" si="19"/>
        <v>32</v>
      </c>
      <c r="E47" s="215">
        <f t="shared" si="19"/>
        <v>32</v>
      </c>
      <c r="F47" s="215">
        <f t="shared" si="19"/>
        <v>25</v>
      </c>
      <c r="G47" s="215">
        <f t="shared" si="19"/>
        <v>28</v>
      </c>
      <c r="H47" s="215">
        <f t="shared" si="19"/>
        <v>33</v>
      </c>
      <c r="I47" s="215">
        <f t="shared" si="19"/>
        <v>8</v>
      </c>
      <c r="J47" s="215">
        <f t="shared" si="11"/>
        <v>696</v>
      </c>
      <c r="K47" s="215">
        <f t="shared" si="12"/>
        <v>471</v>
      </c>
      <c r="L47" s="215">
        <f t="shared" si="12"/>
        <v>225</v>
      </c>
      <c r="M47" s="215">
        <f t="shared" si="13"/>
        <v>134</v>
      </c>
      <c r="N47" s="215">
        <f t="shared" si="19"/>
        <v>86</v>
      </c>
      <c r="O47" s="215">
        <f t="shared" si="19"/>
        <v>48</v>
      </c>
      <c r="P47" s="215">
        <f t="shared" si="14"/>
        <v>132</v>
      </c>
      <c r="Q47" s="215">
        <f t="shared" si="19"/>
        <v>82</v>
      </c>
      <c r="R47" s="215">
        <f t="shared" si="19"/>
        <v>50</v>
      </c>
      <c r="S47" s="215">
        <f t="shared" si="15"/>
        <v>126</v>
      </c>
      <c r="T47" s="215">
        <f t="shared" si="19"/>
        <v>89</v>
      </c>
      <c r="U47" s="215">
        <f t="shared" si="19"/>
        <v>37</v>
      </c>
      <c r="V47" s="215">
        <f t="shared" si="16"/>
        <v>101</v>
      </c>
      <c r="W47" s="215">
        <f t="shared" si="19"/>
        <v>59</v>
      </c>
      <c r="X47" s="215">
        <f t="shared" si="19"/>
        <v>42</v>
      </c>
      <c r="Y47" s="215">
        <f t="shared" si="17"/>
        <v>99</v>
      </c>
      <c r="Z47" s="215">
        <f t="shared" si="19"/>
        <v>70</v>
      </c>
      <c r="AA47" s="215">
        <f t="shared" si="19"/>
        <v>29</v>
      </c>
      <c r="AB47" s="215">
        <f t="shared" si="18"/>
        <v>104</v>
      </c>
      <c r="AC47" s="215">
        <f t="shared" si="19"/>
        <v>85</v>
      </c>
      <c r="AD47" s="215">
        <f t="shared" si="19"/>
        <v>19</v>
      </c>
      <c r="AE47" s="266"/>
      <c r="AF47" s="267">
        <f t="shared" si="20"/>
        <v>35</v>
      </c>
      <c r="AG47" s="267">
        <f t="shared" si="20"/>
        <v>152</v>
      </c>
      <c r="AH47" s="267">
        <f t="shared" si="20"/>
        <v>31</v>
      </c>
      <c r="AI47" s="267">
        <f t="shared" si="20"/>
        <v>77</v>
      </c>
      <c r="AJ47" s="267">
        <f t="shared" si="20"/>
        <v>24</v>
      </c>
      <c r="AK47" s="267">
        <f t="shared" si="20"/>
        <v>99</v>
      </c>
      <c r="AL47" s="267">
        <f t="shared" si="20"/>
        <v>42</v>
      </c>
      <c r="AM47" s="267">
        <f t="shared" si="20"/>
        <v>155</v>
      </c>
      <c r="AN47" s="267">
        <f t="shared" si="20"/>
        <v>0</v>
      </c>
      <c r="AO47" s="267">
        <f t="shared" si="20"/>
        <v>0</v>
      </c>
      <c r="AP47" s="267">
        <f t="shared" si="20"/>
        <v>0</v>
      </c>
      <c r="AQ47" s="267">
        <f t="shared" si="20"/>
        <v>0</v>
      </c>
      <c r="AR47" s="267">
        <f t="shared" si="20"/>
        <v>56</v>
      </c>
      <c r="AS47" s="267">
        <f t="shared" si="20"/>
        <v>213</v>
      </c>
      <c r="AT47" s="269">
        <f t="shared" si="9"/>
        <v>188</v>
      </c>
      <c r="AU47" s="269">
        <f t="shared" si="9"/>
        <v>696</v>
      </c>
    </row>
    <row r="48" spans="1:47" ht="10.95" x14ac:dyDescent="0.4">
      <c r="A48" s="195" t="s">
        <v>1314</v>
      </c>
    </row>
    <row r="51" spans="1:31" ht="14" customHeight="1" x14ac:dyDescent="0.4">
      <c r="A51" s="520" t="s">
        <v>1180</v>
      </c>
      <c r="B51" s="521" t="s">
        <v>1321</v>
      </c>
      <c r="C51" s="521"/>
      <c r="D51" s="521"/>
      <c r="E51" s="521"/>
      <c r="F51" s="521"/>
      <c r="G51" s="521"/>
      <c r="H51" s="521"/>
      <c r="I51" s="521"/>
      <c r="J51" s="521" t="s">
        <v>1308</v>
      </c>
      <c r="K51" s="521"/>
      <c r="L51" s="521"/>
      <c r="M51" s="521"/>
      <c r="N51" s="521"/>
      <c r="O51" s="521"/>
      <c r="P51" s="521"/>
      <c r="Q51" s="521"/>
      <c r="R51" s="521"/>
      <c r="S51" s="521"/>
      <c r="T51" s="521"/>
      <c r="U51" s="521"/>
      <c r="V51" s="521"/>
      <c r="W51" s="521"/>
      <c r="X51" s="521"/>
      <c r="Y51" s="521"/>
      <c r="Z51" s="521"/>
      <c r="AA51" s="521"/>
      <c r="AB51" s="521"/>
      <c r="AC51" s="521"/>
      <c r="AD51" s="521"/>
    </row>
    <row r="52" spans="1:31" ht="14" customHeight="1" x14ac:dyDescent="0.4">
      <c r="A52" s="520"/>
      <c r="B52" s="546" t="s">
        <v>573</v>
      </c>
      <c r="C52" s="521" t="s">
        <v>574</v>
      </c>
      <c r="D52" s="521"/>
      <c r="E52" s="521"/>
      <c r="F52" s="521"/>
      <c r="G52" s="521"/>
      <c r="H52" s="521"/>
      <c r="I52" s="547" t="s">
        <v>575</v>
      </c>
      <c r="J52" s="520" t="s">
        <v>112</v>
      </c>
      <c r="K52" s="520"/>
      <c r="L52" s="520"/>
      <c r="M52" s="521" t="s">
        <v>584</v>
      </c>
      <c r="N52" s="521"/>
      <c r="O52" s="521"/>
      <c r="P52" s="521" t="s">
        <v>1322</v>
      </c>
      <c r="Q52" s="521"/>
      <c r="R52" s="521"/>
      <c r="S52" s="521" t="s">
        <v>1318</v>
      </c>
      <c r="T52" s="521"/>
      <c r="U52" s="521"/>
      <c r="V52" s="521" t="s">
        <v>1319</v>
      </c>
      <c r="W52" s="521"/>
      <c r="X52" s="521"/>
      <c r="Y52" s="521" t="s">
        <v>1312</v>
      </c>
      <c r="Z52" s="521"/>
      <c r="AA52" s="521"/>
      <c r="AB52" s="521" t="s">
        <v>1323</v>
      </c>
      <c r="AC52" s="521"/>
      <c r="AD52" s="521"/>
    </row>
    <row r="53" spans="1:31" ht="42" customHeight="1" x14ac:dyDescent="0.4">
      <c r="A53" s="520"/>
      <c r="B53" s="546"/>
      <c r="C53" s="259" t="s">
        <v>584</v>
      </c>
      <c r="D53" s="259" t="s">
        <v>585</v>
      </c>
      <c r="E53" s="259" t="s">
        <v>586</v>
      </c>
      <c r="F53" s="259" t="s">
        <v>587</v>
      </c>
      <c r="G53" s="259" t="s">
        <v>588</v>
      </c>
      <c r="H53" s="259" t="s">
        <v>589</v>
      </c>
      <c r="I53" s="547"/>
      <c r="J53" s="200" t="s">
        <v>13</v>
      </c>
      <c r="K53" s="201" t="s">
        <v>116</v>
      </c>
      <c r="L53" s="201" t="s">
        <v>117</v>
      </c>
      <c r="M53" s="200" t="s">
        <v>13</v>
      </c>
      <c r="N53" s="201" t="s">
        <v>116</v>
      </c>
      <c r="O53" s="201" t="s">
        <v>117</v>
      </c>
      <c r="P53" s="200" t="s">
        <v>13</v>
      </c>
      <c r="Q53" s="201" t="s">
        <v>116</v>
      </c>
      <c r="R53" s="201" t="s">
        <v>117</v>
      </c>
      <c r="S53" s="200" t="s">
        <v>13</v>
      </c>
      <c r="T53" s="201" t="s">
        <v>116</v>
      </c>
      <c r="U53" s="201" t="s">
        <v>117</v>
      </c>
      <c r="V53" s="200" t="s">
        <v>13</v>
      </c>
      <c r="W53" s="201" t="s">
        <v>116</v>
      </c>
      <c r="X53" s="201" t="s">
        <v>117</v>
      </c>
      <c r="Y53" s="200" t="s">
        <v>13</v>
      </c>
      <c r="Z53" s="201" t="s">
        <v>116</v>
      </c>
      <c r="AA53" s="201" t="s">
        <v>117</v>
      </c>
      <c r="AB53" s="200" t="s">
        <v>13</v>
      </c>
      <c r="AC53" s="201" t="s">
        <v>116</v>
      </c>
      <c r="AD53" s="201" t="s">
        <v>117</v>
      </c>
    </row>
    <row r="54" spans="1:31" ht="14" customHeight="1" x14ac:dyDescent="0.4">
      <c r="A54" s="203" t="s">
        <v>1324</v>
      </c>
      <c r="B54" s="209">
        <v>0</v>
      </c>
      <c r="C54" s="209">
        <v>0</v>
      </c>
      <c r="D54" s="209">
        <v>0</v>
      </c>
      <c r="E54" s="209">
        <v>0</v>
      </c>
      <c r="F54" s="209">
        <v>0</v>
      </c>
      <c r="G54" s="209">
        <v>0</v>
      </c>
      <c r="H54" s="209">
        <v>0</v>
      </c>
      <c r="I54" s="209">
        <v>0</v>
      </c>
      <c r="J54" s="209">
        <v>0</v>
      </c>
      <c r="K54" s="209">
        <v>0</v>
      </c>
      <c r="L54" s="209">
        <v>0</v>
      </c>
      <c r="M54" s="209">
        <v>0</v>
      </c>
      <c r="N54" s="209">
        <v>0</v>
      </c>
      <c r="O54" s="209">
        <v>0</v>
      </c>
      <c r="P54" s="209">
        <v>0</v>
      </c>
      <c r="Q54" s="209">
        <v>0</v>
      </c>
      <c r="R54" s="209">
        <v>0</v>
      </c>
      <c r="S54" s="209">
        <v>0</v>
      </c>
      <c r="T54" s="209">
        <v>0</v>
      </c>
      <c r="U54" s="209">
        <v>0</v>
      </c>
      <c r="V54" s="209">
        <v>0</v>
      </c>
      <c r="W54" s="209">
        <v>0</v>
      </c>
      <c r="X54" s="209">
        <v>0</v>
      </c>
      <c r="Y54" s="209">
        <v>0</v>
      </c>
      <c r="Z54" s="209">
        <v>0</v>
      </c>
      <c r="AA54" s="209">
        <v>0</v>
      </c>
      <c r="AB54" s="209">
        <v>0</v>
      </c>
      <c r="AC54" s="209">
        <v>0</v>
      </c>
      <c r="AD54" s="209">
        <v>0</v>
      </c>
      <c r="AE54" s="257"/>
    </row>
    <row r="55" spans="1:31" ht="14" customHeight="1" x14ac:dyDescent="0.4">
      <c r="A55" s="210" t="s">
        <v>1325</v>
      </c>
      <c r="B55" s="215">
        <v>11</v>
      </c>
      <c r="C55" s="215">
        <v>1</v>
      </c>
      <c r="D55" s="215">
        <v>2</v>
      </c>
      <c r="E55" s="215">
        <v>1</v>
      </c>
      <c r="F55" s="215">
        <v>1</v>
      </c>
      <c r="G55" s="215">
        <v>1</v>
      </c>
      <c r="H55" s="215">
        <v>1</v>
      </c>
      <c r="I55" s="215">
        <v>4</v>
      </c>
      <c r="J55" s="215">
        <f>SUM(K55:L55)</f>
        <v>30</v>
      </c>
      <c r="K55" s="215">
        <f>SUM(N55,Q55,T55,W55,Z55,AC55)</f>
        <v>18</v>
      </c>
      <c r="L55" s="215">
        <f>SUM(O55,R55,U55,X55,AA55,AD55)</f>
        <v>12</v>
      </c>
      <c r="M55" s="215">
        <f>SUM(N55:O55)</f>
        <v>3</v>
      </c>
      <c r="N55" s="215">
        <v>2</v>
      </c>
      <c r="O55" s="215">
        <v>1</v>
      </c>
      <c r="P55" s="215">
        <f>SUM(Q55:R55)</f>
        <v>7</v>
      </c>
      <c r="Q55" s="215">
        <v>4</v>
      </c>
      <c r="R55" s="215">
        <v>3</v>
      </c>
      <c r="S55" s="215">
        <f>SUM(T55:U55)</f>
        <v>2</v>
      </c>
      <c r="T55" s="215"/>
      <c r="U55" s="215">
        <v>2</v>
      </c>
      <c r="V55" s="215">
        <f>SUM(W55:X55)</f>
        <v>7</v>
      </c>
      <c r="W55" s="215">
        <v>4</v>
      </c>
      <c r="X55" s="215">
        <v>3</v>
      </c>
      <c r="Y55" s="215">
        <f>SUM(Z55:AA55)</f>
        <v>5</v>
      </c>
      <c r="Z55" s="215">
        <v>5</v>
      </c>
      <c r="AA55" s="215"/>
      <c r="AB55" s="215">
        <f>SUM(AC55:AD55)</f>
        <v>6</v>
      </c>
      <c r="AC55" s="215">
        <v>3</v>
      </c>
      <c r="AD55" s="215">
        <v>3</v>
      </c>
      <c r="AE55" s="220"/>
    </row>
  </sheetData>
  <mergeCells count="48">
    <mergeCell ref="AL30:AM30"/>
    <mergeCell ref="AN30:AO30"/>
    <mergeCell ref="AP30:AQ30"/>
    <mergeCell ref="P52:R52"/>
    <mergeCell ref="S52:U52"/>
    <mergeCell ref="V52:X52"/>
    <mergeCell ref="Y52:AA52"/>
    <mergeCell ref="AB52:AD52"/>
    <mergeCell ref="A51:A53"/>
    <mergeCell ref="B51:I51"/>
    <mergeCell ref="J51:AD51"/>
    <mergeCell ref="B52:B53"/>
    <mergeCell ref="C52:H52"/>
    <mergeCell ref="I52:I53"/>
    <mergeCell ref="J52:L52"/>
    <mergeCell ref="M52:O52"/>
    <mergeCell ref="P7:R7"/>
    <mergeCell ref="AF29:AU29"/>
    <mergeCell ref="B30:B31"/>
    <mergeCell ref="C30:H30"/>
    <mergeCell ref="I30:I31"/>
    <mergeCell ref="J30:L30"/>
    <mergeCell ref="M30:O30"/>
    <mergeCell ref="P30:R30"/>
    <mergeCell ref="S30:U30"/>
    <mergeCell ref="V30:X30"/>
    <mergeCell ref="Y30:AA30"/>
    <mergeCell ref="AR30:AS30"/>
    <mergeCell ref="AT30:AU30"/>
    <mergeCell ref="AF30:AG30"/>
    <mergeCell ref="AH30:AI30"/>
    <mergeCell ref="AJ30:AK30"/>
    <mergeCell ref="S7:U7"/>
    <mergeCell ref="V7:X7"/>
    <mergeCell ref="Y7:AA7"/>
    <mergeCell ref="AB7:AD7"/>
    <mergeCell ref="A29:A31"/>
    <mergeCell ref="B29:I29"/>
    <mergeCell ref="J29:AD29"/>
    <mergeCell ref="AB30:AD30"/>
    <mergeCell ref="A6:A8"/>
    <mergeCell ref="B6:I6"/>
    <mergeCell ref="J6:AD6"/>
    <mergeCell ref="B7:B8"/>
    <mergeCell ref="C7:H7"/>
    <mergeCell ref="I7:I8"/>
    <mergeCell ref="J7:L7"/>
    <mergeCell ref="M7:O7"/>
  </mergeCells>
  <phoneticPr fontId="2"/>
  <pageMargins left="0.78740157480314965" right="0.78740157480314965" top="0.78740157480314965" bottom="0.78740157480314965" header="0.51181102362204722" footer="0.51181102362204722"/>
  <pageSetup paperSize="9" scale="65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"/>
  <sheetViews>
    <sheetView showGridLines="0" showZeros="0" zoomScaleNormal="100" workbookViewId="0"/>
  </sheetViews>
  <sheetFormatPr defaultRowHeight="14" customHeight="1" outlineLevelRow="1" x14ac:dyDescent="0.4"/>
  <cols>
    <col min="1" max="1" width="9.375" style="193" customWidth="1"/>
    <col min="2" max="2" width="3.75" style="193" customWidth="1"/>
    <col min="3" max="3" width="3.75" style="193" bestFit="1" customWidth="1"/>
    <col min="4" max="18" width="3.75" style="193" customWidth="1"/>
    <col min="19" max="19" width="3.75" style="194" customWidth="1"/>
    <col min="20" max="31" width="6" style="193" bestFit="1" customWidth="1"/>
    <col min="32" max="35" width="6" style="195" bestFit="1" customWidth="1"/>
    <col min="36" max="255" width="9" style="195"/>
    <col min="256" max="256" width="5.25" style="195" customWidth="1"/>
    <col min="257" max="257" width="8.75" style="195" customWidth="1"/>
    <col min="258" max="479" width="9" style="195"/>
    <col min="480" max="480" width="5.25" style="195" customWidth="1"/>
    <col min="481" max="481" width="8.75" style="195" customWidth="1"/>
    <col min="482" max="482" width="3.625" style="195" customWidth="1"/>
    <col min="483" max="490" width="3" style="195" customWidth="1"/>
    <col min="491" max="494" width="4.5" style="195" customWidth="1"/>
    <col min="495" max="496" width="4.25" style="195" customWidth="1"/>
    <col min="497" max="497" width="4.5" style="195" customWidth="1"/>
    <col min="498" max="499" width="4.25" style="195" customWidth="1"/>
    <col min="500" max="500" width="4.5" style="195" customWidth="1"/>
    <col min="501" max="502" width="4.25" style="195" customWidth="1"/>
    <col min="503" max="503" width="4.5" style="195" customWidth="1"/>
    <col min="504" max="505" width="4.25" style="195" customWidth="1"/>
    <col min="506" max="506" width="4.5" style="195" customWidth="1"/>
    <col min="507" max="508" width="4.25" style="195" customWidth="1"/>
    <col min="509" max="509" width="4.5" style="195" customWidth="1"/>
    <col min="510" max="511" width="4.25" style="195" customWidth="1"/>
    <col min="512" max="735" width="9" style="195"/>
    <col min="736" max="736" width="5.25" style="195" customWidth="1"/>
    <col min="737" max="737" width="8.75" style="195" customWidth="1"/>
    <col min="738" max="738" width="3.625" style="195" customWidth="1"/>
    <col min="739" max="746" width="3" style="195" customWidth="1"/>
    <col min="747" max="750" width="4.5" style="195" customWidth="1"/>
    <col min="751" max="752" width="4.25" style="195" customWidth="1"/>
    <col min="753" max="753" width="4.5" style="195" customWidth="1"/>
    <col min="754" max="755" width="4.25" style="195" customWidth="1"/>
    <col min="756" max="756" width="4.5" style="195" customWidth="1"/>
    <col min="757" max="758" width="4.25" style="195" customWidth="1"/>
    <col min="759" max="759" width="4.5" style="195" customWidth="1"/>
    <col min="760" max="761" width="4.25" style="195" customWidth="1"/>
    <col min="762" max="762" width="4.5" style="195" customWidth="1"/>
    <col min="763" max="764" width="4.25" style="195" customWidth="1"/>
    <col min="765" max="765" width="4.5" style="195" customWidth="1"/>
    <col min="766" max="767" width="4.25" style="195" customWidth="1"/>
    <col min="768" max="991" width="9" style="195"/>
    <col min="992" max="992" width="5.25" style="195" customWidth="1"/>
    <col min="993" max="993" width="8.75" style="195" customWidth="1"/>
    <col min="994" max="994" width="3.625" style="195" customWidth="1"/>
    <col min="995" max="1002" width="3" style="195" customWidth="1"/>
    <col min="1003" max="1006" width="4.5" style="195" customWidth="1"/>
    <col min="1007" max="1008" width="4.25" style="195" customWidth="1"/>
    <col min="1009" max="1009" width="4.5" style="195" customWidth="1"/>
    <col min="1010" max="1011" width="4.25" style="195" customWidth="1"/>
    <col min="1012" max="1012" width="4.5" style="195" customWidth="1"/>
    <col min="1013" max="1014" width="4.25" style="195" customWidth="1"/>
    <col min="1015" max="1015" width="4.5" style="195" customWidth="1"/>
    <col min="1016" max="1017" width="4.25" style="195" customWidth="1"/>
    <col min="1018" max="1018" width="4.5" style="195" customWidth="1"/>
    <col min="1019" max="1020" width="4.25" style="195" customWidth="1"/>
    <col min="1021" max="1021" width="4.5" style="195" customWidth="1"/>
    <col min="1022" max="1023" width="4.25" style="195" customWidth="1"/>
    <col min="1024" max="1247" width="9" style="195"/>
    <col min="1248" max="1248" width="5.25" style="195" customWidth="1"/>
    <col min="1249" max="1249" width="8.75" style="195" customWidth="1"/>
    <col min="1250" max="1250" width="3.625" style="195" customWidth="1"/>
    <col min="1251" max="1258" width="3" style="195" customWidth="1"/>
    <col min="1259" max="1262" width="4.5" style="195" customWidth="1"/>
    <col min="1263" max="1264" width="4.25" style="195" customWidth="1"/>
    <col min="1265" max="1265" width="4.5" style="195" customWidth="1"/>
    <col min="1266" max="1267" width="4.25" style="195" customWidth="1"/>
    <col min="1268" max="1268" width="4.5" style="195" customWidth="1"/>
    <col min="1269" max="1270" width="4.25" style="195" customWidth="1"/>
    <col min="1271" max="1271" width="4.5" style="195" customWidth="1"/>
    <col min="1272" max="1273" width="4.25" style="195" customWidth="1"/>
    <col min="1274" max="1274" width="4.5" style="195" customWidth="1"/>
    <col min="1275" max="1276" width="4.25" style="195" customWidth="1"/>
    <col min="1277" max="1277" width="4.5" style="195" customWidth="1"/>
    <col min="1278" max="1279" width="4.25" style="195" customWidth="1"/>
    <col min="1280" max="1503" width="9" style="195"/>
    <col min="1504" max="1504" width="5.25" style="195" customWidth="1"/>
    <col min="1505" max="1505" width="8.75" style="195" customWidth="1"/>
    <col min="1506" max="1506" width="3.625" style="195" customWidth="1"/>
    <col min="1507" max="1514" width="3" style="195" customWidth="1"/>
    <col min="1515" max="1518" width="4.5" style="195" customWidth="1"/>
    <col min="1519" max="1520" width="4.25" style="195" customWidth="1"/>
    <col min="1521" max="1521" width="4.5" style="195" customWidth="1"/>
    <col min="1522" max="1523" width="4.25" style="195" customWidth="1"/>
    <col min="1524" max="1524" width="4.5" style="195" customWidth="1"/>
    <col min="1525" max="1526" width="4.25" style="195" customWidth="1"/>
    <col min="1527" max="1527" width="4.5" style="195" customWidth="1"/>
    <col min="1528" max="1529" width="4.25" style="195" customWidth="1"/>
    <col min="1530" max="1530" width="4.5" style="195" customWidth="1"/>
    <col min="1531" max="1532" width="4.25" style="195" customWidth="1"/>
    <col min="1533" max="1533" width="4.5" style="195" customWidth="1"/>
    <col min="1534" max="1535" width="4.25" style="195" customWidth="1"/>
    <col min="1536" max="1759" width="9" style="195"/>
    <col min="1760" max="1760" width="5.25" style="195" customWidth="1"/>
    <col min="1761" max="1761" width="8.75" style="195" customWidth="1"/>
    <col min="1762" max="1762" width="3.625" style="195" customWidth="1"/>
    <col min="1763" max="1770" width="3" style="195" customWidth="1"/>
    <col min="1771" max="1774" width="4.5" style="195" customWidth="1"/>
    <col min="1775" max="1776" width="4.25" style="195" customWidth="1"/>
    <col min="1777" max="1777" width="4.5" style="195" customWidth="1"/>
    <col min="1778" max="1779" width="4.25" style="195" customWidth="1"/>
    <col min="1780" max="1780" width="4.5" style="195" customWidth="1"/>
    <col min="1781" max="1782" width="4.25" style="195" customWidth="1"/>
    <col min="1783" max="1783" width="4.5" style="195" customWidth="1"/>
    <col min="1784" max="1785" width="4.25" style="195" customWidth="1"/>
    <col min="1786" max="1786" width="4.5" style="195" customWidth="1"/>
    <col min="1787" max="1788" width="4.25" style="195" customWidth="1"/>
    <col min="1789" max="1789" width="4.5" style="195" customWidth="1"/>
    <col min="1790" max="1791" width="4.25" style="195" customWidth="1"/>
    <col min="1792" max="2015" width="9" style="195"/>
    <col min="2016" max="2016" width="5.25" style="195" customWidth="1"/>
    <col min="2017" max="2017" width="8.75" style="195" customWidth="1"/>
    <col min="2018" max="2018" width="3.625" style="195" customWidth="1"/>
    <col min="2019" max="2026" width="3" style="195" customWidth="1"/>
    <col min="2027" max="2030" width="4.5" style="195" customWidth="1"/>
    <col min="2031" max="2032" width="4.25" style="195" customWidth="1"/>
    <col min="2033" max="2033" width="4.5" style="195" customWidth="1"/>
    <col min="2034" max="2035" width="4.25" style="195" customWidth="1"/>
    <col min="2036" max="2036" width="4.5" style="195" customWidth="1"/>
    <col min="2037" max="2038" width="4.25" style="195" customWidth="1"/>
    <col min="2039" max="2039" width="4.5" style="195" customWidth="1"/>
    <col min="2040" max="2041" width="4.25" style="195" customWidth="1"/>
    <col min="2042" max="2042" width="4.5" style="195" customWidth="1"/>
    <col min="2043" max="2044" width="4.25" style="195" customWidth="1"/>
    <col min="2045" max="2045" width="4.5" style="195" customWidth="1"/>
    <col min="2046" max="2047" width="4.25" style="195" customWidth="1"/>
    <col min="2048" max="2271" width="9" style="195"/>
    <col min="2272" max="2272" width="5.25" style="195" customWidth="1"/>
    <col min="2273" max="2273" width="8.75" style="195" customWidth="1"/>
    <col min="2274" max="2274" width="3.625" style="195" customWidth="1"/>
    <col min="2275" max="2282" width="3" style="195" customWidth="1"/>
    <col min="2283" max="2286" width="4.5" style="195" customWidth="1"/>
    <col min="2287" max="2288" width="4.25" style="195" customWidth="1"/>
    <col min="2289" max="2289" width="4.5" style="195" customWidth="1"/>
    <col min="2290" max="2291" width="4.25" style="195" customWidth="1"/>
    <col min="2292" max="2292" width="4.5" style="195" customWidth="1"/>
    <col min="2293" max="2294" width="4.25" style="195" customWidth="1"/>
    <col min="2295" max="2295" width="4.5" style="195" customWidth="1"/>
    <col min="2296" max="2297" width="4.25" style="195" customWidth="1"/>
    <col min="2298" max="2298" width="4.5" style="195" customWidth="1"/>
    <col min="2299" max="2300" width="4.25" style="195" customWidth="1"/>
    <col min="2301" max="2301" width="4.5" style="195" customWidth="1"/>
    <col min="2302" max="2303" width="4.25" style="195" customWidth="1"/>
    <col min="2304" max="2527" width="9" style="195"/>
    <col min="2528" max="2528" width="5.25" style="195" customWidth="1"/>
    <col min="2529" max="2529" width="8.75" style="195" customWidth="1"/>
    <col min="2530" max="2530" width="3.625" style="195" customWidth="1"/>
    <col min="2531" max="2538" width="3" style="195" customWidth="1"/>
    <col min="2539" max="2542" width="4.5" style="195" customWidth="1"/>
    <col min="2543" max="2544" width="4.25" style="195" customWidth="1"/>
    <col min="2545" max="2545" width="4.5" style="195" customWidth="1"/>
    <col min="2546" max="2547" width="4.25" style="195" customWidth="1"/>
    <col min="2548" max="2548" width="4.5" style="195" customWidth="1"/>
    <col min="2549" max="2550" width="4.25" style="195" customWidth="1"/>
    <col min="2551" max="2551" width="4.5" style="195" customWidth="1"/>
    <col min="2552" max="2553" width="4.25" style="195" customWidth="1"/>
    <col min="2554" max="2554" width="4.5" style="195" customWidth="1"/>
    <col min="2555" max="2556" width="4.25" style="195" customWidth="1"/>
    <col min="2557" max="2557" width="4.5" style="195" customWidth="1"/>
    <col min="2558" max="2559" width="4.25" style="195" customWidth="1"/>
    <col min="2560" max="2783" width="9" style="195"/>
    <col min="2784" max="2784" width="5.25" style="195" customWidth="1"/>
    <col min="2785" max="2785" width="8.75" style="195" customWidth="1"/>
    <col min="2786" max="2786" width="3.625" style="195" customWidth="1"/>
    <col min="2787" max="2794" width="3" style="195" customWidth="1"/>
    <col min="2795" max="2798" width="4.5" style="195" customWidth="1"/>
    <col min="2799" max="2800" width="4.25" style="195" customWidth="1"/>
    <col min="2801" max="2801" width="4.5" style="195" customWidth="1"/>
    <col min="2802" max="2803" width="4.25" style="195" customWidth="1"/>
    <col min="2804" max="2804" width="4.5" style="195" customWidth="1"/>
    <col min="2805" max="2806" width="4.25" style="195" customWidth="1"/>
    <col min="2807" max="2807" width="4.5" style="195" customWidth="1"/>
    <col min="2808" max="2809" width="4.25" style="195" customWidth="1"/>
    <col min="2810" max="2810" width="4.5" style="195" customWidth="1"/>
    <col min="2811" max="2812" width="4.25" style="195" customWidth="1"/>
    <col min="2813" max="2813" width="4.5" style="195" customWidth="1"/>
    <col min="2814" max="2815" width="4.25" style="195" customWidth="1"/>
    <col min="2816" max="3039" width="9" style="195"/>
    <col min="3040" max="3040" width="5.25" style="195" customWidth="1"/>
    <col min="3041" max="3041" width="8.75" style="195" customWidth="1"/>
    <col min="3042" max="3042" width="3.625" style="195" customWidth="1"/>
    <col min="3043" max="3050" width="3" style="195" customWidth="1"/>
    <col min="3051" max="3054" width="4.5" style="195" customWidth="1"/>
    <col min="3055" max="3056" width="4.25" style="195" customWidth="1"/>
    <col min="3057" max="3057" width="4.5" style="195" customWidth="1"/>
    <col min="3058" max="3059" width="4.25" style="195" customWidth="1"/>
    <col min="3060" max="3060" width="4.5" style="195" customWidth="1"/>
    <col min="3061" max="3062" width="4.25" style="195" customWidth="1"/>
    <col min="3063" max="3063" width="4.5" style="195" customWidth="1"/>
    <col min="3064" max="3065" width="4.25" style="195" customWidth="1"/>
    <col min="3066" max="3066" width="4.5" style="195" customWidth="1"/>
    <col min="3067" max="3068" width="4.25" style="195" customWidth="1"/>
    <col min="3069" max="3069" width="4.5" style="195" customWidth="1"/>
    <col min="3070" max="3071" width="4.25" style="195" customWidth="1"/>
    <col min="3072" max="3295" width="9" style="195"/>
    <col min="3296" max="3296" width="5.25" style="195" customWidth="1"/>
    <col min="3297" max="3297" width="8.75" style="195" customWidth="1"/>
    <col min="3298" max="3298" width="3.625" style="195" customWidth="1"/>
    <col min="3299" max="3306" width="3" style="195" customWidth="1"/>
    <col min="3307" max="3310" width="4.5" style="195" customWidth="1"/>
    <col min="3311" max="3312" width="4.25" style="195" customWidth="1"/>
    <col min="3313" max="3313" width="4.5" style="195" customWidth="1"/>
    <col min="3314" max="3315" width="4.25" style="195" customWidth="1"/>
    <col min="3316" max="3316" width="4.5" style="195" customWidth="1"/>
    <col min="3317" max="3318" width="4.25" style="195" customWidth="1"/>
    <col min="3319" max="3319" width="4.5" style="195" customWidth="1"/>
    <col min="3320" max="3321" width="4.25" style="195" customWidth="1"/>
    <col min="3322" max="3322" width="4.5" style="195" customWidth="1"/>
    <col min="3323" max="3324" width="4.25" style="195" customWidth="1"/>
    <col min="3325" max="3325" width="4.5" style="195" customWidth="1"/>
    <col min="3326" max="3327" width="4.25" style="195" customWidth="1"/>
    <col min="3328" max="3551" width="9" style="195"/>
    <col min="3552" max="3552" width="5.25" style="195" customWidth="1"/>
    <col min="3553" max="3553" width="8.75" style="195" customWidth="1"/>
    <col min="3554" max="3554" width="3.625" style="195" customWidth="1"/>
    <col min="3555" max="3562" width="3" style="195" customWidth="1"/>
    <col min="3563" max="3566" width="4.5" style="195" customWidth="1"/>
    <col min="3567" max="3568" width="4.25" style="195" customWidth="1"/>
    <col min="3569" max="3569" width="4.5" style="195" customWidth="1"/>
    <col min="3570" max="3571" width="4.25" style="195" customWidth="1"/>
    <col min="3572" max="3572" width="4.5" style="195" customWidth="1"/>
    <col min="3573" max="3574" width="4.25" style="195" customWidth="1"/>
    <col min="3575" max="3575" width="4.5" style="195" customWidth="1"/>
    <col min="3576" max="3577" width="4.25" style="195" customWidth="1"/>
    <col min="3578" max="3578" width="4.5" style="195" customWidth="1"/>
    <col min="3579" max="3580" width="4.25" style="195" customWidth="1"/>
    <col min="3581" max="3581" width="4.5" style="195" customWidth="1"/>
    <col min="3582" max="3583" width="4.25" style="195" customWidth="1"/>
    <col min="3584" max="3807" width="9" style="195"/>
    <col min="3808" max="3808" width="5.25" style="195" customWidth="1"/>
    <col min="3809" max="3809" width="8.75" style="195" customWidth="1"/>
    <col min="3810" max="3810" width="3.625" style="195" customWidth="1"/>
    <col min="3811" max="3818" width="3" style="195" customWidth="1"/>
    <col min="3819" max="3822" width="4.5" style="195" customWidth="1"/>
    <col min="3823" max="3824" width="4.25" style="195" customWidth="1"/>
    <col min="3825" max="3825" width="4.5" style="195" customWidth="1"/>
    <col min="3826" max="3827" width="4.25" style="195" customWidth="1"/>
    <col min="3828" max="3828" width="4.5" style="195" customWidth="1"/>
    <col min="3829" max="3830" width="4.25" style="195" customWidth="1"/>
    <col min="3831" max="3831" width="4.5" style="195" customWidth="1"/>
    <col min="3832" max="3833" width="4.25" style="195" customWidth="1"/>
    <col min="3834" max="3834" width="4.5" style="195" customWidth="1"/>
    <col min="3835" max="3836" width="4.25" style="195" customWidth="1"/>
    <col min="3837" max="3837" width="4.5" style="195" customWidth="1"/>
    <col min="3838" max="3839" width="4.25" style="195" customWidth="1"/>
    <col min="3840" max="4063" width="9" style="195"/>
    <col min="4064" max="4064" width="5.25" style="195" customWidth="1"/>
    <col min="4065" max="4065" width="8.75" style="195" customWidth="1"/>
    <col min="4066" max="4066" width="3.625" style="195" customWidth="1"/>
    <col min="4067" max="4074" width="3" style="195" customWidth="1"/>
    <col min="4075" max="4078" width="4.5" style="195" customWidth="1"/>
    <col min="4079" max="4080" width="4.25" style="195" customWidth="1"/>
    <col min="4081" max="4081" width="4.5" style="195" customWidth="1"/>
    <col min="4082" max="4083" width="4.25" style="195" customWidth="1"/>
    <col min="4084" max="4084" width="4.5" style="195" customWidth="1"/>
    <col min="4085" max="4086" width="4.25" style="195" customWidth="1"/>
    <col min="4087" max="4087" width="4.5" style="195" customWidth="1"/>
    <col min="4088" max="4089" width="4.25" style="195" customWidth="1"/>
    <col min="4090" max="4090" width="4.5" style="195" customWidth="1"/>
    <col min="4091" max="4092" width="4.25" style="195" customWidth="1"/>
    <col min="4093" max="4093" width="4.5" style="195" customWidth="1"/>
    <col min="4094" max="4095" width="4.25" style="195" customWidth="1"/>
    <col min="4096" max="4319" width="9" style="195"/>
    <col min="4320" max="4320" width="5.25" style="195" customWidth="1"/>
    <col min="4321" max="4321" width="8.75" style="195" customWidth="1"/>
    <col min="4322" max="4322" width="3.625" style="195" customWidth="1"/>
    <col min="4323" max="4330" width="3" style="195" customWidth="1"/>
    <col min="4331" max="4334" width="4.5" style="195" customWidth="1"/>
    <col min="4335" max="4336" width="4.25" style="195" customWidth="1"/>
    <col min="4337" max="4337" width="4.5" style="195" customWidth="1"/>
    <col min="4338" max="4339" width="4.25" style="195" customWidth="1"/>
    <col min="4340" max="4340" width="4.5" style="195" customWidth="1"/>
    <col min="4341" max="4342" width="4.25" style="195" customWidth="1"/>
    <col min="4343" max="4343" width="4.5" style="195" customWidth="1"/>
    <col min="4344" max="4345" width="4.25" style="195" customWidth="1"/>
    <col min="4346" max="4346" width="4.5" style="195" customWidth="1"/>
    <col min="4347" max="4348" width="4.25" style="195" customWidth="1"/>
    <col min="4349" max="4349" width="4.5" style="195" customWidth="1"/>
    <col min="4350" max="4351" width="4.25" style="195" customWidth="1"/>
    <col min="4352" max="4575" width="9" style="195"/>
    <col min="4576" max="4576" width="5.25" style="195" customWidth="1"/>
    <col min="4577" max="4577" width="8.75" style="195" customWidth="1"/>
    <col min="4578" max="4578" width="3.625" style="195" customWidth="1"/>
    <col min="4579" max="4586" width="3" style="195" customWidth="1"/>
    <col min="4587" max="4590" width="4.5" style="195" customWidth="1"/>
    <col min="4591" max="4592" width="4.25" style="195" customWidth="1"/>
    <col min="4593" max="4593" width="4.5" style="195" customWidth="1"/>
    <col min="4594" max="4595" width="4.25" style="195" customWidth="1"/>
    <col min="4596" max="4596" width="4.5" style="195" customWidth="1"/>
    <col min="4597" max="4598" width="4.25" style="195" customWidth="1"/>
    <col min="4599" max="4599" width="4.5" style="195" customWidth="1"/>
    <col min="4600" max="4601" width="4.25" style="195" customWidth="1"/>
    <col min="4602" max="4602" width="4.5" style="195" customWidth="1"/>
    <col min="4603" max="4604" width="4.25" style="195" customWidth="1"/>
    <col min="4605" max="4605" width="4.5" style="195" customWidth="1"/>
    <col min="4606" max="4607" width="4.25" style="195" customWidth="1"/>
    <col min="4608" max="4831" width="9" style="195"/>
    <col min="4832" max="4832" width="5.25" style="195" customWidth="1"/>
    <col min="4833" max="4833" width="8.75" style="195" customWidth="1"/>
    <col min="4834" max="4834" width="3.625" style="195" customWidth="1"/>
    <col min="4835" max="4842" width="3" style="195" customWidth="1"/>
    <col min="4843" max="4846" width="4.5" style="195" customWidth="1"/>
    <col min="4847" max="4848" width="4.25" style="195" customWidth="1"/>
    <col min="4849" max="4849" width="4.5" style="195" customWidth="1"/>
    <col min="4850" max="4851" width="4.25" style="195" customWidth="1"/>
    <col min="4852" max="4852" width="4.5" style="195" customWidth="1"/>
    <col min="4853" max="4854" width="4.25" style="195" customWidth="1"/>
    <col min="4855" max="4855" width="4.5" style="195" customWidth="1"/>
    <col min="4856" max="4857" width="4.25" style="195" customWidth="1"/>
    <col min="4858" max="4858" width="4.5" style="195" customWidth="1"/>
    <col min="4859" max="4860" width="4.25" style="195" customWidth="1"/>
    <col min="4861" max="4861" width="4.5" style="195" customWidth="1"/>
    <col min="4862" max="4863" width="4.25" style="195" customWidth="1"/>
    <col min="4864" max="5087" width="9" style="195"/>
    <col min="5088" max="5088" width="5.25" style="195" customWidth="1"/>
    <col min="5089" max="5089" width="8.75" style="195" customWidth="1"/>
    <col min="5090" max="5090" width="3.625" style="195" customWidth="1"/>
    <col min="5091" max="5098" width="3" style="195" customWidth="1"/>
    <col min="5099" max="5102" width="4.5" style="195" customWidth="1"/>
    <col min="5103" max="5104" width="4.25" style="195" customWidth="1"/>
    <col min="5105" max="5105" width="4.5" style="195" customWidth="1"/>
    <col min="5106" max="5107" width="4.25" style="195" customWidth="1"/>
    <col min="5108" max="5108" width="4.5" style="195" customWidth="1"/>
    <col min="5109" max="5110" width="4.25" style="195" customWidth="1"/>
    <col min="5111" max="5111" width="4.5" style="195" customWidth="1"/>
    <col min="5112" max="5113" width="4.25" style="195" customWidth="1"/>
    <col min="5114" max="5114" width="4.5" style="195" customWidth="1"/>
    <col min="5115" max="5116" width="4.25" style="195" customWidth="1"/>
    <col min="5117" max="5117" width="4.5" style="195" customWidth="1"/>
    <col min="5118" max="5119" width="4.25" style="195" customWidth="1"/>
    <col min="5120" max="5343" width="9" style="195"/>
    <col min="5344" max="5344" width="5.25" style="195" customWidth="1"/>
    <col min="5345" max="5345" width="8.75" style="195" customWidth="1"/>
    <col min="5346" max="5346" width="3.625" style="195" customWidth="1"/>
    <col min="5347" max="5354" width="3" style="195" customWidth="1"/>
    <col min="5355" max="5358" width="4.5" style="195" customWidth="1"/>
    <col min="5359" max="5360" width="4.25" style="195" customWidth="1"/>
    <col min="5361" max="5361" width="4.5" style="195" customWidth="1"/>
    <col min="5362" max="5363" width="4.25" style="195" customWidth="1"/>
    <col min="5364" max="5364" width="4.5" style="195" customWidth="1"/>
    <col min="5365" max="5366" width="4.25" style="195" customWidth="1"/>
    <col min="5367" max="5367" width="4.5" style="195" customWidth="1"/>
    <col min="5368" max="5369" width="4.25" style="195" customWidth="1"/>
    <col min="5370" max="5370" width="4.5" style="195" customWidth="1"/>
    <col min="5371" max="5372" width="4.25" style="195" customWidth="1"/>
    <col min="5373" max="5373" width="4.5" style="195" customWidth="1"/>
    <col min="5374" max="5375" width="4.25" style="195" customWidth="1"/>
    <col min="5376" max="5599" width="9" style="195"/>
    <col min="5600" max="5600" width="5.25" style="195" customWidth="1"/>
    <col min="5601" max="5601" width="8.75" style="195" customWidth="1"/>
    <col min="5602" max="5602" width="3.625" style="195" customWidth="1"/>
    <col min="5603" max="5610" width="3" style="195" customWidth="1"/>
    <col min="5611" max="5614" width="4.5" style="195" customWidth="1"/>
    <col min="5615" max="5616" width="4.25" style="195" customWidth="1"/>
    <col min="5617" max="5617" width="4.5" style="195" customWidth="1"/>
    <col min="5618" max="5619" width="4.25" style="195" customWidth="1"/>
    <col min="5620" max="5620" width="4.5" style="195" customWidth="1"/>
    <col min="5621" max="5622" width="4.25" style="195" customWidth="1"/>
    <col min="5623" max="5623" width="4.5" style="195" customWidth="1"/>
    <col min="5624" max="5625" width="4.25" style="195" customWidth="1"/>
    <col min="5626" max="5626" width="4.5" style="195" customWidth="1"/>
    <col min="5627" max="5628" width="4.25" style="195" customWidth="1"/>
    <col min="5629" max="5629" width="4.5" style="195" customWidth="1"/>
    <col min="5630" max="5631" width="4.25" style="195" customWidth="1"/>
    <col min="5632" max="5855" width="9" style="195"/>
    <col min="5856" max="5856" width="5.25" style="195" customWidth="1"/>
    <col min="5857" max="5857" width="8.75" style="195" customWidth="1"/>
    <col min="5858" max="5858" width="3.625" style="195" customWidth="1"/>
    <col min="5859" max="5866" width="3" style="195" customWidth="1"/>
    <col min="5867" max="5870" width="4.5" style="195" customWidth="1"/>
    <col min="5871" max="5872" width="4.25" style="195" customWidth="1"/>
    <col min="5873" max="5873" width="4.5" style="195" customWidth="1"/>
    <col min="5874" max="5875" width="4.25" style="195" customWidth="1"/>
    <col min="5876" max="5876" width="4.5" style="195" customWidth="1"/>
    <col min="5877" max="5878" width="4.25" style="195" customWidth="1"/>
    <col min="5879" max="5879" width="4.5" style="195" customWidth="1"/>
    <col min="5880" max="5881" width="4.25" style="195" customWidth="1"/>
    <col min="5882" max="5882" width="4.5" style="195" customWidth="1"/>
    <col min="5883" max="5884" width="4.25" style="195" customWidth="1"/>
    <col min="5885" max="5885" width="4.5" style="195" customWidth="1"/>
    <col min="5886" max="5887" width="4.25" style="195" customWidth="1"/>
    <col min="5888" max="6111" width="9" style="195"/>
    <col min="6112" max="6112" width="5.25" style="195" customWidth="1"/>
    <col min="6113" max="6113" width="8.75" style="195" customWidth="1"/>
    <col min="6114" max="6114" width="3.625" style="195" customWidth="1"/>
    <col min="6115" max="6122" width="3" style="195" customWidth="1"/>
    <col min="6123" max="6126" width="4.5" style="195" customWidth="1"/>
    <col min="6127" max="6128" width="4.25" style="195" customWidth="1"/>
    <col min="6129" max="6129" width="4.5" style="195" customWidth="1"/>
    <col min="6130" max="6131" width="4.25" style="195" customWidth="1"/>
    <col min="6132" max="6132" width="4.5" style="195" customWidth="1"/>
    <col min="6133" max="6134" width="4.25" style="195" customWidth="1"/>
    <col min="6135" max="6135" width="4.5" style="195" customWidth="1"/>
    <col min="6136" max="6137" width="4.25" style="195" customWidth="1"/>
    <col min="6138" max="6138" width="4.5" style="195" customWidth="1"/>
    <col min="6139" max="6140" width="4.25" style="195" customWidth="1"/>
    <col min="6141" max="6141" width="4.5" style="195" customWidth="1"/>
    <col min="6142" max="6143" width="4.25" style="195" customWidth="1"/>
    <col min="6144" max="6367" width="9" style="195"/>
    <col min="6368" max="6368" width="5.25" style="195" customWidth="1"/>
    <col min="6369" max="6369" width="8.75" style="195" customWidth="1"/>
    <col min="6370" max="6370" width="3.625" style="195" customWidth="1"/>
    <col min="6371" max="6378" width="3" style="195" customWidth="1"/>
    <col min="6379" max="6382" width="4.5" style="195" customWidth="1"/>
    <col min="6383" max="6384" width="4.25" style="195" customWidth="1"/>
    <col min="6385" max="6385" width="4.5" style="195" customWidth="1"/>
    <col min="6386" max="6387" width="4.25" style="195" customWidth="1"/>
    <col min="6388" max="6388" width="4.5" style="195" customWidth="1"/>
    <col min="6389" max="6390" width="4.25" style="195" customWidth="1"/>
    <col min="6391" max="6391" width="4.5" style="195" customWidth="1"/>
    <col min="6392" max="6393" width="4.25" style="195" customWidth="1"/>
    <col min="6394" max="6394" width="4.5" style="195" customWidth="1"/>
    <col min="6395" max="6396" width="4.25" style="195" customWidth="1"/>
    <col min="6397" max="6397" width="4.5" style="195" customWidth="1"/>
    <col min="6398" max="6399" width="4.25" style="195" customWidth="1"/>
    <col min="6400" max="6623" width="9" style="195"/>
    <col min="6624" max="6624" width="5.25" style="195" customWidth="1"/>
    <col min="6625" max="6625" width="8.75" style="195" customWidth="1"/>
    <col min="6626" max="6626" width="3.625" style="195" customWidth="1"/>
    <col min="6627" max="6634" width="3" style="195" customWidth="1"/>
    <col min="6635" max="6638" width="4.5" style="195" customWidth="1"/>
    <col min="6639" max="6640" width="4.25" style="195" customWidth="1"/>
    <col min="6641" max="6641" width="4.5" style="195" customWidth="1"/>
    <col min="6642" max="6643" width="4.25" style="195" customWidth="1"/>
    <col min="6644" max="6644" width="4.5" style="195" customWidth="1"/>
    <col min="6645" max="6646" width="4.25" style="195" customWidth="1"/>
    <col min="6647" max="6647" width="4.5" style="195" customWidth="1"/>
    <col min="6648" max="6649" width="4.25" style="195" customWidth="1"/>
    <col min="6650" max="6650" width="4.5" style="195" customWidth="1"/>
    <col min="6651" max="6652" width="4.25" style="195" customWidth="1"/>
    <col min="6653" max="6653" width="4.5" style="195" customWidth="1"/>
    <col min="6654" max="6655" width="4.25" style="195" customWidth="1"/>
    <col min="6656" max="6879" width="9" style="195"/>
    <col min="6880" max="6880" width="5.25" style="195" customWidth="1"/>
    <col min="6881" max="6881" width="8.75" style="195" customWidth="1"/>
    <col min="6882" max="6882" width="3.625" style="195" customWidth="1"/>
    <col min="6883" max="6890" width="3" style="195" customWidth="1"/>
    <col min="6891" max="6894" width="4.5" style="195" customWidth="1"/>
    <col min="6895" max="6896" width="4.25" style="195" customWidth="1"/>
    <col min="6897" max="6897" width="4.5" style="195" customWidth="1"/>
    <col min="6898" max="6899" width="4.25" style="195" customWidth="1"/>
    <col min="6900" max="6900" width="4.5" style="195" customWidth="1"/>
    <col min="6901" max="6902" width="4.25" style="195" customWidth="1"/>
    <col min="6903" max="6903" width="4.5" style="195" customWidth="1"/>
    <col min="6904" max="6905" width="4.25" style="195" customWidth="1"/>
    <col min="6906" max="6906" width="4.5" style="195" customWidth="1"/>
    <col min="6907" max="6908" width="4.25" style="195" customWidth="1"/>
    <col min="6909" max="6909" width="4.5" style="195" customWidth="1"/>
    <col min="6910" max="6911" width="4.25" style="195" customWidth="1"/>
    <col min="6912" max="7135" width="9" style="195"/>
    <col min="7136" max="7136" width="5.25" style="195" customWidth="1"/>
    <col min="7137" max="7137" width="8.75" style="195" customWidth="1"/>
    <col min="7138" max="7138" width="3.625" style="195" customWidth="1"/>
    <col min="7139" max="7146" width="3" style="195" customWidth="1"/>
    <col min="7147" max="7150" width="4.5" style="195" customWidth="1"/>
    <col min="7151" max="7152" width="4.25" style="195" customWidth="1"/>
    <col min="7153" max="7153" width="4.5" style="195" customWidth="1"/>
    <col min="7154" max="7155" width="4.25" style="195" customWidth="1"/>
    <col min="7156" max="7156" width="4.5" style="195" customWidth="1"/>
    <col min="7157" max="7158" width="4.25" style="195" customWidth="1"/>
    <col min="7159" max="7159" width="4.5" style="195" customWidth="1"/>
    <col min="7160" max="7161" width="4.25" style="195" customWidth="1"/>
    <col min="7162" max="7162" width="4.5" style="195" customWidth="1"/>
    <col min="7163" max="7164" width="4.25" style="195" customWidth="1"/>
    <col min="7165" max="7165" width="4.5" style="195" customWidth="1"/>
    <col min="7166" max="7167" width="4.25" style="195" customWidth="1"/>
    <col min="7168" max="7391" width="9" style="195"/>
    <col min="7392" max="7392" width="5.25" style="195" customWidth="1"/>
    <col min="7393" max="7393" width="8.75" style="195" customWidth="1"/>
    <col min="7394" max="7394" width="3.625" style="195" customWidth="1"/>
    <col min="7395" max="7402" width="3" style="195" customWidth="1"/>
    <col min="7403" max="7406" width="4.5" style="195" customWidth="1"/>
    <col min="7407" max="7408" width="4.25" style="195" customWidth="1"/>
    <col min="7409" max="7409" width="4.5" style="195" customWidth="1"/>
    <col min="7410" max="7411" width="4.25" style="195" customWidth="1"/>
    <col min="7412" max="7412" width="4.5" style="195" customWidth="1"/>
    <col min="7413" max="7414" width="4.25" style="195" customWidth="1"/>
    <col min="7415" max="7415" width="4.5" style="195" customWidth="1"/>
    <col min="7416" max="7417" width="4.25" style="195" customWidth="1"/>
    <col min="7418" max="7418" width="4.5" style="195" customWidth="1"/>
    <col min="7419" max="7420" width="4.25" style="195" customWidth="1"/>
    <col min="7421" max="7421" width="4.5" style="195" customWidth="1"/>
    <col min="7422" max="7423" width="4.25" style="195" customWidth="1"/>
    <col min="7424" max="7647" width="9" style="195"/>
    <col min="7648" max="7648" width="5.25" style="195" customWidth="1"/>
    <col min="7649" max="7649" width="8.75" style="195" customWidth="1"/>
    <col min="7650" max="7650" width="3.625" style="195" customWidth="1"/>
    <col min="7651" max="7658" width="3" style="195" customWidth="1"/>
    <col min="7659" max="7662" width="4.5" style="195" customWidth="1"/>
    <col min="7663" max="7664" width="4.25" style="195" customWidth="1"/>
    <col min="7665" max="7665" width="4.5" style="195" customWidth="1"/>
    <col min="7666" max="7667" width="4.25" style="195" customWidth="1"/>
    <col min="7668" max="7668" width="4.5" style="195" customWidth="1"/>
    <col min="7669" max="7670" width="4.25" style="195" customWidth="1"/>
    <col min="7671" max="7671" width="4.5" style="195" customWidth="1"/>
    <col min="7672" max="7673" width="4.25" style="195" customWidth="1"/>
    <col min="7674" max="7674" width="4.5" style="195" customWidth="1"/>
    <col min="7675" max="7676" width="4.25" style="195" customWidth="1"/>
    <col min="7677" max="7677" width="4.5" style="195" customWidth="1"/>
    <col min="7678" max="7679" width="4.25" style="195" customWidth="1"/>
    <col min="7680" max="7903" width="9" style="195"/>
    <col min="7904" max="7904" width="5.25" style="195" customWidth="1"/>
    <col min="7905" max="7905" width="8.75" style="195" customWidth="1"/>
    <col min="7906" max="7906" width="3.625" style="195" customWidth="1"/>
    <col min="7907" max="7914" width="3" style="195" customWidth="1"/>
    <col min="7915" max="7918" width="4.5" style="195" customWidth="1"/>
    <col min="7919" max="7920" width="4.25" style="195" customWidth="1"/>
    <col min="7921" max="7921" width="4.5" style="195" customWidth="1"/>
    <col min="7922" max="7923" width="4.25" style="195" customWidth="1"/>
    <col min="7924" max="7924" width="4.5" style="195" customWidth="1"/>
    <col min="7925" max="7926" width="4.25" style="195" customWidth="1"/>
    <col min="7927" max="7927" width="4.5" style="195" customWidth="1"/>
    <col min="7928" max="7929" width="4.25" style="195" customWidth="1"/>
    <col min="7930" max="7930" width="4.5" style="195" customWidth="1"/>
    <col min="7931" max="7932" width="4.25" style="195" customWidth="1"/>
    <col min="7933" max="7933" width="4.5" style="195" customWidth="1"/>
    <col min="7934" max="7935" width="4.25" style="195" customWidth="1"/>
    <col min="7936" max="8159" width="9" style="195"/>
    <col min="8160" max="8160" width="5.25" style="195" customWidth="1"/>
    <col min="8161" max="8161" width="8.75" style="195" customWidth="1"/>
    <col min="8162" max="8162" width="3.625" style="195" customWidth="1"/>
    <col min="8163" max="8170" width="3" style="195" customWidth="1"/>
    <col min="8171" max="8174" width="4.5" style="195" customWidth="1"/>
    <col min="8175" max="8176" width="4.25" style="195" customWidth="1"/>
    <col min="8177" max="8177" width="4.5" style="195" customWidth="1"/>
    <col min="8178" max="8179" width="4.25" style="195" customWidth="1"/>
    <col min="8180" max="8180" width="4.5" style="195" customWidth="1"/>
    <col min="8181" max="8182" width="4.25" style="195" customWidth="1"/>
    <col min="8183" max="8183" width="4.5" style="195" customWidth="1"/>
    <col min="8184" max="8185" width="4.25" style="195" customWidth="1"/>
    <col min="8186" max="8186" width="4.5" style="195" customWidth="1"/>
    <col min="8187" max="8188" width="4.25" style="195" customWidth="1"/>
    <col min="8189" max="8189" width="4.5" style="195" customWidth="1"/>
    <col min="8190" max="8191" width="4.25" style="195" customWidth="1"/>
    <col min="8192" max="8415" width="9" style="195"/>
    <col min="8416" max="8416" width="5.25" style="195" customWidth="1"/>
    <col min="8417" max="8417" width="8.75" style="195" customWidth="1"/>
    <col min="8418" max="8418" width="3.625" style="195" customWidth="1"/>
    <col min="8419" max="8426" width="3" style="195" customWidth="1"/>
    <col min="8427" max="8430" width="4.5" style="195" customWidth="1"/>
    <col min="8431" max="8432" width="4.25" style="195" customWidth="1"/>
    <col min="8433" max="8433" width="4.5" style="195" customWidth="1"/>
    <col min="8434" max="8435" width="4.25" style="195" customWidth="1"/>
    <col min="8436" max="8436" width="4.5" style="195" customWidth="1"/>
    <col min="8437" max="8438" width="4.25" style="195" customWidth="1"/>
    <col min="8439" max="8439" width="4.5" style="195" customWidth="1"/>
    <col min="8440" max="8441" width="4.25" style="195" customWidth="1"/>
    <col min="8442" max="8442" width="4.5" style="195" customWidth="1"/>
    <col min="8443" max="8444" width="4.25" style="195" customWidth="1"/>
    <col min="8445" max="8445" width="4.5" style="195" customWidth="1"/>
    <col min="8446" max="8447" width="4.25" style="195" customWidth="1"/>
    <col min="8448" max="8671" width="9" style="195"/>
    <col min="8672" max="8672" width="5.25" style="195" customWidth="1"/>
    <col min="8673" max="8673" width="8.75" style="195" customWidth="1"/>
    <col min="8674" max="8674" width="3.625" style="195" customWidth="1"/>
    <col min="8675" max="8682" width="3" style="195" customWidth="1"/>
    <col min="8683" max="8686" width="4.5" style="195" customWidth="1"/>
    <col min="8687" max="8688" width="4.25" style="195" customWidth="1"/>
    <col min="8689" max="8689" width="4.5" style="195" customWidth="1"/>
    <col min="8690" max="8691" width="4.25" style="195" customWidth="1"/>
    <col min="8692" max="8692" width="4.5" style="195" customWidth="1"/>
    <col min="8693" max="8694" width="4.25" style="195" customWidth="1"/>
    <col min="8695" max="8695" width="4.5" style="195" customWidth="1"/>
    <col min="8696" max="8697" width="4.25" style="195" customWidth="1"/>
    <col min="8698" max="8698" width="4.5" style="195" customWidth="1"/>
    <col min="8699" max="8700" width="4.25" style="195" customWidth="1"/>
    <col min="8701" max="8701" width="4.5" style="195" customWidth="1"/>
    <col min="8702" max="8703" width="4.25" style="195" customWidth="1"/>
    <col min="8704" max="8927" width="9" style="195"/>
    <col min="8928" max="8928" width="5.25" style="195" customWidth="1"/>
    <col min="8929" max="8929" width="8.75" style="195" customWidth="1"/>
    <col min="8930" max="8930" width="3.625" style="195" customWidth="1"/>
    <col min="8931" max="8938" width="3" style="195" customWidth="1"/>
    <col min="8939" max="8942" width="4.5" style="195" customWidth="1"/>
    <col min="8943" max="8944" width="4.25" style="195" customWidth="1"/>
    <col min="8945" max="8945" width="4.5" style="195" customWidth="1"/>
    <col min="8946" max="8947" width="4.25" style="195" customWidth="1"/>
    <col min="8948" max="8948" width="4.5" style="195" customWidth="1"/>
    <col min="8949" max="8950" width="4.25" style="195" customWidth="1"/>
    <col min="8951" max="8951" width="4.5" style="195" customWidth="1"/>
    <col min="8952" max="8953" width="4.25" style="195" customWidth="1"/>
    <col min="8954" max="8954" width="4.5" style="195" customWidth="1"/>
    <col min="8955" max="8956" width="4.25" style="195" customWidth="1"/>
    <col min="8957" max="8957" width="4.5" style="195" customWidth="1"/>
    <col min="8958" max="8959" width="4.25" style="195" customWidth="1"/>
    <col min="8960" max="9183" width="9" style="195"/>
    <col min="9184" max="9184" width="5.25" style="195" customWidth="1"/>
    <col min="9185" max="9185" width="8.75" style="195" customWidth="1"/>
    <col min="9186" max="9186" width="3.625" style="195" customWidth="1"/>
    <col min="9187" max="9194" width="3" style="195" customWidth="1"/>
    <col min="9195" max="9198" width="4.5" style="195" customWidth="1"/>
    <col min="9199" max="9200" width="4.25" style="195" customWidth="1"/>
    <col min="9201" max="9201" width="4.5" style="195" customWidth="1"/>
    <col min="9202" max="9203" width="4.25" style="195" customWidth="1"/>
    <col min="9204" max="9204" width="4.5" style="195" customWidth="1"/>
    <col min="9205" max="9206" width="4.25" style="195" customWidth="1"/>
    <col min="9207" max="9207" width="4.5" style="195" customWidth="1"/>
    <col min="9208" max="9209" width="4.25" style="195" customWidth="1"/>
    <col min="9210" max="9210" width="4.5" style="195" customWidth="1"/>
    <col min="9211" max="9212" width="4.25" style="195" customWidth="1"/>
    <col min="9213" max="9213" width="4.5" style="195" customWidth="1"/>
    <col min="9214" max="9215" width="4.25" style="195" customWidth="1"/>
    <col min="9216" max="9439" width="9" style="195"/>
    <col min="9440" max="9440" width="5.25" style="195" customWidth="1"/>
    <col min="9441" max="9441" width="8.75" style="195" customWidth="1"/>
    <col min="9442" max="9442" width="3.625" style="195" customWidth="1"/>
    <col min="9443" max="9450" width="3" style="195" customWidth="1"/>
    <col min="9451" max="9454" width="4.5" style="195" customWidth="1"/>
    <col min="9455" max="9456" width="4.25" style="195" customWidth="1"/>
    <col min="9457" max="9457" width="4.5" style="195" customWidth="1"/>
    <col min="9458" max="9459" width="4.25" style="195" customWidth="1"/>
    <col min="9460" max="9460" width="4.5" style="195" customWidth="1"/>
    <col min="9461" max="9462" width="4.25" style="195" customWidth="1"/>
    <col min="9463" max="9463" width="4.5" style="195" customWidth="1"/>
    <col min="9464" max="9465" width="4.25" style="195" customWidth="1"/>
    <col min="9466" max="9466" width="4.5" style="195" customWidth="1"/>
    <col min="9467" max="9468" width="4.25" style="195" customWidth="1"/>
    <col min="9469" max="9469" width="4.5" style="195" customWidth="1"/>
    <col min="9470" max="9471" width="4.25" style="195" customWidth="1"/>
    <col min="9472" max="9695" width="9" style="195"/>
    <col min="9696" max="9696" width="5.25" style="195" customWidth="1"/>
    <col min="9697" max="9697" width="8.75" style="195" customWidth="1"/>
    <col min="9698" max="9698" width="3.625" style="195" customWidth="1"/>
    <col min="9699" max="9706" width="3" style="195" customWidth="1"/>
    <col min="9707" max="9710" width="4.5" style="195" customWidth="1"/>
    <col min="9711" max="9712" width="4.25" style="195" customWidth="1"/>
    <col min="9713" max="9713" width="4.5" style="195" customWidth="1"/>
    <col min="9714" max="9715" width="4.25" style="195" customWidth="1"/>
    <col min="9716" max="9716" width="4.5" style="195" customWidth="1"/>
    <col min="9717" max="9718" width="4.25" style="195" customWidth="1"/>
    <col min="9719" max="9719" width="4.5" style="195" customWidth="1"/>
    <col min="9720" max="9721" width="4.25" style="195" customWidth="1"/>
    <col min="9722" max="9722" width="4.5" style="195" customWidth="1"/>
    <col min="9723" max="9724" width="4.25" style="195" customWidth="1"/>
    <col min="9725" max="9725" width="4.5" style="195" customWidth="1"/>
    <col min="9726" max="9727" width="4.25" style="195" customWidth="1"/>
    <col min="9728" max="9951" width="9" style="195"/>
    <col min="9952" max="9952" width="5.25" style="195" customWidth="1"/>
    <col min="9953" max="9953" width="8.75" style="195" customWidth="1"/>
    <col min="9954" max="9954" width="3.625" style="195" customWidth="1"/>
    <col min="9955" max="9962" width="3" style="195" customWidth="1"/>
    <col min="9963" max="9966" width="4.5" style="195" customWidth="1"/>
    <col min="9967" max="9968" width="4.25" style="195" customWidth="1"/>
    <col min="9969" max="9969" width="4.5" style="195" customWidth="1"/>
    <col min="9970" max="9971" width="4.25" style="195" customWidth="1"/>
    <col min="9972" max="9972" width="4.5" style="195" customWidth="1"/>
    <col min="9973" max="9974" width="4.25" style="195" customWidth="1"/>
    <col min="9975" max="9975" width="4.5" style="195" customWidth="1"/>
    <col min="9976" max="9977" width="4.25" style="195" customWidth="1"/>
    <col min="9978" max="9978" width="4.5" style="195" customWidth="1"/>
    <col min="9979" max="9980" width="4.25" style="195" customWidth="1"/>
    <col min="9981" max="9981" width="4.5" style="195" customWidth="1"/>
    <col min="9982" max="9983" width="4.25" style="195" customWidth="1"/>
    <col min="9984" max="10207" width="9" style="195"/>
    <col min="10208" max="10208" width="5.25" style="195" customWidth="1"/>
    <col min="10209" max="10209" width="8.75" style="195" customWidth="1"/>
    <col min="10210" max="10210" width="3.625" style="195" customWidth="1"/>
    <col min="10211" max="10218" width="3" style="195" customWidth="1"/>
    <col min="10219" max="10222" width="4.5" style="195" customWidth="1"/>
    <col min="10223" max="10224" width="4.25" style="195" customWidth="1"/>
    <col min="10225" max="10225" width="4.5" style="195" customWidth="1"/>
    <col min="10226" max="10227" width="4.25" style="195" customWidth="1"/>
    <col min="10228" max="10228" width="4.5" style="195" customWidth="1"/>
    <col min="10229" max="10230" width="4.25" style="195" customWidth="1"/>
    <col min="10231" max="10231" width="4.5" style="195" customWidth="1"/>
    <col min="10232" max="10233" width="4.25" style="195" customWidth="1"/>
    <col min="10234" max="10234" width="4.5" style="195" customWidth="1"/>
    <col min="10235" max="10236" width="4.25" style="195" customWidth="1"/>
    <col min="10237" max="10237" width="4.5" style="195" customWidth="1"/>
    <col min="10238" max="10239" width="4.25" style="195" customWidth="1"/>
    <col min="10240" max="10463" width="9" style="195"/>
    <col min="10464" max="10464" width="5.25" style="195" customWidth="1"/>
    <col min="10465" max="10465" width="8.75" style="195" customWidth="1"/>
    <col min="10466" max="10466" width="3.625" style="195" customWidth="1"/>
    <col min="10467" max="10474" width="3" style="195" customWidth="1"/>
    <col min="10475" max="10478" width="4.5" style="195" customWidth="1"/>
    <col min="10479" max="10480" width="4.25" style="195" customWidth="1"/>
    <col min="10481" max="10481" width="4.5" style="195" customWidth="1"/>
    <col min="10482" max="10483" width="4.25" style="195" customWidth="1"/>
    <col min="10484" max="10484" width="4.5" style="195" customWidth="1"/>
    <col min="10485" max="10486" width="4.25" style="195" customWidth="1"/>
    <col min="10487" max="10487" width="4.5" style="195" customWidth="1"/>
    <col min="10488" max="10489" width="4.25" style="195" customWidth="1"/>
    <col min="10490" max="10490" width="4.5" style="195" customWidth="1"/>
    <col min="10491" max="10492" width="4.25" style="195" customWidth="1"/>
    <col min="10493" max="10493" width="4.5" style="195" customWidth="1"/>
    <col min="10494" max="10495" width="4.25" style="195" customWidth="1"/>
    <col min="10496" max="10719" width="9" style="195"/>
    <col min="10720" max="10720" width="5.25" style="195" customWidth="1"/>
    <col min="10721" max="10721" width="8.75" style="195" customWidth="1"/>
    <col min="10722" max="10722" width="3.625" style="195" customWidth="1"/>
    <col min="10723" max="10730" width="3" style="195" customWidth="1"/>
    <col min="10731" max="10734" width="4.5" style="195" customWidth="1"/>
    <col min="10735" max="10736" width="4.25" style="195" customWidth="1"/>
    <col min="10737" max="10737" width="4.5" style="195" customWidth="1"/>
    <col min="10738" max="10739" width="4.25" style="195" customWidth="1"/>
    <col min="10740" max="10740" width="4.5" style="195" customWidth="1"/>
    <col min="10741" max="10742" width="4.25" style="195" customWidth="1"/>
    <col min="10743" max="10743" width="4.5" style="195" customWidth="1"/>
    <col min="10744" max="10745" width="4.25" style="195" customWidth="1"/>
    <col min="10746" max="10746" width="4.5" style="195" customWidth="1"/>
    <col min="10747" max="10748" width="4.25" style="195" customWidth="1"/>
    <col min="10749" max="10749" width="4.5" style="195" customWidth="1"/>
    <col min="10750" max="10751" width="4.25" style="195" customWidth="1"/>
    <col min="10752" max="10975" width="9" style="195"/>
    <col min="10976" max="10976" width="5.25" style="195" customWidth="1"/>
    <col min="10977" max="10977" width="8.75" style="195" customWidth="1"/>
    <col min="10978" max="10978" width="3.625" style="195" customWidth="1"/>
    <col min="10979" max="10986" width="3" style="195" customWidth="1"/>
    <col min="10987" max="10990" width="4.5" style="195" customWidth="1"/>
    <col min="10991" max="10992" width="4.25" style="195" customWidth="1"/>
    <col min="10993" max="10993" width="4.5" style="195" customWidth="1"/>
    <col min="10994" max="10995" width="4.25" style="195" customWidth="1"/>
    <col min="10996" max="10996" width="4.5" style="195" customWidth="1"/>
    <col min="10997" max="10998" width="4.25" style="195" customWidth="1"/>
    <col min="10999" max="10999" width="4.5" style="195" customWidth="1"/>
    <col min="11000" max="11001" width="4.25" style="195" customWidth="1"/>
    <col min="11002" max="11002" width="4.5" style="195" customWidth="1"/>
    <col min="11003" max="11004" width="4.25" style="195" customWidth="1"/>
    <col min="11005" max="11005" width="4.5" style="195" customWidth="1"/>
    <col min="11006" max="11007" width="4.25" style="195" customWidth="1"/>
    <col min="11008" max="11231" width="9" style="195"/>
    <col min="11232" max="11232" width="5.25" style="195" customWidth="1"/>
    <col min="11233" max="11233" width="8.75" style="195" customWidth="1"/>
    <col min="11234" max="11234" width="3.625" style="195" customWidth="1"/>
    <col min="11235" max="11242" width="3" style="195" customWidth="1"/>
    <col min="11243" max="11246" width="4.5" style="195" customWidth="1"/>
    <col min="11247" max="11248" width="4.25" style="195" customWidth="1"/>
    <col min="11249" max="11249" width="4.5" style="195" customWidth="1"/>
    <col min="11250" max="11251" width="4.25" style="195" customWidth="1"/>
    <col min="11252" max="11252" width="4.5" style="195" customWidth="1"/>
    <col min="11253" max="11254" width="4.25" style="195" customWidth="1"/>
    <col min="11255" max="11255" width="4.5" style="195" customWidth="1"/>
    <col min="11256" max="11257" width="4.25" style="195" customWidth="1"/>
    <col min="11258" max="11258" width="4.5" style="195" customWidth="1"/>
    <col min="11259" max="11260" width="4.25" style="195" customWidth="1"/>
    <col min="11261" max="11261" width="4.5" style="195" customWidth="1"/>
    <col min="11262" max="11263" width="4.25" style="195" customWidth="1"/>
    <col min="11264" max="11487" width="9" style="195"/>
    <col min="11488" max="11488" width="5.25" style="195" customWidth="1"/>
    <col min="11489" max="11489" width="8.75" style="195" customWidth="1"/>
    <col min="11490" max="11490" width="3.625" style="195" customWidth="1"/>
    <col min="11491" max="11498" width="3" style="195" customWidth="1"/>
    <col min="11499" max="11502" width="4.5" style="195" customWidth="1"/>
    <col min="11503" max="11504" width="4.25" style="195" customWidth="1"/>
    <col min="11505" max="11505" width="4.5" style="195" customWidth="1"/>
    <col min="11506" max="11507" width="4.25" style="195" customWidth="1"/>
    <col min="11508" max="11508" width="4.5" style="195" customWidth="1"/>
    <col min="11509" max="11510" width="4.25" style="195" customWidth="1"/>
    <col min="11511" max="11511" width="4.5" style="195" customWidth="1"/>
    <col min="11512" max="11513" width="4.25" style="195" customWidth="1"/>
    <col min="11514" max="11514" width="4.5" style="195" customWidth="1"/>
    <col min="11515" max="11516" width="4.25" style="195" customWidth="1"/>
    <col min="11517" max="11517" width="4.5" style="195" customWidth="1"/>
    <col min="11518" max="11519" width="4.25" style="195" customWidth="1"/>
    <col min="11520" max="11743" width="9" style="195"/>
    <col min="11744" max="11744" width="5.25" style="195" customWidth="1"/>
    <col min="11745" max="11745" width="8.75" style="195" customWidth="1"/>
    <col min="11746" max="11746" width="3.625" style="195" customWidth="1"/>
    <col min="11747" max="11754" width="3" style="195" customWidth="1"/>
    <col min="11755" max="11758" width="4.5" style="195" customWidth="1"/>
    <col min="11759" max="11760" width="4.25" style="195" customWidth="1"/>
    <col min="11761" max="11761" width="4.5" style="195" customWidth="1"/>
    <col min="11762" max="11763" width="4.25" style="195" customWidth="1"/>
    <col min="11764" max="11764" width="4.5" style="195" customWidth="1"/>
    <col min="11765" max="11766" width="4.25" style="195" customWidth="1"/>
    <col min="11767" max="11767" width="4.5" style="195" customWidth="1"/>
    <col min="11768" max="11769" width="4.25" style="195" customWidth="1"/>
    <col min="11770" max="11770" width="4.5" style="195" customWidth="1"/>
    <col min="11771" max="11772" width="4.25" style="195" customWidth="1"/>
    <col min="11773" max="11773" width="4.5" style="195" customWidth="1"/>
    <col min="11774" max="11775" width="4.25" style="195" customWidth="1"/>
    <col min="11776" max="11999" width="9" style="195"/>
    <col min="12000" max="12000" width="5.25" style="195" customWidth="1"/>
    <col min="12001" max="12001" width="8.75" style="195" customWidth="1"/>
    <col min="12002" max="12002" width="3.625" style="195" customWidth="1"/>
    <col min="12003" max="12010" width="3" style="195" customWidth="1"/>
    <col min="12011" max="12014" width="4.5" style="195" customWidth="1"/>
    <col min="12015" max="12016" width="4.25" style="195" customWidth="1"/>
    <col min="12017" max="12017" width="4.5" style="195" customWidth="1"/>
    <col min="12018" max="12019" width="4.25" style="195" customWidth="1"/>
    <col min="12020" max="12020" width="4.5" style="195" customWidth="1"/>
    <col min="12021" max="12022" width="4.25" style="195" customWidth="1"/>
    <col min="12023" max="12023" width="4.5" style="195" customWidth="1"/>
    <col min="12024" max="12025" width="4.25" style="195" customWidth="1"/>
    <col min="12026" max="12026" width="4.5" style="195" customWidth="1"/>
    <col min="12027" max="12028" width="4.25" style="195" customWidth="1"/>
    <col min="12029" max="12029" width="4.5" style="195" customWidth="1"/>
    <col min="12030" max="12031" width="4.25" style="195" customWidth="1"/>
    <col min="12032" max="12255" width="9" style="195"/>
    <col min="12256" max="12256" width="5.25" style="195" customWidth="1"/>
    <col min="12257" max="12257" width="8.75" style="195" customWidth="1"/>
    <col min="12258" max="12258" width="3.625" style="195" customWidth="1"/>
    <col min="12259" max="12266" width="3" style="195" customWidth="1"/>
    <col min="12267" max="12270" width="4.5" style="195" customWidth="1"/>
    <col min="12271" max="12272" width="4.25" style="195" customWidth="1"/>
    <col min="12273" max="12273" width="4.5" style="195" customWidth="1"/>
    <col min="12274" max="12275" width="4.25" style="195" customWidth="1"/>
    <col min="12276" max="12276" width="4.5" style="195" customWidth="1"/>
    <col min="12277" max="12278" width="4.25" style="195" customWidth="1"/>
    <col min="12279" max="12279" width="4.5" style="195" customWidth="1"/>
    <col min="12280" max="12281" width="4.25" style="195" customWidth="1"/>
    <col min="12282" max="12282" width="4.5" style="195" customWidth="1"/>
    <col min="12283" max="12284" width="4.25" style="195" customWidth="1"/>
    <col min="12285" max="12285" width="4.5" style="195" customWidth="1"/>
    <col min="12286" max="12287" width="4.25" style="195" customWidth="1"/>
    <col min="12288" max="12511" width="9" style="195"/>
    <col min="12512" max="12512" width="5.25" style="195" customWidth="1"/>
    <col min="12513" max="12513" width="8.75" style="195" customWidth="1"/>
    <col min="12514" max="12514" width="3.625" style="195" customWidth="1"/>
    <col min="12515" max="12522" width="3" style="195" customWidth="1"/>
    <col min="12523" max="12526" width="4.5" style="195" customWidth="1"/>
    <col min="12527" max="12528" width="4.25" style="195" customWidth="1"/>
    <col min="12529" max="12529" width="4.5" style="195" customWidth="1"/>
    <col min="12530" max="12531" width="4.25" style="195" customWidth="1"/>
    <col min="12532" max="12532" width="4.5" style="195" customWidth="1"/>
    <col min="12533" max="12534" width="4.25" style="195" customWidth="1"/>
    <col min="12535" max="12535" width="4.5" style="195" customWidth="1"/>
    <col min="12536" max="12537" width="4.25" style="195" customWidth="1"/>
    <col min="12538" max="12538" width="4.5" style="195" customWidth="1"/>
    <col min="12539" max="12540" width="4.25" style="195" customWidth="1"/>
    <col min="12541" max="12541" width="4.5" style="195" customWidth="1"/>
    <col min="12542" max="12543" width="4.25" style="195" customWidth="1"/>
    <col min="12544" max="12767" width="9" style="195"/>
    <col min="12768" max="12768" width="5.25" style="195" customWidth="1"/>
    <col min="12769" max="12769" width="8.75" style="195" customWidth="1"/>
    <col min="12770" max="12770" width="3.625" style="195" customWidth="1"/>
    <col min="12771" max="12778" width="3" style="195" customWidth="1"/>
    <col min="12779" max="12782" width="4.5" style="195" customWidth="1"/>
    <col min="12783" max="12784" width="4.25" style="195" customWidth="1"/>
    <col min="12785" max="12785" width="4.5" style="195" customWidth="1"/>
    <col min="12786" max="12787" width="4.25" style="195" customWidth="1"/>
    <col min="12788" max="12788" width="4.5" style="195" customWidth="1"/>
    <col min="12789" max="12790" width="4.25" style="195" customWidth="1"/>
    <col min="12791" max="12791" width="4.5" style="195" customWidth="1"/>
    <col min="12792" max="12793" width="4.25" style="195" customWidth="1"/>
    <col min="12794" max="12794" width="4.5" style="195" customWidth="1"/>
    <col min="12795" max="12796" width="4.25" style="195" customWidth="1"/>
    <col min="12797" max="12797" width="4.5" style="195" customWidth="1"/>
    <col min="12798" max="12799" width="4.25" style="195" customWidth="1"/>
    <col min="12800" max="13023" width="9" style="195"/>
    <col min="13024" max="13024" width="5.25" style="195" customWidth="1"/>
    <col min="13025" max="13025" width="8.75" style="195" customWidth="1"/>
    <col min="13026" max="13026" width="3.625" style="195" customWidth="1"/>
    <col min="13027" max="13034" width="3" style="195" customWidth="1"/>
    <col min="13035" max="13038" width="4.5" style="195" customWidth="1"/>
    <col min="13039" max="13040" width="4.25" style="195" customWidth="1"/>
    <col min="13041" max="13041" width="4.5" style="195" customWidth="1"/>
    <col min="13042" max="13043" width="4.25" style="195" customWidth="1"/>
    <col min="13044" max="13044" width="4.5" style="195" customWidth="1"/>
    <col min="13045" max="13046" width="4.25" style="195" customWidth="1"/>
    <col min="13047" max="13047" width="4.5" style="195" customWidth="1"/>
    <col min="13048" max="13049" width="4.25" style="195" customWidth="1"/>
    <col min="13050" max="13050" width="4.5" style="195" customWidth="1"/>
    <col min="13051" max="13052" width="4.25" style="195" customWidth="1"/>
    <col min="13053" max="13053" width="4.5" style="195" customWidth="1"/>
    <col min="13054" max="13055" width="4.25" style="195" customWidth="1"/>
    <col min="13056" max="13279" width="9" style="195"/>
    <col min="13280" max="13280" width="5.25" style="195" customWidth="1"/>
    <col min="13281" max="13281" width="8.75" style="195" customWidth="1"/>
    <col min="13282" max="13282" width="3.625" style="195" customWidth="1"/>
    <col min="13283" max="13290" width="3" style="195" customWidth="1"/>
    <col min="13291" max="13294" width="4.5" style="195" customWidth="1"/>
    <col min="13295" max="13296" width="4.25" style="195" customWidth="1"/>
    <col min="13297" max="13297" width="4.5" style="195" customWidth="1"/>
    <col min="13298" max="13299" width="4.25" style="195" customWidth="1"/>
    <col min="13300" max="13300" width="4.5" style="195" customWidth="1"/>
    <col min="13301" max="13302" width="4.25" style="195" customWidth="1"/>
    <col min="13303" max="13303" width="4.5" style="195" customWidth="1"/>
    <col min="13304" max="13305" width="4.25" style="195" customWidth="1"/>
    <col min="13306" max="13306" width="4.5" style="195" customWidth="1"/>
    <col min="13307" max="13308" width="4.25" style="195" customWidth="1"/>
    <col min="13309" max="13309" width="4.5" style="195" customWidth="1"/>
    <col min="13310" max="13311" width="4.25" style="195" customWidth="1"/>
    <col min="13312" max="13535" width="9" style="195"/>
    <col min="13536" max="13536" width="5.25" style="195" customWidth="1"/>
    <col min="13537" max="13537" width="8.75" style="195" customWidth="1"/>
    <col min="13538" max="13538" width="3.625" style="195" customWidth="1"/>
    <col min="13539" max="13546" width="3" style="195" customWidth="1"/>
    <col min="13547" max="13550" width="4.5" style="195" customWidth="1"/>
    <col min="13551" max="13552" width="4.25" style="195" customWidth="1"/>
    <col min="13553" max="13553" width="4.5" style="195" customWidth="1"/>
    <col min="13554" max="13555" width="4.25" style="195" customWidth="1"/>
    <col min="13556" max="13556" width="4.5" style="195" customWidth="1"/>
    <col min="13557" max="13558" width="4.25" style="195" customWidth="1"/>
    <col min="13559" max="13559" width="4.5" style="195" customWidth="1"/>
    <col min="13560" max="13561" width="4.25" style="195" customWidth="1"/>
    <col min="13562" max="13562" width="4.5" style="195" customWidth="1"/>
    <col min="13563" max="13564" width="4.25" style="195" customWidth="1"/>
    <col min="13565" max="13565" width="4.5" style="195" customWidth="1"/>
    <col min="13566" max="13567" width="4.25" style="195" customWidth="1"/>
    <col min="13568" max="13791" width="9" style="195"/>
    <col min="13792" max="13792" width="5.25" style="195" customWidth="1"/>
    <col min="13793" max="13793" width="8.75" style="195" customWidth="1"/>
    <col min="13794" max="13794" width="3.625" style="195" customWidth="1"/>
    <col min="13795" max="13802" width="3" style="195" customWidth="1"/>
    <col min="13803" max="13806" width="4.5" style="195" customWidth="1"/>
    <col min="13807" max="13808" width="4.25" style="195" customWidth="1"/>
    <col min="13809" max="13809" width="4.5" style="195" customWidth="1"/>
    <col min="13810" max="13811" width="4.25" style="195" customWidth="1"/>
    <col min="13812" max="13812" width="4.5" style="195" customWidth="1"/>
    <col min="13813" max="13814" width="4.25" style="195" customWidth="1"/>
    <col min="13815" max="13815" width="4.5" style="195" customWidth="1"/>
    <col min="13816" max="13817" width="4.25" style="195" customWidth="1"/>
    <col min="13818" max="13818" width="4.5" style="195" customWidth="1"/>
    <col min="13819" max="13820" width="4.25" style="195" customWidth="1"/>
    <col min="13821" max="13821" width="4.5" style="195" customWidth="1"/>
    <col min="13822" max="13823" width="4.25" style="195" customWidth="1"/>
    <col min="13824" max="14047" width="9" style="195"/>
    <col min="14048" max="14048" width="5.25" style="195" customWidth="1"/>
    <col min="14049" max="14049" width="8.75" style="195" customWidth="1"/>
    <col min="14050" max="14050" width="3.625" style="195" customWidth="1"/>
    <col min="14051" max="14058" width="3" style="195" customWidth="1"/>
    <col min="14059" max="14062" width="4.5" style="195" customWidth="1"/>
    <col min="14063" max="14064" width="4.25" style="195" customWidth="1"/>
    <col min="14065" max="14065" width="4.5" style="195" customWidth="1"/>
    <col min="14066" max="14067" width="4.25" style="195" customWidth="1"/>
    <col min="14068" max="14068" width="4.5" style="195" customWidth="1"/>
    <col min="14069" max="14070" width="4.25" style="195" customWidth="1"/>
    <col min="14071" max="14071" width="4.5" style="195" customWidth="1"/>
    <col min="14072" max="14073" width="4.25" style="195" customWidth="1"/>
    <col min="14074" max="14074" width="4.5" style="195" customWidth="1"/>
    <col min="14075" max="14076" width="4.25" style="195" customWidth="1"/>
    <col min="14077" max="14077" width="4.5" style="195" customWidth="1"/>
    <col min="14078" max="14079" width="4.25" style="195" customWidth="1"/>
    <col min="14080" max="14303" width="9" style="195"/>
    <col min="14304" max="14304" width="5.25" style="195" customWidth="1"/>
    <col min="14305" max="14305" width="8.75" style="195" customWidth="1"/>
    <col min="14306" max="14306" width="3.625" style="195" customWidth="1"/>
    <col min="14307" max="14314" width="3" style="195" customWidth="1"/>
    <col min="14315" max="14318" width="4.5" style="195" customWidth="1"/>
    <col min="14319" max="14320" width="4.25" style="195" customWidth="1"/>
    <col min="14321" max="14321" width="4.5" style="195" customWidth="1"/>
    <col min="14322" max="14323" width="4.25" style="195" customWidth="1"/>
    <col min="14324" max="14324" width="4.5" style="195" customWidth="1"/>
    <col min="14325" max="14326" width="4.25" style="195" customWidth="1"/>
    <col min="14327" max="14327" width="4.5" style="195" customWidth="1"/>
    <col min="14328" max="14329" width="4.25" style="195" customWidth="1"/>
    <col min="14330" max="14330" width="4.5" style="195" customWidth="1"/>
    <col min="14331" max="14332" width="4.25" style="195" customWidth="1"/>
    <col min="14333" max="14333" width="4.5" style="195" customWidth="1"/>
    <col min="14334" max="14335" width="4.25" style="195" customWidth="1"/>
    <col min="14336" max="14559" width="9" style="195"/>
    <col min="14560" max="14560" width="5.25" style="195" customWidth="1"/>
    <col min="14561" max="14561" width="8.75" style="195" customWidth="1"/>
    <col min="14562" max="14562" width="3.625" style="195" customWidth="1"/>
    <col min="14563" max="14570" width="3" style="195" customWidth="1"/>
    <col min="14571" max="14574" width="4.5" style="195" customWidth="1"/>
    <col min="14575" max="14576" width="4.25" style="195" customWidth="1"/>
    <col min="14577" max="14577" width="4.5" style="195" customWidth="1"/>
    <col min="14578" max="14579" width="4.25" style="195" customWidth="1"/>
    <col min="14580" max="14580" width="4.5" style="195" customWidth="1"/>
    <col min="14581" max="14582" width="4.25" style="195" customWidth="1"/>
    <col min="14583" max="14583" width="4.5" style="195" customWidth="1"/>
    <col min="14584" max="14585" width="4.25" style="195" customWidth="1"/>
    <col min="14586" max="14586" width="4.5" style="195" customWidth="1"/>
    <col min="14587" max="14588" width="4.25" style="195" customWidth="1"/>
    <col min="14589" max="14589" width="4.5" style="195" customWidth="1"/>
    <col min="14590" max="14591" width="4.25" style="195" customWidth="1"/>
    <col min="14592" max="14815" width="9" style="195"/>
    <col min="14816" max="14816" width="5.25" style="195" customWidth="1"/>
    <col min="14817" max="14817" width="8.75" style="195" customWidth="1"/>
    <col min="14818" max="14818" width="3.625" style="195" customWidth="1"/>
    <col min="14819" max="14826" width="3" style="195" customWidth="1"/>
    <col min="14827" max="14830" width="4.5" style="195" customWidth="1"/>
    <col min="14831" max="14832" width="4.25" style="195" customWidth="1"/>
    <col min="14833" max="14833" width="4.5" style="195" customWidth="1"/>
    <col min="14834" max="14835" width="4.25" style="195" customWidth="1"/>
    <col min="14836" max="14836" width="4.5" style="195" customWidth="1"/>
    <col min="14837" max="14838" width="4.25" style="195" customWidth="1"/>
    <col min="14839" max="14839" width="4.5" style="195" customWidth="1"/>
    <col min="14840" max="14841" width="4.25" style="195" customWidth="1"/>
    <col min="14842" max="14842" width="4.5" style="195" customWidth="1"/>
    <col min="14843" max="14844" width="4.25" style="195" customWidth="1"/>
    <col min="14845" max="14845" width="4.5" style="195" customWidth="1"/>
    <col min="14846" max="14847" width="4.25" style="195" customWidth="1"/>
    <col min="14848" max="15071" width="9" style="195"/>
    <col min="15072" max="15072" width="5.25" style="195" customWidth="1"/>
    <col min="15073" max="15073" width="8.75" style="195" customWidth="1"/>
    <col min="15074" max="15074" width="3.625" style="195" customWidth="1"/>
    <col min="15075" max="15082" width="3" style="195" customWidth="1"/>
    <col min="15083" max="15086" width="4.5" style="195" customWidth="1"/>
    <col min="15087" max="15088" width="4.25" style="195" customWidth="1"/>
    <col min="15089" max="15089" width="4.5" style="195" customWidth="1"/>
    <col min="15090" max="15091" width="4.25" style="195" customWidth="1"/>
    <col min="15092" max="15092" width="4.5" style="195" customWidth="1"/>
    <col min="15093" max="15094" width="4.25" style="195" customWidth="1"/>
    <col min="15095" max="15095" width="4.5" style="195" customWidth="1"/>
    <col min="15096" max="15097" width="4.25" style="195" customWidth="1"/>
    <col min="15098" max="15098" width="4.5" style="195" customWidth="1"/>
    <col min="15099" max="15100" width="4.25" style="195" customWidth="1"/>
    <col min="15101" max="15101" width="4.5" style="195" customWidth="1"/>
    <col min="15102" max="15103" width="4.25" style="195" customWidth="1"/>
    <col min="15104" max="15327" width="9" style="195"/>
    <col min="15328" max="15328" width="5.25" style="195" customWidth="1"/>
    <col min="15329" max="15329" width="8.75" style="195" customWidth="1"/>
    <col min="15330" max="15330" width="3.625" style="195" customWidth="1"/>
    <col min="15331" max="15338" width="3" style="195" customWidth="1"/>
    <col min="15339" max="15342" width="4.5" style="195" customWidth="1"/>
    <col min="15343" max="15344" width="4.25" style="195" customWidth="1"/>
    <col min="15345" max="15345" width="4.5" style="195" customWidth="1"/>
    <col min="15346" max="15347" width="4.25" style="195" customWidth="1"/>
    <col min="15348" max="15348" width="4.5" style="195" customWidth="1"/>
    <col min="15349" max="15350" width="4.25" style="195" customWidth="1"/>
    <col min="15351" max="15351" width="4.5" style="195" customWidth="1"/>
    <col min="15352" max="15353" width="4.25" style="195" customWidth="1"/>
    <col min="15354" max="15354" width="4.5" style="195" customWidth="1"/>
    <col min="15355" max="15356" width="4.25" style="195" customWidth="1"/>
    <col min="15357" max="15357" width="4.5" style="195" customWidth="1"/>
    <col min="15358" max="15359" width="4.25" style="195" customWidth="1"/>
    <col min="15360" max="15583" width="9" style="195"/>
    <col min="15584" max="15584" width="5.25" style="195" customWidth="1"/>
    <col min="15585" max="15585" width="8.75" style="195" customWidth="1"/>
    <col min="15586" max="15586" width="3.625" style="195" customWidth="1"/>
    <col min="15587" max="15594" width="3" style="195" customWidth="1"/>
    <col min="15595" max="15598" width="4.5" style="195" customWidth="1"/>
    <col min="15599" max="15600" width="4.25" style="195" customWidth="1"/>
    <col min="15601" max="15601" width="4.5" style="195" customWidth="1"/>
    <col min="15602" max="15603" width="4.25" style="195" customWidth="1"/>
    <col min="15604" max="15604" width="4.5" style="195" customWidth="1"/>
    <col min="15605" max="15606" width="4.25" style="195" customWidth="1"/>
    <col min="15607" max="15607" width="4.5" style="195" customWidth="1"/>
    <col min="15608" max="15609" width="4.25" style="195" customWidth="1"/>
    <col min="15610" max="15610" width="4.5" style="195" customWidth="1"/>
    <col min="15611" max="15612" width="4.25" style="195" customWidth="1"/>
    <col min="15613" max="15613" width="4.5" style="195" customWidth="1"/>
    <col min="15614" max="15615" width="4.25" style="195" customWidth="1"/>
    <col min="15616" max="15839" width="9" style="195"/>
    <col min="15840" max="15840" width="5.25" style="195" customWidth="1"/>
    <col min="15841" max="15841" width="8.75" style="195" customWidth="1"/>
    <col min="15842" max="15842" width="3.625" style="195" customWidth="1"/>
    <col min="15843" max="15850" width="3" style="195" customWidth="1"/>
    <col min="15851" max="15854" width="4.5" style="195" customWidth="1"/>
    <col min="15855" max="15856" width="4.25" style="195" customWidth="1"/>
    <col min="15857" max="15857" width="4.5" style="195" customWidth="1"/>
    <col min="15858" max="15859" width="4.25" style="195" customWidth="1"/>
    <col min="15860" max="15860" width="4.5" style="195" customWidth="1"/>
    <col min="15861" max="15862" width="4.25" style="195" customWidth="1"/>
    <col min="15863" max="15863" width="4.5" style="195" customWidth="1"/>
    <col min="15864" max="15865" width="4.25" style="195" customWidth="1"/>
    <col min="15866" max="15866" width="4.5" style="195" customWidth="1"/>
    <col min="15867" max="15868" width="4.25" style="195" customWidth="1"/>
    <col min="15869" max="15869" width="4.5" style="195" customWidth="1"/>
    <col min="15870" max="15871" width="4.25" style="195" customWidth="1"/>
    <col min="15872" max="16095" width="9" style="195"/>
    <col min="16096" max="16096" width="5.25" style="195" customWidth="1"/>
    <col min="16097" max="16097" width="8.75" style="195" customWidth="1"/>
    <col min="16098" max="16098" width="3.625" style="195" customWidth="1"/>
    <col min="16099" max="16106" width="3" style="195" customWidth="1"/>
    <col min="16107" max="16110" width="4.5" style="195" customWidth="1"/>
    <col min="16111" max="16112" width="4.25" style="195" customWidth="1"/>
    <col min="16113" max="16113" width="4.5" style="195" customWidth="1"/>
    <col min="16114" max="16115" width="4.25" style="195" customWidth="1"/>
    <col min="16116" max="16116" width="4.5" style="195" customWidth="1"/>
    <col min="16117" max="16118" width="4.25" style="195" customWidth="1"/>
    <col min="16119" max="16119" width="4.5" style="195" customWidth="1"/>
    <col min="16120" max="16121" width="4.25" style="195" customWidth="1"/>
    <col min="16122" max="16122" width="4.5" style="195" customWidth="1"/>
    <col min="16123" max="16124" width="4.25" style="195" customWidth="1"/>
    <col min="16125" max="16125" width="4.5" style="195" customWidth="1"/>
    <col min="16126" max="16127" width="4.25" style="195" customWidth="1"/>
    <col min="16128" max="16384" width="9" style="195"/>
  </cols>
  <sheetData>
    <row r="1" spans="1:31" s="36" customFormat="1" ht="10.95" x14ac:dyDescent="0.4">
      <c r="A1" s="103" t="s">
        <v>1278</v>
      </c>
      <c r="S1" s="157"/>
    </row>
    <row r="2" spans="1:31" s="36" customFormat="1" ht="10.95" x14ac:dyDescent="0.4">
      <c r="A2" s="103" t="s">
        <v>347</v>
      </c>
      <c r="S2" s="157"/>
    </row>
    <row r="3" spans="1:31" s="36" customFormat="1" ht="10.95" x14ac:dyDescent="0.4">
      <c r="A3" s="103" t="s">
        <v>1279</v>
      </c>
      <c r="S3" s="157"/>
    </row>
    <row r="4" spans="1:31" ht="10.95" x14ac:dyDescent="0.4">
      <c r="A4" s="188" t="s">
        <v>1326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2"/>
      <c r="M4" s="192"/>
      <c r="N4" s="192"/>
      <c r="O4" s="192"/>
      <c r="P4" s="192"/>
      <c r="X4" s="194"/>
      <c r="Y4" s="194"/>
      <c r="Z4" s="194"/>
      <c r="AA4" s="194"/>
      <c r="AB4" s="194"/>
      <c r="AC4" s="194"/>
      <c r="AD4" s="194"/>
      <c r="AE4" s="194"/>
    </row>
    <row r="5" spans="1:31" ht="10.95" x14ac:dyDescent="0.4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R5" s="104" t="s">
        <v>360</v>
      </c>
      <c r="S5" s="163"/>
      <c r="T5" s="194"/>
      <c r="U5" s="194"/>
      <c r="V5" s="195"/>
      <c r="W5" s="195"/>
      <c r="X5" s="195"/>
      <c r="Y5" s="195"/>
      <c r="Z5" s="195"/>
      <c r="AA5" s="195"/>
      <c r="AB5" s="195"/>
      <c r="AC5" s="195"/>
      <c r="AD5" s="195"/>
      <c r="AE5" s="195"/>
    </row>
    <row r="6" spans="1:31" ht="14" customHeight="1" x14ac:dyDescent="0.4">
      <c r="A6" s="520" t="s">
        <v>1180</v>
      </c>
      <c r="B6" s="532" t="s">
        <v>1307</v>
      </c>
      <c r="C6" s="533"/>
      <c r="D6" s="533"/>
      <c r="E6" s="533"/>
      <c r="F6" s="534"/>
      <c r="G6" s="532" t="s">
        <v>1327</v>
      </c>
      <c r="H6" s="533"/>
      <c r="I6" s="533"/>
      <c r="J6" s="533"/>
      <c r="K6" s="533"/>
      <c r="L6" s="533"/>
      <c r="M6" s="533"/>
      <c r="N6" s="533"/>
      <c r="O6" s="533"/>
      <c r="P6" s="533"/>
      <c r="Q6" s="533"/>
      <c r="R6" s="534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</row>
    <row r="7" spans="1:31" ht="14" customHeight="1" x14ac:dyDescent="0.4">
      <c r="A7" s="520"/>
      <c r="B7" s="548" t="s">
        <v>573</v>
      </c>
      <c r="C7" s="532" t="s">
        <v>1328</v>
      </c>
      <c r="D7" s="533"/>
      <c r="E7" s="534"/>
      <c r="F7" s="550" t="s">
        <v>575</v>
      </c>
      <c r="G7" s="552" t="s">
        <v>112</v>
      </c>
      <c r="H7" s="553"/>
      <c r="I7" s="554"/>
      <c r="J7" s="532" t="s">
        <v>584</v>
      </c>
      <c r="K7" s="533"/>
      <c r="L7" s="534"/>
      <c r="M7" s="532" t="s">
        <v>1309</v>
      </c>
      <c r="N7" s="533"/>
      <c r="O7" s="534"/>
      <c r="P7" s="532" t="s">
        <v>1310</v>
      </c>
      <c r="Q7" s="533"/>
      <c r="R7" s="534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</row>
    <row r="8" spans="1:31" ht="42" customHeight="1" x14ac:dyDescent="0.4">
      <c r="A8" s="520"/>
      <c r="B8" s="549"/>
      <c r="C8" s="259" t="s">
        <v>584</v>
      </c>
      <c r="D8" s="259" t="s">
        <v>585</v>
      </c>
      <c r="E8" s="259" t="s">
        <v>586</v>
      </c>
      <c r="F8" s="551"/>
      <c r="G8" s="200" t="s">
        <v>13</v>
      </c>
      <c r="H8" s="201" t="s">
        <v>116</v>
      </c>
      <c r="I8" s="201" t="s">
        <v>117</v>
      </c>
      <c r="J8" s="200" t="s">
        <v>13</v>
      </c>
      <c r="K8" s="201" t="s">
        <v>116</v>
      </c>
      <c r="L8" s="201" t="s">
        <v>117</v>
      </c>
      <c r="M8" s="200" t="s">
        <v>13</v>
      </c>
      <c r="N8" s="201" t="s">
        <v>116</v>
      </c>
      <c r="O8" s="201" t="s">
        <v>117</v>
      </c>
      <c r="P8" s="200" t="s">
        <v>13</v>
      </c>
      <c r="Q8" s="201" t="s">
        <v>116</v>
      </c>
      <c r="R8" s="201" t="s">
        <v>117</v>
      </c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</row>
    <row r="9" spans="1:31" ht="14" hidden="1" customHeight="1" outlineLevel="1" x14ac:dyDescent="0.4">
      <c r="A9" s="203"/>
      <c r="B9" s="209">
        <f t="shared" ref="B9:B18" si="0">SUM(C9:F9)</f>
        <v>3</v>
      </c>
      <c r="C9" s="209">
        <v>0</v>
      </c>
      <c r="D9" s="209">
        <v>1</v>
      </c>
      <c r="E9" s="209">
        <v>1</v>
      </c>
      <c r="F9" s="209">
        <v>1</v>
      </c>
      <c r="G9" s="209">
        <f t="shared" ref="G9:G18" si="1">SUM(H9:I9)</f>
        <v>6</v>
      </c>
      <c r="H9" s="209">
        <v>3</v>
      </c>
      <c r="I9" s="209">
        <v>3</v>
      </c>
      <c r="J9" s="209">
        <f t="shared" ref="J9:J18" si="2">SUM(K9:L9)</f>
        <v>1</v>
      </c>
      <c r="K9" s="209">
        <v>1</v>
      </c>
      <c r="L9" s="209">
        <v>0</v>
      </c>
      <c r="M9" s="209">
        <f t="shared" ref="M9:M18" si="3">SUM(N9:O9)</f>
        <v>3</v>
      </c>
      <c r="N9" s="209">
        <v>2</v>
      </c>
      <c r="O9" s="209">
        <v>1</v>
      </c>
      <c r="P9" s="209">
        <f t="shared" ref="P9:P18" si="4">SUM(Q9:R9)</f>
        <v>2</v>
      </c>
      <c r="Q9" s="209">
        <v>0</v>
      </c>
      <c r="R9" s="209">
        <v>2</v>
      </c>
      <c r="S9" s="257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</row>
    <row r="10" spans="1:31" ht="14" hidden="1" customHeight="1" outlineLevel="1" x14ac:dyDescent="0.4">
      <c r="A10" s="260" t="s">
        <v>353</v>
      </c>
      <c r="B10" s="215">
        <f t="shared" si="0"/>
        <v>100</v>
      </c>
      <c r="C10" s="215">
        <v>29</v>
      </c>
      <c r="D10" s="215">
        <v>38</v>
      </c>
      <c r="E10" s="215">
        <v>32</v>
      </c>
      <c r="F10" s="215">
        <v>1</v>
      </c>
      <c r="G10" s="215">
        <f t="shared" si="1"/>
        <v>314</v>
      </c>
      <c r="H10" s="215">
        <v>203</v>
      </c>
      <c r="I10" s="215">
        <v>111</v>
      </c>
      <c r="J10" s="215">
        <f t="shared" si="2"/>
        <v>98</v>
      </c>
      <c r="K10" s="215">
        <v>64</v>
      </c>
      <c r="L10" s="215">
        <v>34</v>
      </c>
      <c r="M10" s="215">
        <f t="shared" si="3"/>
        <v>113</v>
      </c>
      <c r="N10" s="215">
        <v>74</v>
      </c>
      <c r="O10" s="215">
        <v>39</v>
      </c>
      <c r="P10" s="215">
        <f t="shared" si="4"/>
        <v>103</v>
      </c>
      <c r="Q10" s="215">
        <v>65</v>
      </c>
      <c r="R10" s="215">
        <v>38</v>
      </c>
      <c r="S10" s="220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</row>
    <row r="11" spans="1:31" ht="14" customHeight="1" collapsed="1" x14ac:dyDescent="0.4">
      <c r="A11" s="261"/>
      <c r="B11" s="209">
        <f t="shared" si="0"/>
        <v>4</v>
      </c>
      <c r="C11" s="209">
        <v>0</v>
      </c>
      <c r="D11" s="209"/>
      <c r="E11" s="209"/>
      <c r="F11" s="209">
        <v>4</v>
      </c>
      <c r="G11" s="209">
        <f t="shared" si="1"/>
        <v>9</v>
      </c>
      <c r="H11" s="209">
        <v>6</v>
      </c>
      <c r="I11" s="209">
        <v>3</v>
      </c>
      <c r="J11" s="209">
        <f t="shared" si="2"/>
        <v>4</v>
      </c>
      <c r="K11" s="209">
        <v>2</v>
      </c>
      <c r="L11" s="209">
        <v>2</v>
      </c>
      <c r="M11" s="209">
        <f t="shared" si="3"/>
        <v>2</v>
      </c>
      <c r="N11" s="209">
        <v>2</v>
      </c>
      <c r="O11" s="209"/>
      <c r="P11" s="209">
        <f t="shared" si="4"/>
        <v>3</v>
      </c>
      <c r="Q11" s="209">
        <v>2</v>
      </c>
      <c r="R11" s="209">
        <v>1</v>
      </c>
      <c r="S11" s="257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</row>
    <row r="12" spans="1:31" ht="14" customHeight="1" x14ac:dyDescent="0.4">
      <c r="A12" s="260" t="s">
        <v>354</v>
      </c>
      <c r="B12" s="215">
        <f t="shared" si="0"/>
        <v>95</v>
      </c>
      <c r="C12" s="215">
        <v>25</v>
      </c>
      <c r="D12" s="215">
        <v>29</v>
      </c>
      <c r="E12" s="215">
        <v>37</v>
      </c>
      <c r="F12" s="215">
        <v>4</v>
      </c>
      <c r="G12" s="215">
        <f t="shared" si="1"/>
        <v>311</v>
      </c>
      <c r="H12" s="215">
        <v>207</v>
      </c>
      <c r="I12" s="215">
        <v>104</v>
      </c>
      <c r="J12" s="215">
        <f t="shared" si="2"/>
        <v>95</v>
      </c>
      <c r="K12" s="215">
        <v>63</v>
      </c>
      <c r="L12" s="215">
        <v>32</v>
      </c>
      <c r="M12" s="215">
        <f t="shared" si="3"/>
        <v>98</v>
      </c>
      <c r="N12" s="215">
        <v>65</v>
      </c>
      <c r="O12" s="215">
        <v>33</v>
      </c>
      <c r="P12" s="215">
        <f t="shared" si="4"/>
        <v>118</v>
      </c>
      <c r="Q12" s="215">
        <v>79</v>
      </c>
      <c r="R12" s="215">
        <v>39</v>
      </c>
      <c r="S12" s="220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</row>
    <row r="13" spans="1:31" ht="14" customHeight="1" x14ac:dyDescent="0.4">
      <c r="A13" s="261"/>
      <c r="B13" s="209">
        <f t="shared" si="0"/>
        <v>5</v>
      </c>
      <c r="C13" s="209">
        <v>1</v>
      </c>
      <c r="D13" s="209"/>
      <c r="E13" s="209"/>
      <c r="F13" s="209">
        <v>4</v>
      </c>
      <c r="G13" s="209">
        <f t="shared" si="1"/>
        <v>10</v>
      </c>
      <c r="H13" s="209">
        <v>6</v>
      </c>
      <c r="I13" s="209">
        <v>4</v>
      </c>
      <c r="J13" s="209">
        <f t="shared" si="2"/>
        <v>4</v>
      </c>
      <c r="K13" s="209">
        <v>2</v>
      </c>
      <c r="L13" s="209">
        <v>2</v>
      </c>
      <c r="M13" s="209">
        <f t="shared" si="3"/>
        <v>4</v>
      </c>
      <c r="N13" s="209">
        <v>2</v>
      </c>
      <c r="O13" s="209">
        <v>2</v>
      </c>
      <c r="P13" s="209">
        <f t="shared" si="4"/>
        <v>2</v>
      </c>
      <c r="Q13" s="209">
        <v>2</v>
      </c>
      <c r="R13" s="209"/>
      <c r="S13" s="257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</row>
    <row r="14" spans="1:31" ht="14" customHeight="1" x14ac:dyDescent="0.4">
      <c r="A14" s="260" t="s">
        <v>355</v>
      </c>
      <c r="B14" s="215">
        <f t="shared" si="0"/>
        <v>90</v>
      </c>
      <c r="C14" s="215">
        <v>33</v>
      </c>
      <c r="D14" s="215">
        <v>24</v>
      </c>
      <c r="E14" s="215">
        <v>29</v>
      </c>
      <c r="F14" s="215">
        <v>4</v>
      </c>
      <c r="G14" s="215">
        <f t="shared" si="1"/>
        <v>304</v>
      </c>
      <c r="H14" s="215">
        <v>204</v>
      </c>
      <c r="I14" s="215">
        <v>100</v>
      </c>
      <c r="J14" s="215">
        <f t="shared" si="2"/>
        <v>107</v>
      </c>
      <c r="K14" s="215">
        <v>73</v>
      </c>
      <c r="L14" s="215">
        <v>34</v>
      </c>
      <c r="M14" s="215">
        <f t="shared" si="3"/>
        <v>96</v>
      </c>
      <c r="N14" s="215">
        <v>63</v>
      </c>
      <c r="O14" s="215">
        <v>33</v>
      </c>
      <c r="P14" s="215">
        <f t="shared" si="4"/>
        <v>101</v>
      </c>
      <c r="Q14" s="215">
        <v>68</v>
      </c>
      <c r="R14" s="215">
        <v>33</v>
      </c>
      <c r="S14" s="220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</row>
    <row r="15" spans="1:31" ht="14" customHeight="1" x14ac:dyDescent="0.4">
      <c r="A15" s="261"/>
      <c r="B15" s="209">
        <f t="shared" si="0"/>
        <v>5</v>
      </c>
      <c r="C15" s="209"/>
      <c r="D15" s="209"/>
      <c r="E15" s="209">
        <v>2</v>
      </c>
      <c r="F15" s="209">
        <v>3</v>
      </c>
      <c r="G15" s="209">
        <f t="shared" si="1"/>
        <v>10</v>
      </c>
      <c r="H15" s="209">
        <v>4</v>
      </c>
      <c r="I15" s="209">
        <v>6</v>
      </c>
      <c r="J15" s="209">
        <f t="shared" si="2"/>
        <v>2</v>
      </c>
      <c r="K15" s="209"/>
      <c r="L15" s="209">
        <v>2</v>
      </c>
      <c r="M15" s="209">
        <f t="shared" si="3"/>
        <v>4</v>
      </c>
      <c r="N15" s="209">
        <v>2</v>
      </c>
      <c r="O15" s="209">
        <v>2</v>
      </c>
      <c r="P15" s="209">
        <f t="shared" si="4"/>
        <v>4</v>
      </c>
      <c r="Q15" s="209">
        <v>2</v>
      </c>
      <c r="R15" s="209">
        <v>2</v>
      </c>
      <c r="S15" s="257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</row>
    <row r="16" spans="1:31" ht="14" customHeight="1" x14ac:dyDescent="0.4">
      <c r="A16" s="260" t="s">
        <v>356</v>
      </c>
      <c r="B16" s="215">
        <f t="shared" si="0"/>
        <v>89</v>
      </c>
      <c r="C16" s="215">
        <v>27</v>
      </c>
      <c r="D16" s="215">
        <v>30</v>
      </c>
      <c r="E16" s="215">
        <v>27</v>
      </c>
      <c r="F16" s="215">
        <v>5</v>
      </c>
      <c r="G16" s="215">
        <f t="shared" si="1"/>
        <v>309</v>
      </c>
      <c r="H16" s="215">
        <v>209</v>
      </c>
      <c r="I16" s="215">
        <v>100</v>
      </c>
      <c r="J16" s="215">
        <f t="shared" si="2"/>
        <v>98</v>
      </c>
      <c r="K16" s="215">
        <v>63</v>
      </c>
      <c r="L16" s="215">
        <v>35</v>
      </c>
      <c r="M16" s="215">
        <f t="shared" si="3"/>
        <v>110</v>
      </c>
      <c r="N16" s="215">
        <v>77</v>
      </c>
      <c r="O16" s="215">
        <v>33</v>
      </c>
      <c r="P16" s="215">
        <f t="shared" si="4"/>
        <v>101</v>
      </c>
      <c r="Q16" s="215">
        <v>69</v>
      </c>
      <c r="R16" s="215">
        <v>32</v>
      </c>
      <c r="S16" s="220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</row>
    <row r="17" spans="1:35" ht="14" customHeight="1" x14ac:dyDescent="0.4">
      <c r="A17" s="261"/>
      <c r="B17" s="209">
        <f t="shared" si="0"/>
        <v>5</v>
      </c>
      <c r="C17" s="209">
        <v>1</v>
      </c>
      <c r="D17" s="209"/>
      <c r="E17" s="209">
        <v>2</v>
      </c>
      <c r="F17" s="209">
        <v>2</v>
      </c>
      <c r="G17" s="209">
        <f t="shared" si="1"/>
        <v>12</v>
      </c>
      <c r="H17" s="209">
        <v>2</v>
      </c>
      <c r="I17" s="209">
        <v>10</v>
      </c>
      <c r="J17" s="209">
        <f t="shared" si="2"/>
        <v>6</v>
      </c>
      <c r="K17" s="209"/>
      <c r="L17" s="209">
        <v>6</v>
      </c>
      <c r="M17" s="209">
        <f t="shared" si="3"/>
        <v>2</v>
      </c>
      <c r="N17" s="209"/>
      <c r="O17" s="209">
        <v>2</v>
      </c>
      <c r="P17" s="209">
        <f t="shared" si="4"/>
        <v>4</v>
      </c>
      <c r="Q17" s="209">
        <v>2</v>
      </c>
      <c r="R17" s="209">
        <v>2</v>
      </c>
      <c r="S17" s="257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</row>
    <row r="18" spans="1:35" ht="14" customHeight="1" x14ac:dyDescent="0.4">
      <c r="A18" s="260" t="s">
        <v>357</v>
      </c>
      <c r="B18" s="215">
        <f t="shared" si="0"/>
        <v>95</v>
      </c>
      <c r="C18" s="215">
        <v>27</v>
      </c>
      <c r="D18" s="215">
        <v>29</v>
      </c>
      <c r="E18" s="215">
        <v>36</v>
      </c>
      <c r="F18" s="215">
        <v>3</v>
      </c>
      <c r="G18" s="215">
        <f t="shared" si="1"/>
        <v>316</v>
      </c>
      <c r="H18" s="215">
        <v>207</v>
      </c>
      <c r="I18" s="215">
        <v>109</v>
      </c>
      <c r="J18" s="215">
        <f t="shared" si="2"/>
        <v>105</v>
      </c>
      <c r="K18" s="215">
        <v>66</v>
      </c>
      <c r="L18" s="215">
        <v>39</v>
      </c>
      <c r="M18" s="215">
        <f t="shared" si="3"/>
        <v>102</v>
      </c>
      <c r="N18" s="215">
        <v>65</v>
      </c>
      <c r="O18" s="215">
        <v>37</v>
      </c>
      <c r="P18" s="215">
        <f t="shared" si="4"/>
        <v>109</v>
      </c>
      <c r="Q18" s="215">
        <v>76</v>
      </c>
      <c r="R18" s="215">
        <v>33</v>
      </c>
      <c r="S18" s="220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</row>
    <row r="19" spans="1:35" ht="14" customHeight="1" x14ac:dyDescent="0.4">
      <c r="A19" s="261"/>
      <c r="B19" s="209">
        <f>+B46</f>
        <v>7</v>
      </c>
      <c r="C19" s="209">
        <f t="shared" ref="C19:R20" si="5">+C46</f>
        <v>3</v>
      </c>
      <c r="D19" s="209">
        <f t="shared" si="5"/>
        <v>1</v>
      </c>
      <c r="E19" s="209">
        <f t="shared" si="5"/>
        <v>0</v>
      </c>
      <c r="F19" s="209">
        <f t="shared" si="5"/>
        <v>3</v>
      </c>
      <c r="G19" s="209">
        <f t="shared" si="5"/>
        <v>16</v>
      </c>
      <c r="H19" s="209">
        <f t="shared" si="5"/>
        <v>4</v>
      </c>
      <c r="I19" s="209">
        <f t="shared" si="5"/>
        <v>12</v>
      </c>
      <c r="J19" s="209">
        <f t="shared" si="5"/>
        <v>8</v>
      </c>
      <c r="K19" s="209">
        <f t="shared" si="5"/>
        <v>4</v>
      </c>
      <c r="L19" s="209">
        <f t="shared" si="5"/>
        <v>4</v>
      </c>
      <c r="M19" s="209">
        <f t="shared" si="5"/>
        <v>6</v>
      </c>
      <c r="N19" s="209">
        <f t="shared" si="5"/>
        <v>0</v>
      </c>
      <c r="O19" s="209">
        <f t="shared" si="5"/>
        <v>6</v>
      </c>
      <c r="P19" s="209">
        <f t="shared" si="5"/>
        <v>2</v>
      </c>
      <c r="Q19" s="209">
        <f t="shared" si="5"/>
        <v>0</v>
      </c>
      <c r="R19" s="209">
        <f t="shared" si="5"/>
        <v>2</v>
      </c>
      <c r="S19" s="257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</row>
    <row r="20" spans="1:35" ht="14" customHeight="1" x14ac:dyDescent="0.4">
      <c r="A20" s="260" t="s">
        <v>358</v>
      </c>
      <c r="B20" s="215">
        <f>+B47</f>
        <v>92</v>
      </c>
      <c r="C20" s="215">
        <f t="shared" si="5"/>
        <v>31</v>
      </c>
      <c r="D20" s="215">
        <f t="shared" si="5"/>
        <v>28</v>
      </c>
      <c r="E20" s="215">
        <f t="shared" si="5"/>
        <v>29</v>
      </c>
      <c r="F20" s="215">
        <f t="shared" si="5"/>
        <v>4</v>
      </c>
      <c r="G20" s="215">
        <f t="shared" si="5"/>
        <v>330</v>
      </c>
      <c r="H20" s="215">
        <f t="shared" si="5"/>
        <v>209</v>
      </c>
      <c r="I20" s="215">
        <f t="shared" si="5"/>
        <v>121</v>
      </c>
      <c r="J20" s="215">
        <f t="shared" si="5"/>
        <v>121</v>
      </c>
      <c r="K20" s="215">
        <f t="shared" si="5"/>
        <v>76</v>
      </c>
      <c r="L20" s="215">
        <f t="shared" si="5"/>
        <v>45</v>
      </c>
      <c r="M20" s="215">
        <f t="shared" si="5"/>
        <v>108</v>
      </c>
      <c r="N20" s="215">
        <f t="shared" si="5"/>
        <v>69</v>
      </c>
      <c r="O20" s="215">
        <f t="shared" si="5"/>
        <v>39</v>
      </c>
      <c r="P20" s="215">
        <f t="shared" si="5"/>
        <v>101</v>
      </c>
      <c r="Q20" s="215">
        <f t="shared" si="5"/>
        <v>64</v>
      </c>
      <c r="R20" s="215">
        <f t="shared" si="5"/>
        <v>37</v>
      </c>
      <c r="S20" s="220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</row>
    <row r="21" spans="1:35" ht="10.95" x14ac:dyDescent="0.4">
      <c r="A21" s="195" t="s">
        <v>1329</v>
      </c>
    </row>
    <row r="22" spans="1:35" ht="10.95" x14ac:dyDescent="0.4"/>
    <row r="23" spans="1:35" ht="10.95" x14ac:dyDescent="0.4"/>
    <row r="24" spans="1:35" ht="10.95" x14ac:dyDescent="0.4">
      <c r="A24" s="103" t="s">
        <v>1278</v>
      </c>
    </row>
    <row r="25" spans="1:35" ht="10.95" x14ac:dyDescent="0.4">
      <c r="A25" s="103" t="s">
        <v>1315</v>
      </c>
    </row>
    <row r="26" spans="1:35" ht="10.95" x14ac:dyDescent="0.4">
      <c r="A26" s="103" t="s">
        <v>1279</v>
      </c>
    </row>
    <row r="27" spans="1:35" ht="14" customHeight="1" x14ac:dyDescent="0.4">
      <c r="A27" s="188" t="s">
        <v>1326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2"/>
      <c r="M27" s="192"/>
      <c r="N27" s="192"/>
      <c r="O27" s="192"/>
      <c r="P27" s="192"/>
      <c r="X27" s="194"/>
      <c r="Y27" s="194"/>
      <c r="Z27" s="194"/>
      <c r="AA27" s="194"/>
      <c r="AB27" s="194"/>
      <c r="AC27" s="194"/>
      <c r="AD27" s="194"/>
      <c r="AE27" s="194"/>
    </row>
    <row r="28" spans="1:35" ht="10.95" x14ac:dyDescent="0.4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R28" s="104" t="s">
        <v>1287</v>
      </c>
      <c r="S28" s="163"/>
      <c r="T28" s="194"/>
      <c r="U28" s="194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</row>
    <row r="29" spans="1:35" ht="14" customHeight="1" x14ac:dyDescent="0.4">
      <c r="A29" s="520" t="s">
        <v>1180</v>
      </c>
      <c r="B29" s="532" t="s">
        <v>1330</v>
      </c>
      <c r="C29" s="533"/>
      <c r="D29" s="533"/>
      <c r="E29" s="533"/>
      <c r="F29" s="534"/>
      <c r="G29" s="532" t="s">
        <v>1327</v>
      </c>
      <c r="H29" s="533"/>
      <c r="I29" s="533"/>
      <c r="J29" s="533"/>
      <c r="K29" s="533"/>
      <c r="L29" s="533"/>
      <c r="M29" s="533"/>
      <c r="N29" s="533"/>
      <c r="O29" s="533"/>
      <c r="P29" s="533"/>
      <c r="Q29" s="533"/>
      <c r="R29" s="534"/>
      <c r="T29" s="532" t="s">
        <v>1316</v>
      </c>
      <c r="U29" s="533"/>
      <c r="V29" s="533"/>
      <c r="W29" s="533"/>
      <c r="X29" s="533"/>
      <c r="Y29" s="533"/>
      <c r="Z29" s="533"/>
      <c r="AA29" s="533"/>
      <c r="AB29" s="533"/>
      <c r="AC29" s="533"/>
      <c r="AD29" s="533"/>
      <c r="AE29" s="533"/>
      <c r="AF29" s="533"/>
      <c r="AG29" s="533"/>
      <c r="AH29" s="533"/>
      <c r="AI29" s="534"/>
    </row>
    <row r="30" spans="1:35" ht="14" customHeight="1" x14ac:dyDescent="0.4">
      <c r="A30" s="520"/>
      <c r="B30" s="548" t="s">
        <v>573</v>
      </c>
      <c r="C30" s="532" t="s">
        <v>1328</v>
      </c>
      <c r="D30" s="533"/>
      <c r="E30" s="534"/>
      <c r="F30" s="550" t="s">
        <v>575</v>
      </c>
      <c r="G30" s="552" t="s">
        <v>112</v>
      </c>
      <c r="H30" s="553"/>
      <c r="I30" s="554"/>
      <c r="J30" s="532" t="s">
        <v>584</v>
      </c>
      <c r="K30" s="533"/>
      <c r="L30" s="534"/>
      <c r="M30" s="532" t="s">
        <v>1331</v>
      </c>
      <c r="N30" s="533"/>
      <c r="O30" s="534"/>
      <c r="P30" s="532" t="s">
        <v>1332</v>
      </c>
      <c r="Q30" s="533"/>
      <c r="R30" s="534"/>
      <c r="S30" s="270"/>
      <c r="T30" s="521" t="s">
        <v>71</v>
      </c>
      <c r="U30" s="521"/>
      <c r="V30" s="521" t="s">
        <v>1289</v>
      </c>
      <c r="W30" s="521"/>
      <c r="X30" s="521" t="s">
        <v>1290</v>
      </c>
      <c r="Y30" s="521"/>
      <c r="Z30" s="521" t="s">
        <v>1291</v>
      </c>
      <c r="AA30" s="521"/>
      <c r="AB30" s="521" t="s">
        <v>1292</v>
      </c>
      <c r="AC30" s="521"/>
      <c r="AD30" s="521" t="s">
        <v>72</v>
      </c>
      <c r="AE30" s="521"/>
      <c r="AF30" s="521" t="s">
        <v>1293</v>
      </c>
      <c r="AG30" s="521"/>
      <c r="AH30" s="521" t="s">
        <v>362</v>
      </c>
      <c r="AI30" s="521"/>
    </row>
    <row r="31" spans="1:35" ht="42" customHeight="1" x14ac:dyDescent="0.4">
      <c r="A31" s="520"/>
      <c r="B31" s="549"/>
      <c r="C31" s="259" t="s">
        <v>584</v>
      </c>
      <c r="D31" s="259" t="s">
        <v>585</v>
      </c>
      <c r="E31" s="259" t="s">
        <v>586</v>
      </c>
      <c r="F31" s="551"/>
      <c r="G31" s="200" t="s">
        <v>13</v>
      </c>
      <c r="H31" s="201" t="s">
        <v>116</v>
      </c>
      <c r="I31" s="201" t="s">
        <v>117</v>
      </c>
      <c r="J31" s="200" t="s">
        <v>13</v>
      </c>
      <c r="K31" s="201" t="s">
        <v>116</v>
      </c>
      <c r="L31" s="201" t="s">
        <v>117</v>
      </c>
      <c r="M31" s="200" t="s">
        <v>13</v>
      </c>
      <c r="N31" s="201" t="s">
        <v>116</v>
      </c>
      <c r="O31" s="201" t="s">
        <v>117</v>
      </c>
      <c r="P31" s="200" t="s">
        <v>13</v>
      </c>
      <c r="Q31" s="201" t="s">
        <v>116</v>
      </c>
      <c r="R31" s="201" t="s">
        <v>117</v>
      </c>
      <c r="S31" s="263"/>
      <c r="T31" s="201" t="s">
        <v>1111</v>
      </c>
      <c r="U31" s="200" t="s">
        <v>1294</v>
      </c>
      <c r="V31" s="201" t="s">
        <v>1111</v>
      </c>
      <c r="W31" s="200" t="s">
        <v>1294</v>
      </c>
      <c r="X31" s="201" t="s">
        <v>1111</v>
      </c>
      <c r="Y31" s="200" t="s">
        <v>1294</v>
      </c>
      <c r="Z31" s="201" t="s">
        <v>1111</v>
      </c>
      <c r="AA31" s="200" t="s">
        <v>1294</v>
      </c>
      <c r="AB31" s="201" t="s">
        <v>1111</v>
      </c>
      <c r="AC31" s="200" t="s">
        <v>1294</v>
      </c>
      <c r="AD31" s="201" t="s">
        <v>1111</v>
      </c>
      <c r="AE31" s="200" t="s">
        <v>1294</v>
      </c>
      <c r="AF31" s="201" t="s">
        <v>1111</v>
      </c>
      <c r="AG31" s="200" t="s">
        <v>1294</v>
      </c>
      <c r="AH31" s="201" t="s">
        <v>1111</v>
      </c>
      <c r="AI31" s="200" t="s">
        <v>1294</v>
      </c>
    </row>
    <row r="32" spans="1:35" ht="14" customHeight="1" x14ac:dyDescent="0.4">
      <c r="A32" s="203"/>
      <c r="B32" s="209">
        <f>SUM(C32:F32)</f>
        <v>0</v>
      </c>
      <c r="C32" s="209">
        <v>0</v>
      </c>
      <c r="D32" s="209">
        <v>0</v>
      </c>
      <c r="E32" s="209">
        <v>0</v>
      </c>
      <c r="F32" s="209">
        <v>0</v>
      </c>
      <c r="G32" s="209">
        <f>SUM(H32:I32)</f>
        <v>0</v>
      </c>
      <c r="H32" s="209">
        <f>SUM(K32,N32,Q32)</f>
        <v>0</v>
      </c>
      <c r="I32" s="209">
        <f>SUM(L32,O32,R32)</f>
        <v>0</v>
      </c>
      <c r="J32" s="209">
        <f>SUM(K32:L32)</f>
        <v>0</v>
      </c>
      <c r="K32" s="209">
        <v>0</v>
      </c>
      <c r="L32" s="209">
        <v>0</v>
      </c>
      <c r="M32" s="209">
        <f>SUM(N32:O32)</f>
        <v>0</v>
      </c>
      <c r="N32" s="209">
        <v>0</v>
      </c>
      <c r="O32" s="209">
        <v>0</v>
      </c>
      <c r="P32" s="209">
        <f>SUM(Q32:R32)</f>
        <v>0</v>
      </c>
      <c r="Q32" s="209">
        <v>0</v>
      </c>
      <c r="R32" s="209">
        <v>0</v>
      </c>
      <c r="S32" s="264"/>
      <c r="T32" s="265"/>
      <c r="U32" s="265"/>
      <c r="V32" s="265"/>
      <c r="W32" s="265"/>
      <c r="X32" s="265">
        <f>$B32</f>
        <v>0</v>
      </c>
      <c r="Y32" s="265">
        <f>$G32</f>
        <v>0</v>
      </c>
      <c r="Z32" s="265"/>
      <c r="AA32" s="265"/>
      <c r="AB32" s="265"/>
      <c r="AC32" s="265"/>
      <c r="AD32" s="265"/>
      <c r="AE32" s="265"/>
      <c r="AF32" s="265"/>
      <c r="AG32" s="265"/>
      <c r="AH32" s="265">
        <f t="shared" ref="AH32:AI45" si="6">SUM(T32,V32,X32,Z32,AB32,AD32,AF32)</f>
        <v>0</v>
      </c>
      <c r="AI32" s="265">
        <f t="shared" si="6"/>
        <v>0</v>
      </c>
    </row>
    <row r="33" spans="1:35" ht="14" customHeight="1" x14ac:dyDescent="0.4">
      <c r="A33" s="210" t="s">
        <v>1296</v>
      </c>
      <c r="B33" s="215">
        <f t="shared" ref="B33:B47" si="7">SUM(C33:F33)</f>
        <v>14</v>
      </c>
      <c r="C33" s="215">
        <v>5</v>
      </c>
      <c r="D33" s="215">
        <v>5</v>
      </c>
      <c r="E33" s="215">
        <v>4</v>
      </c>
      <c r="F33" s="214">
        <v>0</v>
      </c>
      <c r="G33" s="271">
        <f t="shared" ref="G33:G47" si="8">SUM(H33:I33)</f>
        <v>54</v>
      </c>
      <c r="H33" s="271">
        <f t="shared" ref="H33:I47" si="9">SUM(K33,N33,Q33)</f>
        <v>32</v>
      </c>
      <c r="I33" s="271">
        <f t="shared" si="9"/>
        <v>22</v>
      </c>
      <c r="J33" s="271">
        <f t="shared" ref="J33:J47" si="10">SUM(K33:L33)</f>
        <v>20</v>
      </c>
      <c r="K33" s="271">
        <v>12</v>
      </c>
      <c r="L33" s="271">
        <v>8</v>
      </c>
      <c r="M33" s="271">
        <f t="shared" ref="M33:M47" si="11">SUM(N33:O33)</f>
        <v>20</v>
      </c>
      <c r="N33" s="271">
        <v>12</v>
      </c>
      <c r="O33" s="271">
        <v>8</v>
      </c>
      <c r="P33" s="271">
        <f t="shared" ref="P33:P47" si="12">SUM(Q33:R33)</f>
        <v>14</v>
      </c>
      <c r="Q33" s="271">
        <v>8</v>
      </c>
      <c r="R33" s="271">
        <v>6</v>
      </c>
      <c r="S33" s="272"/>
      <c r="T33" s="267"/>
      <c r="U33" s="267"/>
      <c r="V33" s="267"/>
      <c r="W33" s="267"/>
      <c r="X33" s="267">
        <f>$B33</f>
        <v>14</v>
      </c>
      <c r="Y33" s="267">
        <f>$G33</f>
        <v>54</v>
      </c>
      <c r="Z33" s="267"/>
      <c r="AA33" s="267"/>
      <c r="AB33" s="267"/>
      <c r="AC33" s="267"/>
      <c r="AD33" s="267"/>
      <c r="AE33" s="267"/>
      <c r="AF33" s="267"/>
      <c r="AG33" s="267"/>
      <c r="AH33" s="267">
        <f t="shared" si="6"/>
        <v>14</v>
      </c>
      <c r="AI33" s="267">
        <f t="shared" si="6"/>
        <v>54</v>
      </c>
    </row>
    <row r="34" spans="1:35" ht="14" customHeight="1" x14ac:dyDescent="0.4">
      <c r="A34" s="203"/>
      <c r="B34" s="209">
        <f t="shared" si="7"/>
        <v>0</v>
      </c>
      <c r="C34" s="209">
        <v>0</v>
      </c>
      <c r="D34" s="209">
        <v>0</v>
      </c>
      <c r="E34" s="209">
        <v>0</v>
      </c>
      <c r="F34" s="209">
        <v>0</v>
      </c>
      <c r="G34" s="209">
        <f t="shared" si="8"/>
        <v>0</v>
      </c>
      <c r="H34" s="209">
        <f t="shared" si="9"/>
        <v>0</v>
      </c>
      <c r="I34" s="209">
        <f t="shared" si="9"/>
        <v>0</v>
      </c>
      <c r="J34" s="209">
        <f t="shared" si="10"/>
        <v>0</v>
      </c>
      <c r="K34" s="209">
        <v>0</v>
      </c>
      <c r="L34" s="209">
        <v>0</v>
      </c>
      <c r="M34" s="209">
        <f t="shared" si="11"/>
        <v>0</v>
      </c>
      <c r="N34" s="209">
        <v>0</v>
      </c>
      <c r="O34" s="209">
        <v>0</v>
      </c>
      <c r="P34" s="209">
        <f t="shared" si="12"/>
        <v>0</v>
      </c>
      <c r="Q34" s="209">
        <v>0</v>
      </c>
      <c r="R34" s="209">
        <v>0</v>
      </c>
      <c r="S34" s="264"/>
      <c r="T34" s="265"/>
      <c r="U34" s="265"/>
      <c r="V34" s="265"/>
      <c r="W34" s="265"/>
      <c r="X34" s="265"/>
      <c r="Y34" s="265"/>
      <c r="Z34" s="265">
        <f>$B34</f>
        <v>0</v>
      </c>
      <c r="AA34" s="265">
        <f>$G34</f>
        <v>0</v>
      </c>
      <c r="AB34" s="265"/>
      <c r="AC34" s="265"/>
      <c r="AD34" s="265"/>
      <c r="AE34" s="265"/>
      <c r="AF34" s="265"/>
      <c r="AG34" s="265"/>
      <c r="AH34" s="265">
        <f t="shared" si="6"/>
        <v>0</v>
      </c>
      <c r="AI34" s="265">
        <f t="shared" si="6"/>
        <v>0</v>
      </c>
    </row>
    <row r="35" spans="1:35" ht="14" customHeight="1" x14ac:dyDescent="0.4">
      <c r="A35" s="210" t="s">
        <v>895</v>
      </c>
      <c r="B35" s="215">
        <f t="shared" si="7"/>
        <v>11</v>
      </c>
      <c r="C35" s="215">
        <v>3</v>
      </c>
      <c r="D35" s="215">
        <v>5</v>
      </c>
      <c r="E35" s="215">
        <v>3</v>
      </c>
      <c r="F35" s="214">
        <v>0</v>
      </c>
      <c r="G35" s="271">
        <f t="shared" si="8"/>
        <v>45</v>
      </c>
      <c r="H35" s="271">
        <f t="shared" si="9"/>
        <v>36</v>
      </c>
      <c r="I35" s="271">
        <f t="shared" si="9"/>
        <v>9</v>
      </c>
      <c r="J35" s="271">
        <f t="shared" si="10"/>
        <v>14</v>
      </c>
      <c r="K35" s="271">
        <v>10</v>
      </c>
      <c r="L35" s="271">
        <v>4</v>
      </c>
      <c r="M35" s="271">
        <f t="shared" si="11"/>
        <v>18</v>
      </c>
      <c r="N35" s="271">
        <v>13</v>
      </c>
      <c r="O35" s="271">
        <v>5</v>
      </c>
      <c r="P35" s="271">
        <f t="shared" si="12"/>
        <v>13</v>
      </c>
      <c r="Q35" s="271">
        <v>13</v>
      </c>
      <c r="R35" s="214">
        <v>0</v>
      </c>
      <c r="S35" s="273"/>
      <c r="T35" s="267"/>
      <c r="U35" s="267"/>
      <c r="V35" s="267"/>
      <c r="W35" s="267"/>
      <c r="X35" s="267"/>
      <c r="Y35" s="267"/>
      <c r="Z35" s="267">
        <f>$B35</f>
        <v>11</v>
      </c>
      <c r="AA35" s="267">
        <f>$G35</f>
        <v>45</v>
      </c>
      <c r="AB35" s="267"/>
      <c r="AC35" s="267"/>
      <c r="AD35" s="267"/>
      <c r="AE35" s="267"/>
      <c r="AF35" s="267"/>
      <c r="AG35" s="267"/>
      <c r="AH35" s="267">
        <f t="shared" si="6"/>
        <v>11</v>
      </c>
      <c r="AI35" s="267">
        <f t="shared" si="6"/>
        <v>45</v>
      </c>
    </row>
    <row r="36" spans="1:35" ht="14" customHeight="1" x14ac:dyDescent="0.4">
      <c r="A36" s="203"/>
      <c r="B36" s="209">
        <f t="shared" si="7"/>
        <v>4</v>
      </c>
      <c r="C36" s="209">
        <v>1</v>
      </c>
      <c r="D36" s="209">
        <v>1</v>
      </c>
      <c r="E36" s="209">
        <v>0</v>
      </c>
      <c r="F36" s="209">
        <v>2</v>
      </c>
      <c r="G36" s="209">
        <f t="shared" si="8"/>
        <v>10</v>
      </c>
      <c r="H36" s="209">
        <f t="shared" si="9"/>
        <v>2</v>
      </c>
      <c r="I36" s="209">
        <f t="shared" si="9"/>
        <v>8</v>
      </c>
      <c r="J36" s="209">
        <f t="shared" si="10"/>
        <v>4</v>
      </c>
      <c r="K36" s="209">
        <v>2</v>
      </c>
      <c r="L36" s="209">
        <v>2</v>
      </c>
      <c r="M36" s="209">
        <f t="shared" si="11"/>
        <v>5</v>
      </c>
      <c r="N36" s="209">
        <v>0</v>
      </c>
      <c r="O36" s="209">
        <v>5</v>
      </c>
      <c r="P36" s="209">
        <f t="shared" si="12"/>
        <v>1</v>
      </c>
      <c r="Q36" s="209">
        <v>0</v>
      </c>
      <c r="R36" s="209">
        <v>1</v>
      </c>
      <c r="S36" s="264"/>
      <c r="T36" s="265"/>
      <c r="U36" s="265"/>
      <c r="V36" s="265"/>
      <c r="W36" s="265"/>
      <c r="X36" s="265"/>
      <c r="Y36" s="265"/>
      <c r="Z36" s="265">
        <f>$B36</f>
        <v>4</v>
      </c>
      <c r="AA36" s="265">
        <f>$G36</f>
        <v>10</v>
      </c>
      <c r="AB36" s="265"/>
      <c r="AC36" s="265"/>
      <c r="AD36" s="265"/>
      <c r="AE36" s="265"/>
      <c r="AF36" s="265"/>
      <c r="AG36" s="265"/>
      <c r="AH36" s="265">
        <f t="shared" si="6"/>
        <v>4</v>
      </c>
      <c r="AI36" s="265">
        <f t="shared" si="6"/>
        <v>10</v>
      </c>
    </row>
    <row r="37" spans="1:35" ht="14" customHeight="1" x14ac:dyDescent="0.4">
      <c r="A37" s="210" t="s">
        <v>1299</v>
      </c>
      <c r="B37" s="215">
        <f t="shared" si="7"/>
        <v>16</v>
      </c>
      <c r="C37" s="215">
        <v>5</v>
      </c>
      <c r="D37" s="215">
        <v>4</v>
      </c>
      <c r="E37" s="215">
        <v>4</v>
      </c>
      <c r="F37" s="215">
        <v>3</v>
      </c>
      <c r="G37" s="271">
        <f t="shared" si="8"/>
        <v>52</v>
      </c>
      <c r="H37" s="271">
        <f t="shared" si="9"/>
        <v>30</v>
      </c>
      <c r="I37" s="271">
        <f t="shared" si="9"/>
        <v>22</v>
      </c>
      <c r="J37" s="271">
        <f t="shared" si="10"/>
        <v>20</v>
      </c>
      <c r="K37" s="271">
        <v>12</v>
      </c>
      <c r="L37" s="271">
        <v>8</v>
      </c>
      <c r="M37" s="271">
        <f t="shared" si="11"/>
        <v>16</v>
      </c>
      <c r="N37" s="271">
        <v>8</v>
      </c>
      <c r="O37" s="271">
        <v>8</v>
      </c>
      <c r="P37" s="271">
        <f t="shared" si="12"/>
        <v>16</v>
      </c>
      <c r="Q37" s="271">
        <v>10</v>
      </c>
      <c r="R37" s="271">
        <v>6</v>
      </c>
      <c r="S37" s="272"/>
      <c r="T37" s="267"/>
      <c r="U37" s="267"/>
      <c r="V37" s="267"/>
      <c r="W37" s="267"/>
      <c r="X37" s="267"/>
      <c r="Y37" s="267"/>
      <c r="Z37" s="267">
        <f>$B37</f>
        <v>16</v>
      </c>
      <c r="AA37" s="267">
        <f>$G37</f>
        <v>52</v>
      </c>
      <c r="AB37" s="267"/>
      <c r="AC37" s="267"/>
      <c r="AD37" s="267"/>
      <c r="AE37" s="267"/>
      <c r="AF37" s="267"/>
      <c r="AG37" s="267"/>
      <c r="AH37" s="267">
        <f t="shared" si="6"/>
        <v>16</v>
      </c>
      <c r="AI37" s="267">
        <f t="shared" si="6"/>
        <v>52</v>
      </c>
    </row>
    <row r="38" spans="1:35" ht="14" customHeight="1" x14ac:dyDescent="0.4">
      <c r="A38" s="203"/>
      <c r="B38" s="209">
        <f t="shared" si="7"/>
        <v>2</v>
      </c>
      <c r="C38" s="209">
        <v>1</v>
      </c>
      <c r="D38" s="209">
        <v>0</v>
      </c>
      <c r="E38" s="209">
        <v>0</v>
      </c>
      <c r="F38" s="209">
        <v>1</v>
      </c>
      <c r="G38" s="209">
        <f t="shared" si="8"/>
        <v>4</v>
      </c>
      <c r="H38" s="209">
        <f t="shared" si="9"/>
        <v>1</v>
      </c>
      <c r="I38" s="209">
        <f t="shared" si="9"/>
        <v>3</v>
      </c>
      <c r="J38" s="209">
        <f t="shared" si="10"/>
        <v>2</v>
      </c>
      <c r="K38" s="209">
        <v>1</v>
      </c>
      <c r="L38" s="209">
        <v>1</v>
      </c>
      <c r="M38" s="209">
        <f t="shared" si="11"/>
        <v>1</v>
      </c>
      <c r="N38" s="209">
        <v>0</v>
      </c>
      <c r="O38" s="209">
        <v>1</v>
      </c>
      <c r="P38" s="209">
        <f t="shared" si="12"/>
        <v>1</v>
      </c>
      <c r="Q38" s="209">
        <v>0</v>
      </c>
      <c r="R38" s="209">
        <v>1</v>
      </c>
      <c r="S38" s="264"/>
      <c r="T38" s="265"/>
      <c r="U38" s="265"/>
      <c r="V38" s="265">
        <f>$B38</f>
        <v>2</v>
      </c>
      <c r="W38" s="265">
        <f>$G38</f>
        <v>4</v>
      </c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>
        <f t="shared" si="6"/>
        <v>2</v>
      </c>
      <c r="AI38" s="265">
        <f t="shared" si="6"/>
        <v>4</v>
      </c>
    </row>
    <row r="39" spans="1:35" ht="14" customHeight="1" x14ac:dyDescent="0.4">
      <c r="A39" s="210" t="s">
        <v>1301</v>
      </c>
      <c r="B39" s="215">
        <f t="shared" si="7"/>
        <v>10</v>
      </c>
      <c r="C39" s="215">
        <v>4</v>
      </c>
      <c r="D39" s="215">
        <v>1</v>
      </c>
      <c r="E39" s="215">
        <v>4</v>
      </c>
      <c r="F39" s="215">
        <v>1</v>
      </c>
      <c r="G39" s="271">
        <f t="shared" si="8"/>
        <v>26</v>
      </c>
      <c r="H39" s="271">
        <f t="shared" si="9"/>
        <v>13</v>
      </c>
      <c r="I39" s="271">
        <f t="shared" si="9"/>
        <v>13</v>
      </c>
      <c r="J39" s="271">
        <f t="shared" si="10"/>
        <v>11</v>
      </c>
      <c r="K39" s="271">
        <v>6</v>
      </c>
      <c r="L39" s="271">
        <v>5</v>
      </c>
      <c r="M39" s="271">
        <f t="shared" si="11"/>
        <v>4</v>
      </c>
      <c r="N39" s="271">
        <v>3</v>
      </c>
      <c r="O39" s="271">
        <v>1</v>
      </c>
      <c r="P39" s="271">
        <f t="shared" si="12"/>
        <v>11</v>
      </c>
      <c r="Q39" s="271">
        <v>4</v>
      </c>
      <c r="R39" s="271">
        <v>7</v>
      </c>
      <c r="S39" s="272"/>
      <c r="T39" s="267"/>
      <c r="U39" s="267"/>
      <c r="V39" s="267">
        <f>$B39</f>
        <v>10</v>
      </c>
      <c r="W39" s="267">
        <f>$G39</f>
        <v>26</v>
      </c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>
        <f t="shared" si="6"/>
        <v>10</v>
      </c>
      <c r="AI39" s="267">
        <f t="shared" si="6"/>
        <v>26</v>
      </c>
    </row>
    <row r="40" spans="1:35" ht="14" customHeight="1" x14ac:dyDescent="0.4">
      <c r="A40" s="203"/>
      <c r="B40" s="209">
        <f t="shared" si="7"/>
        <v>0</v>
      </c>
      <c r="C40" s="209">
        <v>0</v>
      </c>
      <c r="D40" s="209">
        <v>0</v>
      </c>
      <c r="E40" s="209">
        <v>0</v>
      </c>
      <c r="F40" s="209">
        <v>0</v>
      </c>
      <c r="G40" s="209">
        <f t="shared" si="8"/>
        <v>0</v>
      </c>
      <c r="H40" s="209">
        <f t="shared" si="9"/>
        <v>0</v>
      </c>
      <c r="I40" s="209">
        <f t="shared" si="9"/>
        <v>0</v>
      </c>
      <c r="J40" s="209">
        <f t="shared" si="10"/>
        <v>0</v>
      </c>
      <c r="K40" s="209">
        <v>0</v>
      </c>
      <c r="L40" s="209">
        <v>0</v>
      </c>
      <c r="M40" s="209">
        <f t="shared" si="11"/>
        <v>0</v>
      </c>
      <c r="N40" s="209">
        <v>0</v>
      </c>
      <c r="O40" s="209">
        <v>0</v>
      </c>
      <c r="P40" s="209">
        <f t="shared" si="12"/>
        <v>0</v>
      </c>
      <c r="Q40" s="209">
        <v>0</v>
      </c>
      <c r="R40" s="209">
        <v>0</v>
      </c>
      <c r="S40" s="264"/>
      <c r="T40" s="265">
        <f>$B40</f>
        <v>0</v>
      </c>
      <c r="U40" s="265">
        <f>$G40</f>
        <v>0</v>
      </c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>
        <f t="shared" si="6"/>
        <v>0</v>
      </c>
      <c r="AI40" s="265">
        <f t="shared" si="6"/>
        <v>0</v>
      </c>
    </row>
    <row r="41" spans="1:35" ht="14" customHeight="1" x14ac:dyDescent="0.4">
      <c r="A41" s="210" t="s">
        <v>1302</v>
      </c>
      <c r="B41" s="215">
        <f t="shared" si="7"/>
        <v>16</v>
      </c>
      <c r="C41" s="215">
        <v>5</v>
      </c>
      <c r="D41" s="215">
        <v>6</v>
      </c>
      <c r="E41" s="215">
        <v>5</v>
      </c>
      <c r="F41" s="214">
        <v>0</v>
      </c>
      <c r="G41" s="271">
        <f t="shared" si="8"/>
        <v>64</v>
      </c>
      <c r="H41" s="271">
        <f t="shared" si="9"/>
        <v>45</v>
      </c>
      <c r="I41" s="271">
        <f t="shared" si="9"/>
        <v>19</v>
      </c>
      <c r="J41" s="271">
        <f t="shared" si="10"/>
        <v>23</v>
      </c>
      <c r="K41" s="271">
        <v>14</v>
      </c>
      <c r="L41" s="271">
        <v>9</v>
      </c>
      <c r="M41" s="271">
        <f t="shared" si="11"/>
        <v>24</v>
      </c>
      <c r="N41" s="271">
        <v>19</v>
      </c>
      <c r="O41" s="271">
        <v>5</v>
      </c>
      <c r="P41" s="271">
        <f t="shared" si="12"/>
        <v>17</v>
      </c>
      <c r="Q41" s="271">
        <v>12</v>
      </c>
      <c r="R41" s="271">
        <v>5</v>
      </c>
      <c r="S41" s="272"/>
      <c r="T41" s="267">
        <f>$B41</f>
        <v>16</v>
      </c>
      <c r="U41" s="267">
        <f>$G41</f>
        <v>64</v>
      </c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>
        <f t="shared" si="6"/>
        <v>16</v>
      </c>
      <c r="AI41" s="267">
        <f t="shared" si="6"/>
        <v>64</v>
      </c>
    </row>
    <row r="42" spans="1:35" ht="14" customHeight="1" x14ac:dyDescent="0.4">
      <c r="A42" s="203"/>
      <c r="B42" s="209">
        <f t="shared" si="7"/>
        <v>0</v>
      </c>
      <c r="C42" s="209">
        <v>0</v>
      </c>
      <c r="D42" s="209">
        <v>0</v>
      </c>
      <c r="E42" s="209">
        <v>0</v>
      </c>
      <c r="F42" s="209">
        <v>0</v>
      </c>
      <c r="G42" s="209">
        <f t="shared" si="8"/>
        <v>0</v>
      </c>
      <c r="H42" s="209">
        <f t="shared" si="9"/>
        <v>0</v>
      </c>
      <c r="I42" s="209">
        <f t="shared" si="9"/>
        <v>0</v>
      </c>
      <c r="J42" s="209">
        <f t="shared" si="10"/>
        <v>0</v>
      </c>
      <c r="K42" s="209">
        <v>0</v>
      </c>
      <c r="L42" s="209">
        <v>0</v>
      </c>
      <c r="M42" s="209">
        <f t="shared" si="11"/>
        <v>0</v>
      </c>
      <c r="N42" s="209">
        <v>0</v>
      </c>
      <c r="O42" s="209">
        <v>0</v>
      </c>
      <c r="P42" s="209">
        <f t="shared" si="12"/>
        <v>0</v>
      </c>
      <c r="Q42" s="209">
        <v>0</v>
      </c>
      <c r="R42" s="209">
        <v>0</v>
      </c>
      <c r="S42" s="264"/>
      <c r="T42" s="265"/>
      <c r="U42" s="265"/>
      <c r="V42" s="265"/>
      <c r="W42" s="265"/>
      <c r="X42" s="265"/>
      <c r="Y42" s="265"/>
      <c r="Z42" s="265"/>
      <c r="AA42" s="265"/>
      <c r="AB42" s="265"/>
      <c r="AC42" s="265"/>
      <c r="AD42" s="265"/>
      <c r="AE42" s="265"/>
      <c r="AF42" s="265">
        <f>$B42</f>
        <v>0</v>
      </c>
      <c r="AG42" s="265">
        <f>$G42</f>
        <v>0</v>
      </c>
      <c r="AH42" s="265">
        <f t="shared" si="6"/>
        <v>0</v>
      </c>
      <c r="AI42" s="265">
        <f t="shared" si="6"/>
        <v>0</v>
      </c>
    </row>
    <row r="43" spans="1:35" ht="14" customHeight="1" x14ac:dyDescent="0.4">
      <c r="A43" s="210" t="s">
        <v>1303</v>
      </c>
      <c r="B43" s="215">
        <f t="shared" si="7"/>
        <v>17</v>
      </c>
      <c r="C43" s="215">
        <v>5</v>
      </c>
      <c r="D43" s="215">
        <v>6</v>
      </c>
      <c r="E43" s="215">
        <v>6</v>
      </c>
      <c r="F43" s="214">
        <v>0</v>
      </c>
      <c r="G43" s="271">
        <f t="shared" si="8"/>
        <v>71</v>
      </c>
      <c r="H43" s="271">
        <f t="shared" si="9"/>
        <v>42</v>
      </c>
      <c r="I43" s="271">
        <f t="shared" si="9"/>
        <v>29</v>
      </c>
      <c r="J43" s="271">
        <f t="shared" si="10"/>
        <v>22</v>
      </c>
      <c r="K43" s="271">
        <v>16</v>
      </c>
      <c r="L43" s="271">
        <v>6</v>
      </c>
      <c r="M43" s="271">
        <f t="shared" si="11"/>
        <v>24</v>
      </c>
      <c r="N43" s="271">
        <v>13</v>
      </c>
      <c r="O43" s="271">
        <v>11</v>
      </c>
      <c r="P43" s="271">
        <f t="shared" si="12"/>
        <v>25</v>
      </c>
      <c r="Q43" s="271">
        <v>13</v>
      </c>
      <c r="R43" s="271">
        <v>12</v>
      </c>
      <c r="S43" s="272"/>
      <c r="T43" s="267"/>
      <c r="U43" s="267"/>
      <c r="V43" s="267"/>
      <c r="W43" s="267"/>
      <c r="X43" s="267"/>
      <c r="Y43" s="267"/>
      <c r="Z43" s="267"/>
      <c r="AA43" s="267"/>
      <c r="AB43" s="267"/>
      <c r="AC43" s="267"/>
      <c r="AD43" s="267"/>
      <c r="AE43" s="267"/>
      <c r="AF43" s="267">
        <f>$B43</f>
        <v>17</v>
      </c>
      <c r="AG43" s="267">
        <f>$G43</f>
        <v>71</v>
      </c>
      <c r="AH43" s="267">
        <f t="shared" si="6"/>
        <v>17</v>
      </c>
      <c r="AI43" s="267">
        <f t="shared" si="6"/>
        <v>71</v>
      </c>
    </row>
    <row r="44" spans="1:35" ht="14" customHeight="1" x14ac:dyDescent="0.4">
      <c r="A44" s="203"/>
      <c r="B44" s="209">
        <f t="shared" si="7"/>
        <v>1</v>
      </c>
      <c r="C44" s="209">
        <v>1</v>
      </c>
      <c r="D44" s="209">
        <v>0</v>
      </c>
      <c r="E44" s="209">
        <v>0</v>
      </c>
      <c r="F44" s="209">
        <v>0</v>
      </c>
      <c r="G44" s="209">
        <f t="shared" si="8"/>
        <v>2</v>
      </c>
      <c r="H44" s="209">
        <f t="shared" si="9"/>
        <v>1</v>
      </c>
      <c r="I44" s="209">
        <f t="shared" si="9"/>
        <v>1</v>
      </c>
      <c r="J44" s="209">
        <f t="shared" si="10"/>
        <v>2</v>
      </c>
      <c r="K44" s="209">
        <v>1</v>
      </c>
      <c r="L44" s="209">
        <v>1</v>
      </c>
      <c r="M44" s="209">
        <f t="shared" si="11"/>
        <v>0</v>
      </c>
      <c r="N44" s="209">
        <v>0</v>
      </c>
      <c r="O44" s="209">
        <v>0</v>
      </c>
      <c r="P44" s="209">
        <f t="shared" si="12"/>
        <v>0</v>
      </c>
      <c r="Q44" s="209">
        <v>0</v>
      </c>
      <c r="R44" s="209">
        <v>0</v>
      </c>
      <c r="S44" s="264"/>
      <c r="T44" s="265"/>
      <c r="U44" s="265"/>
      <c r="V44" s="265"/>
      <c r="W44" s="265"/>
      <c r="X44" s="265"/>
      <c r="Y44" s="265"/>
      <c r="Z44" s="265"/>
      <c r="AA44" s="265"/>
      <c r="AB44" s="265"/>
      <c r="AC44" s="265"/>
      <c r="AD44" s="265"/>
      <c r="AE44" s="265"/>
      <c r="AF44" s="265">
        <f>$B44</f>
        <v>1</v>
      </c>
      <c r="AG44" s="265">
        <f>$G44</f>
        <v>2</v>
      </c>
      <c r="AH44" s="265">
        <f t="shared" si="6"/>
        <v>1</v>
      </c>
      <c r="AI44" s="265">
        <f t="shared" si="6"/>
        <v>2</v>
      </c>
    </row>
    <row r="45" spans="1:35" ht="14" customHeight="1" x14ac:dyDescent="0.4">
      <c r="A45" s="210" t="s">
        <v>1304</v>
      </c>
      <c r="B45" s="215">
        <f t="shared" si="7"/>
        <v>8</v>
      </c>
      <c r="C45" s="215">
        <v>4</v>
      </c>
      <c r="D45" s="215">
        <v>1</v>
      </c>
      <c r="E45" s="215">
        <v>3</v>
      </c>
      <c r="F45" s="214">
        <v>0</v>
      </c>
      <c r="G45" s="271">
        <f t="shared" si="8"/>
        <v>18</v>
      </c>
      <c r="H45" s="271">
        <f t="shared" si="9"/>
        <v>11</v>
      </c>
      <c r="I45" s="271">
        <f t="shared" si="9"/>
        <v>7</v>
      </c>
      <c r="J45" s="271">
        <f t="shared" si="10"/>
        <v>11</v>
      </c>
      <c r="K45" s="271">
        <v>6</v>
      </c>
      <c r="L45" s="271">
        <v>5</v>
      </c>
      <c r="M45" s="271">
        <f t="shared" si="11"/>
        <v>2</v>
      </c>
      <c r="N45" s="271">
        <v>1</v>
      </c>
      <c r="O45" s="271">
        <v>1</v>
      </c>
      <c r="P45" s="271">
        <f t="shared" si="12"/>
        <v>5</v>
      </c>
      <c r="Q45" s="271">
        <v>4</v>
      </c>
      <c r="R45" s="271">
        <v>1</v>
      </c>
      <c r="S45" s="272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>
        <f>$B45</f>
        <v>8</v>
      </c>
      <c r="AG45" s="267">
        <f>$G45</f>
        <v>18</v>
      </c>
      <c r="AH45" s="267">
        <f t="shared" si="6"/>
        <v>8</v>
      </c>
      <c r="AI45" s="267">
        <f t="shared" si="6"/>
        <v>18</v>
      </c>
    </row>
    <row r="46" spans="1:35" ht="14" customHeight="1" x14ac:dyDescent="0.4">
      <c r="A46" s="203"/>
      <c r="B46" s="209">
        <f t="shared" si="7"/>
        <v>7</v>
      </c>
      <c r="C46" s="209">
        <f t="shared" ref="C46:R47" si="13">SUM(C32,C34,C36,C38,C40,C42,C44)</f>
        <v>3</v>
      </c>
      <c r="D46" s="209">
        <f t="shared" si="13"/>
        <v>1</v>
      </c>
      <c r="E46" s="209">
        <f t="shared" si="13"/>
        <v>0</v>
      </c>
      <c r="F46" s="209">
        <f t="shared" si="13"/>
        <v>3</v>
      </c>
      <c r="G46" s="209">
        <f t="shared" si="8"/>
        <v>16</v>
      </c>
      <c r="H46" s="209">
        <f t="shared" si="9"/>
        <v>4</v>
      </c>
      <c r="I46" s="209">
        <f t="shared" si="9"/>
        <v>12</v>
      </c>
      <c r="J46" s="209">
        <f t="shared" si="10"/>
        <v>8</v>
      </c>
      <c r="K46" s="209">
        <f t="shared" si="13"/>
        <v>4</v>
      </c>
      <c r="L46" s="209">
        <f t="shared" si="13"/>
        <v>4</v>
      </c>
      <c r="M46" s="209">
        <f t="shared" si="11"/>
        <v>6</v>
      </c>
      <c r="N46" s="209">
        <f t="shared" si="13"/>
        <v>0</v>
      </c>
      <c r="O46" s="209">
        <f t="shared" si="13"/>
        <v>6</v>
      </c>
      <c r="P46" s="209">
        <f t="shared" si="12"/>
        <v>2</v>
      </c>
      <c r="Q46" s="209">
        <f t="shared" si="13"/>
        <v>0</v>
      </c>
      <c r="R46" s="209">
        <f t="shared" si="13"/>
        <v>2</v>
      </c>
      <c r="S46" s="264"/>
      <c r="T46" s="265">
        <f t="shared" ref="T46:AI47" si="14">SUM(T32,T34,T36,T38,T40,T42,T44)</f>
        <v>0</v>
      </c>
      <c r="U46" s="265">
        <f t="shared" si="14"/>
        <v>0</v>
      </c>
      <c r="V46" s="265">
        <f t="shared" si="14"/>
        <v>2</v>
      </c>
      <c r="W46" s="265">
        <f t="shared" si="14"/>
        <v>4</v>
      </c>
      <c r="X46" s="265">
        <f t="shared" si="14"/>
        <v>0</v>
      </c>
      <c r="Y46" s="265">
        <f t="shared" si="14"/>
        <v>0</v>
      </c>
      <c r="Z46" s="265">
        <f t="shared" si="14"/>
        <v>4</v>
      </c>
      <c r="AA46" s="265">
        <f t="shared" si="14"/>
        <v>10</v>
      </c>
      <c r="AB46" s="265">
        <f t="shared" si="14"/>
        <v>0</v>
      </c>
      <c r="AC46" s="265">
        <f t="shared" si="14"/>
        <v>0</v>
      </c>
      <c r="AD46" s="265">
        <f t="shared" si="14"/>
        <v>0</v>
      </c>
      <c r="AE46" s="265">
        <f t="shared" si="14"/>
        <v>0</v>
      </c>
      <c r="AF46" s="265">
        <f t="shared" si="14"/>
        <v>1</v>
      </c>
      <c r="AG46" s="265">
        <f t="shared" si="14"/>
        <v>2</v>
      </c>
      <c r="AH46" s="268">
        <f t="shared" si="14"/>
        <v>7</v>
      </c>
      <c r="AI46" s="268">
        <f t="shared" si="14"/>
        <v>16</v>
      </c>
    </row>
    <row r="47" spans="1:35" ht="14" customHeight="1" x14ac:dyDescent="0.4">
      <c r="A47" s="210" t="s">
        <v>75</v>
      </c>
      <c r="B47" s="215">
        <f t="shared" si="7"/>
        <v>92</v>
      </c>
      <c r="C47" s="215">
        <f t="shared" si="13"/>
        <v>31</v>
      </c>
      <c r="D47" s="215">
        <f t="shared" si="13"/>
        <v>28</v>
      </c>
      <c r="E47" s="215">
        <f t="shared" si="13"/>
        <v>29</v>
      </c>
      <c r="F47" s="215">
        <f t="shared" si="13"/>
        <v>4</v>
      </c>
      <c r="G47" s="215">
        <f t="shared" si="8"/>
        <v>330</v>
      </c>
      <c r="H47" s="215">
        <f t="shared" si="9"/>
        <v>209</v>
      </c>
      <c r="I47" s="215">
        <f t="shared" si="9"/>
        <v>121</v>
      </c>
      <c r="J47" s="215">
        <f t="shared" si="10"/>
        <v>121</v>
      </c>
      <c r="K47" s="215">
        <f t="shared" si="13"/>
        <v>76</v>
      </c>
      <c r="L47" s="215">
        <f t="shared" si="13"/>
        <v>45</v>
      </c>
      <c r="M47" s="215">
        <f t="shared" si="11"/>
        <v>108</v>
      </c>
      <c r="N47" s="215">
        <f t="shared" si="13"/>
        <v>69</v>
      </c>
      <c r="O47" s="215">
        <f t="shared" si="13"/>
        <v>39</v>
      </c>
      <c r="P47" s="215">
        <f t="shared" si="12"/>
        <v>101</v>
      </c>
      <c r="Q47" s="215">
        <f t="shared" si="13"/>
        <v>64</v>
      </c>
      <c r="R47" s="215">
        <f t="shared" si="13"/>
        <v>37</v>
      </c>
      <c r="S47" s="266"/>
      <c r="T47" s="267">
        <f t="shared" si="14"/>
        <v>16</v>
      </c>
      <c r="U47" s="267">
        <f t="shared" si="14"/>
        <v>64</v>
      </c>
      <c r="V47" s="267">
        <f t="shared" si="14"/>
        <v>10</v>
      </c>
      <c r="W47" s="267">
        <f t="shared" si="14"/>
        <v>26</v>
      </c>
      <c r="X47" s="267">
        <f t="shared" si="14"/>
        <v>14</v>
      </c>
      <c r="Y47" s="267">
        <f t="shared" si="14"/>
        <v>54</v>
      </c>
      <c r="Z47" s="267">
        <f t="shared" si="14"/>
        <v>27</v>
      </c>
      <c r="AA47" s="267">
        <f t="shared" si="14"/>
        <v>97</v>
      </c>
      <c r="AB47" s="267">
        <f t="shared" si="14"/>
        <v>0</v>
      </c>
      <c r="AC47" s="267">
        <f t="shared" si="14"/>
        <v>0</v>
      </c>
      <c r="AD47" s="267">
        <f t="shared" si="14"/>
        <v>0</v>
      </c>
      <c r="AE47" s="267">
        <f t="shared" si="14"/>
        <v>0</v>
      </c>
      <c r="AF47" s="267">
        <f t="shared" si="14"/>
        <v>25</v>
      </c>
      <c r="AG47" s="267">
        <f t="shared" si="14"/>
        <v>89</v>
      </c>
      <c r="AH47" s="269">
        <f t="shared" si="14"/>
        <v>92</v>
      </c>
      <c r="AI47" s="269">
        <f t="shared" si="14"/>
        <v>330</v>
      </c>
    </row>
    <row r="48" spans="1:35" ht="10.95" x14ac:dyDescent="0.4">
      <c r="A48" s="195" t="s">
        <v>1329</v>
      </c>
    </row>
    <row r="51" spans="1:31" ht="14" customHeight="1" x14ac:dyDescent="0.4">
      <c r="A51" s="520" t="s">
        <v>1180</v>
      </c>
      <c r="B51" s="532" t="s">
        <v>1321</v>
      </c>
      <c r="C51" s="533"/>
      <c r="D51" s="533"/>
      <c r="E51" s="533"/>
      <c r="F51" s="534"/>
      <c r="G51" s="532" t="s">
        <v>1327</v>
      </c>
      <c r="H51" s="533"/>
      <c r="I51" s="533"/>
      <c r="J51" s="533"/>
      <c r="K51" s="533"/>
      <c r="L51" s="533"/>
      <c r="M51" s="533"/>
      <c r="N51" s="533"/>
      <c r="O51" s="533"/>
      <c r="P51" s="533"/>
      <c r="Q51" s="533"/>
      <c r="R51" s="534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</row>
    <row r="52" spans="1:31" ht="14" customHeight="1" x14ac:dyDescent="0.4">
      <c r="A52" s="520"/>
      <c r="B52" s="548" t="s">
        <v>573</v>
      </c>
      <c r="C52" s="532" t="s">
        <v>1328</v>
      </c>
      <c r="D52" s="533"/>
      <c r="E52" s="534"/>
      <c r="F52" s="550" t="s">
        <v>575</v>
      </c>
      <c r="G52" s="552" t="s">
        <v>112</v>
      </c>
      <c r="H52" s="553"/>
      <c r="I52" s="554"/>
      <c r="J52" s="532" t="s">
        <v>584</v>
      </c>
      <c r="K52" s="533"/>
      <c r="L52" s="534"/>
      <c r="M52" s="532" t="s">
        <v>1317</v>
      </c>
      <c r="N52" s="533"/>
      <c r="O52" s="534"/>
      <c r="P52" s="532" t="s">
        <v>1310</v>
      </c>
      <c r="Q52" s="533"/>
      <c r="R52" s="534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</row>
    <row r="53" spans="1:31" ht="42" customHeight="1" x14ac:dyDescent="0.4">
      <c r="A53" s="520"/>
      <c r="B53" s="549"/>
      <c r="C53" s="259" t="s">
        <v>584</v>
      </c>
      <c r="D53" s="259" t="s">
        <v>585</v>
      </c>
      <c r="E53" s="259" t="s">
        <v>586</v>
      </c>
      <c r="F53" s="551"/>
      <c r="G53" s="200" t="s">
        <v>13</v>
      </c>
      <c r="H53" s="201" t="s">
        <v>116</v>
      </c>
      <c r="I53" s="201" t="s">
        <v>117</v>
      </c>
      <c r="J53" s="200" t="s">
        <v>13</v>
      </c>
      <c r="K53" s="201" t="s">
        <v>116</v>
      </c>
      <c r="L53" s="201" t="s">
        <v>117</v>
      </c>
      <c r="M53" s="200" t="s">
        <v>13</v>
      </c>
      <c r="N53" s="201" t="s">
        <v>116</v>
      </c>
      <c r="O53" s="201" t="s">
        <v>117</v>
      </c>
      <c r="P53" s="200" t="s">
        <v>13</v>
      </c>
      <c r="Q53" s="201" t="s">
        <v>116</v>
      </c>
      <c r="R53" s="201" t="s">
        <v>117</v>
      </c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</row>
    <row r="54" spans="1:31" ht="14" customHeight="1" x14ac:dyDescent="0.4">
      <c r="A54" s="203" t="s">
        <v>1324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57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</row>
    <row r="55" spans="1:31" ht="14" customHeight="1" x14ac:dyDescent="0.4">
      <c r="A55" s="210" t="s">
        <v>1325</v>
      </c>
      <c r="B55" s="215">
        <v>5</v>
      </c>
      <c r="C55" s="215">
        <v>1</v>
      </c>
      <c r="D55" s="215">
        <v>1</v>
      </c>
      <c r="E55" s="215">
        <v>2</v>
      </c>
      <c r="F55" s="214">
        <v>1</v>
      </c>
      <c r="G55" s="271">
        <f>SUM(H55:I55)</f>
        <v>15</v>
      </c>
      <c r="H55" s="271">
        <f>SUM(K55,N55,Q55)</f>
        <v>6</v>
      </c>
      <c r="I55" s="271">
        <f>SUM(L55,O55,R55)</f>
        <v>9</v>
      </c>
      <c r="J55" s="271">
        <f>SUM(K55:L55)</f>
        <v>6</v>
      </c>
      <c r="K55" s="271">
        <v>3</v>
      </c>
      <c r="L55" s="271">
        <v>3</v>
      </c>
      <c r="M55" s="271">
        <f>SUM(N55:O55)</f>
        <v>4</v>
      </c>
      <c r="N55" s="271"/>
      <c r="O55" s="271">
        <v>4</v>
      </c>
      <c r="P55" s="271">
        <f>SUM(Q55:R55)</f>
        <v>5</v>
      </c>
      <c r="Q55" s="271">
        <v>3</v>
      </c>
      <c r="R55" s="271">
        <v>2</v>
      </c>
      <c r="S55" s="274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</row>
  </sheetData>
  <mergeCells count="39">
    <mergeCell ref="T29:AI29"/>
    <mergeCell ref="B30:B31"/>
    <mergeCell ref="A29:A31"/>
    <mergeCell ref="B29:F29"/>
    <mergeCell ref="J52:L52"/>
    <mergeCell ref="M52:O52"/>
    <mergeCell ref="P52:R52"/>
    <mergeCell ref="A51:A53"/>
    <mergeCell ref="B51:F51"/>
    <mergeCell ref="G51:R51"/>
    <mergeCell ref="B52:B53"/>
    <mergeCell ref="C52:E52"/>
    <mergeCell ref="F52:F53"/>
    <mergeCell ref="G52:I52"/>
    <mergeCell ref="G29:R29"/>
    <mergeCell ref="C30:E30"/>
    <mergeCell ref="F30:F31"/>
    <mergeCell ref="G30:I30"/>
    <mergeCell ref="J30:L30"/>
    <mergeCell ref="M30:O30"/>
    <mergeCell ref="AH30:AI30"/>
    <mergeCell ref="P30:R30"/>
    <mergeCell ref="T30:U30"/>
    <mergeCell ref="V30:W30"/>
    <mergeCell ref="X30:Y30"/>
    <mergeCell ref="Z30:AA30"/>
    <mergeCell ref="AB30:AC30"/>
    <mergeCell ref="AD30:AE30"/>
    <mergeCell ref="AF30:AG30"/>
    <mergeCell ref="A6:A8"/>
    <mergeCell ref="B6:F6"/>
    <mergeCell ref="G6:R6"/>
    <mergeCell ref="B7:B8"/>
    <mergeCell ref="C7:E7"/>
    <mergeCell ref="F7:F8"/>
    <mergeCell ref="G7:I7"/>
    <mergeCell ref="J7:L7"/>
    <mergeCell ref="M7:O7"/>
    <mergeCell ref="P7:R7"/>
  </mergeCells>
  <phoneticPr fontId="2"/>
  <pageMargins left="0.78740157480314965" right="0.78740157480314965" top="0.78740157480314965" bottom="0.78740157480314965" header="0.51181102362204722" footer="0.51181102362204722"/>
  <pageSetup paperSize="9" scale="65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8"/>
  <sheetViews>
    <sheetView showGridLines="0" showZeros="0" zoomScaleNormal="100" workbookViewId="0"/>
  </sheetViews>
  <sheetFormatPr defaultRowHeight="14" customHeight="1" outlineLevelRow="1" x14ac:dyDescent="0.4"/>
  <cols>
    <col min="1" max="1" width="9.375" style="193" customWidth="1"/>
    <col min="2" max="2" width="3.75" style="193" customWidth="1"/>
    <col min="3" max="3" width="3.75" style="193" bestFit="1" customWidth="1"/>
    <col min="4" max="18" width="3.75" style="193" customWidth="1"/>
    <col min="19" max="19" width="3.75" style="194" customWidth="1"/>
    <col min="20" max="31" width="6.125" style="193" bestFit="1" customWidth="1"/>
    <col min="32" max="35" width="6.125" style="195" bestFit="1" customWidth="1"/>
    <col min="36" max="255" width="9" style="195"/>
    <col min="256" max="256" width="5.25" style="195" customWidth="1"/>
    <col min="257" max="257" width="8.75" style="195" customWidth="1"/>
    <col min="258" max="258" width="3.625" style="195" customWidth="1"/>
    <col min="259" max="266" width="3" style="195" customWidth="1"/>
    <col min="267" max="270" width="4.5" style="195" customWidth="1"/>
    <col min="271" max="272" width="4.25" style="195" customWidth="1"/>
    <col min="273" max="273" width="4.5" style="195" customWidth="1"/>
    <col min="274" max="275" width="4.25" style="195" customWidth="1"/>
    <col min="276" max="276" width="4.5" style="195" customWidth="1"/>
    <col min="277" max="278" width="4.25" style="195" customWidth="1"/>
    <col min="279" max="279" width="4.5" style="195" customWidth="1"/>
    <col min="280" max="281" width="4.25" style="195" customWidth="1"/>
    <col min="282" max="282" width="4.5" style="195" customWidth="1"/>
    <col min="283" max="284" width="4.25" style="195" customWidth="1"/>
    <col min="285" max="285" width="4.5" style="195" customWidth="1"/>
    <col min="286" max="287" width="4.25" style="195" customWidth="1"/>
    <col min="288" max="511" width="9" style="195"/>
    <col min="512" max="512" width="5.25" style="195" customWidth="1"/>
    <col min="513" max="513" width="8.75" style="195" customWidth="1"/>
    <col min="514" max="514" width="3.625" style="195" customWidth="1"/>
    <col min="515" max="522" width="3" style="195" customWidth="1"/>
    <col min="523" max="526" width="4.5" style="195" customWidth="1"/>
    <col min="527" max="528" width="4.25" style="195" customWidth="1"/>
    <col min="529" max="529" width="4.5" style="195" customWidth="1"/>
    <col min="530" max="531" width="4.25" style="195" customWidth="1"/>
    <col min="532" max="532" width="4.5" style="195" customWidth="1"/>
    <col min="533" max="534" width="4.25" style="195" customWidth="1"/>
    <col min="535" max="535" width="4.5" style="195" customWidth="1"/>
    <col min="536" max="537" width="4.25" style="195" customWidth="1"/>
    <col min="538" max="538" width="4.5" style="195" customWidth="1"/>
    <col min="539" max="540" width="4.25" style="195" customWidth="1"/>
    <col min="541" max="541" width="4.5" style="195" customWidth="1"/>
    <col min="542" max="543" width="4.25" style="195" customWidth="1"/>
    <col min="544" max="767" width="9" style="195"/>
    <col min="768" max="768" width="5.25" style="195" customWidth="1"/>
    <col min="769" max="769" width="8.75" style="195" customWidth="1"/>
    <col min="770" max="770" width="3.625" style="195" customWidth="1"/>
    <col min="771" max="778" width="3" style="195" customWidth="1"/>
    <col min="779" max="782" width="4.5" style="195" customWidth="1"/>
    <col min="783" max="784" width="4.25" style="195" customWidth="1"/>
    <col min="785" max="785" width="4.5" style="195" customWidth="1"/>
    <col min="786" max="787" width="4.25" style="195" customWidth="1"/>
    <col min="788" max="788" width="4.5" style="195" customWidth="1"/>
    <col min="789" max="790" width="4.25" style="195" customWidth="1"/>
    <col min="791" max="791" width="4.5" style="195" customWidth="1"/>
    <col min="792" max="793" width="4.25" style="195" customWidth="1"/>
    <col min="794" max="794" width="4.5" style="195" customWidth="1"/>
    <col min="795" max="796" width="4.25" style="195" customWidth="1"/>
    <col min="797" max="797" width="4.5" style="195" customWidth="1"/>
    <col min="798" max="799" width="4.25" style="195" customWidth="1"/>
    <col min="800" max="1023" width="9" style="195"/>
    <col min="1024" max="1024" width="5.25" style="195" customWidth="1"/>
    <col min="1025" max="1025" width="8.75" style="195" customWidth="1"/>
    <col min="1026" max="1026" width="3.625" style="195" customWidth="1"/>
    <col min="1027" max="1034" width="3" style="195" customWidth="1"/>
    <col min="1035" max="1038" width="4.5" style="195" customWidth="1"/>
    <col min="1039" max="1040" width="4.25" style="195" customWidth="1"/>
    <col min="1041" max="1041" width="4.5" style="195" customWidth="1"/>
    <col min="1042" max="1043" width="4.25" style="195" customWidth="1"/>
    <col min="1044" max="1044" width="4.5" style="195" customWidth="1"/>
    <col min="1045" max="1046" width="4.25" style="195" customWidth="1"/>
    <col min="1047" max="1047" width="4.5" style="195" customWidth="1"/>
    <col min="1048" max="1049" width="4.25" style="195" customWidth="1"/>
    <col min="1050" max="1050" width="4.5" style="195" customWidth="1"/>
    <col min="1051" max="1052" width="4.25" style="195" customWidth="1"/>
    <col min="1053" max="1053" width="4.5" style="195" customWidth="1"/>
    <col min="1054" max="1055" width="4.25" style="195" customWidth="1"/>
    <col min="1056" max="1279" width="9" style="195"/>
    <col min="1280" max="1280" width="5.25" style="195" customWidth="1"/>
    <col min="1281" max="1281" width="8.75" style="195" customWidth="1"/>
    <col min="1282" max="1282" width="3.625" style="195" customWidth="1"/>
    <col min="1283" max="1290" width="3" style="195" customWidth="1"/>
    <col min="1291" max="1294" width="4.5" style="195" customWidth="1"/>
    <col min="1295" max="1296" width="4.25" style="195" customWidth="1"/>
    <col min="1297" max="1297" width="4.5" style="195" customWidth="1"/>
    <col min="1298" max="1299" width="4.25" style="195" customWidth="1"/>
    <col min="1300" max="1300" width="4.5" style="195" customWidth="1"/>
    <col min="1301" max="1302" width="4.25" style="195" customWidth="1"/>
    <col min="1303" max="1303" width="4.5" style="195" customWidth="1"/>
    <col min="1304" max="1305" width="4.25" style="195" customWidth="1"/>
    <col min="1306" max="1306" width="4.5" style="195" customWidth="1"/>
    <col min="1307" max="1308" width="4.25" style="195" customWidth="1"/>
    <col min="1309" max="1309" width="4.5" style="195" customWidth="1"/>
    <col min="1310" max="1311" width="4.25" style="195" customWidth="1"/>
    <col min="1312" max="1535" width="9" style="195"/>
    <col min="1536" max="1536" width="5.25" style="195" customWidth="1"/>
    <col min="1537" max="1537" width="8.75" style="195" customWidth="1"/>
    <col min="1538" max="1538" width="3.625" style="195" customWidth="1"/>
    <col min="1539" max="1546" width="3" style="195" customWidth="1"/>
    <col min="1547" max="1550" width="4.5" style="195" customWidth="1"/>
    <col min="1551" max="1552" width="4.25" style="195" customWidth="1"/>
    <col min="1553" max="1553" width="4.5" style="195" customWidth="1"/>
    <col min="1554" max="1555" width="4.25" style="195" customWidth="1"/>
    <col min="1556" max="1556" width="4.5" style="195" customWidth="1"/>
    <col min="1557" max="1558" width="4.25" style="195" customWidth="1"/>
    <col min="1559" max="1559" width="4.5" style="195" customWidth="1"/>
    <col min="1560" max="1561" width="4.25" style="195" customWidth="1"/>
    <col min="1562" max="1562" width="4.5" style="195" customWidth="1"/>
    <col min="1563" max="1564" width="4.25" style="195" customWidth="1"/>
    <col min="1565" max="1565" width="4.5" style="195" customWidth="1"/>
    <col min="1566" max="1567" width="4.25" style="195" customWidth="1"/>
    <col min="1568" max="1791" width="9" style="195"/>
    <col min="1792" max="1792" width="5.25" style="195" customWidth="1"/>
    <col min="1793" max="1793" width="8.75" style="195" customWidth="1"/>
    <col min="1794" max="1794" width="3.625" style="195" customWidth="1"/>
    <col min="1795" max="1802" width="3" style="195" customWidth="1"/>
    <col min="1803" max="1806" width="4.5" style="195" customWidth="1"/>
    <col min="1807" max="1808" width="4.25" style="195" customWidth="1"/>
    <col min="1809" max="1809" width="4.5" style="195" customWidth="1"/>
    <col min="1810" max="1811" width="4.25" style="195" customWidth="1"/>
    <col min="1812" max="1812" width="4.5" style="195" customWidth="1"/>
    <col min="1813" max="1814" width="4.25" style="195" customWidth="1"/>
    <col min="1815" max="1815" width="4.5" style="195" customWidth="1"/>
    <col min="1816" max="1817" width="4.25" style="195" customWidth="1"/>
    <col min="1818" max="1818" width="4.5" style="195" customWidth="1"/>
    <col min="1819" max="1820" width="4.25" style="195" customWidth="1"/>
    <col min="1821" max="1821" width="4.5" style="195" customWidth="1"/>
    <col min="1822" max="1823" width="4.25" style="195" customWidth="1"/>
    <col min="1824" max="2047" width="9" style="195"/>
    <col min="2048" max="2048" width="5.25" style="195" customWidth="1"/>
    <col min="2049" max="2049" width="8.75" style="195" customWidth="1"/>
    <col min="2050" max="2050" width="3.625" style="195" customWidth="1"/>
    <col min="2051" max="2058" width="3" style="195" customWidth="1"/>
    <col min="2059" max="2062" width="4.5" style="195" customWidth="1"/>
    <col min="2063" max="2064" width="4.25" style="195" customWidth="1"/>
    <col min="2065" max="2065" width="4.5" style="195" customWidth="1"/>
    <col min="2066" max="2067" width="4.25" style="195" customWidth="1"/>
    <col min="2068" max="2068" width="4.5" style="195" customWidth="1"/>
    <col min="2069" max="2070" width="4.25" style="195" customWidth="1"/>
    <col min="2071" max="2071" width="4.5" style="195" customWidth="1"/>
    <col min="2072" max="2073" width="4.25" style="195" customWidth="1"/>
    <col min="2074" max="2074" width="4.5" style="195" customWidth="1"/>
    <col min="2075" max="2076" width="4.25" style="195" customWidth="1"/>
    <col min="2077" max="2077" width="4.5" style="195" customWidth="1"/>
    <col min="2078" max="2079" width="4.25" style="195" customWidth="1"/>
    <col min="2080" max="2303" width="9" style="195"/>
    <col min="2304" max="2304" width="5.25" style="195" customWidth="1"/>
    <col min="2305" max="2305" width="8.75" style="195" customWidth="1"/>
    <col min="2306" max="2306" width="3.625" style="195" customWidth="1"/>
    <col min="2307" max="2314" width="3" style="195" customWidth="1"/>
    <col min="2315" max="2318" width="4.5" style="195" customWidth="1"/>
    <col min="2319" max="2320" width="4.25" style="195" customWidth="1"/>
    <col min="2321" max="2321" width="4.5" style="195" customWidth="1"/>
    <col min="2322" max="2323" width="4.25" style="195" customWidth="1"/>
    <col min="2324" max="2324" width="4.5" style="195" customWidth="1"/>
    <col min="2325" max="2326" width="4.25" style="195" customWidth="1"/>
    <col min="2327" max="2327" width="4.5" style="195" customWidth="1"/>
    <col min="2328" max="2329" width="4.25" style="195" customWidth="1"/>
    <col min="2330" max="2330" width="4.5" style="195" customWidth="1"/>
    <col min="2331" max="2332" width="4.25" style="195" customWidth="1"/>
    <col min="2333" max="2333" width="4.5" style="195" customWidth="1"/>
    <col min="2334" max="2335" width="4.25" style="195" customWidth="1"/>
    <col min="2336" max="2559" width="9" style="195"/>
    <col min="2560" max="2560" width="5.25" style="195" customWidth="1"/>
    <col min="2561" max="2561" width="8.75" style="195" customWidth="1"/>
    <col min="2562" max="2562" width="3.625" style="195" customWidth="1"/>
    <col min="2563" max="2570" width="3" style="195" customWidth="1"/>
    <col min="2571" max="2574" width="4.5" style="195" customWidth="1"/>
    <col min="2575" max="2576" width="4.25" style="195" customWidth="1"/>
    <col min="2577" max="2577" width="4.5" style="195" customWidth="1"/>
    <col min="2578" max="2579" width="4.25" style="195" customWidth="1"/>
    <col min="2580" max="2580" width="4.5" style="195" customWidth="1"/>
    <col min="2581" max="2582" width="4.25" style="195" customWidth="1"/>
    <col min="2583" max="2583" width="4.5" style="195" customWidth="1"/>
    <col min="2584" max="2585" width="4.25" style="195" customWidth="1"/>
    <col min="2586" max="2586" width="4.5" style="195" customWidth="1"/>
    <col min="2587" max="2588" width="4.25" style="195" customWidth="1"/>
    <col min="2589" max="2589" width="4.5" style="195" customWidth="1"/>
    <col min="2590" max="2591" width="4.25" style="195" customWidth="1"/>
    <col min="2592" max="2815" width="9" style="195"/>
    <col min="2816" max="2816" width="5.25" style="195" customWidth="1"/>
    <col min="2817" max="2817" width="8.75" style="195" customWidth="1"/>
    <col min="2818" max="2818" width="3.625" style="195" customWidth="1"/>
    <col min="2819" max="2826" width="3" style="195" customWidth="1"/>
    <col min="2827" max="2830" width="4.5" style="195" customWidth="1"/>
    <col min="2831" max="2832" width="4.25" style="195" customWidth="1"/>
    <col min="2833" max="2833" width="4.5" style="195" customWidth="1"/>
    <col min="2834" max="2835" width="4.25" style="195" customWidth="1"/>
    <col min="2836" max="2836" width="4.5" style="195" customWidth="1"/>
    <col min="2837" max="2838" width="4.25" style="195" customWidth="1"/>
    <col min="2839" max="2839" width="4.5" style="195" customWidth="1"/>
    <col min="2840" max="2841" width="4.25" style="195" customWidth="1"/>
    <col min="2842" max="2842" width="4.5" style="195" customWidth="1"/>
    <col min="2843" max="2844" width="4.25" style="195" customWidth="1"/>
    <col min="2845" max="2845" width="4.5" style="195" customWidth="1"/>
    <col min="2846" max="2847" width="4.25" style="195" customWidth="1"/>
    <col min="2848" max="3071" width="9" style="195"/>
    <col min="3072" max="3072" width="5.25" style="195" customWidth="1"/>
    <col min="3073" max="3073" width="8.75" style="195" customWidth="1"/>
    <col min="3074" max="3074" width="3.625" style="195" customWidth="1"/>
    <col min="3075" max="3082" width="3" style="195" customWidth="1"/>
    <col min="3083" max="3086" width="4.5" style="195" customWidth="1"/>
    <col min="3087" max="3088" width="4.25" style="195" customWidth="1"/>
    <col min="3089" max="3089" width="4.5" style="195" customWidth="1"/>
    <col min="3090" max="3091" width="4.25" style="195" customWidth="1"/>
    <col min="3092" max="3092" width="4.5" style="195" customWidth="1"/>
    <col min="3093" max="3094" width="4.25" style="195" customWidth="1"/>
    <col min="3095" max="3095" width="4.5" style="195" customWidth="1"/>
    <col min="3096" max="3097" width="4.25" style="195" customWidth="1"/>
    <col min="3098" max="3098" width="4.5" style="195" customWidth="1"/>
    <col min="3099" max="3100" width="4.25" style="195" customWidth="1"/>
    <col min="3101" max="3101" width="4.5" style="195" customWidth="1"/>
    <col min="3102" max="3103" width="4.25" style="195" customWidth="1"/>
    <col min="3104" max="3327" width="9" style="195"/>
    <col min="3328" max="3328" width="5.25" style="195" customWidth="1"/>
    <col min="3329" max="3329" width="8.75" style="195" customWidth="1"/>
    <col min="3330" max="3330" width="3.625" style="195" customWidth="1"/>
    <col min="3331" max="3338" width="3" style="195" customWidth="1"/>
    <col min="3339" max="3342" width="4.5" style="195" customWidth="1"/>
    <col min="3343" max="3344" width="4.25" style="195" customWidth="1"/>
    <col min="3345" max="3345" width="4.5" style="195" customWidth="1"/>
    <col min="3346" max="3347" width="4.25" style="195" customWidth="1"/>
    <col min="3348" max="3348" width="4.5" style="195" customWidth="1"/>
    <col min="3349" max="3350" width="4.25" style="195" customWidth="1"/>
    <col min="3351" max="3351" width="4.5" style="195" customWidth="1"/>
    <col min="3352" max="3353" width="4.25" style="195" customWidth="1"/>
    <col min="3354" max="3354" width="4.5" style="195" customWidth="1"/>
    <col min="3355" max="3356" width="4.25" style="195" customWidth="1"/>
    <col min="3357" max="3357" width="4.5" style="195" customWidth="1"/>
    <col min="3358" max="3359" width="4.25" style="195" customWidth="1"/>
    <col min="3360" max="3583" width="9" style="195"/>
    <col min="3584" max="3584" width="5.25" style="195" customWidth="1"/>
    <col min="3585" max="3585" width="8.75" style="195" customWidth="1"/>
    <col min="3586" max="3586" width="3.625" style="195" customWidth="1"/>
    <col min="3587" max="3594" width="3" style="195" customWidth="1"/>
    <col min="3595" max="3598" width="4.5" style="195" customWidth="1"/>
    <col min="3599" max="3600" width="4.25" style="195" customWidth="1"/>
    <col min="3601" max="3601" width="4.5" style="195" customWidth="1"/>
    <col min="3602" max="3603" width="4.25" style="195" customWidth="1"/>
    <col min="3604" max="3604" width="4.5" style="195" customWidth="1"/>
    <col min="3605" max="3606" width="4.25" style="195" customWidth="1"/>
    <col min="3607" max="3607" width="4.5" style="195" customWidth="1"/>
    <col min="3608" max="3609" width="4.25" style="195" customWidth="1"/>
    <col min="3610" max="3610" width="4.5" style="195" customWidth="1"/>
    <col min="3611" max="3612" width="4.25" style="195" customWidth="1"/>
    <col min="3613" max="3613" width="4.5" style="195" customWidth="1"/>
    <col min="3614" max="3615" width="4.25" style="195" customWidth="1"/>
    <col min="3616" max="3839" width="9" style="195"/>
    <col min="3840" max="3840" width="5.25" style="195" customWidth="1"/>
    <col min="3841" max="3841" width="8.75" style="195" customWidth="1"/>
    <col min="3842" max="3842" width="3.625" style="195" customWidth="1"/>
    <col min="3843" max="3850" width="3" style="195" customWidth="1"/>
    <col min="3851" max="3854" width="4.5" style="195" customWidth="1"/>
    <col min="3855" max="3856" width="4.25" style="195" customWidth="1"/>
    <col min="3857" max="3857" width="4.5" style="195" customWidth="1"/>
    <col min="3858" max="3859" width="4.25" style="195" customWidth="1"/>
    <col min="3860" max="3860" width="4.5" style="195" customWidth="1"/>
    <col min="3861" max="3862" width="4.25" style="195" customWidth="1"/>
    <col min="3863" max="3863" width="4.5" style="195" customWidth="1"/>
    <col min="3864" max="3865" width="4.25" style="195" customWidth="1"/>
    <col min="3866" max="3866" width="4.5" style="195" customWidth="1"/>
    <col min="3867" max="3868" width="4.25" style="195" customWidth="1"/>
    <col min="3869" max="3869" width="4.5" style="195" customWidth="1"/>
    <col min="3870" max="3871" width="4.25" style="195" customWidth="1"/>
    <col min="3872" max="4095" width="9" style="195"/>
    <col min="4096" max="4096" width="5.25" style="195" customWidth="1"/>
    <col min="4097" max="4097" width="8.75" style="195" customWidth="1"/>
    <col min="4098" max="4098" width="3.625" style="195" customWidth="1"/>
    <col min="4099" max="4106" width="3" style="195" customWidth="1"/>
    <col min="4107" max="4110" width="4.5" style="195" customWidth="1"/>
    <col min="4111" max="4112" width="4.25" style="195" customWidth="1"/>
    <col min="4113" max="4113" width="4.5" style="195" customWidth="1"/>
    <col min="4114" max="4115" width="4.25" style="195" customWidth="1"/>
    <col min="4116" max="4116" width="4.5" style="195" customWidth="1"/>
    <col min="4117" max="4118" width="4.25" style="195" customWidth="1"/>
    <col min="4119" max="4119" width="4.5" style="195" customWidth="1"/>
    <col min="4120" max="4121" width="4.25" style="195" customWidth="1"/>
    <col min="4122" max="4122" width="4.5" style="195" customWidth="1"/>
    <col min="4123" max="4124" width="4.25" style="195" customWidth="1"/>
    <col min="4125" max="4125" width="4.5" style="195" customWidth="1"/>
    <col min="4126" max="4127" width="4.25" style="195" customWidth="1"/>
    <col min="4128" max="4351" width="9" style="195"/>
    <col min="4352" max="4352" width="5.25" style="195" customWidth="1"/>
    <col min="4353" max="4353" width="8.75" style="195" customWidth="1"/>
    <col min="4354" max="4354" width="3.625" style="195" customWidth="1"/>
    <col min="4355" max="4362" width="3" style="195" customWidth="1"/>
    <col min="4363" max="4366" width="4.5" style="195" customWidth="1"/>
    <col min="4367" max="4368" width="4.25" style="195" customWidth="1"/>
    <col min="4369" max="4369" width="4.5" style="195" customWidth="1"/>
    <col min="4370" max="4371" width="4.25" style="195" customWidth="1"/>
    <col min="4372" max="4372" width="4.5" style="195" customWidth="1"/>
    <col min="4373" max="4374" width="4.25" style="195" customWidth="1"/>
    <col min="4375" max="4375" width="4.5" style="195" customWidth="1"/>
    <col min="4376" max="4377" width="4.25" style="195" customWidth="1"/>
    <col min="4378" max="4378" width="4.5" style="195" customWidth="1"/>
    <col min="4379" max="4380" width="4.25" style="195" customWidth="1"/>
    <col min="4381" max="4381" width="4.5" style="195" customWidth="1"/>
    <col min="4382" max="4383" width="4.25" style="195" customWidth="1"/>
    <col min="4384" max="4607" width="9" style="195"/>
    <col min="4608" max="4608" width="5.25" style="195" customWidth="1"/>
    <col min="4609" max="4609" width="8.75" style="195" customWidth="1"/>
    <col min="4610" max="4610" width="3.625" style="195" customWidth="1"/>
    <col min="4611" max="4618" width="3" style="195" customWidth="1"/>
    <col min="4619" max="4622" width="4.5" style="195" customWidth="1"/>
    <col min="4623" max="4624" width="4.25" style="195" customWidth="1"/>
    <col min="4625" max="4625" width="4.5" style="195" customWidth="1"/>
    <col min="4626" max="4627" width="4.25" style="195" customWidth="1"/>
    <col min="4628" max="4628" width="4.5" style="195" customWidth="1"/>
    <col min="4629" max="4630" width="4.25" style="195" customWidth="1"/>
    <col min="4631" max="4631" width="4.5" style="195" customWidth="1"/>
    <col min="4632" max="4633" width="4.25" style="195" customWidth="1"/>
    <col min="4634" max="4634" width="4.5" style="195" customWidth="1"/>
    <col min="4635" max="4636" width="4.25" style="195" customWidth="1"/>
    <col min="4637" max="4637" width="4.5" style="195" customWidth="1"/>
    <col min="4638" max="4639" width="4.25" style="195" customWidth="1"/>
    <col min="4640" max="4863" width="9" style="195"/>
    <col min="4864" max="4864" width="5.25" style="195" customWidth="1"/>
    <col min="4865" max="4865" width="8.75" style="195" customWidth="1"/>
    <col min="4866" max="4866" width="3.625" style="195" customWidth="1"/>
    <col min="4867" max="4874" width="3" style="195" customWidth="1"/>
    <col min="4875" max="4878" width="4.5" style="195" customWidth="1"/>
    <col min="4879" max="4880" width="4.25" style="195" customWidth="1"/>
    <col min="4881" max="4881" width="4.5" style="195" customWidth="1"/>
    <col min="4882" max="4883" width="4.25" style="195" customWidth="1"/>
    <col min="4884" max="4884" width="4.5" style="195" customWidth="1"/>
    <col min="4885" max="4886" width="4.25" style="195" customWidth="1"/>
    <col min="4887" max="4887" width="4.5" style="195" customWidth="1"/>
    <col min="4888" max="4889" width="4.25" style="195" customWidth="1"/>
    <col min="4890" max="4890" width="4.5" style="195" customWidth="1"/>
    <col min="4891" max="4892" width="4.25" style="195" customWidth="1"/>
    <col min="4893" max="4893" width="4.5" style="195" customWidth="1"/>
    <col min="4894" max="4895" width="4.25" style="195" customWidth="1"/>
    <col min="4896" max="5119" width="9" style="195"/>
    <col min="5120" max="5120" width="5.25" style="195" customWidth="1"/>
    <col min="5121" max="5121" width="8.75" style="195" customWidth="1"/>
    <col min="5122" max="5122" width="3.625" style="195" customWidth="1"/>
    <col min="5123" max="5130" width="3" style="195" customWidth="1"/>
    <col min="5131" max="5134" width="4.5" style="195" customWidth="1"/>
    <col min="5135" max="5136" width="4.25" style="195" customWidth="1"/>
    <col min="5137" max="5137" width="4.5" style="195" customWidth="1"/>
    <col min="5138" max="5139" width="4.25" style="195" customWidth="1"/>
    <col min="5140" max="5140" width="4.5" style="195" customWidth="1"/>
    <col min="5141" max="5142" width="4.25" style="195" customWidth="1"/>
    <col min="5143" max="5143" width="4.5" style="195" customWidth="1"/>
    <col min="5144" max="5145" width="4.25" style="195" customWidth="1"/>
    <col min="5146" max="5146" width="4.5" style="195" customWidth="1"/>
    <col min="5147" max="5148" width="4.25" style="195" customWidth="1"/>
    <col min="5149" max="5149" width="4.5" style="195" customWidth="1"/>
    <col min="5150" max="5151" width="4.25" style="195" customWidth="1"/>
    <col min="5152" max="5375" width="9" style="195"/>
    <col min="5376" max="5376" width="5.25" style="195" customWidth="1"/>
    <col min="5377" max="5377" width="8.75" style="195" customWidth="1"/>
    <col min="5378" max="5378" width="3.625" style="195" customWidth="1"/>
    <col min="5379" max="5386" width="3" style="195" customWidth="1"/>
    <col min="5387" max="5390" width="4.5" style="195" customWidth="1"/>
    <col min="5391" max="5392" width="4.25" style="195" customWidth="1"/>
    <col min="5393" max="5393" width="4.5" style="195" customWidth="1"/>
    <col min="5394" max="5395" width="4.25" style="195" customWidth="1"/>
    <col min="5396" max="5396" width="4.5" style="195" customWidth="1"/>
    <col min="5397" max="5398" width="4.25" style="195" customWidth="1"/>
    <col min="5399" max="5399" width="4.5" style="195" customWidth="1"/>
    <col min="5400" max="5401" width="4.25" style="195" customWidth="1"/>
    <col min="5402" max="5402" width="4.5" style="195" customWidth="1"/>
    <col min="5403" max="5404" width="4.25" style="195" customWidth="1"/>
    <col min="5405" max="5405" width="4.5" style="195" customWidth="1"/>
    <col min="5406" max="5407" width="4.25" style="195" customWidth="1"/>
    <col min="5408" max="5631" width="9" style="195"/>
    <col min="5632" max="5632" width="5.25" style="195" customWidth="1"/>
    <col min="5633" max="5633" width="8.75" style="195" customWidth="1"/>
    <col min="5634" max="5634" width="3.625" style="195" customWidth="1"/>
    <col min="5635" max="5642" width="3" style="195" customWidth="1"/>
    <col min="5643" max="5646" width="4.5" style="195" customWidth="1"/>
    <col min="5647" max="5648" width="4.25" style="195" customWidth="1"/>
    <col min="5649" max="5649" width="4.5" style="195" customWidth="1"/>
    <col min="5650" max="5651" width="4.25" style="195" customWidth="1"/>
    <col min="5652" max="5652" width="4.5" style="195" customWidth="1"/>
    <col min="5653" max="5654" width="4.25" style="195" customWidth="1"/>
    <col min="5655" max="5655" width="4.5" style="195" customWidth="1"/>
    <col min="5656" max="5657" width="4.25" style="195" customWidth="1"/>
    <col min="5658" max="5658" width="4.5" style="195" customWidth="1"/>
    <col min="5659" max="5660" width="4.25" style="195" customWidth="1"/>
    <col min="5661" max="5661" width="4.5" style="195" customWidth="1"/>
    <col min="5662" max="5663" width="4.25" style="195" customWidth="1"/>
    <col min="5664" max="5887" width="9" style="195"/>
    <col min="5888" max="5888" width="5.25" style="195" customWidth="1"/>
    <col min="5889" max="5889" width="8.75" style="195" customWidth="1"/>
    <col min="5890" max="5890" width="3.625" style="195" customWidth="1"/>
    <col min="5891" max="5898" width="3" style="195" customWidth="1"/>
    <col min="5899" max="5902" width="4.5" style="195" customWidth="1"/>
    <col min="5903" max="5904" width="4.25" style="195" customWidth="1"/>
    <col min="5905" max="5905" width="4.5" style="195" customWidth="1"/>
    <col min="5906" max="5907" width="4.25" style="195" customWidth="1"/>
    <col min="5908" max="5908" width="4.5" style="195" customWidth="1"/>
    <col min="5909" max="5910" width="4.25" style="195" customWidth="1"/>
    <col min="5911" max="5911" width="4.5" style="195" customWidth="1"/>
    <col min="5912" max="5913" width="4.25" style="195" customWidth="1"/>
    <col min="5914" max="5914" width="4.5" style="195" customWidth="1"/>
    <col min="5915" max="5916" width="4.25" style="195" customWidth="1"/>
    <col min="5917" max="5917" width="4.5" style="195" customWidth="1"/>
    <col min="5918" max="5919" width="4.25" style="195" customWidth="1"/>
    <col min="5920" max="6143" width="9" style="195"/>
    <col min="6144" max="6144" width="5.25" style="195" customWidth="1"/>
    <col min="6145" max="6145" width="8.75" style="195" customWidth="1"/>
    <col min="6146" max="6146" width="3.625" style="195" customWidth="1"/>
    <col min="6147" max="6154" width="3" style="195" customWidth="1"/>
    <col min="6155" max="6158" width="4.5" style="195" customWidth="1"/>
    <col min="6159" max="6160" width="4.25" style="195" customWidth="1"/>
    <col min="6161" max="6161" width="4.5" style="195" customWidth="1"/>
    <col min="6162" max="6163" width="4.25" style="195" customWidth="1"/>
    <col min="6164" max="6164" width="4.5" style="195" customWidth="1"/>
    <col min="6165" max="6166" width="4.25" style="195" customWidth="1"/>
    <col min="6167" max="6167" width="4.5" style="195" customWidth="1"/>
    <col min="6168" max="6169" width="4.25" style="195" customWidth="1"/>
    <col min="6170" max="6170" width="4.5" style="195" customWidth="1"/>
    <col min="6171" max="6172" width="4.25" style="195" customWidth="1"/>
    <col min="6173" max="6173" width="4.5" style="195" customWidth="1"/>
    <col min="6174" max="6175" width="4.25" style="195" customWidth="1"/>
    <col min="6176" max="6399" width="9" style="195"/>
    <col min="6400" max="6400" width="5.25" style="195" customWidth="1"/>
    <col min="6401" max="6401" width="8.75" style="195" customWidth="1"/>
    <col min="6402" max="6402" width="3.625" style="195" customWidth="1"/>
    <col min="6403" max="6410" width="3" style="195" customWidth="1"/>
    <col min="6411" max="6414" width="4.5" style="195" customWidth="1"/>
    <col min="6415" max="6416" width="4.25" style="195" customWidth="1"/>
    <col min="6417" max="6417" width="4.5" style="195" customWidth="1"/>
    <col min="6418" max="6419" width="4.25" style="195" customWidth="1"/>
    <col min="6420" max="6420" width="4.5" style="195" customWidth="1"/>
    <col min="6421" max="6422" width="4.25" style="195" customWidth="1"/>
    <col min="6423" max="6423" width="4.5" style="195" customWidth="1"/>
    <col min="6424" max="6425" width="4.25" style="195" customWidth="1"/>
    <col min="6426" max="6426" width="4.5" style="195" customWidth="1"/>
    <col min="6427" max="6428" width="4.25" style="195" customWidth="1"/>
    <col min="6429" max="6429" width="4.5" style="195" customWidth="1"/>
    <col min="6430" max="6431" width="4.25" style="195" customWidth="1"/>
    <col min="6432" max="6655" width="9" style="195"/>
    <col min="6656" max="6656" width="5.25" style="195" customWidth="1"/>
    <col min="6657" max="6657" width="8.75" style="195" customWidth="1"/>
    <col min="6658" max="6658" width="3.625" style="195" customWidth="1"/>
    <col min="6659" max="6666" width="3" style="195" customWidth="1"/>
    <col min="6667" max="6670" width="4.5" style="195" customWidth="1"/>
    <col min="6671" max="6672" width="4.25" style="195" customWidth="1"/>
    <col min="6673" max="6673" width="4.5" style="195" customWidth="1"/>
    <col min="6674" max="6675" width="4.25" style="195" customWidth="1"/>
    <col min="6676" max="6676" width="4.5" style="195" customWidth="1"/>
    <col min="6677" max="6678" width="4.25" style="195" customWidth="1"/>
    <col min="6679" max="6679" width="4.5" style="195" customWidth="1"/>
    <col min="6680" max="6681" width="4.25" style="195" customWidth="1"/>
    <col min="6682" max="6682" width="4.5" style="195" customWidth="1"/>
    <col min="6683" max="6684" width="4.25" style="195" customWidth="1"/>
    <col min="6685" max="6685" width="4.5" style="195" customWidth="1"/>
    <col min="6686" max="6687" width="4.25" style="195" customWidth="1"/>
    <col min="6688" max="6911" width="9" style="195"/>
    <col min="6912" max="6912" width="5.25" style="195" customWidth="1"/>
    <col min="6913" max="6913" width="8.75" style="195" customWidth="1"/>
    <col min="6914" max="6914" width="3.625" style="195" customWidth="1"/>
    <col min="6915" max="6922" width="3" style="195" customWidth="1"/>
    <col min="6923" max="6926" width="4.5" style="195" customWidth="1"/>
    <col min="6927" max="6928" width="4.25" style="195" customWidth="1"/>
    <col min="6929" max="6929" width="4.5" style="195" customWidth="1"/>
    <col min="6930" max="6931" width="4.25" style="195" customWidth="1"/>
    <col min="6932" max="6932" width="4.5" style="195" customWidth="1"/>
    <col min="6933" max="6934" width="4.25" style="195" customWidth="1"/>
    <col min="6935" max="6935" width="4.5" style="195" customWidth="1"/>
    <col min="6936" max="6937" width="4.25" style="195" customWidth="1"/>
    <col min="6938" max="6938" width="4.5" style="195" customWidth="1"/>
    <col min="6939" max="6940" width="4.25" style="195" customWidth="1"/>
    <col min="6941" max="6941" width="4.5" style="195" customWidth="1"/>
    <col min="6942" max="6943" width="4.25" style="195" customWidth="1"/>
    <col min="6944" max="7167" width="9" style="195"/>
    <col min="7168" max="7168" width="5.25" style="195" customWidth="1"/>
    <col min="7169" max="7169" width="8.75" style="195" customWidth="1"/>
    <col min="7170" max="7170" width="3.625" style="195" customWidth="1"/>
    <col min="7171" max="7178" width="3" style="195" customWidth="1"/>
    <col min="7179" max="7182" width="4.5" style="195" customWidth="1"/>
    <col min="7183" max="7184" width="4.25" style="195" customWidth="1"/>
    <col min="7185" max="7185" width="4.5" style="195" customWidth="1"/>
    <col min="7186" max="7187" width="4.25" style="195" customWidth="1"/>
    <col min="7188" max="7188" width="4.5" style="195" customWidth="1"/>
    <col min="7189" max="7190" width="4.25" style="195" customWidth="1"/>
    <col min="7191" max="7191" width="4.5" style="195" customWidth="1"/>
    <col min="7192" max="7193" width="4.25" style="195" customWidth="1"/>
    <col min="7194" max="7194" width="4.5" style="195" customWidth="1"/>
    <col min="7195" max="7196" width="4.25" style="195" customWidth="1"/>
    <col min="7197" max="7197" width="4.5" style="195" customWidth="1"/>
    <col min="7198" max="7199" width="4.25" style="195" customWidth="1"/>
    <col min="7200" max="7423" width="9" style="195"/>
    <col min="7424" max="7424" width="5.25" style="195" customWidth="1"/>
    <col min="7425" max="7425" width="8.75" style="195" customWidth="1"/>
    <col min="7426" max="7426" width="3.625" style="195" customWidth="1"/>
    <col min="7427" max="7434" width="3" style="195" customWidth="1"/>
    <col min="7435" max="7438" width="4.5" style="195" customWidth="1"/>
    <col min="7439" max="7440" width="4.25" style="195" customWidth="1"/>
    <col min="7441" max="7441" width="4.5" style="195" customWidth="1"/>
    <col min="7442" max="7443" width="4.25" style="195" customWidth="1"/>
    <col min="7444" max="7444" width="4.5" style="195" customWidth="1"/>
    <col min="7445" max="7446" width="4.25" style="195" customWidth="1"/>
    <col min="7447" max="7447" width="4.5" style="195" customWidth="1"/>
    <col min="7448" max="7449" width="4.25" style="195" customWidth="1"/>
    <col min="7450" max="7450" width="4.5" style="195" customWidth="1"/>
    <col min="7451" max="7452" width="4.25" style="195" customWidth="1"/>
    <col min="7453" max="7453" width="4.5" style="195" customWidth="1"/>
    <col min="7454" max="7455" width="4.25" style="195" customWidth="1"/>
    <col min="7456" max="7679" width="9" style="195"/>
    <col min="7680" max="7680" width="5.25" style="195" customWidth="1"/>
    <col min="7681" max="7681" width="8.75" style="195" customWidth="1"/>
    <col min="7682" max="7682" width="3.625" style="195" customWidth="1"/>
    <col min="7683" max="7690" width="3" style="195" customWidth="1"/>
    <col min="7691" max="7694" width="4.5" style="195" customWidth="1"/>
    <col min="7695" max="7696" width="4.25" style="195" customWidth="1"/>
    <col min="7697" max="7697" width="4.5" style="195" customWidth="1"/>
    <col min="7698" max="7699" width="4.25" style="195" customWidth="1"/>
    <col min="7700" max="7700" width="4.5" style="195" customWidth="1"/>
    <col min="7701" max="7702" width="4.25" style="195" customWidth="1"/>
    <col min="7703" max="7703" width="4.5" style="195" customWidth="1"/>
    <col min="7704" max="7705" width="4.25" style="195" customWidth="1"/>
    <col min="7706" max="7706" width="4.5" style="195" customWidth="1"/>
    <col min="7707" max="7708" width="4.25" style="195" customWidth="1"/>
    <col min="7709" max="7709" width="4.5" style="195" customWidth="1"/>
    <col min="7710" max="7711" width="4.25" style="195" customWidth="1"/>
    <col min="7712" max="7935" width="9" style="195"/>
    <col min="7936" max="7936" width="5.25" style="195" customWidth="1"/>
    <col min="7937" max="7937" width="8.75" style="195" customWidth="1"/>
    <col min="7938" max="7938" width="3.625" style="195" customWidth="1"/>
    <col min="7939" max="7946" width="3" style="195" customWidth="1"/>
    <col min="7947" max="7950" width="4.5" style="195" customWidth="1"/>
    <col min="7951" max="7952" width="4.25" style="195" customWidth="1"/>
    <col min="7953" max="7953" width="4.5" style="195" customWidth="1"/>
    <col min="7954" max="7955" width="4.25" style="195" customWidth="1"/>
    <col min="7956" max="7956" width="4.5" style="195" customWidth="1"/>
    <col min="7957" max="7958" width="4.25" style="195" customWidth="1"/>
    <col min="7959" max="7959" width="4.5" style="195" customWidth="1"/>
    <col min="7960" max="7961" width="4.25" style="195" customWidth="1"/>
    <col min="7962" max="7962" width="4.5" style="195" customWidth="1"/>
    <col min="7963" max="7964" width="4.25" style="195" customWidth="1"/>
    <col min="7965" max="7965" width="4.5" style="195" customWidth="1"/>
    <col min="7966" max="7967" width="4.25" style="195" customWidth="1"/>
    <col min="7968" max="8191" width="9" style="195"/>
    <col min="8192" max="8192" width="5.25" style="195" customWidth="1"/>
    <col min="8193" max="8193" width="8.75" style="195" customWidth="1"/>
    <col min="8194" max="8194" width="3.625" style="195" customWidth="1"/>
    <col min="8195" max="8202" width="3" style="195" customWidth="1"/>
    <col min="8203" max="8206" width="4.5" style="195" customWidth="1"/>
    <col min="8207" max="8208" width="4.25" style="195" customWidth="1"/>
    <col min="8209" max="8209" width="4.5" style="195" customWidth="1"/>
    <col min="8210" max="8211" width="4.25" style="195" customWidth="1"/>
    <col min="8212" max="8212" width="4.5" style="195" customWidth="1"/>
    <col min="8213" max="8214" width="4.25" style="195" customWidth="1"/>
    <col min="8215" max="8215" width="4.5" style="195" customWidth="1"/>
    <col min="8216" max="8217" width="4.25" style="195" customWidth="1"/>
    <col min="8218" max="8218" width="4.5" style="195" customWidth="1"/>
    <col min="8219" max="8220" width="4.25" style="195" customWidth="1"/>
    <col min="8221" max="8221" width="4.5" style="195" customWidth="1"/>
    <col min="8222" max="8223" width="4.25" style="195" customWidth="1"/>
    <col min="8224" max="8447" width="9" style="195"/>
    <col min="8448" max="8448" width="5.25" style="195" customWidth="1"/>
    <col min="8449" max="8449" width="8.75" style="195" customWidth="1"/>
    <col min="8450" max="8450" width="3.625" style="195" customWidth="1"/>
    <col min="8451" max="8458" width="3" style="195" customWidth="1"/>
    <col min="8459" max="8462" width="4.5" style="195" customWidth="1"/>
    <col min="8463" max="8464" width="4.25" style="195" customWidth="1"/>
    <col min="8465" max="8465" width="4.5" style="195" customWidth="1"/>
    <col min="8466" max="8467" width="4.25" style="195" customWidth="1"/>
    <col min="8468" max="8468" width="4.5" style="195" customWidth="1"/>
    <col min="8469" max="8470" width="4.25" style="195" customWidth="1"/>
    <col min="8471" max="8471" width="4.5" style="195" customWidth="1"/>
    <col min="8472" max="8473" width="4.25" style="195" customWidth="1"/>
    <col min="8474" max="8474" width="4.5" style="195" customWidth="1"/>
    <col min="8475" max="8476" width="4.25" style="195" customWidth="1"/>
    <col min="8477" max="8477" width="4.5" style="195" customWidth="1"/>
    <col min="8478" max="8479" width="4.25" style="195" customWidth="1"/>
    <col min="8480" max="8703" width="9" style="195"/>
    <col min="8704" max="8704" width="5.25" style="195" customWidth="1"/>
    <col min="8705" max="8705" width="8.75" style="195" customWidth="1"/>
    <col min="8706" max="8706" width="3.625" style="195" customWidth="1"/>
    <col min="8707" max="8714" width="3" style="195" customWidth="1"/>
    <col min="8715" max="8718" width="4.5" style="195" customWidth="1"/>
    <col min="8719" max="8720" width="4.25" style="195" customWidth="1"/>
    <col min="8721" max="8721" width="4.5" style="195" customWidth="1"/>
    <col min="8722" max="8723" width="4.25" style="195" customWidth="1"/>
    <col min="8724" max="8724" width="4.5" style="195" customWidth="1"/>
    <col min="8725" max="8726" width="4.25" style="195" customWidth="1"/>
    <col min="8727" max="8727" width="4.5" style="195" customWidth="1"/>
    <col min="8728" max="8729" width="4.25" style="195" customWidth="1"/>
    <col min="8730" max="8730" width="4.5" style="195" customWidth="1"/>
    <col min="8731" max="8732" width="4.25" style="195" customWidth="1"/>
    <col min="8733" max="8733" width="4.5" style="195" customWidth="1"/>
    <col min="8734" max="8735" width="4.25" style="195" customWidth="1"/>
    <col min="8736" max="8959" width="9" style="195"/>
    <col min="8960" max="8960" width="5.25" style="195" customWidth="1"/>
    <col min="8961" max="8961" width="8.75" style="195" customWidth="1"/>
    <col min="8962" max="8962" width="3.625" style="195" customWidth="1"/>
    <col min="8963" max="8970" width="3" style="195" customWidth="1"/>
    <col min="8971" max="8974" width="4.5" style="195" customWidth="1"/>
    <col min="8975" max="8976" width="4.25" style="195" customWidth="1"/>
    <col min="8977" max="8977" width="4.5" style="195" customWidth="1"/>
    <col min="8978" max="8979" width="4.25" style="195" customWidth="1"/>
    <col min="8980" max="8980" width="4.5" style="195" customWidth="1"/>
    <col min="8981" max="8982" width="4.25" style="195" customWidth="1"/>
    <col min="8983" max="8983" width="4.5" style="195" customWidth="1"/>
    <col min="8984" max="8985" width="4.25" style="195" customWidth="1"/>
    <col min="8986" max="8986" width="4.5" style="195" customWidth="1"/>
    <col min="8987" max="8988" width="4.25" style="195" customWidth="1"/>
    <col min="8989" max="8989" width="4.5" style="195" customWidth="1"/>
    <col min="8990" max="8991" width="4.25" style="195" customWidth="1"/>
    <col min="8992" max="9215" width="9" style="195"/>
    <col min="9216" max="9216" width="5.25" style="195" customWidth="1"/>
    <col min="9217" max="9217" width="8.75" style="195" customWidth="1"/>
    <col min="9218" max="9218" width="3.625" style="195" customWidth="1"/>
    <col min="9219" max="9226" width="3" style="195" customWidth="1"/>
    <col min="9227" max="9230" width="4.5" style="195" customWidth="1"/>
    <col min="9231" max="9232" width="4.25" style="195" customWidth="1"/>
    <col min="9233" max="9233" width="4.5" style="195" customWidth="1"/>
    <col min="9234" max="9235" width="4.25" style="195" customWidth="1"/>
    <col min="9236" max="9236" width="4.5" style="195" customWidth="1"/>
    <col min="9237" max="9238" width="4.25" style="195" customWidth="1"/>
    <col min="9239" max="9239" width="4.5" style="195" customWidth="1"/>
    <col min="9240" max="9241" width="4.25" style="195" customWidth="1"/>
    <col min="9242" max="9242" width="4.5" style="195" customWidth="1"/>
    <col min="9243" max="9244" width="4.25" style="195" customWidth="1"/>
    <col min="9245" max="9245" width="4.5" style="195" customWidth="1"/>
    <col min="9246" max="9247" width="4.25" style="195" customWidth="1"/>
    <col min="9248" max="9471" width="9" style="195"/>
    <col min="9472" max="9472" width="5.25" style="195" customWidth="1"/>
    <col min="9473" max="9473" width="8.75" style="195" customWidth="1"/>
    <col min="9474" max="9474" width="3.625" style="195" customWidth="1"/>
    <col min="9475" max="9482" width="3" style="195" customWidth="1"/>
    <col min="9483" max="9486" width="4.5" style="195" customWidth="1"/>
    <col min="9487" max="9488" width="4.25" style="195" customWidth="1"/>
    <col min="9489" max="9489" width="4.5" style="195" customWidth="1"/>
    <col min="9490" max="9491" width="4.25" style="195" customWidth="1"/>
    <col min="9492" max="9492" width="4.5" style="195" customWidth="1"/>
    <col min="9493" max="9494" width="4.25" style="195" customWidth="1"/>
    <col min="9495" max="9495" width="4.5" style="195" customWidth="1"/>
    <col min="9496" max="9497" width="4.25" style="195" customWidth="1"/>
    <col min="9498" max="9498" width="4.5" style="195" customWidth="1"/>
    <col min="9499" max="9500" width="4.25" style="195" customWidth="1"/>
    <col min="9501" max="9501" width="4.5" style="195" customWidth="1"/>
    <col min="9502" max="9503" width="4.25" style="195" customWidth="1"/>
    <col min="9504" max="9727" width="9" style="195"/>
    <col min="9728" max="9728" width="5.25" style="195" customWidth="1"/>
    <col min="9729" max="9729" width="8.75" style="195" customWidth="1"/>
    <col min="9730" max="9730" width="3.625" style="195" customWidth="1"/>
    <col min="9731" max="9738" width="3" style="195" customWidth="1"/>
    <col min="9739" max="9742" width="4.5" style="195" customWidth="1"/>
    <col min="9743" max="9744" width="4.25" style="195" customWidth="1"/>
    <col min="9745" max="9745" width="4.5" style="195" customWidth="1"/>
    <col min="9746" max="9747" width="4.25" style="195" customWidth="1"/>
    <col min="9748" max="9748" width="4.5" style="195" customWidth="1"/>
    <col min="9749" max="9750" width="4.25" style="195" customWidth="1"/>
    <col min="9751" max="9751" width="4.5" style="195" customWidth="1"/>
    <col min="9752" max="9753" width="4.25" style="195" customWidth="1"/>
    <col min="9754" max="9754" width="4.5" style="195" customWidth="1"/>
    <col min="9755" max="9756" width="4.25" style="195" customWidth="1"/>
    <col min="9757" max="9757" width="4.5" style="195" customWidth="1"/>
    <col min="9758" max="9759" width="4.25" style="195" customWidth="1"/>
    <col min="9760" max="9983" width="9" style="195"/>
    <col min="9984" max="9984" width="5.25" style="195" customWidth="1"/>
    <col min="9985" max="9985" width="8.75" style="195" customWidth="1"/>
    <col min="9986" max="9986" width="3.625" style="195" customWidth="1"/>
    <col min="9987" max="9994" width="3" style="195" customWidth="1"/>
    <col min="9995" max="9998" width="4.5" style="195" customWidth="1"/>
    <col min="9999" max="10000" width="4.25" style="195" customWidth="1"/>
    <col min="10001" max="10001" width="4.5" style="195" customWidth="1"/>
    <col min="10002" max="10003" width="4.25" style="195" customWidth="1"/>
    <col min="10004" max="10004" width="4.5" style="195" customWidth="1"/>
    <col min="10005" max="10006" width="4.25" style="195" customWidth="1"/>
    <col min="10007" max="10007" width="4.5" style="195" customWidth="1"/>
    <col min="10008" max="10009" width="4.25" style="195" customWidth="1"/>
    <col min="10010" max="10010" width="4.5" style="195" customWidth="1"/>
    <col min="10011" max="10012" width="4.25" style="195" customWidth="1"/>
    <col min="10013" max="10013" width="4.5" style="195" customWidth="1"/>
    <col min="10014" max="10015" width="4.25" style="195" customWidth="1"/>
    <col min="10016" max="10239" width="9" style="195"/>
    <col min="10240" max="10240" width="5.25" style="195" customWidth="1"/>
    <col min="10241" max="10241" width="8.75" style="195" customWidth="1"/>
    <col min="10242" max="10242" width="3.625" style="195" customWidth="1"/>
    <col min="10243" max="10250" width="3" style="195" customWidth="1"/>
    <col min="10251" max="10254" width="4.5" style="195" customWidth="1"/>
    <col min="10255" max="10256" width="4.25" style="195" customWidth="1"/>
    <col min="10257" max="10257" width="4.5" style="195" customWidth="1"/>
    <col min="10258" max="10259" width="4.25" style="195" customWidth="1"/>
    <col min="10260" max="10260" width="4.5" style="195" customWidth="1"/>
    <col min="10261" max="10262" width="4.25" style="195" customWidth="1"/>
    <col min="10263" max="10263" width="4.5" style="195" customWidth="1"/>
    <col min="10264" max="10265" width="4.25" style="195" customWidth="1"/>
    <col min="10266" max="10266" width="4.5" style="195" customWidth="1"/>
    <col min="10267" max="10268" width="4.25" style="195" customWidth="1"/>
    <col min="10269" max="10269" width="4.5" style="195" customWidth="1"/>
    <col min="10270" max="10271" width="4.25" style="195" customWidth="1"/>
    <col min="10272" max="10495" width="9" style="195"/>
    <col min="10496" max="10496" width="5.25" style="195" customWidth="1"/>
    <col min="10497" max="10497" width="8.75" style="195" customWidth="1"/>
    <col min="10498" max="10498" width="3.625" style="195" customWidth="1"/>
    <col min="10499" max="10506" width="3" style="195" customWidth="1"/>
    <col min="10507" max="10510" width="4.5" style="195" customWidth="1"/>
    <col min="10511" max="10512" width="4.25" style="195" customWidth="1"/>
    <col min="10513" max="10513" width="4.5" style="195" customWidth="1"/>
    <col min="10514" max="10515" width="4.25" style="195" customWidth="1"/>
    <col min="10516" max="10516" width="4.5" style="195" customWidth="1"/>
    <col min="10517" max="10518" width="4.25" style="195" customWidth="1"/>
    <col min="10519" max="10519" width="4.5" style="195" customWidth="1"/>
    <col min="10520" max="10521" width="4.25" style="195" customWidth="1"/>
    <col min="10522" max="10522" width="4.5" style="195" customWidth="1"/>
    <col min="10523" max="10524" width="4.25" style="195" customWidth="1"/>
    <col min="10525" max="10525" width="4.5" style="195" customWidth="1"/>
    <col min="10526" max="10527" width="4.25" style="195" customWidth="1"/>
    <col min="10528" max="10751" width="9" style="195"/>
    <col min="10752" max="10752" width="5.25" style="195" customWidth="1"/>
    <col min="10753" max="10753" width="8.75" style="195" customWidth="1"/>
    <col min="10754" max="10754" width="3.625" style="195" customWidth="1"/>
    <col min="10755" max="10762" width="3" style="195" customWidth="1"/>
    <col min="10763" max="10766" width="4.5" style="195" customWidth="1"/>
    <col min="10767" max="10768" width="4.25" style="195" customWidth="1"/>
    <col min="10769" max="10769" width="4.5" style="195" customWidth="1"/>
    <col min="10770" max="10771" width="4.25" style="195" customWidth="1"/>
    <col min="10772" max="10772" width="4.5" style="195" customWidth="1"/>
    <col min="10773" max="10774" width="4.25" style="195" customWidth="1"/>
    <col min="10775" max="10775" width="4.5" style="195" customWidth="1"/>
    <col min="10776" max="10777" width="4.25" style="195" customWidth="1"/>
    <col min="10778" max="10778" width="4.5" style="195" customWidth="1"/>
    <col min="10779" max="10780" width="4.25" style="195" customWidth="1"/>
    <col min="10781" max="10781" width="4.5" style="195" customWidth="1"/>
    <col min="10782" max="10783" width="4.25" style="195" customWidth="1"/>
    <col min="10784" max="11007" width="9" style="195"/>
    <col min="11008" max="11008" width="5.25" style="195" customWidth="1"/>
    <col min="11009" max="11009" width="8.75" style="195" customWidth="1"/>
    <col min="11010" max="11010" width="3.625" style="195" customWidth="1"/>
    <col min="11011" max="11018" width="3" style="195" customWidth="1"/>
    <col min="11019" max="11022" width="4.5" style="195" customWidth="1"/>
    <col min="11023" max="11024" width="4.25" style="195" customWidth="1"/>
    <col min="11025" max="11025" width="4.5" style="195" customWidth="1"/>
    <col min="11026" max="11027" width="4.25" style="195" customWidth="1"/>
    <col min="11028" max="11028" width="4.5" style="195" customWidth="1"/>
    <col min="11029" max="11030" width="4.25" style="195" customWidth="1"/>
    <col min="11031" max="11031" width="4.5" style="195" customWidth="1"/>
    <col min="11032" max="11033" width="4.25" style="195" customWidth="1"/>
    <col min="11034" max="11034" width="4.5" style="195" customWidth="1"/>
    <col min="11035" max="11036" width="4.25" style="195" customWidth="1"/>
    <col min="11037" max="11037" width="4.5" style="195" customWidth="1"/>
    <col min="11038" max="11039" width="4.25" style="195" customWidth="1"/>
    <col min="11040" max="11263" width="9" style="195"/>
    <col min="11264" max="11264" width="5.25" style="195" customWidth="1"/>
    <col min="11265" max="11265" width="8.75" style="195" customWidth="1"/>
    <col min="11266" max="11266" width="3.625" style="195" customWidth="1"/>
    <col min="11267" max="11274" width="3" style="195" customWidth="1"/>
    <col min="11275" max="11278" width="4.5" style="195" customWidth="1"/>
    <col min="11279" max="11280" width="4.25" style="195" customWidth="1"/>
    <col min="11281" max="11281" width="4.5" style="195" customWidth="1"/>
    <col min="11282" max="11283" width="4.25" style="195" customWidth="1"/>
    <col min="11284" max="11284" width="4.5" style="195" customWidth="1"/>
    <col min="11285" max="11286" width="4.25" style="195" customWidth="1"/>
    <col min="11287" max="11287" width="4.5" style="195" customWidth="1"/>
    <col min="11288" max="11289" width="4.25" style="195" customWidth="1"/>
    <col min="11290" max="11290" width="4.5" style="195" customWidth="1"/>
    <col min="11291" max="11292" width="4.25" style="195" customWidth="1"/>
    <col min="11293" max="11293" width="4.5" style="195" customWidth="1"/>
    <col min="11294" max="11295" width="4.25" style="195" customWidth="1"/>
    <col min="11296" max="11519" width="9" style="195"/>
    <col min="11520" max="11520" width="5.25" style="195" customWidth="1"/>
    <col min="11521" max="11521" width="8.75" style="195" customWidth="1"/>
    <col min="11522" max="11522" width="3.625" style="195" customWidth="1"/>
    <col min="11523" max="11530" width="3" style="195" customWidth="1"/>
    <col min="11531" max="11534" width="4.5" style="195" customWidth="1"/>
    <col min="11535" max="11536" width="4.25" style="195" customWidth="1"/>
    <col min="11537" max="11537" width="4.5" style="195" customWidth="1"/>
    <col min="11538" max="11539" width="4.25" style="195" customWidth="1"/>
    <col min="11540" max="11540" width="4.5" style="195" customWidth="1"/>
    <col min="11541" max="11542" width="4.25" style="195" customWidth="1"/>
    <col min="11543" max="11543" width="4.5" style="195" customWidth="1"/>
    <col min="11544" max="11545" width="4.25" style="195" customWidth="1"/>
    <col min="11546" max="11546" width="4.5" style="195" customWidth="1"/>
    <col min="11547" max="11548" width="4.25" style="195" customWidth="1"/>
    <col min="11549" max="11549" width="4.5" style="195" customWidth="1"/>
    <col min="11550" max="11551" width="4.25" style="195" customWidth="1"/>
    <col min="11552" max="11775" width="9" style="195"/>
    <col min="11776" max="11776" width="5.25" style="195" customWidth="1"/>
    <col min="11777" max="11777" width="8.75" style="195" customWidth="1"/>
    <col min="11778" max="11778" width="3.625" style="195" customWidth="1"/>
    <col min="11779" max="11786" width="3" style="195" customWidth="1"/>
    <col min="11787" max="11790" width="4.5" style="195" customWidth="1"/>
    <col min="11791" max="11792" width="4.25" style="195" customWidth="1"/>
    <col min="11793" max="11793" width="4.5" style="195" customWidth="1"/>
    <col min="11794" max="11795" width="4.25" style="195" customWidth="1"/>
    <col min="11796" max="11796" width="4.5" style="195" customWidth="1"/>
    <col min="11797" max="11798" width="4.25" style="195" customWidth="1"/>
    <col min="11799" max="11799" width="4.5" style="195" customWidth="1"/>
    <col min="11800" max="11801" width="4.25" style="195" customWidth="1"/>
    <col min="11802" max="11802" width="4.5" style="195" customWidth="1"/>
    <col min="11803" max="11804" width="4.25" style="195" customWidth="1"/>
    <col min="11805" max="11805" width="4.5" style="195" customWidth="1"/>
    <col min="11806" max="11807" width="4.25" style="195" customWidth="1"/>
    <col min="11808" max="12031" width="9" style="195"/>
    <col min="12032" max="12032" width="5.25" style="195" customWidth="1"/>
    <col min="12033" max="12033" width="8.75" style="195" customWidth="1"/>
    <col min="12034" max="12034" width="3.625" style="195" customWidth="1"/>
    <col min="12035" max="12042" width="3" style="195" customWidth="1"/>
    <col min="12043" max="12046" width="4.5" style="195" customWidth="1"/>
    <col min="12047" max="12048" width="4.25" style="195" customWidth="1"/>
    <col min="12049" max="12049" width="4.5" style="195" customWidth="1"/>
    <col min="12050" max="12051" width="4.25" style="195" customWidth="1"/>
    <col min="12052" max="12052" width="4.5" style="195" customWidth="1"/>
    <col min="12053" max="12054" width="4.25" style="195" customWidth="1"/>
    <col min="12055" max="12055" width="4.5" style="195" customWidth="1"/>
    <col min="12056" max="12057" width="4.25" style="195" customWidth="1"/>
    <col min="12058" max="12058" width="4.5" style="195" customWidth="1"/>
    <col min="12059" max="12060" width="4.25" style="195" customWidth="1"/>
    <col min="12061" max="12061" width="4.5" style="195" customWidth="1"/>
    <col min="12062" max="12063" width="4.25" style="195" customWidth="1"/>
    <col min="12064" max="12287" width="9" style="195"/>
    <col min="12288" max="12288" width="5.25" style="195" customWidth="1"/>
    <col min="12289" max="12289" width="8.75" style="195" customWidth="1"/>
    <col min="12290" max="12290" width="3.625" style="195" customWidth="1"/>
    <col min="12291" max="12298" width="3" style="195" customWidth="1"/>
    <col min="12299" max="12302" width="4.5" style="195" customWidth="1"/>
    <col min="12303" max="12304" width="4.25" style="195" customWidth="1"/>
    <col min="12305" max="12305" width="4.5" style="195" customWidth="1"/>
    <col min="12306" max="12307" width="4.25" style="195" customWidth="1"/>
    <col min="12308" max="12308" width="4.5" style="195" customWidth="1"/>
    <col min="12309" max="12310" width="4.25" style="195" customWidth="1"/>
    <col min="12311" max="12311" width="4.5" style="195" customWidth="1"/>
    <col min="12312" max="12313" width="4.25" style="195" customWidth="1"/>
    <col min="12314" max="12314" width="4.5" style="195" customWidth="1"/>
    <col min="12315" max="12316" width="4.25" style="195" customWidth="1"/>
    <col min="12317" max="12317" width="4.5" style="195" customWidth="1"/>
    <col min="12318" max="12319" width="4.25" style="195" customWidth="1"/>
    <col min="12320" max="12543" width="9" style="195"/>
    <col min="12544" max="12544" width="5.25" style="195" customWidth="1"/>
    <col min="12545" max="12545" width="8.75" style="195" customWidth="1"/>
    <col min="12546" max="12546" width="3.625" style="195" customWidth="1"/>
    <col min="12547" max="12554" width="3" style="195" customWidth="1"/>
    <col min="12555" max="12558" width="4.5" style="195" customWidth="1"/>
    <col min="12559" max="12560" width="4.25" style="195" customWidth="1"/>
    <col min="12561" max="12561" width="4.5" style="195" customWidth="1"/>
    <col min="12562" max="12563" width="4.25" style="195" customWidth="1"/>
    <col min="12564" max="12564" width="4.5" style="195" customWidth="1"/>
    <col min="12565" max="12566" width="4.25" style="195" customWidth="1"/>
    <col min="12567" max="12567" width="4.5" style="195" customWidth="1"/>
    <col min="12568" max="12569" width="4.25" style="195" customWidth="1"/>
    <col min="12570" max="12570" width="4.5" style="195" customWidth="1"/>
    <col min="12571" max="12572" width="4.25" style="195" customWidth="1"/>
    <col min="12573" max="12573" width="4.5" style="195" customWidth="1"/>
    <col min="12574" max="12575" width="4.25" style="195" customWidth="1"/>
    <col min="12576" max="12799" width="9" style="195"/>
    <col min="12800" max="12800" width="5.25" style="195" customWidth="1"/>
    <col min="12801" max="12801" width="8.75" style="195" customWidth="1"/>
    <col min="12802" max="12802" width="3.625" style="195" customWidth="1"/>
    <col min="12803" max="12810" width="3" style="195" customWidth="1"/>
    <col min="12811" max="12814" width="4.5" style="195" customWidth="1"/>
    <col min="12815" max="12816" width="4.25" style="195" customWidth="1"/>
    <col min="12817" max="12817" width="4.5" style="195" customWidth="1"/>
    <col min="12818" max="12819" width="4.25" style="195" customWidth="1"/>
    <col min="12820" max="12820" width="4.5" style="195" customWidth="1"/>
    <col min="12821" max="12822" width="4.25" style="195" customWidth="1"/>
    <col min="12823" max="12823" width="4.5" style="195" customWidth="1"/>
    <col min="12824" max="12825" width="4.25" style="195" customWidth="1"/>
    <col min="12826" max="12826" width="4.5" style="195" customWidth="1"/>
    <col min="12827" max="12828" width="4.25" style="195" customWidth="1"/>
    <col min="12829" max="12829" width="4.5" style="195" customWidth="1"/>
    <col min="12830" max="12831" width="4.25" style="195" customWidth="1"/>
    <col min="12832" max="13055" width="9" style="195"/>
    <col min="13056" max="13056" width="5.25" style="195" customWidth="1"/>
    <col min="13057" max="13057" width="8.75" style="195" customWidth="1"/>
    <col min="13058" max="13058" width="3.625" style="195" customWidth="1"/>
    <col min="13059" max="13066" width="3" style="195" customWidth="1"/>
    <col min="13067" max="13070" width="4.5" style="195" customWidth="1"/>
    <col min="13071" max="13072" width="4.25" style="195" customWidth="1"/>
    <col min="13073" max="13073" width="4.5" style="195" customWidth="1"/>
    <col min="13074" max="13075" width="4.25" style="195" customWidth="1"/>
    <col min="13076" max="13076" width="4.5" style="195" customWidth="1"/>
    <col min="13077" max="13078" width="4.25" style="195" customWidth="1"/>
    <col min="13079" max="13079" width="4.5" style="195" customWidth="1"/>
    <col min="13080" max="13081" width="4.25" style="195" customWidth="1"/>
    <col min="13082" max="13082" width="4.5" style="195" customWidth="1"/>
    <col min="13083" max="13084" width="4.25" style="195" customWidth="1"/>
    <col min="13085" max="13085" width="4.5" style="195" customWidth="1"/>
    <col min="13086" max="13087" width="4.25" style="195" customWidth="1"/>
    <col min="13088" max="13311" width="9" style="195"/>
    <col min="13312" max="13312" width="5.25" style="195" customWidth="1"/>
    <col min="13313" max="13313" width="8.75" style="195" customWidth="1"/>
    <col min="13314" max="13314" width="3.625" style="195" customWidth="1"/>
    <col min="13315" max="13322" width="3" style="195" customWidth="1"/>
    <col min="13323" max="13326" width="4.5" style="195" customWidth="1"/>
    <col min="13327" max="13328" width="4.25" style="195" customWidth="1"/>
    <col min="13329" max="13329" width="4.5" style="195" customWidth="1"/>
    <col min="13330" max="13331" width="4.25" style="195" customWidth="1"/>
    <col min="13332" max="13332" width="4.5" style="195" customWidth="1"/>
    <col min="13333" max="13334" width="4.25" style="195" customWidth="1"/>
    <col min="13335" max="13335" width="4.5" style="195" customWidth="1"/>
    <col min="13336" max="13337" width="4.25" style="195" customWidth="1"/>
    <col min="13338" max="13338" width="4.5" style="195" customWidth="1"/>
    <col min="13339" max="13340" width="4.25" style="195" customWidth="1"/>
    <col min="13341" max="13341" width="4.5" style="195" customWidth="1"/>
    <col min="13342" max="13343" width="4.25" style="195" customWidth="1"/>
    <col min="13344" max="13567" width="9" style="195"/>
    <col min="13568" max="13568" width="5.25" style="195" customWidth="1"/>
    <col min="13569" max="13569" width="8.75" style="195" customWidth="1"/>
    <col min="13570" max="13570" width="3.625" style="195" customWidth="1"/>
    <col min="13571" max="13578" width="3" style="195" customWidth="1"/>
    <col min="13579" max="13582" width="4.5" style="195" customWidth="1"/>
    <col min="13583" max="13584" width="4.25" style="195" customWidth="1"/>
    <col min="13585" max="13585" width="4.5" style="195" customWidth="1"/>
    <col min="13586" max="13587" width="4.25" style="195" customWidth="1"/>
    <col min="13588" max="13588" width="4.5" style="195" customWidth="1"/>
    <col min="13589" max="13590" width="4.25" style="195" customWidth="1"/>
    <col min="13591" max="13591" width="4.5" style="195" customWidth="1"/>
    <col min="13592" max="13593" width="4.25" style="195" customWidth="1"/>
    <col min="13594" max="13594" width="4.5" style="195" customWidth="1"/>
    <col min="13595" max="13596" width="4.25" style="195" customWidth="1"/>
    <col min="13597" max="13597" width="4.5" style="195" customWidth="1"/>
    <col min="13598" max="13599" width="4.25" style="195" customWidth="1"/>
    <col min="13600" max="13823" width="9" style="195"/>
    <col min="13824" max="13824" width="5.25" style="195" customWidth="1"/>
    <col min="13825" max="13825" width="8.75" style="195" customWidth="1"/>
    <col min="13826" max="13826" width="3.625" style="195" customWidth="1"/>
    <col min="13827" max="13834" width="3" style="195" customWidth="1"/>
    <col min="13835" max="13838" width="4.5" style="195" customWidth="1"/>
    <col min="13839" max="13840" width="4.25" style="195" customWidth="1"/>
    <col min="13841" max="13841" width="4.5" style="195" customWidth="1"/>
    <col min="13842" max="13843" width="4.25" style="195" customWidth="1"/>
    <col min="13844" max="13844" width="4.5" style="195" customWidth="1"/>
    <col min="13845" max="13846" width="4.25" style="195" customWidth="1"/>
    <col min="13847" max="13847" width="4.5" style="195" customWidth="1"/>
    <col min="13848" max="13849" width="4.25" style="195" customWidth="1"/>
    <col min="13850" max="13850" width="4.5" style="195" customWidth="1"/>
    <col min="13851" max="13852" width="4.25" style="195" customWidth="1"/>
    <col min="13853" max="13853" width="4.5" style="195" customWidth="1"/>
    <col min="13854" max="13855" width="4.25" style="195" customWidth="1"/>
    <col min="13856" max="14079" width="9" style="195"/>
    <col min="14080" max="14080" width="5.25" style="195" customWidth="1"/>
    <col min="14081" max="14081" width="8.75" style="195" customWidth="1"/>
    <col min="14082" max="14082" width="3.625" style="195" customWidth="1"/>
    <col min="14083" max="14090" width="3" style="195" customWidth="1"/>
    <col min="14091" max="14094" width="4.5" style="195" customWidth="1"/>
    <col min="14095" max="14096" width="4.25" style="195" customWidth="1"/>
    <col min="14097" max="14097" width="4.5" style="195" customWidth="1"/>
    <col min="14098" max="14099" width="4.25" style="195" customWidth="1"/>
    <col min="14100" max="14100" width="4.5" style="195" customWidth="1"/>
    <col min="14101" max="14102" width="4.25" style="195" customWidth="1"/>
    <col min="14103" max="14103" width="4.5" style="195" customWidth="1"/>
    <col min="14104" max="14105" width="4.25" style="195" customWidth="1"/>
    <col min="14106" max="14106" width="4.5" style="195" customWidth="1"/>
    <col min="14107" max="14108" width="4.25" style="195" customWidth="1"/>
    <col min="14109" max="14109" width="4.5" style="195" customWidth="1"/>
    <col min="14110" max="14111" width="4.25" style="195" customWidth="1"/>
    <col min="14112" max="14335" width="9" style="195"/>
    <col min="14336" max="14336" width="5.25" style="195" customWidth="1"/>
    <col min="14337" max="14337" width="8.75" style="195" customWidth="1"/>
    <col min="14338" max="14338" width="3.625" style="195" customWidth="1"/>
    <col min="14339" max="14346" width="3" style="195" customWidth="1"/>
    <col min="14347" max="14350" width="4.5" style="195" customWidth="1"/>
    <col min="14351" max="14352" width="4.25" style="195" customWidth="1"/>
    <col min="14353" max="14353" width="4.5" style="195" customWidth="1"/>
    <col min="14354" max="14355" width="4.25" style="195" customWidth="1"/>
    <col min="14356" max="14356" width="4.5" style="195" customWidth="1"/>
    <col min="14357" max="14358" width="4.25" style="195" customWidth="1"/>
    <col min="14359" max="14359" width="4.5" style="195" customWidth="1"/>
    <col min="14360" max="14361" width="4.25" style="195" customWidth="1"/>
    <col min="14362" max="14362" width="4.5" style="195" customWidth="1"/>
    <col min="14363" max="14364" width="4.25" style="195" customWidth="1"/>
    <col min="14365" max="14365" width="4.5" style="195" customWidth="1"/>
    <col min="14366" max="14367" width="4.25" style="195" customWidth="1"/>
    <col min="14368" max="14591" width="9" style="195"/>
    <col min="14592" max="14592" width="5.25" style="195" customWidth="1"/>
    <col min="14593" max="14593" width="8.75" style="195" customWidth="1"/>
    <col min="14594" max="14594" width="3.625" style="195" customWidth="1"/>
    <col min="14595" max="14602" width="3" style="195" customWidth="1"/>
    <col min="14603" max="14606" width="4.5" style="195" customWidth="1"/>
    <col min="14607" max="14608" width="4.25" style="195" customWidth="1"/>
    <col min="14609" max="14609" width="4.5" style="195" customWidth="1"/>
    <col min="14610" max="14611" width="4.25" style="195" customWidth="1"/>
    <col min="14612" max="14612" width="4.5" style="195" customWidth="1"/>
    <col min="14613" max="14614" width="4.25" style="195" customWidth="1"/>
    <col min="14615" max="14615" width="4.5" style="195" customWidth="1"/>
    <col min="14616" max="14617" width="4.25" style="195" customWidth="1"/>
    <col min="14618" max="14618" width="4.5" style="195" customWidth="1"/>
    <col min="14619" max="14620" width="4.25" style="195" customWidth="1"/>
    <col min="14621" max="14621" width="4.5" style="195" customWidth="1"/>
    <col min="14622" max="14623" width="4.25" style="195" customWidth="1"/>
    <col min="14624" max="14847" width="9" style="195"/>
    <col min="14848" max="14848" width="5.25" style="195" customWidth="1"/>
    <col min="14849" max="14849" width="8.75" style="195" customWidth="1"/>
    <col min="14850" max="14850" width="3.625" style="195" customWidth="1"/>
    <col min="14851" max="14858" width="3" style="195" customWidth="1"/>
    <col min="14859" max="14862" width="4.5" style="195" customWidth="1"/>
    <col min="14863" max="14864" width="4.25" style="195" customWidth="1"/>
    <col min="14865" max="14865" width="4.5" style="195" customWidth="1"/>
    <col min="14866" max="14867" width="4.25" style="195" customWidth="1"/>
    <col min="14868" max="14868" width="4.5" style="195" customWidth="1"/>
    <col min="14869" max="14870" width="4.25" style="195" customWidth="1"/>
    <col min="14871" max="14871" width="4.5" style="195" customWidth="1"/>
    <col min="14872" max="14873" width="4.25" style="195" customWidth="1"/>
    <col min="14874" max="14874" width="4.5" style="195" customWidth="1"/>
    <col min="14875" max="14876" width="4.25" style="195" customWidth="1"/>
    <col min="14877" max="14877" width="4.5" style="195" customWidth="1"/>
    <col min="14878" max="14879" width="4.25" style="195" customWidth="1"/>
    <col min="14880" max="15103" width="9" style="195"/>
    <col min="15104" max="15104" width="5.25" style="195" customWidth="1"/>
    <col min="15105" max="15105" width="8.75" style="195" customWidth="1"/>
    <col min="15106" max="15106" width="3.625" style="195" customWidth="1"/>
    <col min="15107" max="15114" width="3" style="195" customWidth="1"/>
    <col min="15115" max="15118" width="4.5" style="195" customWidth="1"/>
    <col min="15119" max="15120" width="4.25" style="195" customWidth="1"/>
    <col min="15121" max="15121" width="4.5" style="195" customWidth="1"/>
    <col min="15122" max="15123" width="4.25" style="195" customWidth="1"/>
    <col min="15124" max="15124" width="4.5" style="195" customWidth="1"/>
    <col min="15125" max="15126" width="4.25" style="195" customWidth="1"/>
    <col min="15127" max="15127" width="4.5" style="195" customWidth="1"/>
    <col min="15128" max="15129" width="4.25" style="195" customWidth="1"/>
    <col min="15130" max="15130" width="4.5" style="195" customWidth="1"/>
    <col min="15131" max="15132" width="4.25" style="195" customWidth="1"/>
    <col min="15133" max="15133" width="4.5" style="195" customWidth="1"/>
    <col min="15134" max="15135" width="4.25" style="195" customWidth="1"/>
    <col min="15136" max="15359" width="9" style="195"/>
    <col min="15360" max="15360" width="5.25" style="195" customWidth="1"/>
    <col min="15361" max="15361" width="8.75" style="195" customWidth="1"/>
    <col min="15362" max="15362" width="3.625" style="195" customWidth="1"/>
    <col min="15363" max="15370" width="3" style="195" customWidth="1"/>
    <col min="15371" max="15374" width="4.5" style="195" customWidth="1"/>
    <col min="15375" max="15376" width="4.25" style="195" customWidth="1"/>
    <col min="15377" max="15377" width="4.5" style="195" customWidth="1"/>
    <col min="15378" max="15379" width="4.25" style="195" customWidth="1"/>
    <col min="15380" max="15380" width="4.5" style="195" customWidth="1"/>
    <col min="15381" max="15382" width="4.25" style="195" customWidth="1"/>
    <col min="15383" max="15383" width="4.5" style="195" customWidth="1"/>
    <col min="15384" max="15385" width="4.25" style="195" customWidth="1"/>
    <col min="15386" max="15386" width="4.5" style="195" customWidth="1"/>
    <col min="15387" max="15388" width="4.25" style="195" customWidth="1"/>
    <col min="15389" max="15389" width="4.5" style="195" customWidth="1"/>
    <col min="15390" max="15391" width="4.25" style="195" customWidth="1"/>
    <col min="15392" max="15615" width="9" style="195"/>
    <col min="15616" max="15616" width="5.25" style="195" customWidth="1"/>
    <col min="15617" max="15617" width="8.75" style="195" customWidth="1"/>
    <col min="15618" max="15618" width="3.625" style="195" customWidth="1"/>
    <col min="15619" max="15626" width="3" style="195" customWidth="1"/>
    <col min="15627" max="15630" width="4.5" style="195" customWidth="1"/>
    <col min="15631" max="15632" width="4.25" style="195" customWidth="1"/>
    <col min="15633" max="15633" width="4.5" style="195" customWidth="1"/>
    <col min="15634" max="15635" width="4.25" style="195" customWidth="1"/>
    <col min="15636" max="15636" width="4.5" style="195" customWidth="1"/>
    <col min="15637" max="15638" width="4.25" style="195" customWidth="1"/>
    <col min="15639" max="15639" width="4.5" style="195" customWidth="1"/>
    <col min="15640" max="15641" width="4.25" style="195" customWidth="1"/>
    <col min="15642" max="15642" width="4.5" style="195" customWidth="1"/>
    <col min="15643" max="15644" width="4.25" style="195" customWidth="1"/>
    <col min="15645" max="15645" width="4.5" style="195" customWidth="1"/>
    <col min="15646" max="15647" width="4.25" style="195" customWidth="1"/>
    <col min="15648" max="15871" width="9" style="195"/>
    <col min="15872" max="15872" width="5.25" style="195" customWidth="1"/>
    <col min="15873" max="15873" width="8.75" style="195" customWidth="1"/>
    <col min="15874" max="15874" width="3.625" style="195" customWidth="1"/>
    <col min="15875" max="15882" width="3" style="195" customWidth="1"/>
    <col min="15883" max="15886" width="4.5" style="195" customWidth="1"/>
    <col min="15887" max="15888" width="4.25" style="195" customWidth="1"/>
    <col min="15889" max="15889" width="4.5" style="195" customWidth="1"/>
    <col min="15890" max="15891" width="4.25" style="195" customWidth="1"/>
    <col min="15892" max="15892" width="4.5" style="195" customWidth="1"/>
    <col min="15893" max="15894" width="4.25" style="195" customWidth="1"/>
    <col min="15895" max="15895" width="4.5" style="195" customWidth="1"/>
    <col min="15896" max="15897" width="4.25" style="195" customWidth="1"/>
    <col min="15898" max="15898" width="4.5" style="195" customWidth="1"/>
    <col min="15899" max="15900" width="4.25" style="195" customWidth="1"/>
    <col min="15901" max="15901" width="4.5" style="195" customWidth="1"/>
    <col min="15902" max="15903" width="4.25" style="195" customWidth="1"/>
    <col min="15904" max="16127" width="9" style="195"/>
    <col min="16128" max="16128" width="5.25" style="195" customWidth="1"/>
    <col min="16129" max="16129" width="8.75" style="195" customWidth="1"/>
    <col min="16130" max="16130" width="3.625" style="195" customWidth="1"/>
    <col min="16131" max="16138" width="3" style="195" customWidth="1"/>
    <col min="16139" max="16142" width="4.5" style="195" customWidth="1"/>
    <col min="16143" max="16144" width="4.25" style="195" customWidth="1"/>
    <col min="16145" max="16145" width="4.5" style="195" customWidth="1"/>
    <col min="16146" max="16147" width="4.25" style="195" customWidth="1"/>
    <col min="16148" max="16148" width="4.5" style="195" customWidth="1"/>
    <col min="16149" max="16150" width="4.25" style="195" customWidth="1"/>
    <col min="16151" max="16151" width="4.5" style="195" customWidth="1"/>
    <col min="16152" max="16153" width="4.25" style="195" customWidth="1"/>
    <col min="16154" max="16154" width="4.5" style="195" customWidth="1"/>
    <col min="16155" max="16156" width="4.25" style="195" customWidth="1"/>
    <col min="16157" max="16157" width="4.5" style="195" customWidth="1"/>
    <col min="16158" max="16159" width="4.25" style="195" customWidth="1"/>
    <col min="16160" max="16384" width="9" style="195"/>
  </cols>
  <sheetData>
    <row r="1" spans="1:31" s="36" customFormat="1" ht="10.95" x14ac:dyDescent="0.4">
      <c r="A1" s="103" t="s">
        <v>1278</v>
      </c>
      <c r="S1" s="157"/>
    </row>
    <row r="2" spans="1:31" s="36" customFormat="1" ht="10.95" x14ac:dyDescent="0.4">
      <c r="A2" s="103" t="s">
        <v>347</v>
      </c>
      <c r="S2" s="157"/>
    </row>
    <row r="3" spans="1:31" s="36" customFormat="1" ht="10.95" x14ac:dyDescent="0.4">
      <c r="A3" s="103" t="s">
        <v>1279</v>
      </c>
      <c r="S3" s="157"/>
    </row>
    <row r="4" spans="1:31" ht="10.95" x14ac:dyDescent="0.4">
      <c r="A4" s="188" t="s">
        <v>1333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2"/>
      <c r="M4" s="192"/>
      <c r="N4" s="192"/>
      <c r="O4" s="192"/>
      <c r="P4" s="192"/>
      <c r="X4" s="194"/>
      <c r="Y4" s="194"/>
      <c r="Z4" s="194"/>
      <c r="AA4" s="194"/>
      <c r="AB4" s="194"/>
      <c r="AC4" s="194"/>
      <c r="AD4" s="194"/>
      <c r="AE4" s="194"/>
    </row>
    <row r="5" spans="1:31" ht="10.95" x14ac:dyDescent="0.4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R5" s="104" t="s">
        <v>360</v>
      </c>
      <c r="S5" s="163"/>
      <c r="T5" s="194"/>
      <c r="U5" s="194"/>
      <c r="V5" s="195"/>
      <c r="W5" s="195"/>
      <c r="X5" s="195"/>
      <c r="Y5" s="195"/>
      <c r="Z5" s="195"/>
      <c r="AA5" s="195"/>
      <c r="AB5" s="195"/>
      <c r="AC5" s="195"/>
      <c r="AD5" s="195"/>
      <c r="AE5" s="195"/>
    </row>
    <row r="6" spans="1:31" ht="14" customHeight="1" x14ac:dyDescent="0.4">
      <c r="A6" s="520" t="s">
        <v>1180</v>
      </c>
      <c r="B6" s="532" t="s">
        <v>1321</v>
      </c>
      <c r="C6" s="533"/>
      <c r="D6" s="533"/>
      <c r="E6" s="533"/>
      <c r="F6" s="534"/>
      <c r="G6" s="532" t="s">
        <v>1327</v>
      </c>
      <c r="H6" s="533"/>
      <c r="I6" s="533"/>
      <c r="J6" s="533"/>
      <c r="K6" s="533"/>
      <c r="L6" s="533"/>
      <c r="M6" s="533"/>
      <c r="N6" s="533"/>
      <c r="O6" s="533"/>
      <c r="P6" s="533"/>
      <c r="Q6" s="533"/>
      <c r="R6" s="534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</row>
    <row r="7" spans="1:31" ht="14" customHeight="1" x14ac:dyDescent="0.4">
      <c r="A7" s="520"/>
      <c r="B7" s="548" t="s">
        <v>573</v>
      </c>
      <c r="C7" s="532" t="s">
        <v>1328</v>
      </c>
      <c r="D7" s="533"/>
      <c r="E7" s="534"/>
      <c r="F7" s="550" t="s">
        <v>575</v>
      </c>
      <c r="G7" s="552" t="s">
        <v>112</v>
      </c>
      <c r="H7" s="553"/>
      <c r="I7" s="554"/>
      <c r="J7" s="532" t="s">
        <v>584</v>
      </c>
      <c r="K7" s="533"/>
      <c r="L7" s="534"/>
      <c r="M7" s="532" t="s">
        <v>1309</v>
      </c>
      <c r="N7" s="533"/>
      <c r="O7" s="534"/>
      <c r="P7" s="532" t="s">
        <v>1310</v>
      </c>
      <c r="Q7" s="533"/>
      <c r="R7" s="534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</row>
    <row r="8" spans="1:31" ht="42" customHeight="1" x14ac:dyDescent="0.4">
      <c r="A8" s="520"/>
      <c r="B8" s="549"/>
      <c r="C8" s="259" t="s">
        <v>584</v>
      </c>
      <c r="D8" s="259" t="s">
        <v>585</v>
      </c>
      <c r="E8" s="259" t="s">
        <v>586</v>
      </c>
      <c r="F8" s="551"/>
      <c r="G8" s="200" t="s">
        <v>13</v>
      </c>
      <c r="H8" s="201" t="s">
        <v>116</v>
      </c>
      <c r="I8" s="201" t="s">
        <v>117</v>
      </c>
      <c r="J8" s="200" t="s">
        <v>13</v>
      </c>
      <c r="K8" s="201" t="s">
        <v>116</v>
      </c>
      <c r="L8" s="201" t="s">
        <v>117</v>
      </c>
      <c r="M8" s="200" t="s">
        <v>13</v>
      </c>
      <c r="N8" s="201" t="s">
        <v>116</v>
      </c>
      <c r="O8" s="201" t="s">
        <v>117</v>
      </c>
      <c r="P8" s="200" t="s">
        <v>13</v>
      </c>
      <c r="Q8" s="201" t="s">
        <v>116</v>
      </c>
      <c r="R8" s="201" t="s">
        <v>117</v>
      </c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</row>
    <row r="9" spans="1:31" ht="14" hidden="1" customHeight="1" outlineLevel="1" x14ac:dyDescent="0.4">
      <c r="A9" s="203"/>
      <c r="B9" s="209">
        <f t="shared" ref="B9:B18" si="0">SUM(C9:F9)</f>
        <v>7</v>
      </c>
      <c r="C9" s="209">
        <v>1</v>
      </c>
      <c r="D9" s="209">
        <v>2</v>
      </c>
      <c r="E9" s="209">
        <v>3</v>
      </c>
      <c r="F9" s="209">
        <v>1</v>
      </c>
      <c r="G9" s="209">
        <f t="shared" ref="G9:G18" si="1">SUM(H9:I9)</f>
        <v>15</v>
      </c>
      <c r="H9" s="209">
        <f t="shared" ref="H9:I18" si="2">SUM(K9,N9,Q9)</f>
        <v>7</v>
      </c>
      <c r="I9" s="209">
        <f t="shared" si="2"/>
        <v>8</v>
      </c>
      <c r="J9" s="209">
        <f t="shared" ref="J9:J18" si="3">SUM(K9:L9)</f>
        <v>4</v>
      </c>
      <c r="K9" s="209">
        <v>2</v>
      </c>
      <c r="L9" s="209">
        <v>2</v>
      </c>
      <c r="M9" s="209">
        <f t="shared" ref="M9:M18" si="4">SUM(N9:O9)</f>
        <v>6</v>
      </c>
      <c r="N9" s="209">
        <v>3</v>
      </c>
      <c r="O9" s="209">
        <v>3</v>
      </c>
      <c r="P9" s="209">
        <f t="shared" ref="P9:P18" si="5">SUM(Q9:R9)</f>
        <v>5</v>
      </c>
      <c r="Q9" s="209">
        <v>2</v>
      </c>
      <c r="R9" s="209">
        <v>3</v>
      </c>
      <c r="S9" s="257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</row>
    <row r="10" spans="1:31" ht="14" hidden="1" customHeight="1" outlineLevel="1" x14ac:dyDescent="0.4">
      <c r="A10" s="260" t="s">
        <v>353</v>
      </c>
      <c r="B10" s="215">
        <f t="shared" si="0"/>
        <v>102</v>
      </c>
      <c r="C10" s="215">
        <v>30</v>
      </c>
      <c r="D10" s="215">
        <v>35</v>
      </c>
      <c r="E10" s="215">
        <v>36</v>
      </c>
      <c r="F10" s="215">
        <v>1</v>
      </c>
      <c r="G10" s="215">
        <f t="shared" si="1"/>
        <v>600</v>
      </c>
      <c r="H10" s="215">
        <f t="shared" si="2"/>
        <v>373</v>
      </c>
      <c r="I10" s="215">
        <f t="shared" si="2"/>
        <v>227</v>
      </c>
      <c r="J10" s="215">
        <f t="shared" si="3"/>
        <v>188</v>
      </c>
      <c r="K10" s="215">
        <v>126</v>
      </c>
      <c r="L10" s="215">
        <v>62</v>
      </c>
      <c r="M10" s="215">
        <f t="shared" si="4"/>
        <v>202</v>
      </c>
      <c r="N10" s="215">
        <v>119</v>
      </c>
      <c r="O10" s="215">
        <v>83</v>
      </c>
      <c r="P10" s="215">
        <f t="shared" si="5"/>
        <v>210</v>
      </c>
      <c r="Q10" s="215">
        <v>128</v>
      </c>
      <c r="R10" s="215">
        <v>82</v>
      </c>
      <c r="S10" s="220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</row>
    <row r="11" spans="1:31" ht="14" customHeight="1" collapsed="1" x14ac:dyDescent="0.4">
      <c r="A11" s="261"/>
      <c r="B11" s="209">
        <f t="shared" si="0"/>
        <v>4</v>
      </c>
      <c r="C11" s="209">
        <v>1</v>
      </c>
      <c r="D11" s="209">
        <v>1</v>
      </c>
      <c r="E11" s="209">
        <v>1</v>
      </c>
      <c r="F11" s="209">
        <v>1</v>
      </c>
      <c r="G11" s="209">
        <f t="shared" si="1"/>
        <v>12</v>
      </c>
      <c r="H11" s="209">
        <f t="shared" si="2"/>
        <v>5</v>
      </c>
      <c r="I11" s="209">
        <f t="shared" si="2"/>
        <v>7</v>
      </c>
      <c r="J11" s="209">
        <f t="shared" si="3"/>
        <v>3</v>
      </c>
      <c r="K11" s="209">
        <v>1</v>
      </c>
      <c r="L11" s="209">
        <v>2</v>
      </c>
      <c r="M11" s="209">
        <f t="shared" si="4"/>
        <v>4</v>
      </c>
      <c r="N11" s="209">
        <v>2</v>
      </c>
      <c r="O11" s="209">
        <v>2</v>
      </c>
      <c r="P11" s="209">
        <f t="shared" si="5"/>
        <v>5</v>
      </c>
      <c r="Q11" s="209">
        <v>2</v>
      </c>
      <c r="R11" s="209">
        <v>3</v>
      </c>
      <c r="S11" s="257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</row>
    <row r="12" spans="1:31" ht="14" customHeight="1" x14ac:dyDescent="0.4">
      <c r="A12" s="260" t="s">
        <v>354</v>
      </c>
      <c r="B12" s="215">
        <f t="shared" si="0"/>
        <v>96</v>
      </c>
      <c r="C12" s="215">
        <v>31</v>
      </c>
      <c r="D12" s="215">
        <v>30</v>
      </c>
      <c r="E12" s="215">
        <v>34</v>
      </c>
      <c r="F12" s="215">
        <v>1</v>
      </c>
      <c r="G12" s="215">
        <f t="shared" si="1"/>
        <v>561</v>
      </c>
      <c r="H12" s="215">
        <f t="shared" si="2"/>
        <v>349</v>
      </c>
      <c r="I12" s="215">
        <f t="shared" si="2"/>
        <v>212</v>
      </c>
      <c r="J12" s="215">
        <f t="shared" si="3"/>
        <v>179</v>
      </c>
      <c r="K12" s="215">
        <v>109</v>
      </c>
      <c r="L12" s="215">
        <v>70</v>
      </c>
      <c r="M12" s="215">
        <f t="shared" si="4"/>
        <v>187</v>
      </c>
      <c r="N12" s="215">
        <v>126</v>
      </c>
      <c r="O12" s="215">
        <v>61</v>
      </c>
      <c r="P12" s="215">
        <f t="shared" si="5"/>
        <v>195</v>
      </c>
      <c r="Q12" s="215">
        <v>114</v>
      </c>
      <c r="R12" s="215">
        <v>81</v>
      </c>
      <c r="S12" s="220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</row>
    <row r="13" spans="1:31" ht="14" customHeight="1" x14ac:dyDescent="0.4">
      <c r="A13" s="261"/>
      <c r="B13" s="209">
        <f t="shared" si="0"/>
        <v>6</v>
      </c>
      <c r="C13" s="209">
        <v>3</v>
      </c>
      <c r="D13" s="209">
        <v>1</v>
      </c>
      <c r="E13" s="209">
        <v>2</v>
      </c>
      <c r="F13" s="209"/>
      <c r="G13" s="209">
        <f t="shared" si="1"/>
        <v>15</v>
      </c>
      <c r="H13" s="209">
        <f t="shared" si="2"/>
        <v>7</v>
      </c>
      <c r="I13" s="209">
        <f t="shared" si="2"/>
        <v>8</v>
      </c>
      <c r="J13" s="209">
        <f t="shared" si="3"/>
        <v>7</v>
      </c>
      <c r="K13" s="209">
        <v>3</v>
      </c>
      <c r="L13" s="209">
        <v>4</v>
      </c>
      <c r="M13" s="209">
        <f t="shared" si="4"/>
        <v>3</v>
      </c>
      <c r="N13" s="209">
        <v>1</v>
      </c>
      <c r="O13" s="209">
        <v>2</v>
      </c>
      <c r="P13" s="209">
        <f t="shared" si="5"/>
        <v>5</v>
      </c>
      <c r="Q13" s="209">
        <v>3</v>
      </c>
      <c r="R13" s="209">
        <v>2</v>
      </c>
      <c r="S13" s="257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</row>
    <row r="14" spans="1:31" ht="14" customHeight="1" x14ac:dyDescent="0.4">
      <c r="A14" s="260" t="s">
        <v>355</v>
      </c>
      <c r="B14" s="215">
        <f t="shared" si="0"/>
        <v>97</v>
      </c>
      <c r="C14" s="215">
        <v>36</v>
      </c>
      <c r="D14" s="215">
        <v>30</v>
      </c>
      <c r="E14" s="215">
        <v>31</v>
      </c>
      <c r="F14" s="275" t="s">
        <v>397</v>
      </c>
      <c r="G14" s="215">
        <f t="shared" si="1"/>
        <v>563</v>
      </c>
      <c r="H14" s="215">
        <f t="shared" si="2"/>
        <v>364</v>
      </c>
      <c r="I14" s="215">
        <f t="shared" si="2"/>
        <v>199</v>
      </c>
      <c r="J14" s="215">
        <f t="shared" si="3"/>
        <v>204</v>
      </c>
      <c r="K14" s="215">
        <v>130</v>
      </c>
      <c r="L14" s="215">
        <v>74</v>
      </c>
      <c r="M14" s="215">
        <f t="shared" si="4"/>
        <v>179</v>
      </c>
      <c r="N14" s="215">
        <v>111</v>
      </c>
      <c r="O14" s="215">
        <v>68</v>
      </c>
      <c r="P14" s="215">
        <f t="shared" si="5"/>
        <v>180</v>
      </c>
      <c r="Q14" s="215">
        <v>123</v>
      </c>
      <c r="R14" s="215">
        <v>57</v>
      </c>
      <c r="S14" s="220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</row>
    <row r="15" spans="1:31" ht="14" customHeight="1" x14ac:dyDescent="0.4">
      <c r="A15" s="261"/>
      <c r="B15" s="209">
        <f t="shared" si="0"/>
        <v>6</v>
      </c>
      <c r="C15" s="209">
        <v>2</v>
      </c>
      <c r="D15" s="209">
        <v>2</v>
      </c>
      <c r="E15" s="209">
        <v>0</v>
      </c>
      <c r="F15" s="209">
        <v>2</v>
      </c>
      <c r="G15" s="209">
        <f t="shared" si="1"/>
        <v>14</v>
      </c>
      <c r="H15" s="209">
        <f t="shared" si="2"/>
        <v>7</v>
      </c>
      <c r="I15" s="209">
        <f t="shared" si="2"/>
        <v>7</v>
      </c>
      <c r="J15" s="209">
        <f t="shared" si="3"/>
        <v>6</v>
      </c>
      <c r="K15" s="209">
        <v>3</v>
      </c>
      <c r="L15" s="209">
        <v>3</v>
      </c>
      <c r="M15" s="209">
        <f t="shared" si="4"/>
        <v>6</v>
      </c>
      <c r="N15" s="209">
        <v>3</v>
      </c>
      <c r="O15" s="209">
        <v>3</v>
      </c>
      <c r="P15" s="209">
        <f t="shared" si="5"/>
        <v>2</v>
      </c>
      <c r="Q15" s="209">
        <v>1</v>
      </c>
      <c r="R15" s="209">
        <v>1</v>
      </c>
      <c r="S15" s="257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</row>
    <row r="16" spans="1:31" ht="14" customHeight="1" x14ac:dyDescent="0.4">
      <c r="A16" s="260" t="s">
        <v>356</v>
      </c>
      <c r="B16" s="215">
        <f t="shared" si="0"/>
        <v>109</v>
      </c>
      <c r="C16" s="215">
        <v>38</v>
      </c>
      <c r="D16" s="215">
        <v>38</v>
      </c>
      <c r="E16" s="215">
        <v>31</v>
      </c>
      <c r="F16" s="215">
        <v>2</v>
      </c>
      <c r="G16" s="215">
        <f t="shared" si="1"/>
        <v>582</v>
      </c>
      <c r="H16" s="215">
        <f t="shared" si="2"/>
        <v>364</v>
      </c>
      <c r="I16" s="215">
        <f t="shared" si="2"/>
        <v>218</v>
      </c>
      <c r="J16" s="215">
        <f t="shared" si="3"/>
        <v>205</v>
      </c>
      <c r="K16" s="215">
        <v>125</v>
      </c>
      <c r="L16" s="215">
        <v>80</v>
      </c>
      <c r="M16" s="215">
        <f t="shared" si="4"/>
        <v>202</v>
      </c>
      <c r="N16" s="215">
        <v>128</v>
      </c>
      <c r="O16" s="215">
        <v>74</v>
      </c>
      <c r="P16" s="215">
        <f t="shared" si="5"/>
        <v>175</v>
      </c>
      <c r="Q16" s="215">
        <v>111</v>
      </c>
      <c r="R16" s="215">
        <v>64</v>
      </c>
      <c r="S16" s="220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</row>
    <row r="17" spans="1:35" ht="14" customHeight="1" x14ac:dyDescent="0.4">
      <c r="A17" s="261"/>
      <c r="B17" s="209">
        <f t="shared" si="0"/>
        <v>7</v>
      </c>
      <c r="C17" s="209">
        <v>1</v>
      </c>
      <c r="D17" s="209">
        <v>1</v>
      </c>
      <c r="E17" s="209">
        <v>3</v>
      </c>
      <c r="F17" s="209">
        <v>2</v>
      </c>
      <c r="G17" s="209">
        <f t="shared" si="1"/>
        <v>16</v>
      </c>
      <c r="H17" s="209">
        <f t="shared" si="2"/>
        <v>8</v>
      </c>
      <c r="I17" s="209">
        <f t="shared" si="2"/>
        <v>8</v>
      </c>
      <c r="J17" s="209">
        <f t="shared" si="3"/>
        <v>4</v>
      </c>
      <c r="K17" s="209">
        <v>1</v>
      </c>
      <c r="L17" s="209">
        <v>3</v>
      </c>
      <c r="M17" s="209">
        <f t="shared" si="4"/>
        <v>6</v>
      </c>
      <c r="N17" s="209">
        <v>3</v>
      </c>
      <c r="O17" s="209">
        <v>3</v>
      </c>
      <c r="P17" s="209">
        <f t="shared" si="5"/>
        <v>6</v>
      </c>
      <c r="Q17" s="209">
        <v>4</v>
      </c>
      <c r="R17" s="209">
        <v>2</v>
      </c>
      <c r="S17" s="257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</row>
    <row r="18" spans="1:35" ht="14" customHeight="1" x14ac:dyDescent="0.4">
      <c r="A18" s="260" t="s">
        <v>357</v>
      </c>
      <c r="B18" s="215">
        <f t="shared" si="0"/>
        <v>110</v>
      </c>
      <c r="C18" s="215">
        <v>32</v>
      </c>
      <c r="D18" s="215">
        <v>37</v>
      </c>
      <c r="E18" s="215">
        <v>39</v>
      </c>
      <c r="F18" s="215">
        <v>2</v>
      </c>
      <c r="G18" s="215">
        <f t="shared" si="1"/>
        <v>596</v>
      </c>
      <c r="H18" s="215">
        <f t="shared" si="2"/>
        <v>370</v>
      </c>
      <c r="I18" s="215">
        <f t="shared" si="2"/>
        <v>226</v>
      </c>
      <c r="J18" s="215">
        <f t="shared" si="3"/>
        <v>195</v>
      </c>
      <c r="K18" s="215">
        <v>124</v>
      </c>
      <c r="L18" s="215">
        <v>71</v>
      </c>
      <c r="M18" s="215">
        <f t="shared" si="4"/>
        <v>201</v>
      </c>
      <c r="N18" s="215">
        <v>119</v>
      </c>
      <c r="O18" s="215">
        <v>82</v>
      </c>
      <c r="P18" s="215">
        <f t="shared" si="5"/>
        <v>200</v>
      </c>
      <c r="Q18" s="215">
        <v>127</v>
      </c>
      <c r="R18" s="215">
        <v>73</v>
      </c>
      <c r="S18" s="220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</row>
    <row r="19" spans="1:35" ht="14" customHeight="1" x14ac:dyDescent="0.4">
      <c r="A19" s="261"/>
      <c r="B19" s="209">
        <f>B48</f>
        <v>5</v>
      </c>
      <c r="C19" s="209">
        <f t="shared" ref="C19:R20" si="6">C48</f>
        <v>1</v>
      </c>
      <c r="D19" s="209">
        <f t="shared" si="6"/>
        <v>0</v>
      </c>
      <c r="E19" s="209">
        <f t="shared" si="6"/>
        <v>0</v>
      </c>
      <c r="F19" s="209">
        <f t="shared" si="6"/>
        <v>4</v>
      </c>
      <c r="G19" s="209">
        <f t="shared" si="6"/>
        <v>13</v>
      </c>
      <c r="H19" s="209">
        <f t="shared" si="6"/>
        <v>6</v>
      </c>
      <c r="I19" s="209">
        <f t="shared" si="6"/>
        <v>7</v>
      </c>
      <c r="J19" s="209">
        <f t="shared" si="6"/>
        <v>4</v>
      </c>
      <c r="K19" s="209">
        <f t="shared" si="6"/>
        <v>2</v>
      </c>
      <c r="L19" s="209">
        <f t="shared" si="6"/>
        <v>2</v>
      </c>
      <c r="M19" s="209">
        <f t="shared" si="6"/>
        <v>4</v>
      </c>
      <c r="N19" s="209">
        <f t="shared" si="6"/>
        <v>1</v>
      </c>
      <c r="O19" s="209">
        <f t="shared" si="6"/>
        <v>3</v>
      </c>
      <c r="P19" s="209">
        <f t="shared" si="6"/>
        <v>5</v>
      </c>
      <c r="Q19" s="209">
        <f t="shared" si="6"/>
        <v>3</v>
      </c>
      <c r="R19" s="209">
        <f t="shared" si="6"/>
        <v>2</v>
      </c>
      <c r="S19" s="257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</row>
    <row r="20" spans="1:35" ht="14" customHeight="1" x14ac:dyDescent="0.4">
      <c r="A20" s="260" t="s">
        <v>358</v>
      </c>
      <c r="B20" s="215">
        <f>B49</f>
        <v>107</v>
      </c>
      <c r="C20" s="215">
        <f t="shared" si="6"/>
        <v>35</v>
      </c>
      <c r="D20" s="215">
        <f t="shared" si="6"/>
        <v>31</v>
      </c>
      <c r="E20" s="215">
        <f t="shared" si="6"/>
        <v>37</v>
      </c>
      <c r="F20" s="215">
        <f t="shared" si="6"/>
        <v>4</v>
      </c>
      <c r="G20" s="215">
        <f t="shared" si="6"/>
        <v>572</v>
      </c>
      <c r="H20" s="215">
        <f t="shared" si="6"/>
        <v>360</v>
      </c>
      <c r="I20" s="215">
        <f t="shared" si="6"/>
        <v>212</v>
      </c>
      <c r="J20" s="215">
        <f t="shared" si="6"/>
        <v>185</v>
      </c>
      <c r="K20" s="215">
        <f t="shared" si="6"/>
        <v>123</v>
      </c>
      <c r="L20" s="215">
        <f t="shared" si="6"/>
        <v>62</v>
      </c>
      <c r="M20" s="215">
        <f t="shared" si="6"/>
        <v>193</v>
      </c>
      <c r="N20" s="215">
        <f t="shared" si="6"/>
        <v>123</v>
      </c>
      <c r="O20" s="215">
        <f t="shared" si="6"/>
        <v>70</v>
      </c>
      <c r="P20" s="215">
        <f t="shared" si="6"/>
        <v>194</v>
      </c>
      <c r="Q20" s="215">
        <f t="shared" si="6"/>
        <v>114</v>
      </c>
      <c r="R20" s="215">
        <f t="shared" si="6"/>
        <v>80</v>
      </c>
      <c r="S20" s="220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</row>
    <row r="21" spans="1:35" ht="10.95" x14ac:dyDescent="0.4">
      <c r="A21" s="195" t="s">
        <v>1329</v>
      </c>
    </row>
    <row r="22" spans="1:35" ht="10.95" x14ac:dyDescent="0.4"/>
    <row r="23" spans="1:35" ht="10.95" x14ac:dyDescent="0.4"/>
    <row r="24" spans="1:35" ht="10.95" x14ac:dyDescent="0.4">
      <c r="A24" s="103" t="s">
        <v>1278</v>
      </c>
    </row>
    <row r="25" spans="1:35" ht="10.95" x14ac:dyDescent="0.4">
      <c r="A25" s="103" t="s">
        <v>1315</v>
      </c>
    </row>
    <row r="26" spans="1:35" ht="10.95" x14ac:dyDescent="0.4">
      <c r="A26" s="103" t="s">
        <v>1279</v>
      </c>
    </row>
    <row r="27" spans="1:35" ht="10.95" x14ac:dyDescent="0.4">
      <c r="A27" s="188" t="s">
        <v>1333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2"/>
      <c r="M27" s="192"/>
      <c r="N27" s="192"/>
      <c r="O27" s="192"/>
      <c r="P27" s="192"/>
      <c r="X27" s="194"/>
      <c r="Y27" s="194"/>
      <c r="Z27" s="194"/>
      <c r="AA27" s="194"/>
      <c r="AB27" s="194"/>
      <c r="AC27" s="194"/>
      <c r="AD27" s="194"/>
      <c r="AE27" s="194"/>
    </row>
    <row r="28" spans="1:35" ht="10.95" x14ac:dyDescent="0.4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R28" s="104" t="s">
        <v>1287</v>
      </c>
      <c r="S28" s="163"/>
      <c r="T28" s="194"/>
      <c r="U28" s="194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</row>
    <row r="29" spans="1:35" ht="14" customHeight="1" x14ac:dyDescent="0.4">
      <c r="A29" s="520" t="s">
        <v>1180</v>
      </c>
      <c r="B29" s="532" t="s">
        <v>1330</v>
      </c>
      <c r="C29" s="533"/>
      <c r="D29" s="533"/>
      <c r="E29" s="533"/>
      <c r="F29" s="534"/>
      <c r="G29" s="532" t="s">
        <v>1327</v>
      </c>
      <c r="H29" s="533"/>
      <c r="I29" s="533"/>
      <c r="J29" s="533"/>
      <c r="K29" s="533"/>
      <c r="L29" s="533"/>
      <c r="M29" s="533"/>
      <c r="N29" s="533"/>
      <c r="O29" s="533"/>
      <c r="P29" s="533"/>
      <c r="Q29" s="533"/>
      <c r="R29" s="534"/>
      <c r="T29" s="532" t="s">
        <v>1316</v>
      </c>
      <c r="U29" s="533"/>
      <c r="V29" s="533"/>
      <c r="W29" s="533"/>
      <c r="X29" s="533"/>
      <c r="Y29" s="533"/>
      <c r="Z29" s="533"/>
      <c r="AA29" s="533"/>
      <c r="AB29" s="533"/>
      <c r="AC29" s="533"/>
      <c r="AD29" s="533"/>
      <c r="AE29" s="533"/>
      <c r="AF29" s="533"/>
      <c r="AG29" s="533"/>
      <c r="AH29" s="533"/>
      <c r="AI29" s="534"/>
    </row>
    <row r="30" spans="1:35" ht="14" customHeight="1" x14ac:dyDescent="0.4">
      <c r="A30" s="520"/>
      <c r="B30" s="548" t="s">
        <v>573</v>
      </c>
      <c r="C30" s="532" t="s">
        <v>1328</v>
      </c>
      <c r="D30" s="533"/>
      <c r="E30" s="534"/>
      <c r="F30" s="550" t="s">
        <v>575</v>
      </c>
      <c r="G30" s="552" t="s">
        <v>112</v>
      </c>
      <c r="H30" s="553"/>
      <c r="I30" s="554"/>
      <c r="J30" s="532" t="s">
        <v>584</v>
      </c>
      <c r="K30" s="533"/>
      <c r="L30" s="534"/>
      <c r="M30" s="532" t="s">
        <v>1317</v>
      </c>
      <c r="N30" s="533"/>
      <c r="O30" s="534"/>
      <c r="P30" s="532" t="s">
        <v>1318</v>
      </c>
      <c r="Q30" s="533"/>
      <c r="R30" s="534"/>
      <c r="S30" s="270"/>
      <c r="T30" s="521" t="s">
        <v>71</v>
      </c>
      <c r="U30" s="521"/>
      <c r="V30" s="521" t="s">
        <v>1289</v>
      </c>
      <c r="W30" s="521"/>
      <c r="X30" s="521" t="s">
        <v>1290</v>
      </c>
      <c r="Y30" s="521"/>
      <c r="Z30" s="521" t="s">
        <v>1291</v>
      </c>
      <c r="AA30" s="521"/>
      <c r="AB30" s="521" t="s">
        <v>1292</v>
      </c>
      <c r="AC30" s="521"/>
      <c r="AD30" s="521" t="s">
        <v>72</v>
      </c>
      <c r="AE30" s="521"/>
      <c r="AF30" s="521" t="s">
        <v>1293</v>
      </c>
      <c r="AG30" s="521"/>
      <c r="AH30" s="521" t="s">
        <v>362</v>
      </c>
      <c r="AI30" s="521"/>
    </row>
    <row r="31" spans="1:35" ht="42" customHeight="1" x14ac:dyDescent="0.4">
      <c r="A31" s="520"/>
      <c r="B31" s="549"/>
      <c r="C31" s="259" t="s">
        <v>584</v>
      </c>
      <c r="D31" s="259" t="s">
        <v>585</v>
      </c>
      <c r="E31" s="259" t="s">
        <v>586</v>
      </c>
      <c r="F31" s="551"/>
      <c r="G31" s="200" t="s">
        <v>13</v>
      </c>
      <c r="H31" s="201" t="s">
        <v>116</v>
      </c>
      <c r="I31" s="201" t="s">
        <v>117</v>
      </c>
      <c r="J31" s="200" t="s">
        <v>13</v>
      </c>
      <c r="K31" s="201" t="s">
        <v>116</v>
      </c>
      <c r="L31" s="201" t="s">
        <v>117</v>
      </c>
      <c r="M31" s="200" t="s">
        <v>13</v>
      </c>
      <c r="N31" s="201" t="s">
        <v>116</v>
      </c>
      <c r="O31" s="201" t="s">
        <v>117</v>
      </c>
      <c r="P31" s="200" t="s">
        <v>13</v>
      </c>
      <c r="Q31" s="201" t="s">
        <v>116</v>
      </c>
      <c r="R31" s="201" t="s">
        <v>117</v>
      </c>
      <c r="S31" s="263"/>
      <c r="T31" s="201" t="s">
        <v>1111</v>
      </c>
      <c r="U31" s="200" t="s">
        <v>1294</v>
      </c>
      <c r="V31" s="201" t="s">
        <v>1111</v>
      </c>
      <c r="W31" s="200" t="s">
        <v>1294</v>
      </c>
      <c r="X31" s="201" t="s">
        <v>1111</v>
      </c>
      <c r="Y31" s="200" t="s">
        <v>1294</v>
      </c>
      <c r="Z31" s="201" t="s">
        <v>1111</v>
      </c>
      <c r="AA31" s="200" t="s">
        <v>1294</v>
      </c>
      <c r="AB31" s="201" t="s">
        <v>1111</v>
      </c>
      <c r="AC31" s="200" t="s">
        <v>1294</v>
      </c>
      <c r="AD31" s="201" t="s">
        <v>1111</v>
      </c>
      <c r="AE31" s="200" t="s">
        <v>1294</v>
      </c>
      <c r="AF31" s="201" t="s">
        <v>1111</v>
      </c>
      <c r="AG31" s="200" t="s">
        <v>1294</v>
      </c>
      <c r="AH31" s="201" t="s">
        <v>1111</v>
      </c>
      <c r="AI31" s="200" t="s">
        <v>1294</v>
      </c>
    </row>
    <row r="32" spans="1:35" ht="14" customHeight="1" x14ac:dyDescent="0.4">
      <c r="A32" s="203"/>
      <c r="B32" s="209">
        <f>SUM(C32:F32)</f>
        <v>0</v>
      </c>
      <c r="C32" s="209">
        <v>0</v>
      </c>
      <c r="D32" s="209">
        <v>0</v>
      </c>
      <c r="E32" s="209">
        <v>0</v>
      </c>
      <c r="F32" s="209">
        <v>0</v>
      </c>
      <c r="G32" s="209">
        <f>SUM(H32:I32)</f>
        <v>0</v>
      </c>
      <c r="H32" s="209">
        <v>0</v>
      </c>
      <c r="I32" s="209">
        <v>0</v>
      </c>
      <c r="J32" s="209">
        <f>SUM(K32:L32)</f>
        <v>0</v>
      </c>
      <c r="K32" s="209">
        <v>0</v>
      </c>
      <c r="L32" s="209">
        <v>0</v>
      </c>
      <c r="M32" s="209">
        <f>SUM(N32:O32)</f>
        <v>0</v>
      </c>
      <c r="N32" s="209">
        <v>0</v>
      </c>
      <c r="O32" s="209">
        <v>0</v>
      </c>
      <c r="P32" s="209">
        <f>SUM(Q32:R32)</f>
        <v>0</v>
      </c>
      <c r="Q32" s="209">
        <v>0</v>
      </c>
      <c r="R32" s="209">
        <v>0</v>
      </c>
      <c r="S32" s="264"/>
      <c r="T32" s="265"/>
      <c r="U32" s="265"/>
      <c r="V32" s="265"/>
      <c r="W32" s="265"/>
      <c r="X32" s="265">
        <f>$B32</f>
        <v>0</v>
      </c>
      <c r="Y32" s="265">
        <f>$G32</f>
        <v>0</v>
      </c>
      <c r="Z32" s="265"/>
      <c r="AA32" s="265"/>
      <c r="AB32" s="265"/>
      <c r="AC32" s="265"/>
      <c r="AD32" s="265"/>
      <c r="AE32" s="265"/>
      <c r="AF32" s="265"/>
      <c r="AG32" s="265"/>
      <c r="AH32" s="265">
        <f t="shared" ref="AH32:AI47" si="7">SUM(T32,V32,X32,Z32,AB32,AD32,AF32)</f>
        <v>0</v>
      </c>
      <c r="AI32" s="265">
        <f t="shared" si="7"/>
        <v>0</v>
      </c>
    </row>
    <row r="33" spans="1:35" ht="14" customHeight="1" x14ac:dyDescent="0.4">
      <c r="A33" s="210" t="s">
        <v>1296</v>
      </c>
      <c r="B33" s="215">
        <f t="shared" ref="B33:B49" si="8">SUM(C33:F33)</f>
        <v>15</v>
      </c>
      <c r="C33" s="215">
        <v>6</v>
      </c>
      <c r="D33" s="215">
        <v>4</v>
      </c>
      <c r="E33" s="215">
        <v>5</v>
      </c>
      <c r="F33" s="214">
        <v>0</v>
      </c>
      <c r="G33" s="215">
        <f t="shared" ref="G33:G49" si="9">SUM(H33:I33)</f>
        <v>85</v>
      </c>
      <c r="H33" s="215">
        <v>52</v>
      </c>
      <c r="I33" s="215">
        <v>33</v>
      </c>
      <c r="J33" s="215">
        <f t="shared" ref="J33:J49" si="10">SUM(K33:L33)</f>
        <v>35</v>
      </c>
      <c r="K33" s="215">
        <v>23</v>
      </c>
      <c r="L33" s="215">
        <v>12</v>
      </c>
      <c r="M33" s="215">
        <f t="shared" ref="M33:M49" si="11">SUM(N33:O33)</f>
        <v>26</v>
      </c>
      <c r="N33" s="215">
        <v>17</v>
      </c>
      <c r="O33" s="215">
        <v>9</v>
      </c>
      <c r="P33" s="215">
        <f t="shared" ref="P33:P49" si="12">SUM(Q33:R33)</f>
        <v>24</v>
      </c>
      <c r="Q33" s="215">
        <v>12</v>
      </c>
      <c r="R33" s="215">
        <v>12</v>
      </c>
      <c r="S33" s="266"/>
      <c r="T33" s="267"/>
      <c r="U33" s="267"/>
      <c r="V33" s="267"/>
      <c r="W33" s="267"/>
      <c r="X33" s="267">
        <f>$B33</f>
        <v>15</v>
      </c>
      <c r="Y33" s="267">
        <f>$G33</f>
        <v>85</v>
      </c>
      <c r="Z33" s="267"/>
      <c r="AA33" s="267"/>
      <c r="AB33" s="267"/>
      <c r="AC33" s="267"/>
      <c r="AD33" s="267"/>
      <c r="AE33" s="267"/>
      <c r="AF33" s="267"/>
      <c r="AG33" s="267"/>
      <c r="AH33" s="267">
        <f t="shared" si="7"/>
        <v>15</v>
      </c>
      <c r="AI33" s="267">
        <f t="shared" si="7"/>
        <v>85</v>
      </c>
    </row>
    <row r="34" spans="1:35" ht="14" customHeight="1" x14ac:dyDescent="0.4">
      <c r="A34" s="203"/>
      <c r="B34" s="209">
        <f t="shared" si="8"/>
        <v>0</v>
      </c>
      <c r="C34" s="209">
        <v>0</v>
      </c>
      <c r="D34" s="209">
        <v>0</v>
      </c>
      <c r="E34" s="209">
        <v>0</v>
      </c>
      <c r="F34" s="209">
        <v>0</v>
      </c>
      <c r="G34" s="209">
        <f t="shared" si="9"/>
        <v>0</v>
      </c>
      <c r="H34" s="209">
        <v>0</v>
      </c>
      <c r="I34" s="209">
        <v>0</v>
      </c>
      <c r="J34" s="209">
        <f t="shared" si="10"/>
        <v>0</v>
      </c>
      <c r="K34" s="209">
        <v>0</v>
      </c>
      <c r="L34" s="209">
        <v>0</v>
      </c>
      <c r="M34" s="209">
        <f t="shared" si="11"/>
        <v>0</v>
      </c>
      <c r="N34" s="209">
        <v>0</v>
      </c>
      <c r="O34" s="209">
        <v>0</v>
      </c>
      <c r="P34" s="209">
        <f t="shared" si="12"/>
        <v>0</v>
      </c>
      <c r="Q34" s="209">
        <v>0</v>
      </c>
      <c r="R34" s="209">
        <v>0</v>
      </c>
      <c r="S34" s="264"/>
      <c r="T34" s="265"/>
      <c r="U34" s="265"/>
      <c r="V34" s="265"/>
      <c r="W34" s="265"/>
      <c r="X34" s="265"/>
      <c r="Y34" s="265"/>
      <c r="Z34" s="265">
        <f>$B34</f>
        <v>0</v>
      </c>
      <c r="AA34" s="265">
        <f>$G34</f>
        <v>0</v>
      </c>
      <c r="AB34" s="265"/>
      <c r="AC34" s="265"/>
      <c r="AD34" s="265"/>
      <c r="AE34" s="265"/>
      <c r="AF34" s="265"/>
      <c r="AG34" s="265"/>
      <c r="AH34" s="265">
        <f t="shared" si="7"/>
        <v>0</v>
      </c>
      <c r="AI34" s="265">
        <f t="shared" si="7"/>
        <v>0</v>
      </c>
    </row>
    <row r="35" spans="1:35" ht="14" customHeight="1" x14ac:dyDescent="0.4">
      <c r="A35" s="210" t="s">
        <v>895</v>
      </c>
      <c r="B35" s="215">
        <f t="shared" si="8"/>
        <v>13</v>
      </c>
      <c r="C35" s="215">
        <v>4</v>
      </c>
      <c r="D35" s="215">
        <v>4</v>
      </c>
      <c r="E35" s="215">
        <v>5</v>
      </c>
      <c r="F35" s="214">
        <v>0</v>
      </c>
      <c r="G35" s="215">
        <f t="shared" si="9"/>
        <v>56</v>
      </c>
      <c r="H35" s="215">
        <v>36</v>
      </c>
      <c r="I35" s="215">
        <v>20</v>
      </c>
      <c r="J35" s="215">
        <f t="shared" si="10"/>
        <v>15</v>
      </c>
      <c r="K35" s="215">
        <v>8</v>
      </c>
      <c r="L35" s="215">
        <v>7</v>
      </c>
      <c r="M35" s="215">
        <f t="shared" si="11"/>
        <v>20</v>
      </c>
      <c r="N35" s="215">
        <v>15</v>
      </c>
      <c r="O35" s="215">
        <v>5</v>
      </c>
      <c r="P35" s="215">
        <f t="shared" si="12"/>
        <v>21</v>
      </c>
      <c r="Q35" s="215">
        <v>13</v>
      </c>
      <c r="R35" s="215">
        <v>8</v>
      </c>
      <c r="S35" s="266"/>
      <c r="T35" s="267"/>
      <c r="U35" s="267"/>
      <c r="V35" s="267"/>
      <c r="W35" s="267"/>
      <c r="X35" s="267"/>
      <c r="Y35" s="267"/>
      <c r="Z35" s="267">
        <f>$B35</f>
        <v>13</v>
      </c>
      <c r="AA35" s="267">
        <f>$G35</f>
        <v>56</v>
      </c>
      <c r="AB35" s="267"/>
      <c r="AC35" s="267"/>
      <c r="AD35" s="267"/>
      <c r="AE35" s="267"/>
      <c r="AF35" s="267"/>
      <c r="AG35" s="267"/>
      <c r="AH35" s="267">
        <f t="shared" si="7"/>
        <v>13</v>
      </c>
      <c r="AI35" s="267">
        <f t="shared" si="7"/>
        <v>56</v>
      </c>
    </row>
    <row r="36" spans="1:35" ht="14" customHeight="1" x14ac:dyDescent="0.4">
      <c r="A36" s="203"/>
      <c r="B36" s="209">
        <f t="shared" si="8"/>
        <v>3</v>
      </c>
      <c r="C36" s="209">
        <v>0</v>
      </c>
      <c r="D36" s="209">
        <v>0</v>
      </c>
      <c r="E36" s="209">
        <v>0</v>
      </c>
      <c r="F36" s="209">
        <v>3</v>
      </c>
      <c r="G36" s="209">
        <f t="shared" si="9"/>
        <v>8</v>
      </c>
      <c r="H36" s="209">
        <v>2</v>
      </c>
      <c r="I36" s="209">
        <v>6</v>
      </c>
      <c r="J36" s="209">
        <f t="shared" si="10"/>
        <v>1</v>
      </c>
      <c r="K36" s="209">
        <v>0</v>
      </c>
      <c r="L36" s="209">
        <v>1</v>
      </c>
      <c r="M36" s="209">
        <f t="shared" si="11"/>
        <v>3</v>
      </c>
      <c r="N36" s="209">
        <v>0</v>
      </c>
      <c r="O36" s="209">
        <v>3</v>
      </c>
      <c r="P36" s="209">
        <f t="shared" si="12"/>
        <v>4</v>
      </c>
      <c r="Q36" s="209">
        <v>2</v>
      </c>
      <c r="R36" s="209">
        <v>2</v>
      </c>
      <c r="S36" s="264"/>
      <c r="T36" s="265"/>
      <c r="U36" s="265"/>
      <c r="V36" s="265"/>
      <c r="W36" s="265"/>
      <c r="X36" s="265"/>
      <c r="Y36" s="265"/>
      <c r="Z36" s="265">
        <f>$B36</f>
        <v>3</v>
      </c>
      <c r="AA36" s="265">
        <f>$G36</f>
        <v>8</v>
      </c>
      <c r="AB36" s="265"/>
      <c r="AC36" s="265"/>
      <c r="AD36" s="265"/>
      <c r="AE36" s="265"/>
      <c r="AF36" s="265"/>
      <c r="AG36" s="265"/>
      <c r="AH36" s="265">
        <f t="shared" si="7"/>
        <v>3</v>
      </c>
      <c r="AI36" s="265">
        <f t="shared" si="7"/>
        <v>8</v>
      </c>
    </row>
    <row r="37" spans="1:35" ht="14" customHeight="1" x14ac:dyDescent="0.4">
      <c r="A37" s="210" t="s">
        <v>1299</v>
      </c>
      <c r="B37" s="215">
        <f t="shared" si="8"/>
        <v>15</v>
      </c>
      <c r="C37" s="215">
        <v>3</v>
      </c>
      <c r="D37" s="215">
        <v>5</v>
      </c>
      <c r="E37" s="215">
        <v>4</v>
      </c>
      <c r="F37" s="215">
        <v>3</v>
      </c>
      <c r="G37" s="215">
        <f t="shared" si="9"/>
        <v>79</v>
      </c>
      <c r="H37" s="215">
        <v>48</v>
      </c>
      <c r="I37" s="215">
        <v>31</v>
      </c>
      <c r="J37" s="215">
        <f t="shared" si="10"/>
        <v>19</v>
      </c>
      <c r="K37" s="215">
        <v>14</v>
      </c>
      <c r="L37" s="215">
        <v>5</v>
      </c>
      <c r="M37" s="215">
        <f t="shared" si="11"/>
        <v>34</v>
      </c>
      <c r="N37" s="215">
        <v>14</v>
      </c>
      <c r="O37" s="215">
        <v>20</v>
      </c>
      <c r="P37" s="215">
        <f t="shared" si="12"/>
        <v>26</v>
      </c>
      <c r="Q37" s="215">
        <v>20</v>
      </c>
      <c r="R37" s="215">
        <v>6</v>
      </c>
      <c r="S37" s="266"/>
      <c r="T37" s="267"/>
      <c r="U37" s="267"/>
      <c r="V37" s="267"/>
      <c r="W37" s="267"/>
      <c r="X37" s="267"/>
      <c r="Y37" s="267"/>
      <c r="Z37" s="267">
        <f>$B37</f>
        <v>15</v>
      </c>
      <c r="AA37" s="267">
        <f>$G37</f>
        <v>79</v>
      </c>
      <c r="AB37" s="267"/>
      <c r="AC37" s="267"/>
      <c r="AD37" s="267"/>
      <c r="AE37" s="267"/>
      <c r="AF37" s="267"/>
      <c r="AG37" s="267"/>
      <c r="AH37" s="267">
        <f t="shared" si="7"/>
        <v>15</v>
      </c>
      <c r="AI37" s="267">
        <f t="shared" si="7"/>
        <v>79</v>
      </c>
    </row>
    <row r="38" spans="1:35" ht="14" customHeight="1" x14ac:dyDescent="0.4">
      <c r="A38" s="203"/>
      <c r="B38" s="209">
        <f t="shared" si="8"/>
        <v>1</v>
      </c>
      <c r="C38" s="209">
        <v>1</v>
      </c>
      <c r="D38" s="209">
        <v>0</v>
      </c>
      <c r="E38" s="209">
        <v>0</v>
      </c>
      <c r="F38" s="209">
        <v>0</v>
      </c>
      <c r="G38" s="209">
        <f t="shared" si="9"/>
        <v>3</v>
      </c>
      <c r="H38" s="209">
        <v>2</v>
      </c>
      <c r="I38" s="209">
        <v>1</v>
      </c>
      <c r="J38" s="209">
        <f t="shared" si="10"/>
        <v>3</v>
      </c>
      <c r="K38" s="209">
        <v>2</v>
      </c>
      <c r="L38" s="209">
        <v>1</v>
      </c>
      <c r="M38" s="209">
        <f t="shared" si="11"/>
        <v>0</v>
      </c>
      <c r="N38" s="209">
        <v>0</v>
      </c>
      <c r="O38" s="209">
        <v>0</v>
      </c>
      <c r="P38" s="209">
        <f t="shared" si="12"/>
        <v>0</v>
      </c>
      <c r="Q38" s="209">
        <v>0</v>
      </c>
      <c r="R38" s="209">
        <v>0</v>
      </c>
      <c r="S38" s="264"/>
      <c r="T38" s="265"/>
      <c r="U38" s="265"/>
      <c r="V38" s="265">
        <f>$B38</f>
        <v>1</v>
      </c>
      <c r="W38" s="265">
        <f>$G38</f>
        <v>3</v>
      </c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>
        <f t="shared" si="7"/>
        <v>1</v>
      </c>
      <c r="AI38" s="265">
        <f t="shared" si="7"/>
        <v>3</v>
      </c>
    </row>
    <row r="39" spans="1:35" ht="14" customHeight="1" x14ac:dyDescent="0.4">
      <c r="A39" s="210" t="s">
        <v>1301</v>
      </c>
      <c r="B39" s="215">
        <f t="shared" si="8"/>
        <v>13</v>
      </c>
      <c r="C39" s="215">
        <v>5</v>
      </c>
      <c r="D39" s="215">
        <v>3</v>
      </c>
      <c r="E39" s="215">
        <v>5</v>
      </c>
      <c r="F39" s="214">
        <v>0</v>
      </c>
      <c r="G39" s="215">
        <f t="shared" si="9"/>
        <v>34</v>
      </c>
      <c r="H39" s="215">
        <v>19</v>
      </c>
      <c r="I39" s="215">
        <v>15</v>
      </c>
      <c r="J39" s="215">
        <f t="shared" si="10"/>
        <v>14</v>
      </c>
      <c r="K39" s="215">
        <v>10</v>
      </c>
      <c r="L39" s="215">
        <v>4</v>
      </c>
      <c r="M39" s="215">
        <f t="shared" si="11"/>
        <v>8</v>
      </c>
      <c r="N39" s="215">
        <v>3</v>
      </c>
      <c r="O39" s="215">
        <v>5</v>
      </c>
      <c r="P39" s="215">
        <f t="shared" si="12"/>
        <v>12</v>
      </c>
      <c r="Q39" s="215">
        <v>6</v>
      </c>
      <c r="R39" s="215">
        <v>6</v>
      </c>
      <c r="S39" s="266"/>
      <c r="T39" s="267"/>
      <c r="U39" s="267"/>
      <c r="V39" s="267">
        <f>$B39</f>
        <v>13</v>
      </c>
      <c r="W39" s="267">
        <f>$G39</f>
        <v>34</v>
      </c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>
        <f t="shared" si="7"/>
        <v>13</v>
      </c>
      <c r="AI39" s="267">
        <f t="shared" si="7"/>
        <v>34</v>
      </c>
    </row>
    <row r="40" spans="1:35" ht="14" customHeight="1" x14ac:dyDescent="0.4">
      <c r="A40" s="203"/>
      <c r="B40" s="209">
        <f t="shared" si="8"/>
        <v>0</v>
      </c>
      <c r="C40" s="209">
        <v>0</v>
      </c>
      <c r="D40" s="209">
        <v>0</v>
      </c>
      <c r="E40" s="209">
        <v>0</v>
      </c>
      <c r="F40" s="209">
        <v>0</v>
      </c>
      <c r="G40" s="209">
        <f t="shared" si="9"/>
        <v>0</v>
      </c>
      <c r="H40" s="209">
        <v>0</v>
      </c>
      <c r="I40" s="209">
        <v>0</v>
      </c>
      <c r="J40" s="209">
        <f t="shared" si="10"/>
        <v>0</v>
      </c>
      <c r="K40" s="209">
        <v>0</v>
      </c>
      <c r="L40" s="209">
        <v>0</v>
      </c>
      <c r="M40" s="209">
        <f t="shared" si="11"/>
        <v>0</v>
      </c>
      <c r="N40" s="209">
        <v>0</v>
      </c>
      <c r="O40" s="209">
        <v>0</v>
      </c>
      <c r="P40" s="209">
        <f t="shared" si="12"/>
        <v>0</v>
      </c>
      <c r="Q40" s="209">
        <v>0</v>
      </c>
      <c r="R40" s="209">
        <v>0</v>
      </c>
      <c r="S40" s="264"/>
      <c r="T40" s="265">
        <f>$B40</f>
        <v>0</v>
      </c>
      <c r="U40" s="265">
        <f>$G40</f>
        <v>0</v>
      </c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>
        <f t="shared" si="7"/>
        <v>0</v>
      </c>
      <c r="AI40" s="265">
        <f t="shared" si="7"/>
        <v>0</v>
      </c>
    </row>
    <row r="41" spans="1:35" ht="14" customHeight="1" x14ac:dyDescent="0.4">
      <c r="A41" s="210" t="s">
        <v>1302</v>
      </c>
      <c r="B41" s="215">
        <f t="shared" si="8"/>
        <v>15</v>
      </c>
      <c r="C41" s="215">
        <v>5</v>
      </c>
      <c r="D41" s="215">
        <v>5</v>
      </c>
      <c r="E41" s="215">
        <v>5</v>
      </c>
      <c r="F41" s="214">
        <v>0</v>
      </c>
      <c r="G41" s="215">
        <f t="shared" si="9"/>
        <v>85</v>
      </c>
      <c r="H41" s="215">
        <v>62</v>
      </c>
      <c r="I41" s="215">
        <v>23</v>
      </c>
      <c r="J41" s="215">
        <f t="shared" si="10"/>
        <v>28</v>
      </c>
      <c r="K41" s="215">
        <v>20</v>
      </c>
      <c r="L41" s="215">
        <v>8</v>
      </c>
      <c r="M41" s="215">
        <f t="shared" si="11"/>
        <v>30</v>
      </c>
      <c r="N41" s="215">
        <v>24</v>
      </c>
      <c r="O41" s="215">
        <v>6</v>
      </c>
      <c r="P41" s="215">
        <f t="shared" si="12"/>
        <v>27</v>
      </c>
      <c r="Q41" s="215">
        <v>18</v>
      </c>
      <c r="R41" s="215">
        <v>9</v>
      </c>
      <c r="S41" s="266"/>
      <c r="T41" s="267">
        <f>$B41</f>
        <v>15</v>
      </c>
      <c r="U41" s="267">
        <f>$G41</f>
        <v>85</v>
      </c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>
        <f t="shared" si="7"/>
        <v>15</v>
      </c>
      <c r="AI41" s="267">
        <f t="shared" si="7"/>
        <v>85</v>
      </c>
    </row>
    <row r="42" spans="1:35" ht="14" customHeight="1" x14ac:dyDescent="0.4">
      <c r="A42" s="203"/>
      <c r="B42" s="209">
        <f t="shared" si="8"/>
        <v>0</v>
      </c>
      <c r="C42" s="209">
        <v>0</v>
      </c>
      <c r="D42" s="209">
        <v>0</v>
      </c>
      <c r="E42" s="209">
        <v>0</v>
      </c>
      <c r="F42" s="209">
        <v>0</v>
      </c>
      <c r="G42" s="209">
        <f t="shared" si="9"/>
        <v>0</v>
      </c>
      <c r="H42" s="209">
        <v>0</v>
      </c>
      <c r="I42" s="209">
        <v>0</v>
      </c>
      <c r="J42" s="209">
        <f t="shared" si="10"/>
        <v>0</v>
      </c>
      <c r="K42" s="209">
        <v>0</v>
      </c>
      <c r="L42" s="209">
        <v>0</v>
      </c>
      <c r="M42" s="209">
        <f t="shared" si="11"/>
        <v>0</v>
      </c>
      <c r="N42" s="209">
        <v>0</v>
      </c>
      <c r="O42" s="209">
        <v>0</v>
      </c>
      <c r="P42" s="209">
        <f t="shared" si="12"/>
        <v>0</v>
      </c>
      <c r="Q42" s="209">
        <v>0</v>
      </c>
      <c r="R42" s="209">
        <v>0</v>
      </c>
      <c r="S42" s="264"/>
      <c r="T42" s="265"/>
      <c r="U42" s="265"/>
      <c r="V42" s="265"/>
      <c r="W42" s="265"/>
      <c r="X42" s="265"/>
      <c r="Y42" s="265"/>
      <c r="Z42" s="265"/>
      <c r="AA42" s="265"/>
      <c r="AB42" s="265"/>
      <c r="AC42" s="265"/>
      <c r="AD42" s="265"/>
      <c r="AE42" s="265"/>
      <c r="AF42" s="265">
        <f>$B42</f>
        <v>0</v>
      </c>
      <c r="AG42" s="265">
        <f>$G42</f>
        <v>0</v>
      </c>
      <c r="AH42" s="265">
        <f t="shared" si="7"/>
        <v>0</v>
      </c>
      <c r="AI42" s="265">
        <f t="shared" si="7"/>
        <v>0</v>
      </c>
    </row>
    <row r="43" spans="1:35" ht="14" customHeight="1" x14ac:dyDescent="0.4">
      <c r="A43" s="210" t="s">
        <v>1303</v>
      </c>
      <c r="B43" s="215">
        <f t="shared" si="8"/>
        <v>16</v>
      </c>
      <c r="C43" s="215">
        <v>5</v>
      </c>
      <c r="D43" s="215">
        <v>5</v>
      </c>
      <c r="E43" s="215">
        <v>6</v>
      </c>
      <c r="F43" s="214">
        <v>0</v>
      </c>
      <c r="G43" s="215">
        <f t="shared" si="9"/>
        <v>94</v>
      </c>
      <c r="H43" s="215">
        <v>61</v>
      </c>
      <c r="I43" s="215">
        <v>33</v>
      </c>
      <c r="J43" s="215">
        <f t="shared" si="10"/>
        <v>25</v>
      </c>
      <c r="K43" s="215">
        <v>19</v>
      </c>
      <c r="L43" s="215">
        <v>6</v>
      </c>
      <c r="M43" s="215">
        <f t="shared" si="11"/>
        <v>32</v>
      </c>
      <c r="N43" s="215">
        <v>22</v>
      </c>
      <c r="O43" s="215">
        <v>10</v>
      </c>
      <c r="P43" s="215">
        <f t="shared" si="12"/>
        <v>37</v>
      </c>
      <c r="Q43" s="215">
        <v>20</v>
      </c>
      <c r="R43" s="215">
        <v>17</v>
      </c>
      <c r="S43" s="266"/>
      <c r="T43" s="267"/>
      <c r="U43" s="267"/>
      <c r="V43" s="267"/>
      <c r="W43" s="267"/>
      <c r="X43" s="267"/>
      <c r="Y43" s="267"/>
      <c r="Z43" s="267"/>
      <c r="AA43" s="267"/>
      <c r="AB43" s="267"/>
      <c r="AC43" s="267"/>
      <c r="AD43" s="267"/>
      <c r="AE43" s="267"/>
      <c r="AF43" s="267">
        <f>$B43</f>
        <v>16</v>
      </c>
      <c r="AG43" s="267">
        <f>$G43</f>
        <v>94</v>
      </c>
      <c r="AH43" s="267">
        <f t="shared" si="7"/>
        <v>16</v>
      </c>
      <c r="AI43" s="267">
        <f t="shared" si="7"/>
        <v>94</v>
      </c>
    </row>
    <row r="44" spans="1:35" ht="14" customHeight="1" x14ac:dyDescent="0.4">
      <c r="A44" s="203"/>
      <c r="B44" s="209">
        <f t="shared" si="8"/>
        <v>1</v>
      </c>
      <c r="C44" s="209">
        <v>0</v>
      </c>
      <c r="D44" s="209">
        <v>0</v>
      </c>
      <c r="E44" s="209">
        <v>0</v>
      </c>
      <c r="F44" s="209">
        <v>1</v>
      </c>
      <c r="G44" s="209">
        <f t="shared" si="9"/>
        <v>2</v>
      </c>
      <c r="H44" s="209">
        <v>2</v>
      </c>
      <c r="I44" s="209">
        <v>0</v>
      </c>
      <c r="J44" s="209">
        <f t="shared" si="10"/>
        <v>0</v>
      </c>
      <c r="K44" s="209">
        <v>0</v>
      </c>
      <c r="L44" s="209">
        <v>0</v>
      </c>
      <c r="M44" s="209">
        <f t="shared" si="11"/>
        <v>1</v>
      </c>
      <c r="N44" s="209">
        <v>1</v>
      </c>
      <c r="O44" s="209">
        <v>0</v>
      </c>
      <c r="P44" s="209">
        <f t="shared" si="12"/>
        <v>1</v>
      </c>
      <c r="Q44" s="209">
        <v>1</v>
      </c>
      <c r="R44" s="209">
        <v>0</v>
      </c>
      <c r="S44" s="264"/>
      <c r="T44" s="265"/>
      <c r="U44" s="265"/>
      <c r="V44" s="265"/>
      <c r="W44" s="265"/>
      <c r="X44" s="265"/>
      <c r="Y44" s="265"/>
      <c r="Z44" s="265"/>
      <c r="AA44" s="265"/>
      <c r="AB44" s="265"/>
      <c r="AC44" s="265"/>
      <c r="AD44" s="265"/>
      <c r="AE44" s="265"/>
      <c r="AF44" s="265">
        <f>$B44</f>
        <v>1</v>
      </c>
      <c r="AG44" s="265">
        <f>$G44</f>
        <v>2</v>
      </c>
      <c r="AH44" s="265">
        <f t="shared" si="7"/>
        <v>1</v>
      </c>
      <c r="AI44" s="265">
        <f t="shared" si="7"/>
        <v>2</v>
      </c>
    </row>
    <row r="45" spans="1:35" ht="14" customHeight="1" x14ac:dyDescent="0.4">
      <c r="A45" s="210" t="s">
        <v>1304</v>
      </c>
      <c r="B45" s="215">
        <f t="shared" si="8"/>
        <v>8</v>
      </c>
      <c r="C45" s="215">
        <v>3</v>
      </c>
      <c r="D45" s="215">
        <v>1</v>
      </c>
      <c r="E45" s="215">
        <v>3</v>
      </c>
      <c r="F45" s="215">
        <v>1</v>
      </c>
      <c r="G45" s="215">
        <f t="shared" si="9"/>
        <v>20</v>
      </c>
      <c r="H45" s="215">
        <v>12</v>
      </c>
      <c r="I45" s="215">
        <v>8</v>
      </c>
      <c r="J45" s="215">
        <f t="shared" si="10"/>
        <v>9</v>
      </c>
      <c r="K45" s="215">
        <v>5</v>
      </c>
      <c r="L45" s="215">
        <v>4</v>
      </c>
      <c r="M45" s="215">
        <f t="shared" si="11"/>
        <v>4</v>
      </c>
      <c r="N45" s="215">
        <v>3</v>
      </c>
      <c r="O45" s="215">
        <v>1</v>
      </c>
      <c r="P45" s="215">
        <f t="shared" si="12"/>
        <v>7</v>
      </c>
      <c r="Q45" s="215">
        <v>4</v>
      </c>
      <c r="R45" s="215">
        <v>3</v>
      </c>
      <c r="S45" s="266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>
        <f>$B45</f>
        <v>8</v>
      </c>
      <c r="AG45" s="267">
        <f>$G45</f>
        <v>20</v>
      </c>
      <c r="AH45" s="267">
        <f t="shared" si="7"/>
        <v>8</v>
      </c>
      <c r="AI45" s="267">
        <f t="shared" si="7"/>
        <v>20</v>
      </c>
    </row>
    <row r="46" spans="1:35" ht="14" customHeight="1" x14ac:dyDescent="0.4">
      <c r="A46" s="276" t="s">
        <v>1334</v>
      </c>
      <c r="B46" s="209">
        <f t="shared" si="8"/>
        <v>0</v>
      </c>
      <c r="C46" s="209">
        <v>0</v>
      </c>
      <c r="D46" s="209">
        <v>0</v>
      </c>
      <c r="E46" s="209">
        <v>0</v>
      </c>
      <c r="F46" s="209">
        <v>0</v>
      </c>
      <c r="G46" s="209">
        <f t="shared" si="9"/>
        <v>0</v>
      </c>
      <c r="H46" s="209">
        <v>0</v>
      </c>
      <c r="I46" s="209">
        <v>0</v>
      </c>
      <c r="J46" s="209">
        <f t="shared" si="10"/>
        <v>0</v>
      </c>
      <c r="K46" s="209">
        <v>0</v>
      </c>
      <c r="L46" s="209">
        <v>0</v>
      </c>
      <c r="M46" s="209">
        <f t="shared" si="11"/>
        <v>0</v>
      </c>
      <c r="N46" s="209">
        <v>0</v>
      </c>
      <c r="O46" s="209">
        <v>0</v>
      </c>
      <c r="P46" s="209">
        <f t="shared" si="12"/>
        <v>0</v>
      </c>
      <c r="Q46" s="209">
        <v>0</v>
      </c>
      <c r="R46" s="209">
        <v>0</v>
      </c>
      <c r="S46" s="264"/>
      <c r="T46" s="265"/>
      <c r="U46" s="265"/>
      <c r="V46" s="265">
        <f>$B46</f>
        <v>0</v>
      </c>
      <c r="W46" s="265">
        <f>$G46</f>
        <v>0</v>
      </c>
      <c r="X46" s="265"/>
      <c r="Y46" s="265"/>
      <c r="Z46" s="265"/>
      <c r="AA46" s="265"/>
      <c r="AB46" s="265"/>
      <c r="AC46" s="265"/>
      <c r="AD46" s="265"/>
      <c r="AE46" s="265"/>
      <c r="AF46" s="265"/>
      <c r="AG46" s="265"/>
      <c r="AH46" s="265">
        <f t="shared" si="7"/>
        <v>0</v>
      </c>
      <c r="AI46" s="265">
        <f t="shared" si="7"/>
        <v>0</v>
      </c>
    </row>
    <row r="47" spans="1:35" ht="14" customHeight="1" x14ac:dyDescent="0.4">
      <c r="A47" s="210" t="s">
        <v>1335</v>
      </c>
      <c r="B47" s="215">
        <f t="shared" si="8"/>
        <v>12</v>
      </c>
      <c r="C47" s="215">
        <v>4</v>
      </c>
      <c r="D47" s="215">
        <v>4</v>
      </c>
      <c r="E47" s="215">
        <v>4</v>
      </c>
      <c r="F47" s="214">
        <v>0</v>
      </c>
      <c r="G47" s="215">
        <f t="shared" si="9"/>
        <v>119</v>
      </c>
      <c r="H47" s="215">
        <v>70</v>
      </c>
      <c r="I47" s="215">
        <v>49</v>
      </c>
      <c r="J47" s="215">
        <f t="shared" si="10"/>
        <v>40</v>
      </c>
      <c r="K47" s="215">
        <v>24</v>
      </c>
      <c r="L47" s="215">
        <v>16</v>
      </c>
      <c r="M47" s="215">
        <f t="shared" si="11"/>
        <v>39</v>
      </c>
      <c r="N47" s="215">
        <v>25</v>
      </c>
      <c r="O47" s="215">
        <v>14</v>
      </c>
      <c r="P47" s="215">
        <f t="shared" si="12"/>
        <v>40</v>
      </c>
      <c r="Q47" s="215">
        <v>21</v>
      </c>
      <c r="R47" s="215">
        <v>19</v>
      </c>
      <c r="S47" s="266"/>
      <c r="T47" s="267"/>
      <c r="U47" s="267"/>
      <c r="V47" s="267">
        <f>$B47</f>
        <v>12</v>
      </c>
      <c r="W47" s="267">
        <f>$G47</f>
        <v>119</v>
      </c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>
        <f t="shared" si="7"/>
        <v>12</v>
      </c>
      <c r="AI47" s="267">
        <f t="shared" si="7"/>
        <v>119</v>
      </c>
    </row>
    <row r="48" spans="1:35" ht="14" customHeight="1" x14ac:dyDescent="0.4">
      <c r="A48" s="261"/>
      <c r="B48" s="209">
        <f t="shared" si="8"/>
        <v>5</v>
      </c>
      <c r="C48" s="209">
        <f t="shared" ref="C48:R49" si="13">SUM(C32,C34,C36,C38,C40,C42,C44,C46)</f>
        <v>1</v>
      </c>
      <c r="D48" s="209">
        <f t="shared" si="13"/>
        <v>0</v>
      </c>
      <c r="E48" s="209">
        <f t="shared" si="13"/>
        <v>0</v>
      </c>
      <c r="F48" s="209">
        <f t="shared" si="13"/>
        <v>4</v>
      </c>
      <c r="G48" s="209">
        <f t="shared" si="9"/>
        <v>13</v>
      </c>
      <c r="H48" s="209">
        <f t="shared" si="13"/>
        <v>6</v>
      </c>
      <c r="I48" s="209">
        <f t="shared" si="13"/>
        <v>7</v>
      </c>
      <c r="J48" s="209">
        <f t="shared" si="10"/>
        <v>4</v>
      </c>
      <c r="K48" s="209">
        <f t="shared" si="13"/>
        <v>2</v>
      </c>
      <c r="L48" s="209">
        <f t="shared" si="13"/>
        <v>2</v>
      </c>
      <c r="M48" s="209">
        <f t="shared" si="11"/>
        <v>4</v>
      </c>
      <c r="N48" s="209">
        <f t="shared" si="13"/>
        <v>1</v>
      </c>
      <c r="O48" s="209">
        <f t="shared" si="13"/>
        <v>3</v>
      </c>
      <c r="P48" s="209">
        <f t="shared" si="12"/>
        <v>5</v>
      </c>
      <c r="Q48" s="209">
        <f t="shared" si="13"/>
        <v>3</v>
      </c>
      <c r="R48" s="209">
        <f t="shared" si="13"/>
        <v>2</v>
      </c>
      <c r="S48" s="264"/>
      <c r="T48" s="277">
        <f>SUM(T32,T34,T36,T38,T40,T42,T44,T46)</f>
        <v>0</v>
      </c>
      <c r="U48" s="265">
        <f t="shared" ref="U48:AI49" si="14">SUM(U32,U34,U36,U38,U40,U42,U44,U46)</f>
        <v>0</v>
      </c>
      <c r="V48" s="265">
        <f t="shared" si="14"/>
        <v>1</v>
      </c>
      <c r="W48" s="265">
        <f t="shared" si="14"/>
        <v>3</v>
      </c>
      <c r="X48" s="265">
        <f t="shared" si="14"/>
        <v>0</v>
      </c>
      <c r="Y48" s="265">
        <f t="shared" si="14"/>
        <v>0</v>
      </c>
      <c r="Z48" s="265">
        <f t="shared" si="14"/>
        <v>3</v>
      </c>
      <c r="AA48" s="265">
        <f t="shared" si="14"/>
        <v>8</v>
      </c>
      <c r="AB48" s="265">
        <f t="shared" si="14"/>
        <v>0</v>
      </c>
      <c r="AC48" s="265">
        <f t="shared" si="14"/>
        <v>0</v>
      </c>
      <c r="AD48" s="265">
        <f t="shared" si="14"/>
        <v>0</v>
      </c>
      <c r="AE48" s="265">
        <f t="shared" si="14"/>
        <v>0</v>
      </c>
      <c r="AF48" s="265">
        <f t="shared" si="14"/>
        <v>1</v>
      </c>
      <c r="AG48" s="265">
        <f t="shared" si="14"/>
        <v>2</v>
      </c>
      <c r="AH48" s="268">
        <f t="shared" si="14"/>
        <v>5</v>
      </c>
      <c r="AI48" s="268">
        <f t="shared" si="14"/>
        <v>13</v>
      </c>
    </row>
    <row r="49" spans="1:35" ht="14" customHeight="1" x14ac:dyDescent="0.4">
      <c r="A49" s="210" t="s">
        <v>75</v>
      </c>
      <c r="B49" s="215">
        <f t="shared" si="8"/>
        <v>107</v>
      </c>
      <c r="C49" s="215">
        <f t="shared" si="13"/>
        <v>35</v>
      </c>
      <c r="D49" s="215">
        <f t="shared" si="13"/>
        <v>31</v>
      </c>
      <c r="E49" s="215">
        <f t="shared" si="13"/>
        <v>37</v>
      </c>
      <c r="F49" s="215">
        <f t="shared" si="13"/>
        <v>4</v>
      </c>
      <c r="G49" s="215">
        <f t="shared" si="9"/>
        <v>572</v>
      </c>
      <c r="H49" s="215">
        <f t="shared" si="13"/>
        <v>360</v>
      </c>
      <c r="I49" s="215">
        <f t="shared" si="13"/>
        <v>212</v>
      </c>
      <c r="J49" s="215">
        <f t="shared" si="10"/>
        <v>185</v>
      </c>
      <c r="K49" s="215">
        <f t="shared" si="13"/>
        <v>123</v>
      </c>
      <c r="L49" s="215">
        <f t="shared" si="13"/>
        <v>62</v>
      </c>
      <c r="M49" s="215">
        <f t="shared" si="11"/>
        <v>193</v>
      </c>
      <c r="N49" s="215">
        <f t="shared" si="13"/>
        <v>123</v>
      </c>
      <c r="O49" s="215">
        <f t="shared" si="13"/>
        <v>70</v>
      </c>
      <c r="P49" s="215">
        <f t="shared" si="12"/>
        <v>194</v>
      </c>
      <c r="Q49" s="215">
        <f t="shared" si="13"/>
        <v>114</v>
      </c>
      <c r="R49" s="215">
        <f t="shared" si="13"/>
        <v>80</v>
      </c>
      <c r="S49" s="266"/>
      <c r="T49" s="267">
        <f>SUM(T33,T35,T37,T39,T41,T43,T45,T47)</f>
        <v>15</v>
      </c>
      <c r="U49" s="267">
        <f t="shared" si="14"/>
        <v>85</v>
      </c>
      <c r="V49" s="267">
        <f t="shared" si="14"/>
        <v>25</v>
      </c>
      <c r="W49" s="267">
        <f t="shared" si="14"/>
        <v>153</v>
      </c>
      <c r="X49" s="267">
        <f t="shared" si="14"/>
        <v>15</v>
      </c>
      <c r="Y49" s="267">
        <f t="shared" si="14"/>
        <v>85</v>
      </c>
      <c r="Z49" s="267">
        <f t="shared" si="14"/>
        <v>28</v>
      </c>
      <c r="AA49" s="267">
        <f t="shared" si="14"/>
        <v>135</v>
      </c>
      <c r="AB49" s="267">
        <f t="shared" si="14"/>
        <v>0</v>
      </c>
      <c r="AC49" s="267">
        <f t="shared" si="14"/>
        <v>0</v>
      </c>
      <c r="AD49" s="267">
        <f t="shared" si="14"/>
        <v>0</v>
      </c>
      <c r="AE49" s="267">
        <f t="shared" si="14"/>
        <v>0</v>
      </c>
      <c r="AF49" s="267">
        <f t="shared" si="14"/>
        <v>24</v>
      </c>
      <c r="AG49" s="267">
        <f t="shared" si="14"/>
        <v>114</v>
      </c>
      <c r="AH49" s="269">
        <f t="shared" si="14"/>
        <v>107</v>
      </c>
      <c r="AI49" s="269">
        <f t="shared" si="14"/>
        <v>572</v>
      </c>
    </row>
    <row r="50" spans="1:35" ht="10.95" x14ac:dyDescent="0.4">
      <c r="A50" s="195" t="s">
        <v>1329</v>
      </c>
    </row>
    <row r="53" spans="1:35" ht="14" customHeight="1" x14ac:dyDescent="0.4">
      <c r="A53" s="520" t="s">
        <v>1180</v>
      </c>
      <c r="B53" s="532" t="s">
        <v>1307</v>
      </c>
      <c r="C53" s="533"/>
      <c r="D53" s="533"/>
      <c r="E53" s="533"/>
      <c r="F53" s="534"/>
      <c r="G53" s="532" t="s">
        <v>1327</v>
      </c>
      <c r="H53" s="533"/>
      <c r="I53" s="533"/>
      <c r="J53" s="533"/>
      <c r="K53" s="533"/>
      <c r="L53" s="533"/>
      <c r="M53" s="533"/>
      <c r="N53" s="533"/>
      <c r="O53" s="533"/>
      <c r="P53" s="533"/>
      <c r="Q53" s="533"/>
      <c r="R53" s="534"/>
      <c r="T53" s="195"/>
      <c r="U53" s="196"/>
      <c r="V53" s="196"/>
      <c r="W53" s="196"/>
      <c r="X53" s="196"/>
      <c r="Y53" s="196"/>
      <c r="Z53" s="196"/>
      <c r="AA53" s="196"/>
      <c r="AB53" s="196"/>
      <c r="AC53" s="195"/>
      <c r="AD53" s="195"/>
      <c r="AE53" s="195"/>
    </row>
    <row r="54" spans="1:35" ht="14" customHeight="1" x14ac:dyDescent="0.4">
      <c r="A54" s="520"/>
      <c r="B54" s="548" t="s">
        <v>573</v>
      </c>
      <c r="C54" s="532" t="s">
        <v>1328</v>
      </c>
      <c r="D54" s="533"/>
      <c r="E54" s="534"/>
      <c r="F54" s="550" t="s">
        <v>575</v>
      </c>
      <c r="G54" s="552" t="s">
        <v>112</v>
      </c>
      <c r="H54" s="553"/>
      <c r="I54" s="554"/>
      <c r="J54" s="532" t="s">
        <v>584</v>
      </c>
      <c r="K54" s="533"/>
      <c r="L54" s="534"/>
      <c r="M54" s="532" t="s">
        <v>1317</v>
      </c>
      <c r="N54" s="533"/>
      <c r="O54" s="534"/>
      <c r="P54" s="532" t="s">
        <v>1318</v>
      </c>
      <c r="Q54" s="533"/>
      <c r="R54" s="534"/>
      <c r="T54" s="195"/>
      <c r="U54" s="196"/>
      <c r="V54" s="194"/>
      <c r="W54" s="194"/>
      <c r="X54" s="194"/>
      <c r="Y54" s="194"/>
      <c r="Z54" s="194"/>
      <c r="AA54" s="194"/>
      <c r="AB54" s="196"/>
      <c r="AC54" s="195"/>
      <c r="AD54" s="195"/>
      <c r="AE54" s="195"/>
    </row>
    <row r="55" spans="1:35" ht="42" customHeight="1" x14ac:dyDescent="0.4">
      <c r="A55" s="520"/>
      <c r="B55" s="549"/>
      <c r="C55" s="259" t="s">
        <v>584</v>
      </c>
      <c r="D55" s="259" t="s">
        <v>585</v>
      </c>
      <c r="E55" s="259" t="s">
        <v>586</v>
      </c>
      <c r="F55" s="551"/>
      <c r="G55" s="200" t="s">
        <v>13</v>
      </c>
      <c r="H55" s="201" t="s">
        <v>116</v>
      </c>
      <c r="I55" s="201" t="s">
        <v>117</v>
      </c>
      <c r="J55" s="200" t="s">
        <v>13</v>
      </c>
      <c r="K55" s="201" t="s">
        <v>116</v>
      </c>
      <c r="L55" s="201" t="s">
        <v>117</v>
      </c>
      <c r="M55" s="200" t="s">
        <v>13</v>
      </c>
      <c r="N55" s="201" t="s">
        <v>116</v>
      </c>
      <c r="O55" s="201" t="s">
        <v>117</v>
      </c>
      <c r="P55" s="200" t="s">
        <v>13</v>
      </c>
      <c r="Q55" s="201" t="s">
        <v>116</v>
      </c>
      <c r="R55" s="201" t="s">
        <v>117</v>
      </c>
      <c r="T55" s="195"/>
      <c r="U55" s="196"/>
      <c r="V55" s="194"/>
      <c r="W55" s="194"/>
      <c r="X55" s="194"/>
      <c r="Y55" s="194"/>
      <c r="Z55" s="194"/>
      <c r="AA55" s="194"/>
      <c r="AB55" s="196"/>
      <c r="AC55" s="195"/>
      <c r="AD55" s="195"/>
      <c r="AE55" s="195"/>
    </row>
    <row r="56" spans="1:35" ht="14" customHeight="1" x14ac:dyDescent="0.4">
      <c r="A56" s="203" t="s">
        <v>1336</v>
      </c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57"/>
      <c r="T56" s="195"/>
      <c r="U56" s="196"/>
      <c r="V56" s="196"/>
      <c r="W56" s="196"/>
      <c r="X56" s="196"/>
      <c r="Y56" s="196"/>
      <c r="Z56" s="196"/>
      <c r="AA56" s="196"/>
      <c r="AB56" s="196"/>
      <c r="AC56" s="195"/>
      <c r="AD56" s="195"/>
      <c r="AE56" s="195"/>
    </row>
    <row r="57" spans="1:35" ht="14" customHeight="1" x14ac:dyDescent="0.4">
      <c r="A57" s="210" t="s">
        <v>1337</v>
      </c>
      <c r="B57" s="215">
        <f>SUM(C57:E57)</f>
        <v>16</v>
      </c>
      <c r="C57" s="215">
        <v>5</v>
      </c>
      <c r="D57" s="215">
        <v>6</v>
      </c>
      <c r="E57" s="215">
        <v>5</v>
      </c>
      <c r="F57" s="214">
        <v>0</v>
      </c>
      <c r="G57" s="215">
        <f>SUM(H57:I57)</f>
        <v>81</v>
      </c>
      <c r="H57" s="215">
        <f>SUM(K57,N57,Q57)</f>
        <v>45</v>
      </c>
      <c r="I57" s="215">
        <f>SUM(L57,O57,R57)</f>
        <v>36</v>
      </c>
      <c r="J57" s="215">
        <f>SUM(K57:L57)</f>
        <v>19</v>
      </c>
      <c r="K57" s="215">
        <v>8</v>
      </c>
      <c r="L57" s="215">
        <v>11</v>
      </c>
      <c r="M57" s="215">
        <f>SUM(N57:O57)</f>
        <v>31</v>
      </c>
      <c r="N57" s="215">
        <v>17</v>
      </c>
      <c r="O57" s="215">
        <v>14</v>
      </c>
      <c r="P57" s="215">
        <f>SUM(Q57:R57)</f>
        <v>31</v>
      </c>
      <c r="Q57" s="215">
        <v>20</v>
      </c>
      <c r="R57" s="215">
        <v>11</v>
      </c>
      <c r="S57" s="220"/>
      <c r="T57" s="195"/>
      <c r="U57" s="196"/>
      <c r="V57" s="196"/>
      <c r="W57" s="196"/>
      <c r="X57" s="196"/>
      <c r="Y57" s="196"/>
      <c r="Z57" s="196"/>
      <c r="AA57" s="196"/>
      <c r="AB57" s="196"/>
      <c r="AC57" s="195"/>
      <c r="AD57" s="195"/>
      <c r="AE57" s="195"/>
    </row>
    <row r="58" spans="1:35" ht="14" customHeight="1" x14ac:dyDescent="0.4">
      <c r="U58" s="194"/>
      <c r="V58" s="194"/>
      <c r="W58" s="194"/>
      <c r="X58" s="194"/>
      <c r="Y58" s="194"/>
      <c r="Z58" s="194"/>
      <c r="AA58" s="194"/>
      <c r="AB58" s="194"/>
    </row>
  </sheetData>
  <mergeCells count="39">
    <mergeCell ref="T29:AI29"/>
    <mergeCell ref="B30:B31"/>
    <mergeCell ref="A29:A31"/>
    <mergeCell ref="B29:F29"/>
    <mergeCell ref="J54:L54"/>
    <mergeCell ref="M54:O54"/>
    <mergeCell ref="P54:R54"/>
    <mergeCell ref="A53:A55"/>
    <mergeCell ref="B53:F53"/>
    <mergeCell ref="G53:R53"/>
    <mergeCell ref="B54:B55"/>
    <mergeCell ref="C54:E54"/>
    <mergeCell ref="F54:F55"/>
    <mergeCell ref="G54:I54"/>
    <mergeCell ref="G29:R29"/>
    <mergeCell ref="C30:E30"/>
    <mergeCell ref="F30:F31"/>
    <mergeCell ref="G30:I30"/>
    <mergeCell ref="J30:L30"/>
    <mergeCell ref="M30:O30"/>
    <mergeCell ref="AH30:AI30"/>
    <mergeCell ref="P30:R30"/>
    <mergeCell ref="T30:U30"/>
    <mergeCell ref="V30:W30"/>
    <mergeCell ref="X30:Y30"/>
    <mergeCell ref="Z30:AA30"/>
    <mergeCell ref="AB30:AC30"/>
    <mergeCell ref="AD30:AE30"/>
    <mergeCell ref="AF30:AG30"/>
    <mergeCell ref="A6:A8"/>
    <mergeCell ref="B6:F6"/>
    <mergeCell ref="G6:R6"/>
    <mergeCell ref="B7:B8"/>
    <mergeCell ref="C7:E7"/>
    <mergeCell ref="F7:F8"/>
    <mergeCell ref="G7:I7"/>
    <mergeCell ref="J7:L7"/>
    <mergeCell ref="M7:O7"/>
    <mergeCell ref="P7:R7"/>
  </mergeCells>
  <phoneticPr fontId="2"/>
  <pageMargins left="0.78740157480314965" right="0.78740157480314965" top="0.78740157480314965" bottom="0.78740157480314965" header="0.51181102362204722" footer="0.51181102362204722"/>
  <pageSetup paperSize="9" scale="65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showGridLines="0" zoomScaleNormal="100" workbookViewId="0"/>
  </sheetViews>
  <sheetFormatPr defaultRowHeight="20" customHeight="1" outlineLevelRow="1" x14ac:dyDescent="0.4"/>
  <cols>
    <col min="1" max="1" width="10.5" style="36" bestFit="1" customWidth="1"/>
    <col min="2" max="20" width="3.75" style="36" customWidth="1"/>
    <col min="21" max="24" width="2.5" style="36" customWidth="1"/>
    <col min="25" max="27" width="3.75" style="36" customWidth="1"/>
    <col min="28" max="30" width="2.5" style="36" customWidth="1"/>
    <col min="31" max="16384" width="9" style="36"/>
  </cols>
  <sheetData>
    <row r="1" spans="1:30" ht="10.95" x14ac:dyDescent="0.4">
      <c r="A1" s="103" t="s">
        <v>1278</v>
      </c>
    </row>
    <row r="2" spans="1:30" ht="10.95" x14ac:dyDescent="0.4">
      <c r="A2" s="103" t="s">
        <v>347</v>
      </c>
    </row>
    <row r="3" spans="1:30" ht="10.95" x14ac:dyDescent="0.4">
      <c r="A3" s="103" t="s">
        <v>1338</v>
      </c>
    </row>
    <row r="4" spans="1:30" ht="10.95" x14ac:dyDescent="0.4">
      <c r="AD4" s="104" t="s">
        <v>360</v>
      </c>
    </row>
    <row r="5" spans="1:30" ht="20" customHeight="1" x14ac:dyDescent="0.4">
      <c r="A5" s="456" t="s">
        <v>361</v>
      </c>
      <c r="B5" s="456" t="s">
        <v>372</v>
      </c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 t="s">
        <v>373</v>
      </c>
      <c r="Q5" s="456"/>
      <c r="R5" s="456"/>
      <c r="S5" s="456"/>
      <c r="T5" s="456"/>
      <c r="U5" s="456"/>
      <c r="V5" s="456"/>
      <c r="W5" s="456"/>
      <c r="X5" s="456"/>
      <c r="Y5" s="458" t="s">
        <v>374</v>
      </c>
      <c r="Z5" s="456"/>
      <c r="AA5" s="456"/>
      <c r="AB5" s="456" t="s">
        <v>375</v>
      </c>
      <c r="AC5" s="456"/>
      <c r="AD5" s="456"/>
    </row>
    <row r="6" spans="1:30" ht="40" customHeight="1" x14ac:dyDescent="0.4">
      <c r="A6" s="456"/>
      <c r="B6" s="456" t="s">
        <v>362</v>
      </c>
      <c r="C6" s="456"/>
      <c r="D6" s="456"/>
      <c r="E6" s="457" t="s">
        <v>1339</v>
      </c>
      <c r="F6" s="457" t="s">
        <v>378</v>
      </c>
      <c r="G6" s="457" t="s">
        <v>1340</v>
      </c>
      <c r="H6" s="457" t="s">
        <v>380</v>
      </c>
      <c r="I6" s="457" t="s">
        <v>381</v>
      </c>
      <c r="J6" s="457" t="s">
        <v>1341</v>
      </c>
      <c r="K6" s="457" t="s">
        <v>383</v>
      </c>
      <c r="L6" s="457" t="s">
        <v>384</v>
      </c>
      <c r="M6" s="457" t="s">
        <v>385</v>
      </c>
      <c r="N6" s="457" t="s">
        <v>386</v>
      </c>
      <c r="O6" s="457" t="s">
        <v>1342</v>
      </c>
      <c r="P6" s="456" t="s">
        <v>362</v>
      </c>
      <c r="Q6" s="456"/>
      <c r="R6" s="456"/>
      <c r="S6" s="456" t="s">
        <v>388</v>
      </c>
      <c r="T6" s="456"/>
      <c r="U6" s="457" t="s">
        <v>1343</v>
      </c>
      <c r="V6" s="457" t="s">
        <v>389</v>
      </c>
      <c r="W6" s="457" t="s">
        <v>390</v>
      </c>
      <c r="X6" s="457" t="s">
        <v>391</v>
      </c>
      <c r="Y6" s="456"/>
      <c r="Z6" s="456"/>
      <c r="AA6" s="456"/>
      <c r="AB6" s="457" t="s">
        <v>392</v>
      </c>
      <c r="AC6" s="457" t="s">
        <v>393</v>
      </c>
      <c r="AD6" s="457" t="s">
        <v>394</v>
      </c>
    </row>
    <row r="7" spans="1:30" ht="20" customHeight="1" x14ac:dyDescent="0.4">
      <c r="A7" s="456"/>
      <c r="B7" s="402" t="s">
        <v>75</v>
      </c>
      <c r="C7" s="402" t="s">
        <v>73</v>
      </c>
      <c r="D7" s="402" t="s">
        <v>74</v>
      </c>
      <c r="E7" s="457"/>
      <c r="F7" s="457"/>
      <c r="G7" s="457"/>
      <c r="H7" s="457"/>
      <c r="I7" s="457"/>
      <c r="J7" s="457"/>
      <c r="K7" s="457"/>
      <c r="L7" s="457"/>
      <c r="M7" s="457"/>
      <c r="N7" s="457"/>
      <c r="O7" s="457"/>
      <c r="P7" s="402" t="s">
        <v>75</v>
      </c>
      <c r="Q7" s="402" t="s">
        <v>73</v>
      </c>
      <c r="R7" s="402" t="s">
        <v>74</v>
      </c>
      <c r="S7" s="411" t="s">
        <v>395</v>
      </c>
      <c r="T7" s="61" t="s">
        <v>396</v>
      </c>
      <c r="U7" s="457"/>
      <c r="V7" s="457"/>
      <c r="W7" s="457"/>
      <c r="X7" s="457"/>
      <c r="Y7" s="402" t="s">
        <v>75</v>
      </c>
      <c r="Z7" s="402" t="s">
        <v>73</v>
      </c>
      <c r="AA7" s="402" t="s">
        <v>74</v>
      </c>
      <c r="AB7" s="457"/>
      <c r="AC7" s="457"/>
      <c r="AD7" s="457"/>
    </row>
    <row r="8" spans="1:30" s="157" customFormat="1" ht="20" hidden="1" customHeight="1" outlineLevel="1" x14ac:dyDescent="0.4">
      <c r="A8" s="406"/>
      <c r="B8" s="278">
        <f t="shared" ref="B8:B17" si="0">SUM(C8:D8)</f>
        <v>11</v>
      </c>
      <c r="C8" s="278">
        <v>2</v>
      </c>
      <c r="D8" s="278">
        <v>9</v>
      </c>
      <c r="E8" s="127"/>
      <c r="F8" s="127"/>
      <c r="G8" s="127"/>
      <c r="H8" s="127"/>
      <c r="I8" s="127"/>
      <c r="J8" s="278">
        <v>1</v>
      </c>
      <c r="K8" s="279"/>
      <c r="L8" s="127"/>
      <c r="M8" s="127"/>
      <c r="N8" s="127"/>
      <c r="O8" s="127">
        <v>10</v>
      </c>
      <c r="P8" s="127"/>
      <c r="Q8" s="127"/>
      <c r="R8" s="127"/>
      <c r="S8" s="127"/>
      <c r="T8" s="279"/>
      <c r="U8" s="127"/>
      <c r="V8" s="127"/>
      <c r="W8" s="279"/>
      <c r="X8" s="127"/>
      <c r="Y8" s="278">
        <f t="shared" ref="Y8:Y17" si="1">SUM(Z8:AA8)</f>
        <v>11</v>
      </c>
      <c r="Z8" s="278">
        <v>2</v>
      </c>
      <c r="AA8" s="278">
        <v>9</v>
      </c>
      <c r="AB8" s="127"/>
      <c r="AC8" s="127"/>
      <c r="AD8" s="127"/>
    </row>
    <row r="9" spans="1:30" s="157" customFormat="1" ht="20" hidden="1" customHeight="1" outlineLevel="1" x14ac:dyDescent="0.4">
      <c r="A9" s="405" t="s">
        <v>353</v>
      </c>
      <c r="B9" s="280">
        <f t="shared" si="0"/>
        <v>764</v>
      </c>
      <c r="C9" s="280">
        <v>283</v>
      </c>
      <c r="D9" s="280">
        <v>481</v>
      </c>
      <c r="E9" s="256">
        <v>8</v>
      </c>
      <c r="F9" s="256">
        <v>2</v>
      </c>
      <c r="G9" s="256">
        <v>13</v>
      </c>
      <c r="H9" s="256">
        <v>15</v>
      </c>
      <c r="I9" s="256">
        <v>1</v>
      </c>
      <c r="J9" s="280">
        <v>519</v>
      </c>
      <c r="K9" s="281">
        <v>0</v>
      </c>
      <c r="L9" s="256">
        <v>14</v>
      </c>
      <c r="M9" s="256">
        <v>2</v>
      </c>
      <c r="N9" s="256">
        <v>5</v>
      </c>
      <c r="O9" s="256">
        <v>185</v>
      </c>
      <c r="P9" s="256">
        <f t="shared" ref="P9:P17" si="2">SUM(Q9:R9)</f>
        <v>44</v>
      </c>
      <c r="Q9" s="256">
        <v>19</v>
      </c>
      <c r="R9" s="256">
        <v>25</v>
      </c>
      <c r="S9" s="256">
        <v>30</v>
      </c>
      <c r="T9" s="281">
        <v>0</v>
      </c>
      <c r="U9" s="256">
        <v>6</v>
      </c>
      <c r="V9" s="256">
        <v>1</v>
      </c>
      <c r="W9" s="281">
        <v>0</v>
      </c>
      <c r="X9" s="256">
        <v>7</v>
      </c>
      <c r="Y9" s="280">
        <f t="shared" si="1"/>
        <v>808</v>
      </c>
      <c r="Z9" s="280">
        <v>302</v>
      </c>
      <c r="AA9" s="280">
        <v>506</v>
      </c>
      <c r="AB9" s="256">
        <v>26</v>
      </c>
      <c r="AC9" s="256">
        <v>8</v>
      </c>
      <c r="AD9" s="256">
        <v>8</v>
      </c>
    </row>
    <row r="10" spans="1:30" s="157" customFormat="1" ht="20" customHeight="1" collapsed="1" x14ac:dyDescent="0.4">
      <c r="A10" s="404"/>
      <c r="B10" s="278">
        <v>12</v>
      </c>
      <c r="C10" s="278">
        <v>4</v>
      </c>
      <c r="D10" s="278">
        <v>8</v>
      </c>
      <c r="E10" s="127"/>
      <c r="F10" s="127"/>
      <c r="G10" s="127"/>
      <c r="H10" s="127"/>
      <c r="I10" s="127"/>
      <c r="J10" s="278"/>
      <c r="K10" s="279"/>
      <c r="L10" s="127"/>
      <c r="M10" s="127"/>
      <c r="N10" s="127"/>
      <c r="O10" s="127">
        <v>12</v>
      </c>
      <c r="P10" s="127"/>
      <c r="Q10" s="127"/>
      <c r="R10" s="127"/>
      <c r="S10" s="127"/>
      <c r="T10" s="279"/>
      <c r="U10" s="127"/>
      <c r="V10" s="127"/>
      <c r="W10" s="279"/>
      <c r="X10" s="127"/>
      <c r="Y10" s="278"/>
      <c r="Z10" s="278">
        <v>4</v>
      </c>
      <c r="AA10" s="278">
        <v>8</v>
      </c>
      <c r="AB10" s="127"/>
      <c r="AC10" s="127"/>
      <c r="AD10" s="127"/>
    </row>
    <row r="11" spans="1:30" s="157" customFormat="1" ht="20" customHeight="1" x14ac:dyDescent="0.4">
      <c r="A11" s="405" t="s">
        <v>354</v>
      </c>
      <c r="B11" s="280">
        <f t="shared" si="0"/>
        <v>750</v>
      </c>
      <c r="C11" s="280">
        <v>270</v>
      </c>
      <c r="D11" s="280">
        <v>480</v>
      </c>
      <c r="E11" s="256">
        <v>8</v>
      </c>
      <c r="F11" s="256">
        <v>2</v>
      </c>
      <c r="G11" s="256">
        <v>13</v>
      </c>
      <c r="H11" s="256">
        <v>15</v>
      </c>
      <c r="I11" s="256">
        <v>2</v>
      </c>
      <c r="J11" s="280">
        <v>539</v>
      </c>
      <c r="K11" s="281">
        <v>0</v>
      </c>
      <c r="L11" s="256">
        <v>14</v>
      </c>
      <c r="M11" s="256">
        <v>2</v>
      </c>
      <c r="N11" s="256">
        <v>6</v>
      </c>
      <c r="O11" s="256">
        <v>149</v>
      </c>
      <c r="P11" s="256">
        <f t="shared" si="2"/>
        <v>40</v>
      </c>
      <c r="Q11" s="256">
        <v>17</v>
      </c>
      <c r="R11" s="256">
        <v>23</v>
      </c>
      <c r="S11" s="256">
        <v>30</v>
      </c>
      <c r="T11" s="281">
        <v>0</v>
      </c>
      <c r="U11" s="256">
        <v>5</v>
      </c>
      <c r="V11" s="256">
        <v>0</v>
      </c>
      <c r="W11" s="281">
        <v>0</v>
      </c>
      <c r="X11" s="256">
        <v>5</v>
      </c>
      <c r="Y11" s="280">
        <f t="shared" si="1"/>
        <v>790</v>
      </c>
      <c r="Z11" s="280">
        <v>287</v>
      </c>
      <c r="AA11" s="280">
        <v>503</v>
      </c>
      <c r="AB11" s="256">
        <v>26</v>
      </c>
      <c r="AC11" s="256">
        <v>8</v>
      </c>
      <c r="AD11" s="256">
        <v>8</v>
      </c>
    </row>
    <row r="12" spans="1:30" s="157" customFormat="1" ht="20" customHeight="1" x14ac:dyDescent="0.4">
      <c r="A12" s="404"/>
      <c r="B12" s="278">
        <v>9</v>
      </c>
      <c r="C12" s="278">
        <v>2</v>
      </c>
      <c r="D12" s="278">
        <v>7</v>
      </c>
      <c r="E12" s="127"/>
      <c r="F12" s="127"/>
      <c r="G12" s="127"/>
      <c r="H12" s="127"/>
      <c r="I12" s="127"/>
      <c r="J12" s="278"/>
      <c r="K12" s="279"/>
      <c r="L12" s="127"/>
      <c r="M12" s="127"/>
      <c r="N12" s="127"/>
      <c r="O12" s="127">
        <v>9</v>
      </c>
      <c r="P12" s="127"/>
      <c r="Q12" s="127"/>
      <c r="R12" s="127"/>
      <c r="S12" s="127"/>
      <c r="T12" s="279"/>
      <c r="U12" s="127"/>
      <c r="V12" s="127"/>
      <c r="W12" s="279"/>
      <c r="X12" s="127"/>
      <c r="Y12" s="278"/>
      <c r="Z12" s="278">
        <v>2</v>
      </c>
      <c r="AA12" s="278">
        <v>7</v>
      </c>
      <c r="AB12" s="127"/>
      <c r="AC12" s="127"/>
      <c r="AD12" s="127"/>
    </row>
    <row r="13" spans="1:30" s="157" customFormat="1" ht="20" customHeight="1" x14ac:dyDescent="0.4">
      <c r="A13" s="405" t="s">
        <v>355</v>
      </c>
      <c r="B13" s="280">
        <f t="shared" si="0"/>
        <v>735</v>
      </c>
      <c r="C13" s="280">
        <v>262</v>
      </c>
      <c r="D13" s="280">
        <v>473</v>
      </c>
      <c r="E13" s="256">
        <v>8</v>
      </c>
      <c r="F13" s="256">
        <v>1</v>
      </c>
      <c r="G13" s="256">
        <v>14</v>
      </c>
      <c r="H13" s="256">
        <v>14</v>
      </c>
      <c r="I13" s="256">
        <v>2</v>
      </c>
      <c r="J13" s="280">
        <v>541</v>
      </c>
      <c r="K13" s="281">
        <v>0</v>
      </c>
      <c r="L13" s="256">
        <v>14</v>
      </c>
      <c r="M13" s="256">
        <v>1</v>
      </c>
      <c r="N13" s="256">
        <v>7</v>
      </c>
      <c r="O13" s="256">
        <v>133</v>
      </c>
      <c r="P13" s="256">
        <f t="shared" si="2"/>
        <v>40</v>
      </c>
      <c r="Q13" s="256">
        <v>16</v>
      </c>
      <c r="R13" s="256">
        <v>24</v>
      </c>
      <c r="S13" s="256">
        <v>31</v>
      </c>
      <c r="T13" s="281">
        <v>0</v>
      </c>
      <c r="U13" s="256">
        <v>5</v>
      </c>
      <c r="V13" s="281">
        <v>1</v>
      </c>
      <c r="W13" s="281">
        <v>0</v>
      </c>
      <c r="X13" s="256">
        <v>3</v>
      </c>
      <c r="Y13" s="280">
        <f t="shared" si="1"/>
        <v>775</v>
      </c>
      <c r="Z13" s="280">
        <v>278</v>
      </c>
      <c r="AA13" s="280">
        <v>497</v>
      </c>
      <c r="AB13" s="256">
        <v>26</v>
      </c>
      <c r="AC13" s="256">
        <v>8</v>
      </c>
      <c r="AD13" s="256">
        <v>8</v>
      </c>
    </row>
    <row r="14" spans="1:30" s="157" customFormat="1" ht="20" customHeight="1" x14ac:dyDescent="0.4">
      <c r="A14" s="404"/>
      <c r="B14" s="278">
        <v>18</v>
      </c>
      <c r="C14" s="278">
        <v>10</v>
      </c>
      <c r="D14" s="278">
        <v>8</v>
      </c>
      <c r="E14" s="127"/>
      <c r="F14" s="127"/>
      <c r="G14" s="127"/>
      <c r="H14" s="127"/>
      <c r="I14" s="127"/>
      <c r="J14" s="278">
        <v>3</v>
      </c>
      <c r="K14" s="279"/>
      <c r="L14" s="127"/>
      <c r="M14" s="127"/>
      <c r="N14" s="127"/>
      <c r="O14" s="127">
        <v>15</v>
      </c>
      <c r="P14" s="127"/>
      <c r="Q14" s="127"/>
      <c r="R14" s="127"/>
      <c r="S14" s="127"/>
      <c r="T14" s="279"/>
      <c r="U14" s="127"/>
      <c r="V14" s="127"/>
      <c r="W14" s="279"/>
      <c r="X14" s="127"/>
      <c r="Y14" s="278"/>
      <c r="Z14" s="278">
        <v>10</v>
      </c>
      <c r="AA14" s="278">
        <v>8</v>
      </c>
      <c r="AB14" s="127"/>
      <c r="AC14" s="127"/>
      <c r="AD14" s="127"/>
    </row>
    <row r="15" spans="1:30" s="157" customFormat="1" ht="20" customHeight="1" x14ac:dyDescent="0.4">
      <c r="A15" s="405" t="s">
        <v>356</v>
      </c>
      <c r="B15" s="280">
        <f t="shared" si="0"/>
        <v>798</v>
      </c>
      <c r="C15" s="280">
        <v>290</v>
      </c>
      <c r="D15" s="280">
        <v>508</v>
      </c>
      <c r="E15" s="256">
        <v>8</v>
      </c>
      <c r="F15" s="256">
        <v>3</v>
      </c>
      <c r="G15" s="256">
        <v>12</v>
      </c>
      <c r="H15" s="256">
        <v>13</v>
      </c>
      <c r="I15" s="256">
        <v>2</v>
      </c>
      <c r="J15" s="280">
        <v>550</v>
      </c>
      <c r="K15" s="281">
        <v>0</v>
      </c>
      <c r="L15" s="256">
        <v>15</v>
      </c>
      <c r="M15" s="256">
        <v>1</v>
      </c>
      <c r="N15" s="256">
        <v>11</v>
      </c>
      <c r="O15" s="256">
        <v>183</v>
      </c>
      <c r="P15" s="256">
        <f t="shared" si="2"/>
        <v>43</v>
      </c>
      <c r="Q15" s="256">
        <v>19</v>
      </c>
      <c r="R15" s="256">
        <v>24</v>
      </c>
      <c r="S15" s="256">
        <v>37</v>
      </c>
      <c r="T15" s="281">
        <v>0</v>
      </c>
      <c r="U15" s="256">
        <v>5</v>
      </c>
      <c r="V15" s="281">
        <v>0</v>
      </c>
      <c r="W15" s="281">
        <v>0</v>
      </c>
      <c r="X15" s="256">
        <v>1</v>
      </c>
      <c r="Y15" s="280">
        <f t="shared" si="1"/>
        <v>841</v>
      </c>
      <c r="Z15" s="280">
        <v>309</v>
      </c>
      <c r="AA15" s="280">
        <v>532</v>
      </c>
      <c r="AB15" s="256">
        <v>26</v>
      </c>
      <c r="AC15" s="256">
        <v>8</v>
      </c>
      <c r="AD15" s="256">
        <v>8</v>
      </c>
    </row>
    <row r="16" spans="1:30" s="157" customFormat="1" ht="20" customHeight="1" x14ac:dyDescent="0.4">
      <c r="A16" s="404"/>
      <c r="B16" s="278">
        <v>15</v>
      </c>
      <c r="C16" s="278">
        <v>15</v>
      </c>
      <c r="D16" s="278"/>
      <c r="E16" s="127"/>
      <c r="F16" s="127"/>
      <c r="G16" s="127"/>
      <c r="H16" s="127"/>
      <c r="I16" s="127"/>
      <c r="J16" s="278">
        <v>3</v>
      </c>
      <c r="K16" s="279"/>
      <c r="L16" s="127"/>
      <c r="M16" s="127"/>
      <c r="N16" s="127"/>
      <c r="O16" s="127">
        <v>12</v>
      </c>
      <c r="P16" s="127"/>
      <c r="Q16" s="127"/>
      <c r="R16" s="127"/>
      <c r="S16" s="127"/>
      <c r="T16" s="279"/>
      <c r="U16" s="127"/>
      <c r="V16" s="127"/>
      <c r="W16" s="279"/>
      <c r="X16" s="127"/>
      <c r="Y16" s="278"/>
      <c r="Z16" s="278">
        <v>15</v>
      </c>
      <c r="AA16" s="278"/>
      <c r="AB16" s="127"/>
      <c r="AC16" s="127"/>
      <c r="AD16" s="127"/>
    </row>
    <row r="17" spans="1:30" s="157" customFormat="1" ht="20" customHeight="1" x14ac:dyDescent="0.4">
      <c r="A17" s="405" t="s">
        <v>357</v>
      </c>
      <c r="B17" s="280">
        <f t="shared" si="0"/>
        <v>824</v>
      </c>
      <c r="C17" s="280">
        <v>288</v>
      </c>
      <c r="D17" s="280">
        <v>536</v>
      </c>
      <c r="E17" s="256">
        <v>8</v>
      </c>
      <c r="F17" s="256">
        <v>2</v>
      </c>
      <c r="G17" s="256">
        <v>13</v>
      </c>
      <c r="H17" s="256">
        <v>11</v>
      </c>
      <c r="I17" s="256">
        <v>3</v>
      </c>
      <c r="J17" s="280">
        <v>581</v>
      </c>
      <c r="K17" s="281">
        <v>0</v>
      </c>
      <c r="L17" s="256">
        <v>15</v>
      </c>
      <c r="M17" s="256">
        <v>1</v>
      </c>
      <c r="N17" s="256">
        <v>11</v>
      </c>
      <c r="O17" s="256">
        <v>179</v>
      </c>
      <c r="P17" s="256">
        <f t="shared" si="2"/>
        <v>41</v>
      </c>
      <c r="Q17" s="256">
        <v>15</v>
      </c>
      <c r="R17" s="256">
        <v>26</v>
      </c>
      <c r="S17" s="256">
        <v>36</v>
      </c>
      <c r="T17" s="281">
        <v>0</v>
      </c>
      <c r="U17" s="256">
        <v>5</v>
      </c>
      <c r="V17" s="281">
        <v>0</v>
      </c>
      <c r="W17" s="281">
        <v>0</v>
      </c>
      <c r="X17" s="281">
        <v>0</v>
      </c>
      <c r="Y17" s="280">
        <f t="shared" si="1"/>
        <v>865</v>
      </c>
      <c r="Z17" s="280">
        <v>303</v>
      </c>
      <c r="AA17" s="280">
        <v>562</v>
      </c>
      <c r="AB17" s="256">
        <v>26</v>
      </c>
      <c r="AC17" s="256">
        <v>8</v>
      </c>
      <c r="AD17" s="256">
        <v>8</v>
      </c>
    </row>
    <row r="18" spans="1:30" s="157" customFormat="1" ht="20" customHeight="1" x14ac:dyDescent="0.4">
      <c r="A18" s="404"/>
      <c r="B18" s="282">
        <f>+B46</f>
        <v>19</v>
      </c>
      <c r="C18" s="282">
        <f t="shared" ref="C18:AD19" si="3">+C46</f>
        <v>12</v>
      </c>
      <c r="D18" s="282">
        <f t="shared" si="3"/>
        <v>7</v>
      </c>
      <c r="E18" s="282">
        <f t="shared" si="3"/>
        <v>0</v>
      </c>
      <c r="F18" s="282">
        <f t="shared" si="3"/>
        <v>0</v>
      </c>
      <c r="G18" s="282">
        <f t="shared" si="3"/>
        <v>0</v>
      </c>
      <c r="H18" s="282">
        <f t="shared" si="3"/>
        <v>0</v>
      </c>
      <c r="I18" s="282">
        <f t="shared" si="3"/>
        <v>0</v>
      </c>
      <c r="J18" s="282">
        <f t="shared" si="3"/>
        <v>5</v>
      </c>
      <c r="K18" s="282">
        <f t="shared" si="3"/>
        <v>0</v>
      </c>
      <c r="L18" s="282">
        <f t="shared" si="3"/>
        <v>0</v>
      </c>
      <c r="M18" s="282">
        <f t="shared" si="3"/>
        <v>0</v>
      </c>
      <c r="N18" s="282">
        <f t="shared" si="3"/>
        <v>0</v>
      </c>
      <c r="O18" s="282">
        <f t="shared" si="3"/>
        <v>14</v>
      </c>
      <c r="P18" s="282">
        <f t="shared" si="3"/>
        <v>0</v>
      </c>
      <c r="Q18" s="282">
        <f t="shared" si="3"/>
        <v>0</v>
      </c>
      <c r="R18" s="282">
        <f t="shared" si="3"/>
        <v>0</v>
      </c>
      <c r="S18" s="282">
        <f t="shared" si="3"/>
        <v>0</v>
      </c>
      <c r="T18" s="282">
        <f t="shared" si="3"/>
        <v>0</v>
      </c>
      <c r="U18" s="282">
        <f t="shared" si="3"/>
        <v>0</v>
      </c>
      <c r="V18" s="282">
        <f t="shared" si="3"/>
        <v>0</v>
      </c>
      <c r="W18" s="282">
        <f t="shared" si="3"/>
        <v>0</v>
      </c>
      <c r="X18" s="282">
        <f t="shared" si="3"/>
        <v>0</v>
      </c>
      <c r="Y18" s="282">
        <f t="shared" si="3"/>
        <v>19</v>
      </c>
      <c r="Z18" s="282">
        <f t="shared" si="3"/>
        <v>12</v>
      </c>
      <c r="AA18" s="282">
        <f t="shared" si="3"/>
        <v>7</v>
      </c>
      <c r="AB18" s="282">
        <f t="shared" si="3"/>
        <v>0</v>
      </c>
      <c r="AC18" s="282">
        <f t="shared" si="3"/>
        <v>0</v>
      </c>
      <c r="AD18" s="282">
        <f t="shared" si="3"/>
        <v>0</v>
      </c>
    </row>
    <row r="19" spans="1:30" s="157" customFormat="1" ht="20" customHeight="1" x14ac:dyDescent="0.4">
      <c r="A19" s="405" t="s">
        <v>358</v>
      </c>
      <c r="B19" s="280">
        <f>+B47</f>
        <v>816</v>
      </c>
      <c r="C19" s="280">
        <f t="shared" si="3"/>
        <v>280</v>
      </c>
      <c r="D19" s="280">
        <f t="shared" si="3"/>
        <v>536</v>
      </c>
      <c r="E19" s="280">
        <f t="shared" si="3"/>
        <v>8</v>
      </c>
      <c r="F19" s="280">
        <f t="shared" si="3"/>
        <v>1</v>
      </c>
      <c r="G19" s="280">
        <f t="shared" si="3"/>
        <v>14</v>
      </c>
      <c r="H19" s="280">
        <f t="shared" si="3"/>
        <v>9</v>
      </c>
      <c r="I19" s="280">
        <f t="shared" si="3"/>
        <v>6</v>
      </c>
      <c r="J19" s="280">
        <f t="shared" si="3"/>
        <v>590</v>
      </c>
      <c r="K19" s="281">
        <f t="shared" si="3"/>
        <v>0</v>
      </c>
      <c r="L19" s="280">
        <f t="shared" si="3"/>
        <v>14</v>
      </c>
      <c r="M19" s="280">
        <f t="shared" si="3"/>
        <v>1</v>
      </c>
      <c r="N19" s="280">
        <f t="shared" si="3"/>
        <v>7</v>
      </c>
      <c r="O19" s="280">
        <f t="shared" si="3"/>
        <v>166</v>
      </c>
      <c r="P19" s="280">
        <f t="shared" si="3"/>
        <v>35</v>
      </c>
      <c r="Q19" s="280">
        <f t="shared" si="3"/>
        <v>14</v>
      </c>
      <c r="R19" s="280">
        <f t="shared" si="3"/>
        <v>21</v>
      </c>
      <c r="S19" s="280">
        <f t="shared" si="3"/>
        <v>31</v>
      </c>
      <c r="T19" s="281">
        <f t="shared" si="3"/>
        <v>0</v>
      </c>
      <c r="U19" s="280">
        <f t="shared" si="3"/>
        <v>4</v>
      </c>
      <c r="V19" s="281">
        <f t="shared" si="3"/>
        <v>0</v>
      </c>
      <c r="W19" s="281">
        <f t="shared" si="3"/>
        <v>0</v>
      </c>
      <c r="X19" s="280">
        <f t="shared" si="3"/>
        <v>0</v>
      </c>
      <c r="Y19" s="280">
        <f t="shared" si="3"/>
        <v>851</v>
      </c>
      <c r="Z19" s="280">
        <f t="shared" si="3"/>
        <v>294</v>
      </c>
      <c r="AA19" s="280">
        <f t="shared" si="3"/>
        <v>557</v>
      </c>
      <c r="AB19" s="280">
        <f t="shared" si="3"/>
        <v>26</v>
      </c>
      <c r="AC19" s="280">
        <f t="shared" si="3"/>
        <v>8</v>
      </c>
      <c r="AD19" s="280">
        <f t="shared" si="3"/>
        <v>8</v>
      </c>
    </row>
    <row r="20" spans="1:30" ht="10.95" x14ac:dyDescent="0.4">
      <c r="A20" s="36" t="s">
        <v>1344</v>
      </c>
    </row>
    <row r="21" spans="1:30" ht="10.95" x14ac:dyDescent="0.4"/>
    <row r="22" spans="1:30" ht="10.95" x14ac:dyDescent="0.4"/>
    <row r="23" spans="1:30" ht="10.95" x14ac:dyDescent="0.4">
      <c r="A23" s="103" t="s">
        <v>1278</v>
      </c>
    </row>
    <row r="24" spans="1:30" ht="10.95" x14ac:dyDescent="0.4">
      <c r="A24" s="103" t="s">
        <v>1345</v>
      </c>
    </row>
    <row r="25" spans="1:30" ht="10.95" x14ac:dyDescent="0.4">
      <c r="A25" s="103" t="s">
        <v>1338</v>
      </c>
    </row>
    <row r="26" spans="1:30" ht="10.95" x14ac:dyDescent="0.4">
      <c r="AD26" s="104" t="s">
        <v>402</v>
      </c>
    </row>
    <row r="27" spans="1:30" ht="20" customHeight="1" x14ac:dyDescent="0.4">
      <c r="A27" s="456" t="s">
        <v>404</v>
      </c>
      <c r="B27" s="456" t="s">
        <v>372</v>
      </c>
      <c r="C27" s="456"/>
      <c r="D27" s="456"/>
      <c r="E27" s="456"/>
      <c r="F27" s="456"/>
      <c r="G27" s="456"/>
      <c r="H27" s="456"/>
      <c r="I27" s="456"/>
      <c r="J27" s="456"/>
      <c r="K27" s="456"/>
      <c r="L27" s="456"/>
      <c r="M27" s="456"/>
      <c r="N27" s="456"/>
      <c r="O27" s="456"/>
      <c r="P27" s="456" t="s">
        <v>373</v>
      </c>
      <c r="Q27" s="456"/>
      <c r="R27" s="456"/>
      <c r="S27" s="456"/>
      <c r="T27" s="456"/>
      <c r="U27" s="456"/>
      <c r="V27" s="456"/>
      <c r="W27" s="456"/>
      <c r="X27" s="456"/>
      <c r="Y27" s="458" t="s">
        <v>374</v>
      </c>
      <c r="Z27" s="456"/>
      <c r="AA27" s="456"/>
      <c r="AB27" s="456" t="s">
        <v>375</v>
      </c>
      <c r="AC27" s="456"/>
      <c r="AD27" s="456"/>
    </row>
    <row r="28" spans="1:30" ht="40" customHeight="1" x14ac:dyDescent="0.4">
      <c r="A28" s="456"/>
      <c r="B28" s="456" t="s">
        <v>362</v>
      </c>
      <c r="C28" s="456"/>
      <c r="D28" s="456"/>
      <c r="E28" s="457" t="s">
        <v>1339</v>
      </c>
      <c r="F28" s="457" t="s">
        <v>378</v>
      </c>
      <c r="G28" s="457" t="s">
        <v>1340</v>
      </c>
      <c r="H28" s="457" t="s">
        <v>380</v>
      </c>
      <c r="I28" s="457" t="s">
        <v>381</v>
      </c>
      <c r="J28" s="457" t="s">
        <v>1341</v>
      </c>
      <c r="K28" s="457" t="s">
        <v>383</v>
      </c>
      <c r="L28" s="457" t="s">
        <v>384</v>
      </c>
      <c r="M28" s="457" t="s">
        <v>385</v>
      </c>
      <c r="N28" s="457" t="s">
        <v>386</v>
      </c>
      <c r="O28" s="457" t="s">
        <v>1342</v>
      </c>
      <c r="P28" s="456" t="s">
        <v>362</v>
      </c>
      <c r="Q28" s="456"/>
      <c r="R28" s="456"/>
      <c r="S28" s="456" t="s">
        <v>388</v>
      </c>
      <c r="T28" s="456"/>
      <c r="U28" s="457" t="s">
        <v>1343</v>
      </c>
      <c r="V28" s="457" t="s">
        <v>389</v>
      </c>
      <c r="W28" s="457" t="s">
        <v>390</v>
      </c>
      <c r="X28" s="457" t="s">
        <v>391</v>
      </c>
      <c r="Y28" s="456"/>
      <c r="Z28" s="456"/>
      <c r="AA28" s="456"/>
      <c r="AB28" s="457" t="s">
        <v>392</v>
      </c>
      <c r="AC28" s="457" t="s">
        <v>393</v>
      </c>
      <c r="AD28" s="457" t="s">
        <v>394</v>
      </c>
    </row>
    <row r="29" spans="1:30" ht="20" customHeight="1" x14ac:dyDescent="0.4">
      <c r="A29" s="456"/>
      <c r="B29" s="402" t="s">
        <v>75</v>
      </c>
      <c r="C29" s="402" t="s">
        <v>73</v>
      </c>
      <c r="D29" s="402" t="s">
        <v>74</v>
      </c>
      <c r="E29" s="457"/>
      <c r="F29" s="457"/>
      <c r="G29" s="457"/>
      <c r="H29" s="457"/>
      <c r="I29" s="457"/>
      <c r="J29" s="457"/>
      <c r="K29" s="457"/>
      <c r="L29" s="457"/>
      <c r="M29" s="457"/>
      <c r="N29" s="457"/>
      <c r="O29" s="457"/>
      <c r="P29" s="402" t="s">
        <v>75</v>
      </c>
      <c r="Q29" s="402" t="s">
        <v>73</v>
      </c>
      <c r="R29" s="402" t="s">
        <v>74</v>
      </c>
      <c r="S29" s="411" t="s">
        <v>395</v>
      </c>
      <c r="T29" s="61" t="s">
        <v>396</v>
      </c>
      <c r="U29" s="457"/>
      <c r="V29" s="457"/>
      <c r="W29" s="457"/>
      <c r="X29" s="457"/>
      <c r="Y29" s="402" t="s">
        <v>75</v>
      </c>
      <c r="Z29" s="402" t="s">
        <v>73</v>
      </c>
      <c r="AA29" s="402" t="s">
        <v>74</v>
      </c>
      <c r="AB29" s="457"/>
      <c r="AC29" s="457"/>
      <c r="AD29" s="457"/>
    </row>
    <row r="30" spans="1:30" s="157" customFormat="1" ht="18" customHeight="1" x14ac:dyDescent="0.4">
      <c r="A30" s="406"/>
      <c r="B30" s="278">
        <f>SUM(E30:O30)</f>
        <v>2</v>
      </c>
      <c r="C30" s="278">
        <v>1</v>
      </c>
      <c r="D30" s="278">
        <v>1</v>
      </c>
      <c r="E30" s="127"/>
      <c r="F30" s="127"/>
      <c r="G30" s="127"/>
      <c r="H30" s="127"/>
      <c r="I30" s="127"/>
      <c r="J30" s="278">
        <v>1</v>
      </c>
      <c r="K30" s="279"/>
      <c r="L30" s="127"/>
      <c r="M30" s="127"/>
      <c r="N30" s="127"/>
      <c r="O30" s="127">
        <v>1</v>
      </c>
      <c r="P30" s="127"/>
      <c r="Q30" s="127"/>
      <c r="R30" s="127"/>
      <c r="S30" s="127"/>
      <c r="T30" s="279"/>
      <c r="U30" s="127"/>
      <c r="V30" s="127"/>
      <c r="W30" s="279"/>
      <c r="X30" s="127"/>
      <c r="Y30" s="282">
        <f>SUM(Z30:AA30)</f>
        <v>2</v>
      </c>
      <c r="Z30" s="282">
        <f>SUM(C30,Q30)</f>
        <v>1</v>
      </c>
      <c r="AA30" s="282">
        <f>SUM(D30,R30)</f>
        <v>1</v>
      </c>
      <c r="AB30" s="127"/>
      <c r="AC30" s="127"/>
      <c r="AD30" s="127"/>
    </row>
    <row r="31" spans="1:30" s="157" customFormat="1" ht="18" customHeight="1" x14ac:dyDescent="0.4">
      <c r="A31" s="407" t="s">
        <v>1296</v>
      </c>
      <c r="B31" s="283">
        <f t="shared" ref="B31:B45" si="4">SUM(E31:O31)</f>
        <v>111</v>
      </c>
      <c r="C31" s="283">
        <v>36</v>
      </c>
      <c r="D31" s="283">
        <v>75</v>
      </c>
      <c r="E31" s="128">
        <v>1</v>
      </c>
      <c r="F31" s="281">
        <v>0</v>
      </c>
      <c r="G31" s="128">
        <v>2</v>
      </c>
      <c r="H31" s="128">
        <v>2</v>
      </c>
      <c r="I31" s="128">
        <v>2</v>
      </c>
      <c r="J31" s="283">
        <v>89</v>
      </c>
      <c r="K31" s="281">
        <v>0</v>
      </c>
      <c r="L31" s="128">
        <v>2</v>
      </c>
      <c r="M31" s="281">
        <v>0</v>
      </c>
      <c r="N31" s="128">
        <v>1</v>
      </c>
      <c r="O31" s="128">
        <v>12</v>
      </c>
      <c r="P31" s="128">
        <f t="shared" ref="P31:P45" si="5">SUM(S31:X31)</f>
        <v>4</v>
      </c>
      <c r="Q31" s="128">
        <v>1</v>
      </c>
      <c r="R31" s="128">
        <v>3</v>
      </c>
      <c r="S31" s="128">
        <v>4</v>
      </c>
      <c r="T31" s="281">
        <v>0</v>
      </c>
      <c r="U31" s="281">
        <v>0</v>
      </c>
      <c r="V31" s="281">
        <v>0</v>
      </c>
      <c r="W31" s="281">
        <v>0</v>
      </c>
      <c r="X31" s="281">
        <v>0</v>
      </c>
      <c r="Y31" s="283">
        <f t="shared" ref="Y31:Y45" si="6">SUM(Z31:AA31)</f>
        <v>115</v>
      </c>
      <c r="Z31" s="283">
        <f t="shared" ref="Z31:AA45" si="7">SUM(C31,Q31)</f>
        <v>37</v>
      </c>
      <c r="AA31" s="283">
        <f t="shared" si="7"/>
        <v>78</v>
      </c>
      <c r="AB31" s="128">
        <v>3</v>
      </c>
      <c r="AC31" s="128">
        <v>1</v>
      </c>
      <c r="AD31" s="128">
        <v>1</v>
      </c>
    </row>
    <row r="32" spans="1:30" s="157" customFormat="1" ht="18" customHeight="1" x14ac:dyDescent="0.4">
      <c r="A32" s="406"/>
      <c r="B32" s="278"/>
      <c r="C32" s="278"/>
      <c r="D32" s="278"/>
      <c r="E32" s="127"/>
      <c r="F32" s="127"/>
      <c r="G32" s="127"/>
      <c r="H32" s="127"/>
      <c r="I32" s="127"/>
      <c r="J32" s="278"/>
      <c r="K32" s="279"/>
      <c r="L32" s="127"/>
      <c r="M32" s="127"/>
      <c r="N32" s="127"/>
      <c r="O32" s="127"/>
      <c r="P32" s="127"/>
      <c r="Q32" s="127"/>
      <c r="R32" s="127"/>
      <c r="S32" s="127"/>
      <c r="T32" s="279"/>
      <c r="U32" s="127"/>
      <c r="V32" s="127"/>
      <c r="W32" s="279"/>
      <c r="X32" s="127"/>
      <c r="Y32" s="282">
        <f t="shared" si="6"/>
        <v>0</v>
      </c>
      <c r="Z32" s="282">
        <f t="shared" si="7"/>
        <v>0</v>
      </c>
      <c r="AA32" s="282">
        <f t="shared" si="7"/>
        <v>0</v>
      </c>
      <c r="AB32" s="127"/>
      <c r="AC32" s="127"/>
      <c r="AD32" s="127"/>
    </row>
    <row r="33" spans="1:30" s="157" customFormat="1" ht="18" customHeight="1" x14ac:dyDescent="0.4">
      <c r="A33" s="407" t="s">
        <v>895</v>
      </c>
      <c r="B33" s="283">
        <f t="shared" si="4"/>
        <v>94</v>
      </c>
      <c r="C33" s="283">
        <v>28</v>
      </c>
      <c r="D33" s="283">
        <v>66</v>
      </c>
      <c r="E33" s="128">
        <v>1</v>
      </c>
      <c r="F33" s="281">
        <v>0</v>
      </c>
      <c r="G33" s="128">
        <v>2</v>
      </c>
      <c r="H33" s="281">
        <v>0</v>
      </c>
      <c r="I33" s="281">
        <v>0</v>
      </c>
      <c r="J33" s="283">
        <v>71</v>
      </c>
      <c r="K33" s="281">
        <v>0</v>
      </c>
      <c r="L33" s="128">
        <v>2</v>
      </c>
      <c r="M33" s="281">
        <v>0</v>
      </c>
      <c r="N33" s="128">
        <v>1</v>
      </c>
      <c r="O33" s="128">
        <v>17</v>
      </c>
      <c r="P33" s="128">
        <f t="shared" si="5"/>
        <v>4</v>
      </c>
      <c r="Q33" s="128">
        <v>1</v>
      </c>
      <c r="R33" s="128">
        <v>3</v>
      </c>
      <c r="S33" s="128">
        <v>4</v>
      </c>
      <c r="T33" s="281">
        <v>0</v>
      </c>
      <c r="U33" s="281">
        <v>0</v>
      </c>
      <c r="V33" s="281">
        <v>0</v>
      </c>
      <c r="W33" s="281">
        <v>0</v>
      </c>
      <c r="X33" s="281">
        <v>0</v>
      </c>
      <c r="Y33" s="283">
        <f t="shared" si="6"/>
        <v>98</v>
      </c>
      <c r="Z33" s="283">
        <f t="shared" si="7"/>
        <v>29</v>
      </c>
      <c r="AA33" s="283">
        <f t="shared" si="7"/>
        <v>69</v>
      </c>
      <c r="AB33" s="128">
        <v>3</v>
      </c>
      <c r="AC33" s="128">
        <v>1</v>
      </c>
      <c r="AD33" s="128">
        <v>1</v>
      </c>
    </row>
    <row r="34" spans="1:30" s="157" customFormat="1" ht="18" customHeight="1" x14ac:dyDescent="0.4">
      <c r="A34" s="406"/>
      <c r="B34" s="278">
        <f t="shared" si="4"/>
        <v>6</v>
      </c>
      <c r="C34" s="278">
        <v>3</v>
      </c>
      <c r="D34" s="278">
        <v>3</v>
      </c>
      <c r="E34" s="127"/>
      <c r="F34" s="127"/>
      <c r="G34" s="127"/>
      <c r="H34" s="127"/>
      <c r="I34" s="127"/>
      <c r="J34" s="278">
        <v>3</v>
      </c>
      <c r="K34" s="279"/>
      <c r="L34" s="127"/>
      <c r="M34" s="127"/>
      <c r="N34" s="127"/>
      <c r="O34" s="127">
        <v>3</v>
      </c>
      <c r="P34" s="127"/>
      <c r="Q34" s="127"/>
      <c r="R34" s="127"/>
      <c r="S34" s="127"/>
      <c r="T34" s="279"/>
      <c r="U34" s="127"/>
      <c r="V34" s="127"/>
      <c r="W34" s="279"/>
      <c r="X34" s="127"/>
      <c r="Y34" s="282">
        <f t="shared" si="6"/>
        <v>6</v>
      </c>
      <c r="Z34" s="282">
        <f t="shared" si="7"/>
        <v>3</v>
      </c>
      <c r="AA34" s="282">
        <f t="shared" si="7"/>
        <v>3</v>
      </c>
      <c r="AB34" s="127"/>
      <c r="AC34" s="127"/>
      <c r="AD34" s="127"/>
    </row>
    <row r="35" spans="1:30" s="157" customFormat="1" ht="18" customHeight="1" x14ac:dyDescent="0.4">
      <c r="A35" s="407" t="s">
        <v>1299</v>
      </c>
      <c r="B35" s="283">
        <f t="shared" si="4"/>
        <v>105</v>
      </c>
      <c r="C35" s="283">
        <v>37</v>
      </c>
      <c r="D35" s="283">
        <v>68</v>
      </c>
      <c r="E35" s="128">
        <v>1</v>
      </c>
      <c r="F35" s="281">
        <v>0</v>
      </c>
      <c r="G35" s="128">
        <v>2</v>
      </c>
      <c r="H35" s="128">
        <v>1</v>
      </c>
      <c r="I35" s="281">
        <v>0</v>
      </c>
      <c r="J35" s="283">
        <v>80</v>
      </c>
      <c r="K35" s="281">
        <v>0</v>
      </c>
      <c r="L35" s="128">
        <v>2</v>
      </c>
      <c r="M35" s="281">
        <v>0</v>
      </c>
      <c r="N35" s="128">
        <v>1</v>
      </c>
      <c r="O35" s="128">
        <v>18</v>
      </c>
      <c r="P35" s="128">
        <f t="shared" si="5"/>
        <v>6</v>
      </c>
      <c r="Q35" s="128">
        <v>3</v>
      </c>
      <c r="R35" s="128">
        <v>3</v>
      </c>
      <c r="S35" s="128">
        <v>4</v>
      </c>
      <c r="T35" s="281">
        <v>0</v>
      </c>
      <c r="U35" s="128">
        <v>2</v>
      </c>
      <c r="V35" s="281">
        <v>0</v>
      </c>
      <c r="W35" s="281">
        <v>0</v>
      </c>
      <c r="X35" s="281">
        <v>0</v>
      </c>
      <c r="Y35" s="283">
        <f t="shared" si="6"/>
        <v>111</v>
      </c>
      <c r="Z35" s="283">
        <f t="shared" si="7"/>
        <v>40</v>
      </c>
      <c r="AA35" s="283">
        <f t="shared" si="7"/>
        <v>71</v>
      </c>
      <c r="AB35" s="128">
        <v>3</v>
      </c>
      <c r="AC35" s="128">
        <v>1</v>
      </c>
      <c r="AD35" s="128">
        <v>1</v>
      </c>
    </row>
    <row r="36" spans="1:30" s="157" customFormat="1" ht="18" customHeight="1" x14ac:dyDescent="0.4">
      <c r="A36" s="406"/>
      <c r="B36" s="278">
        <f t="shared" si="4"/>
        <v>1</v>
      </c>
      <c r="C36" s="278">
        <v>1</v>
      </c>
      <c r="D36" s="278"/>
      <c r="E36" s="127"/>
      <c r="F36" s="127"/>
      <c r="G36" s="127"/>
      <c r="H36" s="127"/>
      <c r="I36" s="127"/>
      <c r="J36" s="278"/>
      <c r="K36" s="279"/>
      <c r="L36" s="127"/>
      <c r="M36" s="127"/>
      <c r="N36" s="127"/>
      <c r="O36" s="127">
        <v>1</v>
      </c>
      <c r="P36" s="127"/>
      <c r="Q36" s="127"/>
      <c r="R36" s="127"/>
      <c r="S36" s="127"/>
      <c r="T36" s="279"/>
      <c r="U36" s="127"/>
      <c r="V36" s="127"/>
      <c r="W36" s="279"/>
      <c r="X36" s="127"/>
      <c r="Y36" s="282">
        <f t="shared" si="6"/>
        <v>1</v>
      </c>
      <c r="Z36" s="282">
        <f t="shared" si="7"/>
        <v>1</v>
      </c>
      <c r="AA36" s="282">
        <f t="shared" si="7"/>
        <v>0</v>
      </c>
      <c r="AB36" s="127"/>
      <c r="AC36" s="127"/>
      <c r="AD36" s="127"/>
    </row>
    <row r="37" spans="1:30" s="157" customFormat="1" ht="18" customHeight="1" x14ac:dyDescent="0.4">
      <c r="A37" s="407" t="s">
        <v>1301</v>
      </c>
      <c r="B37" s="283">
        <f t="shared" si="4"/>
        <v>114</v>
      </c>
      <c r="C37" s="283">
        <v>43</v>
      </c>
      <c r="D37" s="283">
        <v>71</v>
      </c>
      <c r="E37" s="128">
        <v>1</v>
      </c>
      <c r="F37" s="281">
        <v>0</v>
      </c>
      <c r="G37" s="128">
        <v>2</v>
      </c>
      <c r="H37" s="128">
        <v>2</v>
      </c>
      <c r="I37" s="128">
        <v>1</v>
      </c>
      <c r="J37" s="283">
        <v>80</v>
      </c>
      <c r="K37" s="281">
        <v>0</v>
      </c>
      <c r="L37" s="128">
        <v>2</v>
      </c>
      <c r="M37" s="281">
        <v>0</v>
      </c>
      <c r="N37" s="128">
        <v>1</v>
      </c>
      <c r="O37" s="128">
        <v>25</v>
      </c>
      <c r="P37" s="128">
        <f t="shared" si="5"/>
        <v>6</v>
      </c>
      <c r="Q37" s="128">
        <v>3</v>
      </c>
      <c r="R37" s="128">
        <v>3</v>
      </c>
      <c r="S37" s="128">
        <v>5</v>
      </c>
      <c r="T37" s="281">
        <v>0</v>
      </c>
      <c r="U37" s="128">
        <v>1</v>
      </c>
      <c r="V37" s="281">
        <v>0</v>
      </c>
      <c r="W37" s="281">
        <v>0</v>
      </c>
      <c r="X37" s="281">
        <v>0</v>
      </c>
      <c r="Y37" s="283">
        <f t="shared" si="6"/>
        <v>120</v>
      </c>
      <c r="Z37" s="283">
        <f t="shared" si="7"/>
        <v>46</v>
      </c>
      <c r="AA37" s="283">
        <f t="shared" si="7"/>
        <v>74</v>
      </c>
      <c r="AB37" s="128">
        <v>4</v>
      </c>
      <c r="AC37" s="128">
        <v>1</v>
      </c>
      <c r="AD37" s="128">
        <v>1</v>
      </c>
    </row>
    <row r="38" spans="1:30" s="157" customFormat="1" ht="18" customHeight="1" x14ac:dyDescent="0.4">
      <c r="A38" s="406"/>
      <c r="B38" s="278">
        <f t="shared" si="4"/>
        <v>2</v>
      </c>
      <c r="C38" s="278">
        <v>1</v>
      </c>
      <c r="D38" s="278">
        <v>1</v>
      </c>
      <c r="E38" s="127"/>
      <c r="F38" s="127"/>
      <c r="G38" s="127"/>
      <c r="H38" s="127"/>
      <c r="I38" s="127"/>
      <c r="J38" s="278"/>
      <c r="K38" s="279"/>
      <c r="L38" s="127"/>
      <c r="M38" s="127"/>
      <c r="N38" s="127"/>
      <c r="O38" s="127">
        <v>2</v>
      </c>
      <c r="P38" s="127"/>
      <c r="Q38" s="127"/>
      <c r="R38" s="127"/>
      <c r="S38" s="127"/>
      <c r="T38" s="279"/>
      <c r="U38" s="127"/>
      <c r="V38" s="127"/>
      <c r="W38" s="279"/>
      <c r="X38" s="127"/>
      <c r="Y38" s="282">
        <f t="shared" si="6"/>
        <v>2</v>
      </c>
      <c r="Z38" s="282">
        <f t="shared" si="7"/>
        <v>1</v>
      </c>
      <c r="AA38" s="282">
        <f t="shared" si="7"/>
        <v>1</v>
      </c>
      <c r="AB38" s="127"/>
      <c r="AC38" s="127"/>
      <c r="AD38" s="127"/>
    </row>
    <row r="39" spans="1:30" s="157" customFormat="1" ht="18" customHeight="1" x14ac:dyDescent="0.4">
      <c r="A39" s="407" t="s">
        <v>1302</v>
      </c>
      <c r="B39" s="283">
        <f t="shared" si="4"/>
        <v>133</v>
      </c>
      <c r="C39" s="283">
        <v>52</v>
      </c>
      <c r="D39" s="283">
        <v>81</v>
      </c>
      <c r="E39" s="128">
        <v>1</v>
      </c>
      <c r="F39" s="128">
        <v>1</v>
      </c>
      <c r="G39" s="128">
        <v>1</v>
      </c>
      <c r="H39" s="128">
        <v>1</v>
      </c>
      <c r="I39" s="281">
        <v>0</v>
      </c>
      <c r="J39" s="283">
        <v>90</v>
      </c>
      <c r="K39" s="281">
        <v>0</v>
      </c>
      <c r="L39" s="128">
        <v>2</v>
      </c>
      <c r="M39" s="281">
        <v>0</v>
      </c>
      <c r="N39" s="128">
        <v>1</v>
      </c>
      <c r="O39" s="128">
        <v>36</v>
      </c>
      <c r="P39" s="128">
        <f t="shared" si="5"/>
        <v>4</v>
      </c>
      <c r="Q39" s="128">
        <v>3</v>
      </c>
      <c r="R39" s="128">
        <v>1</v>
      </c>
      <c r="S39" s="128">
        <v>4</v>
      </c>
      <c r="T39" s="281">
        <v>0</v>
      </c>
      <c r="U39" s="281">
        <v>0</v>
      </c>
      <c r="V39" s="281">
        <v>0</v>
      </c>
      <c r="W39" s="281">
        <v>0</v>
      </c>
      <c r="X39" s="281">
        <v>0</v>
      </c>
      <c r="Y39" s="283">
        <f t="shared" si="6"/>
        <v>137</v>
      </c>
      <c r="Z39" s="283">
        <f t="shared" si="7"/>
        <v>55</v>
      </c>
      <c r="AA39" s="283">
        <f t="shared" si="7"/>
        <v>82</v>
      </c>
      <c r="AB39" s="128">
        <v>3</v>
      </c>
      <c r="AC39" s="128">
        <v>1</v>
      </c>
      <c r="AD39" s="128">
        <v>1</v>
      </c>
    </row>
    <row r="40" spans="1:30" s="157" customFormat="1" ht="18" customHeight="1" x14ac:dyDescent="0.4">
      <c r="A40" s="406"/>
      <c r="B40" s="278">
        <f t="shared" si="4"/>
        <v>3</v>
      </c>
      <c r="C40" s="278">
        <v>1</v>
      </c>
      <c r="D40" s="278">
        <v>2</v>
      </c>
      <c r="E40" s="127"/>
      <c r="F40" s="127"/>
      <c r="G40" s="127"/>
      <c r="H40" s="127"/>
      <c r="I40" s="127"/>
      <c r="J40" s="278"/>
      <c r="K40" s="279"/>
      <c r="L40" s="127"/>
      <c r="M40" s="127"/>
      <c r="N40" s="127"/>
      <c r="O40" s="127">
        <v>3</v>
      </c>
      <c r="P40" s="127"/>
      <c r="Q40" s="127"/>
      <c r="R40" s="127"/>
      <c r="S40" s="127"/>
      <c r="T40" s="279"/>
      <c r="U40" s="127"/>
      <c r="V40" s="127"/>
      <c r="W40" s="279"/>
      <c r="X40" s="127"/>
      <c r="Y40" s="282">
        <f t="shared" si="6"/>
        <v>3</v>
      </c>
      <c r="Z40" s="282">
        <f t="shared" si="7"/>
        <v>1</v>
      </c>
      <c r="AA40" s="282">
        <f t="shared" si="7"/>
        <v>2</v>
      </c>
      <c r="AB40" s="127"/>
      <c r="AC40" s="127"/>
      <c r="AD40" s="127"/>
    </row>
    <row r="41" spans="1:30" s="157" customFormat="1" ht="18" customHeight="1" x14ac:dyDescent="0.4">
      <c r="A41" s="407" t="s">
        <v>1303</v>
      </c>
      <c r="B41" s="283">
        <f t="shared" si="4"/>
        <v>141</v>
      </c>
      <c r="C41" s="283">
        <v>41</v>
      </c>
      <c r="D41" s="283">
        <v>100</v>
      </c>
      <c r="E41" s="128">
        <v>1</v>
      </c>
      <c r="F41" s="281">
        <v>0</v>
      </c>
      <c r="G41" s="128">
        <v>2</v>
      </c>
      <c r="H41" s="128">
        <v>1</v>
      </c>
      <c r="I41" s="281">
        <v>0</v>
      </c>
      <c r="J41" s="283">
        <v>98</v>
      </c>
      <c r="K41" s="281">
        <v>0</v>
      </c>
      <c r="L41" s="128">
        <v>1</v>
      </c>
      <c r="M41" s="128">
        <v>1</v>
      </c>
      <c r="N41" s="128">
        <v>1</v>
      </c>
      <c r="O41" s="128">
        <v>36</v>
      </c>
      <c r="P41" s="128">
        <f t="shared" si="5"/>
        <v>5</v>
      </c>
      <c r="Q41" s="128">
        <v>1</v>
      </c>
      <c r="R41" s="128">
        <v>4</v>
      </c>
      <c r="S41" s="128">
        <v>4</v>
      </c>
      <c r="T41" s="281">
        <v>0</v>
      </c>
      <c r="U41" s="128">
        <v>1</v>
      </c>
      <c r="V41" s="281">
        <v>0</v>
      </c>
      <c r="W41" s="281">
        <v>0</v>
      </c>
      <c r="X41" s="281">
        <v>0</v>
      </c>
      <c r="Y41" s="283">
        <f t="shared" si="6"/>
        <v>146</v>
      </c>
      <c r="Z41" s="283">
        <f t="shared" si="7"/>
        <v>42</v>
      </c>
      <c r="AA41" s="283">
        <f t="shared" si="7"/>
        <v>104</v>
      </c>
      <c r="AB41" s="128">
        <v>3</v>
      </c>
      <c r="AC41" s="128">
        <v>1</v>
      </c>
      <c r="AD41" s="128">
        <v>1</v>
      </c>
    </row>
    <row r="42" spans="1:30" s="157" customFormat="1" ht="18" customHeight="1" x14ac:dyDescent="0.4">
      <c r="A42" s="406"/>
      <c r="B42" s="278">
        <f t="shared" si="4"/>
        <v>2</v>
      </c>
      <c r="C42" s="278">
        <v>2</v>
      </c>
      <c r="D42" s="278"/>
      <c r="E42" s="127"/>
      <c r="F42" s="127"/>
      <c r="G42" s="127"/>
      <c r="H42" s="127"/>
      <c r="I42" s="127"/>
      <c r="J42" s="278">
        <v>1</v>
      </c>
      <c r="K42" s="279"/>
      <c r="L42" s="127"/>
      <c r="M42" s="127"/>
      <c r="N42" s="127"/>
      <c r="O42" s="127">
        <v>1</v>
      </c>
      <c r="P42" s="127"/>
      <c r="Q42" s="127"/>
      <c r="R42" s="127"/>
      <c r="S42" s="127"/>
      <c r="T42" s="279"/>
      <c r="U42" s="127"/>
      <c r="V42" s="127"/>
      <c r="W42" s="279"/>
      <c r="X42" s="127"/>
      <c r="Y42" s="282">
        <f t="shared" si="6"/>
        <v>2</v>
      </c>
      <c r="Z42" s="282">
        <f t="shared" si="7"/>
        <v>2</v>
      </c>
      <c r="AA42" s="282">
        <f t="shared" si="7"/>
        <v>0</v>
      </c>
      <c r="AB42" s="127"/>
      <c r="AC42" s="127"/>
      <c r="AD42" s="127"/>
    </row>
    <row r="43" spans="1:30" s="157" customFormat="1" ht="18" customHeight="1" x14ac:dyDescent="0.4">
      <c r="A43" s="407" t="s">
        <v>1304</v>
      </c>
      <c r="B43" s="283">
        <f t="shared" si="4"/>
        <v>79</v>
      </c>
      <c r="C43" s="283">
        <v>27</v>
      </c>
      <c r="D43" s="283">
        <v>52</v>
      </c>
      <c r="E43" s="128">
        <v>1</v>
      </c>
      <c r="F43" s="281">
        <v>0</v>
      </c>
      <c r="G43" s="128">
        <v>2</v>
      </c>
      <c r="H43" s="281">
        <v>0</v>
      </c>
      <c r="I43" s="128">
        <v>2</v>
      </c>
      <c r="J43" s="283">
        <v>57</v>
      </c>
      <c r="K43" s="281">
        <v>0</v>
      </c>
      <c r="L43" s="128">
        <v>2</v>
      </c>
      <c r="M43" s="281">
        <v>0</v>
      </c>
      <c r="N43" s="128">
        <v>1</v>
      </c>
      <c r="O43" s="128">
        <v>14</v>
      </c>
      <c r="P43" s="128">
        <f t="shared" si="5"/>
        <v>4</v>
      </c>
      <c r="Q43" s="128">
        <v>2</v>
      </c>
      <c r="R43" s="128">
        <v>2</v>
      </c>
      <c r="S43" s="128">
        <v>4</v>
      </c>
      <c r="T43" s="281">
        <v>0</v>
      </c>
      <c r="U43" s="281">
        <v>0</v>
      </c>
      <c r="V43" s="281">
        <v>0</v>
      </c>
      <c r="W43" s="281">
        <v>0</v>
      </c>
      <c r="X43" s="281">
        <v>0</v>
      </c>
      <c r="Y43" s="283">
        <f t="shared" si="6"/>
        <v>83</v>
      </c>
      <c r="Z43" s="283">
        <f t="shared" si="7"/>
        <v>29</v>
      </c>
      <c r="AA43" s="283">
        <f t="shared" si="7"/>
        <v>54</v>
      </c>
      <c r="AB43" s="128">
        <v>4</v>
      </c>
      <c r="AC43" s="128">
        <v>1</v>
      </c>
      <c r="AD43" s="128">
        <v>1</v>
      </c>
    </row>
    <row r="44" spans="1:30" s="157" customFormat="1" ht="18" customHeight="1" x14ac:dyDescent="0.4">
      <c r="A44" s="406" t="s">
        <v>1334</v>
      </c>
      <c r="B44" s="278">
        <f t="shared" si="4"/>
        <v>3</v>
      </c>
      <c r="C44" s="278">
        <v>3</v>
      </c>
      <c r="D44" s="278"/>
      <c r="E44" s="127"/>
      <c r="F44" s="127"/>
      <c r="G44" s="127"/>
      <c r="H44" s="127"/>
      <c r="I44" s="127"/>
      <c r="J44" s="278"/>
      <c r="K44" s="279"/>
      <c r="L44" s="127"/>
      <c r="M44" s="127"/>
      <c r="N44" s="127"/>
      <c r="O44" s="127">
        <v>3</v>
      </c>
      <c r="P44" s="127"/>
      <c r="Q44" s="127"/>
      <c r="R44" s="127"/>
      <c r="S44" s="127"/>
      <c r="T44" s="279"/>
      <c r="U44" s="127"/>
      <c r="V44" s="127"/>
      <c r="W44" s="279"/>
      <c r="X44" s="127"/>
      <c r="Y44" s="282">
        <f t="shared" si="6"/>
        <v>3</v>
      </c>
      <c r="Z44" s="282">
        <f t="shared" si="7"/>
        <v>3</v>
      </c>
      <c r="AA44" s="282">
        <f t="shared" si="7"/>
        <v>0</v>
      </c>
      <c r="AB44" s="127"/>
      <c r="AC44" s="127"/>
      <c r="AD44" s="127"/>
    </row>
    <row r="45" spans="1:30" s="157" customFormat="1" ht="18" customHeight="1" x14ac:dyDescent="0.4">
      <c r="A45" s="407" t="s">
        <v>1346</v>
      </c>
      <c r="B45" s="283">
        <f t="shared" si="4"/>
        <v>39</v>
      </c>
      <c r="C45" s="283">
        <v>16</v>
      </c>
      <c r="D45" s="283">
        <v>23</v>
      </c>
      <c r="E45" s="128">
        <v>1</v>
      </c>
      <c r="F45" s="281">
        <v>0</v>
      </c>
      <c r="G45" s="128">
        <v>1</v>
      </c>
      <c r="H45" s="128">
        <v>2</v>
      </c>
      <c r="I45" s="128">
        <v>1</v>
      </c>
      <c r="J45" s="283">
        <v>25</v>
      </c>
      <c r="K45" s="281">
        <v>0</v>
      </c>
      <c r="L45" s="128">
        <v>1</v>
      </c>
      <c r="M45" s="281">
        <v>0</v>
      </c>
      <c r="N45" s="281">
        <v>0</v>
      </c>
      <c r="O45" s="128">
        <v>8</v>
      </c>
      <c r="P45" s="128">
        <f t="shared" si="5"/>
        <v>2</v>
      </c>
      <c r="Q45" s="281">
        <v>0</v>
      </c>
      <c r="R45" s="128">
        <v>2</v>
      </c>
      <c r="S45" s="128">
        <v>2</v>
      </c>
      <c r="T45" s="281">
        <v>0</v>
      </c>
      <c r="U45" s="281">
        <v>0</v>
      </c>
      <c r="V45" s="281">
        <v>0</v>
      </c>
      <c r="W45" s="281">
        <v>0</v>
      </c>
      <c r="X45" s="281">
        <v>0</v>
      </c>
      <c r="Y45" s="283">
        <f t="shared" si="6"/>
        <v>41</v>
      </c>
      <c r="Z45" s="283">
        <f t="shared" si="7"/>
        <v>16</v>
      </c>
      <c r="AA45" s="283">
        <f t="shared" si="7"/>
        <v>25</v>
      </c>
      <c r="AB45" s="128">
        <v>3</v>
      </c>
      <c r="AC45" s="128">
        <v>1</v>
      </c>
      <c r="AD45" s="128">
        <v>1</v>
      </c>
    </row>
    <row r="46" spans="1:30" ht="18" customHeight="1" x14ac:dyDescent="0.4">
      <c r="A46" s="412"/>
      <c r="B46" s="282">
        <f t="shared" ref="B46:AD46" si="8">SUM(B30,B32,B34,B36,B38,B40,B42,B44)</f>
        <v>19</v>
      </c>
      <c r="C46" s="282">
        <f t="shared" si="8"/>
        <v>12</v>
      </c>
      <c r="D46" s="282">
        <f t="shared" si="8"/>
        <v>7</v>
      </c>
      <c r="E46" s="282">
        <f t="shared" si="8"/>
        <v>0</v>
      </c>
      <c r="F46" s="282">
        <f t="shared" si="8"/>
        <v>0</v>
      </c>
      <c r="G46" s="282">
        <f t="shared" si="8"/>
        <v>0</v>
      </c>
      <c r="H46" s="282">
        <f t="shared" si="8"/>
        <v>0</v>
      </c>
      <c r="I46" s="282">
        <f t="shared" si="8"/>
        <v>0</v>
      </c>
      <c r="J46" s="282">
        <f t="shared" si="8"/>
        <v>5</v>
      </c>
      <c r="K46" s="282">
        <f t="shared" si="8"/>
        <v>0</v>
      </c>
      <c r="L46" s="282">
        <f t="shared" si="8"/>
        <v>0</v>
      </c>
      <c r="M46" s="282">
        <f t="shared" si="8"/>
        <v>0</v>
      </c>
      <c r="N46" s="282">
        <f t="shared" si="8"/>
        <v>0</v>
      </c>
      <c r="O46" s="282">
        <f t="shared" si="8"/>
        <v>14</v>
      </c>
      <c r="P46" s="282">
        <f t="shared" si="8"/>
        <v>0</v>
      </c>
      <c r="Q46" s="282">
        <f t="shared" si="8"/>
        <v>0</v>
      </c>
      <c r="R46" s="282">
        <f t="shared" si="8"/>
        <v>0</v>
      </c>
      <c r="S46" s="282">
        <f t="shared" si="8"/>
        <v>0</v>
      </c>
      <c r="T46" s="282">
        <f t="shared" si="8"/>
        <v>0</v>
      </c>
      <c r="U46" s="282">
        <f t="shared" si="8"/>
        <v>0</v>
      </c>
      <c r="V46" s="282">
        <f t="shared" si="8"/>
        <v>0</v>
      </c>
      <c r="W46" s="282">
        <f t="shared" si="8"/>
        <v>0</v>
      </c>
      <c r="X46" s="282">
        <f t="shared" si="8"/>
        <v>0</v>
      </c>
      <c r="Y46" s="282">
        <f t="shared" si="8"/>
        <v>19</v>
      </c>
      <c r="Z46" s="282">
        <f t="shared" si="8"/>
        <v>12</v>
      </c>
      <c r="AA46" s="282">
        <f t="shared" si="8"/>
        <v>7</v>
      </c>
      <c r="AB46" s="282">
        <f t="shared" si="8"/>
        <v>0</v>
      </c>
      <c r="AC46" s="282">
        <f t="shared" si="8"/>
        <v>0</v>
      </c>
      <c r="AD46" s="282">
        <f t="shared" si="8"/>
        <v>0</v>
      </c>
    </row>
    <row r="47" spans="1:30" ht="18" customHeight="1" x14ac:dyDescent="0.4">
      <c r="A47" s="407" t="s">
        <v>1908</v>
      </c>
      <c r="B47" s="280">
        <f t="shared" ref="B47:AD47" si="9">SUM(B31,B33,B35,B37,B39,B41,B43,B45)</f>
        <v>816</v>
      </c>
      <c r="C47" s="280">
        <f t="shared" si="9"/>
        <v>280</v>
      </c>
      <c r="D47" s="280">
        <f t="shared" si="9"/>
        <v>536</v>
      </c>
      <c r="E47" s="280">
        <f t="shared" si="9"/>
        <v>8</v>
      </c>
      <c r="F47" s="280">
        <f t="shared" si="9"/>
        <v>1</v>
      </c>
      <c r="G47" s="280">
        <f t="shared" si="9"/>
        <v>14</v>
      </c>
      <c r="H47" s="280">
        <f t="shared" si="9"/>
        <v>9</v>
      </c>
      <c r="I47" s="280">
        <f t="shared" si="9"/>
        <v>6</v>
      </c>
      <c r="J47" s="280">
        <f t="shared" si="9"/>
        <v>590</v>
      </c>
      <c r="K47" s="280">
        <f t="shared" si="9"/>
        <v>0</v>
      </c>
      <c r="L47" s="280">
        <f t="shared" si="9"/>
        <v>14</v>
      </c>
      <c r="M47" s="280">
        <f t="shared" si="9"/>
        <v>1</v>
      </c>
      <c r="N47" s="280">
        <f t="shared" si="9"/>
        <v>7</v>
      </c>
      <c r="O47" s="280">
        <f t="shared" si="9"/>
        <v>166</v>
      </c>
      <c r="P47" s="280">
        <f t="shared" si="9"/>
        <v>35</v>
      </c>
      <c r="Q47" s="280">
        <f t="shared" si="9"/>
        <v>14</v>
      </c>
      <c r="R47" s="280">
        <f t="shared" si="9"/>
        <v>21</v>
      </c>
      <c r="S47" s="280">
        <f t="shared" si="9"/>
        <v>31</v>
      </c>
      <c r="T47" s="280">
        <f t="shared" si="9"/>
        <v>0</v>
      </c>
      <c r="U47" s="280">
        <f t="shared" si="9"/>
        <v>4</v>
      </c>
      <c r="V47" s="280">
        <f t="shared" si="9"/>
        <v>0</v>
      </c>
      <c r="W47" s="280">
        <f t="shared" si="9"/>
        <v>0</v>
      </c>
      <c r="X47" s="280">
        <f t="shared" si="9"/>
        <v>0</v>
      </c>
      <c r="Y47" s="280">
        <f t="shared" si="9"/>
        <v>851</v>
      </c>
      <c r="Z47" s="280">
        <f t="shared" si="9"/>
        <v>294</v>
      </c>
      <c r="AA47" s="280">
        <f t="shared" si="9"/>
        <v>557</v>
      </c>
      <c r="AB47" s="280">
        <f t="shared" si="9"/>
        <v>26</v>
      </c>
      <c r="AC47" s="280">
        <f t="shared" si="9"/>
        <v>8</v>
      </c>
      <c r="AD47" s="280">
        <f t="shared" si="9"/>
        <v>8</v>
      </c>
    </row>
    <row r="48" spans="1:30" ht="10.95" x14ac:dyDescent="0.4">
      <c r="A48" s="36" t="s">
        <v>1344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</row>
    <row r="49" spans="1:30" ht="20" customHeight="1" x14ac:dyDescent="0.4"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</row>
    <row r="50" spans="1:30" ht="10.95" x14ac:dyDescent="0.4">
      <c r="AD50" s="104" t="s">
        <v>402</v>
      </c>
    </row>
    <row r="51" spans="1:30" ht="20" customHeight="1" x14ac:dyDescent="0.4">
      <c r="A51" s="456" t="s">
        <v>404</v>
      </c>
      <c r="B51" s="456" t="s">
        <v>372</v>
      </c>
      <c r="C51" s="456"/>
      <c r="D51" s="456"/>
      <c r="E51" s="456"/>
      <c r="F51" s="456"/>
      <c r="G51" s="456"/>
      <c r="H51" s="456"/>
      <c r="I51" s="456"/>
      <c r="J51" s="456"/>
      <c r="K51" s="456"/>
      <c r="L51" s="456"/>
      <c r="M51" s="456"/>
      <c r="N51" s="456"/>
      <c r="O51" s="456"/>
      <c r="P51" s="456" t="s">
        <v>373</v>
      </c>
      <c r="Q51" s="456"/>
      <c r="R51" s="456"/>
      <c r="S51" s="456"/>
      <c r="T51" s="456"/>
      <c r="U51" s="456"/>
      <c r="V51" s="456"/>
      <c r="W51" s="456"/>
      <c r="X51" s="456"/>
      <c r="Y51" s="458" t="s">
        <v>374</v>
      </c>
      <c r="Z51" s="456"/>
      <c r="AA51" s="456"/>
      <c r="AB51" s="456" t="s">
        <v>375</v>
      </c>
      <c r="AC51" s="456"/>
      <c r="AD51" s="456"/>
    </row>
    <row r="52" spans="1:30" ht="40" customHeight="1" x14ac:dyDescent="0.4">
      <c r="A52" s="456"/>
      <c r="B52" s="456" t="s">
        <v>362</v>
      </c>
      <c r="C52" s="456"/>
      <c r="D52" s="456"/>
      <c r="E52" s="457" t="s">
        <v>1339</v>
      </c>
      <c r="F52" s="457" t="s">
        <v>378</v>
      </c>
      <c r="G52" s="457" t="s">
        <v>1340</v>
      </c>
      <c r="H52" s="457" t="s">
        <v>380</v>
      </c>
      <c r="I52" s="457" t="s">
        <v>381</v>
      </c>
      <c r="J52" s="457" t="s">
        <v>1341</v>
      </c>
      <c r="K52" s="457" t="s">
        <v>383</v>
      </c>
      <c r="L52" s="457" t="s">
        <v>384</v>
      </c>
      <c r="M52" s="457" t="s">
        <v>385</v>
      </c>
      <c r="N52" s="457" t="s">
        <v>386</v>
      </c>
      <c r="O52" s="457" t="s">
        <v>1342</v>
      </c>
      <c r="P52" s="456" t="s">
        <v>362</v>
      </c>
      <c r="Q52" s="456"/>
      <c r="R52" s="456"/>
      <c r="S52" s="456" t="s">
        <v>388</v>
      </c>
      <c r="T52" s="456"/>
      <c r="U52" s="457" t="s">
        <v>1343</v>
      </c>
      <c r="V52" s="457" t="s">
        <v>389</v>
      </c>
      <c r="W52" s="555" t="s">
        <v>1347</v>
      </c>
      <c r="X52" s="457" t="s">
        <v>391</v>
      </c>
      <c r="Y52" s="456"/>
      <c r="Z52" s="456"/>
      <c r="AA52" s="456"/>
      <c r="AB52" s="457" t="s">
        <v>392</v>
      </c>
      <c r="AC52" s="457" t="s">
        <v>393</v>
      </c>
      <c r="AD52" s="457" t="s">
        <v>394</v>
      </c>
    </row>
    <row r="53" spans="1:30" ht="20" customHeight="1" x14ac:dyDescent="0.4">
      <c r="A53" s="456"/>
      <c r="B53" s="402" t="s">
        <v>75</v>
      </c>
      <c r="C53" s="402" t="s">
        <v>73</v>
      </c>
      <c r="D53" s="402" t="s">
        <v>74</v>
      </c>
      <c r="E53" s="457"/>
      <c r="F53" s="457"/>
      <c r="G53" s="457"/>
      <c r="H53" s="457"/>
      <c r="I53" s="457"/>
      <c r="J53" s="457"/>
      <c r="K53" s="457"/>
      <c r="L53" s="457"/>
      <c r="M53" s="457"/>
      <c r="N53" s="457"/>
      <c r="O53" s="457"/>
      <c r="P53" s="402" t="s">
        <v>75</v>
      </c>
      <c r="Q53" s="402" t="s">
        <v>73</v>
      </c>
      <c r="R53" s="402" t="s">
        <v>74</v>
      </c>
      <c r="S53" s="411" t="s">
        <v>395</v>
      </c>
      <c r="T53" s="61" t="s">
        <v>396</v>
      </c>
      <c r="U53" s="457"/>
      <c r="V53" s="457"/>
      <c r="W53" s="555"/>
      <c r="X53" s="457"/>
      <c r="Y53" s="402" t="s">
        <v>75</v>
      </c>
      <c r="Z53" s="402" t="s">
        <v>73</v>
      </c>
      <c r="AA53" s="402" t="s">
        <v>74</v>
      </c>
      <c r="AB53" s="457"/>
      <c r="AC53" s="457"/>
      <c r="AD53" s="457"/>
    </row>
    <row r="54" spans="1:30" s="157" customFormat="1" ht="16" customHeight="1" x14ac:dyDescent="0.4">
      <c r="A54" s="406" t="s">
        <v>1324</v>
      </c>
      <c r="B54" s="127"/>
      <c r="C54" s="278"/>
      <c r="D54" s="278"/>
      <c r="E54" s="127"/>
      <c r="F54" s="127"/>
      <c r="G54" s="127"/>
      <c r="H54" s="127"/>
      <c r="I54" s="127"/>
      <c r="J54" s="278"/>
      <c r="K54" s="279"/>
      <c r="L54" s="127"/>
      <c r="M54" s="127"/>
      <c r="N54" s="127"/>
      <c r="O54" s="127"/>
      <c r="P54" s="127"/>
      <c r="Q54" s="127"/>
      <c r="R54" s="127"/>
      <c r="S54" s="127"/>
      <c r="T54" s="279"/>
      <c r="U54" s="127"/>
      <c r="V54" s="127"/>
      <c r="W54" s="279"/>
      <c r="X54" s="127"/>
      <c r="Y54" s="278"/>
      <c r="Z54" s="278"/>
      <c r="AA54" s="278"/>
      <c r="AB54" s="127"/>
      <c r="AC54" s="127"/>
      <c r="AD54" s="127"/>
    </row>
    <row r="55" spans="1:30" s="157" customFormat="1" ht="16" customHeight="1" x14ac:dyDescent="0.4">
      <c r="A55" s="407" t="s">
        <v>1325</v>
      </c>
      <c r="B55" s="128">
        <f>SUM(C55:D55)</f>
        <v>47</v>
      </c>
      <c r="C55" s="283">
        <v>13</v>
      </c>
      <c r="D55" s="283">
        <v>34</v>
      </c>
      <c r="E55" s="128">
        <v>1</v>
      </c>
      <c r="F55" s="281">
        <v>0</v>
      </c>
      <c r="G55" s="128">
        <v>1</v>
      </c>
      <c r="H55" s="128">
        <v>3</v>
      </c>
      <c r="I55" s="128">
        <v>1</v>
      </c>
      <c r="J55" s="283">
        <v>25</v>
      </c>
      <c r="K55" s="281">
        <v>6</v>
      </c>
      <c r="L55" s="128">
        <v>1</v>
      </c>
      <c r="M55" s="281">
        <v>0</v>
      </c>
      <c r="N55" s="128">
        <v>1</v>
      </c>
      <c r="O55" s="128">
        <v>8</v>
      </c>
      <c r="P55" s="128">
        <f>SUM(Q55:R55)</f>
        <v>3</v>
      </c>
      <c r="Q55" s="128">
        <v>2</v>
      </c>
      <c r="R55" s="128">
        <v>1</v>
      </c>
      <c r="S55" s="128">
        <v>3</v>
      </c>
      <c r="T55" s="281">
        <v>0</v>
      </c>
      <c r="U55" s="281">
        <v>0</v>
      </c>
      <c r="V55" s="281">
        <v>0</v>
      </c>
      <c r="W55" s="281">
        <v>0</v>
      </c>
      <c r="X55" s="281">
        <v>0</v>
      </c>
      <c r="Y55" s="283">
        <f>SUM(Z55:AA55)</f>
        <v>50</v>
      </c>
      <c r="Z55" s="283">
        <f>SUM(C55,Q55)</f>
        <v>15</v>
      </c>
      <c r="AA55" s="283">
        <f>SUM(D55,R55)</f>
        <v>35</v>
      </c>
      <c r="AB55" s="128">
        <v>3</v>
      </c>
      <c r="AC55" s="128">
        <v>1</v>
      </c>
      <c r="AD55" s="128">
        <v>1</v>
      </c>
    </row>
    <row r="56" spans="1:30" s="157" customFormat="1" ht="16" customHeight="1" x14ac:dyDescent="0.4">
      <c r="A56" s="406" t="s">
        <v>1336</v>
      </c>
      <c r="B56" s="127">
        <f>SUM(C56:D56)</f>
        <v>1</v>
      </c>
      <c r="C56" s="278">
        <v>1</v>
      </c>
      <c r="D56" s="278"/>
      <c r="E56" s="127"/>
      <c r="F56" s="127"/>
      <c r="G56" s="127"/>
      <c r="H56" s="127"/>
      <c r="I56" s="127"/>
      <c r="J56" s="278"/>
      <c r="K56" s="279"/>
      <c r="L56" s="127"/>
      <c r="M56" s="127"/>
      <c r="N56" s="127">
        <v>1</v>
      </c>
      <c r="O56" s="127"/>
      <c r="P56" s="127"/>
      <c r="Q56" s="127"/>
      <c r="R56" s="127"/>
      <c r="S56" s="127"/>
      <c r="T56" s="279"/>
      <c r="U56" s="127"/>
      <c r="V56" s="127"/>
      <c r="W56" s="279"/>
      <c r="X56" s="127"/>
      <c r="Y56" s="127">
        <f>SUM(Z56:AA56)</f>
        <v>1</v>
      </c>
      <c r="Z56" s="127">
        <f>SUM(C56,Q56)</f>
        <v>1</v>
      </c>
      <c r="AA56" s="285"/>
      <c r="AB56" s="127"/>
      <c r="AC56" s="127"/>
      <c r="AD56" s="127"/>
    </row>
    <row r="57" spans="1:30" s="157" customFormat="1" ht="16" customHeight="1" x14ac:dyDescent="0.4">
      <c r="A57" s="407" t="s">
        <v>1337</v>
      </c>
      <c r="B57" s="128">
        <f>SUM(C57:D57)</f>
        <v>45</v>
      </c>
      <c r="C57" s="283">
        <v>25</v>
      </c>
      <c r="D57" s="283">
        <v>20</v>
      </c>
      <c r="E57" s="128">
        <v>1</v>
      </c>
      <c r="F57" s="281">
        <v>0</v>
      </c>
      <c r="G57" s="128">
        <v>1</v>
      </c>
      <c r="H57" s="281">
        <v>3</v>
      </c>
      <c r="I57" s="281">
        <v>0</v>
      </c>
      <c r="J57" s="283">
        <v>25</v>
      </c>
      <c r="K57" s="281">
        <v>0</v>
      </c>
      <c r="L57" s="128">
        <v>1</v>
      </c>
      <c r="M57" s="281">
        <v>0</v>
      </c>
      <c r="N57" s="128">
        <v>0</v>
      </c>
      <c r="O57" s="128">
        <v>14</v>
      </c>
      <c r="P57" s="128">
        <f>SUM(Q57:R57)</f>
        <v>22</v>
      </c>
      <c r="Q57" s="128">
        <v>10</v>
      </c>
      <c r="R57" s="128">
        <v>12</v>
      </c>
      <c r="S57" s="128">
        <v>4</v>
      </c>
      <c r="T57" s="281">
        <v>0</v>
      </c>
      <c r="U57" s="281">
        <v>3</v>
      </c>
      <c r="V57" s="281">
        <v>0</v>
      </c>
      <c r="W57" s="281">
        <v>14</v>
      </c>
      <c r="X57" s="281">
        <v>1</v>
      </c>
      <c r="Y57" s="283">
        <f>SUM(Z57:AA57)</f>
        <v>67</v>
      </c>
      <c r="Z57" s="283">
        <f>SUM(C57,Q57)</f>
        <v>35</v>
      </c>
      <c r="AA57" s="283">
        <f>SUM(D57,R57)</f>
        <v>32</v>
      </c>
      <c r="AB57" s="128">
        <v>3</v>
      </c>
      <c r="AC57" s="128">
        <v>1</v>
      </c>
      <c r="AD57" s="128">
        <v>1</v>
      </c>
    </row>
    <row r="58" spans="1:30" ht="20" customHeight="1" x14ac:dyDescent="0.4">
      <c r="B58" s="284">
        <f>+B54+B56</f>
        <v>1</v>
      </c>
      <c r="C58" s="284">
        <f t="shared" ref="C58:AD59" si="10">+C54+C56</f>
        <v>1</v>
      </c>
      <c r="D58" s="284">
        <f t="shared" si="10"/>
        <v>0</v>
      </c>
      <c r="E58" s="284">
        <f t="shared" si="10"/>
        <v>0</v>
      </c>
      <c r="F58" s="284">
        <f t="shared" si="10"/>
        <v>0</v>
      </c>
      <c r="G58" s="284">
        <f t="shared" si="10"/>
        <v>0</v>
      </c>
      <c r="H58" s="284">
        <f t="shared" si="10"/>
        <v>0</v>
      </c>
      <c r="I58" s="284">
        <f t="shared" si="10"/>
        <v>0</v>
      </c>
      <c r="J58" s="284">
        <f t="shared" si="10"/>
        <v>0</v>
      </c>
      <c r="K58" s="284">
        <f t="shared" si="10"/>
        <v>0</v>
      </c>
      <c r="L58" s="284">
        <f t="shared" si="10"/>
        <v>0</v>
      </c>
      <c r="M58" s="284">
        <f t="shared" si="10"/>
        <v>0</v>
      </c>
      <c r="N58" s="284">
        <f t="shared" si="10"/>
        <v>1</v>
      </c>
      <c r="O58" s="284">
        <f t="shared" si="10"/>
        <v>0</v>
      </c>
      <c r="P58" s="284">
        <f t="shared" si="10"/>
        <v>0</v>
      </c>
      <c r="Q58" s="284">
        <f t="shared" si="10"/>
        <v>0</v>
      </c>
      <c r="R58" s="284">
        <f t="shared" si="10"/>
        <v>0</v>
      </c>
      <c r="S58" s="284">
        <f t="shared" si="10"/>
        <v>0</v>
      </c>
      <c r="T58" s="284">
        <f t="shared" si="10"/>
        <v>0</v>
      </c>
      <c r="U58" s="284">
        <f t="shared" si="10"/>
        <v>0</v>
      </c>
      <c r="V58" s="284">
        <f t="shared" si="10"/>
        <v>0</v>
      </c>
      <c r="W58" s="284">
        <f t="shared" si="10"/>
        <v>0</v>
      </c>
      <c r="X58" s="284">
        <f t="shared" si="10"/>
        <v>0</v>
      </c>
      <c r="Y58" s="284">
        <f t="shared" si="10"/>
        <v>1</v>
      </c>
      <c r="Z58" s="284">
        <f t="shared" si="10"/>
        <v>1</v>
      </c>
      <c r="AA58" s="284">
        <f t="shared" si="10"/>
        <v>0</v>
      </c>
      <c r="AB58" s="284">
        <f t="shared" si="10"/>
        <v>0</v>
      </c>
      <c r="AC58" s="284">
        <f t="shared" si="10"/>
        <v>0</v>
      </c>
      <c r="AD58" s="284">
        <f t="shared" si="10"/>
        <v>0</v>
      </c>
    </row>
    <row r="59" spans="1:30" ht="20" customHeight="1" x14ac:dyDescent="0.4">
      <c r="B59" s="125">
        <f>+B55+B57</f>
        <v>92</v>
      </c>
      <c r="C59" s="125">
        <f t="shared" si="10"/>
        <v>38</v>
      </c>
      <c r="D59" s="125">
        <f t="shared" si="10"/>
        <v>54</v>
      </c>
      <c r="E59" s="125">
        <f t="shared" si="10"/>
        <v>2</v>
      </c>
      <c r="F59" s="125">
        <f t="shared" si="10"/>
        <v>0</v>
      </c>
      <c r="G59" s="125">
        <f t="shared" si="10"/>
        <v>2</v>
      </c>
      <c r="H59" s="125">
        <f t="shared" si="10"/>
        <v>6</v>
      </c>
      <c r="I59" s="125">
        <f t="shared" si="10"/>
        <v>1</v>
      </c>
      <c r="J59" s="125">
        <f t="shared" si="10"/>
        <v>50</v>
      </c>
      <c r="K59" s="125">
        <f t="shared" si="10"/>
        <v>6</v>
      </c>
      <c r="L59" s="125">
        <f t="shared" si="10"/>
        <v>2</v>
      </c>
      <c r="M59" s="125">
        <f t="shared" si="10"/>
        <v>0</v>
      </c>
      <c r="N59" s="125">
        <f t="shared" si="10"/>
        <v>1</v>
      </c>
      <c r="O59" s="125">
        <f t="shared" si="10"/>
        <v>22</v>
      </c>
      <c r="P59" s="125">
        <f t="shared" si="10"/>
        <v>25</v>
      </c>
      <c r="Q59" s="125">
        <f t="shared" si="10"/>
        <v>12</v>
      </c>
      <c r="R59" s="125">
        <f t="shared" si="10"/>
        <v>13</v>
      </c>
      <c r="S59" s="125">
        <f t="shared" si="10"/>
        <v>7</v>
      </c>
      <c r="T59" s="125">
        <f t="shared" si="10"/>
        <v>0</v>
      </c>
      <c r="U59" s="125">
        <f t="shared" si="10"/>
        <v>3</v>
      </c>
      <c r="V59" s="125">
        <f t="shared" si="10"/>
        <v>0</v>
      </c>
      <c r="W59" s="125">
        <f t="shared" si="10"/>
        <v>14</v>
      </c>
      <c r="X59" s="125">
        <f t="shared" si="10"/>
        <v>1</v>
      </c>
      <c r="Y59" s="125">
        <f t="shared" si="10"/>
        <v>117</v>
      </c>
      <c r="Z59" s="125">
        <f t="shared" si="10"/>
        <v>50</v>
      </c>
      <c r="AA59" s="125">
        <f t="shared" si="10"/>
        <v>67</v>
      </c>
      <c r="AB59" s="125">
        <f t="shared" si="10"/>
        <v>6</v>
      </c>
      <c r="AC59" s="125">
        <f t="shared" si="10"/>
        <v>2</v>
      </c>
      <c r="AD59" s="125">
        <f t="shared" si="10"/>
        <v>2</v>
      </c>
    </row>
    <row r="60" spans="1:30" ht="20" customHeight="1" x14ac:dyDescent="0.4">
      <c r="B60" s="286">
        <f>+B46+B58</f>
        <v>20</v>
      </c>
      <c r="C60" s="286">
        <f t="shared" ref="C60:AD61" si="11">+C46+C58</f>
        <v>13</v>
      </c>
      <c r="D60" s="286">
        <f t="shared" si="11"/>
        <v>7</v>
      </c>
      <c r="E60" s="286">
        <f t="shared" si="11"/>
        <v>0</v>
      </c>
      <c r="F60" s="286">
        <f t="shared" si="11"/>
        <v>0</v>
      </c>
      <c r="G60" s="286">
        <f t="shared" si="11"/>
        <v>0</v>
      </c>
      <c r="H60" s="286">
        <f t="shared" si="11"/>
        <v>0</v>
      </c>
      <c r="I60" s="286">
        <f t="shared" si="11"/>
        <v>0</v>
      </c>
      <c r="J60" s="286">
        <f t="shared" si="11"/>
        <v>5</v>
      </c>
      <c r="K60" s="286">
        <f t="shared" si="11"/>
        <v>0</v>
      </c>
      <c r="L60" s="286">
        <f t="shared" si="11"/>
        <v>0</v>
      </c>
      <c r="M60" s="286">
        <f t="shared" si="11"/>
        <v>0</v>
      </c>
      <c r="N60" s="286">
        <f t="shared" si="11"/>
        <v>1</v>
      </c>
      <c r="O60" s="286">
        <f t="shared" si="11"/>
        <v>14</v>
      </c>
      <c r="P60" s="286">
        <f t="shared" si="11"/>
        <v>0</v>
      </c>
      <c r="Q60" s="286">
        <f t="shared" si="11"/>
        <v>0</v>
      </c>
      <c r="R60" s="286">
        <f t="shared" si="11"/>
        <v>0</v>
      </c>
      <c r="S60" s="286">
        <f t="shared" si="11"/>
        <v>0</v>
      </c>
      <c r="T60" s="286">
        <f t="shared" si="11"/>
        <v>0</v>
      </c>
      <c r="U60" s="286">
        <f t="shared" si="11"/>
        <v>0</v>
      </c>
      <c r="V60" s="286">
        <f t="shared" si="11"/>
        <v>0</v>
      </c>
      <c r="W60" s="286">
        <f t="shared" si="11"/>
        <v>0</v>
      </c>
      <c r="X60" s="286">
        <f t="shared" si="11"/>
        <v>0</v>
      </c>
      <c r="Y60" s="286">
        <f t="shared" si="11"/>
        <v>20</v>
      </c>
      <c r="Z60" s="286">
        <f t="shared" si="11"/>
        <v>13</v>
      </c>
      <c r="AA60" s="286">
        <f t="shared" si="11"/>
        <v>7</v>
      </c>
      <c r="AB60" s="286">
        <f t="shared" si="11"/>
        <v>0</v>
      </c>
      <c r="AC60" s="286">
        <f t="shared" si="11"/>
        <v>0</v>
      </c>
      <c r="AD60" s="286">
        <f t="shared" si="11"/>
        <v>0</v>
      </c>
    </row>
    <row r="61" spans="1:30" ht="20" customHeight="1" x14ac:dyDescent="0.4">
      <c r="B61" s="287">
        <f>+B47+B59</f>
        <v>908</v>
      </c>
      <c r="C61" s="287">
        <f t="shared" si="11"/>
        <v>318</v>
      </c>
      <c r="D61" s="287">
        <f t="shared" si="11"/>
        <v>590</v>
      </c>
      <c r="E61" s="287">
        <f t="shared" si="11"/>
        <v>10</v>
      </c>
      <c r="F61" s="287">
        <f t="shared" si="11"/>
        <v>1</v>
      </c>
      <c r="G61" s="287">
        <f t="shared" si="11"/>
        <v>16</v>
      </c>
      <c r="H61" s="287">
        <f t="shared" si="11"/>
        <v>15</v>
      </c>
      <c r="I61" s="287">
        <f t="shared" si="11"/>
        <v>7</v>
      </c>
      <c r="J61" s="287">
        <f t="shared" si="11"/>
        <v>640</v>
      </c>
      <c r="K61" s="287">
        <f t="shared" si="11"/>
        <v>6</v>
      </c>
      <c r="L61" s="287">
        <f t="shared" si="11"/>
        <v>16</v>
      </c>
      <c r="M61" s="287">
        <f t="shared" si="11"/>
        <v>1</v>
      </c>
      <c r="N61" s="287">
        <f t="shared" si="11"/>
        <v>8</v>
      </c>
      <c r="O61" s="287">
        <f t="shared" si="11"/>
        <v>188</v>
      </c>
      <c r="P61" s="287">
        <f t="shared" si="11"/>
        <v>60</v>
      </c>
      <c r="Q61" s="287">
        <f t="shared" si="11"/>
        <v>26</v>
      </c>
      <c r="R61" s="287">
        <f t="shared" si="11"/>
        <v>34</v>
      </c>
      <c r="S61" s="287">
        <f t="shared" si="11"/>
        <v>38</v>
      </c>
      <c r="T61" s="287">
        <f t="shared" si="11"/>
        <v>0</v>
      </c>
      <c r="U61" s="287">
        <f t="shared" si="11"/>
        <v>7</v>
      </c>
      <c r="V61" s="287">
        <f t="shared" si="11"/>
        <v>0</v>
      </c>
      <c r="W61" s="287">
        <f t="shared" si="11"/>
        <v>14</v>
      </c>
      <c r="X61" s="287">
        <f t="shared" si="11"/>
        <v>1</v>
      </c>
      <c r="Y61" s="287">
        <f t="shared" si="11"/>
        <v>968</v>
      </c>
      <c r="Z61" s="287">
        <f t="shared" si="11"/>
        <v>344</v>
      </c>
      <c r="AA61" s="287">
        <f t="shared" si="11"/>
        <v>624</v>
      </c>
      <c r="AB61" s="287">
        <f t="shared" si="11"/>
        <v>32</v>
      </c>
      <c r="AC61" s="287">
        <f t="shared" si="11"/>
        <v>10</v>
      </c>
      <c r="AD61" s="287">
        <f t="shared" si="11"/>
        <v>10</v>
      </c>
    </row>
  </sheetData>
  <mergeCells count="78">
    <mergeCell ref="AD52:AD53"/>
    <mergeCell ref="M52:M53"/>
    <mergeCell ref="N52:N53"/>
    <mergeCell ref="O52:O53"/>
    <mergeCell ref="P52:R52"/>
    <mergeCell ref="S52:T52"/>
    <mergeCell ref="U52:U53"/>
    <mergeCell ref="V52:V53"/>
    <mergeCell ref="W52:W53"/>
    <mergeCell ref="X52:X53"/>
    <mergeCell ref="AB52:AB53"/>
    <mergeCell ref="AC52:AC53"/>
    <mergeCell ref="G52:G53"/>
    <mergeCell ref="H52:H53"/>
    <mergeCell ref="I52:I53"/>
    <mergeCell ref="J52:J53"/>
    <mergeCell ref="K52:K53"/>
    <mergeCell ref="L52:L53"/>
    <mergeCell ref="AC28:AC29"/>
    <mergeCell ref="AD28:AD29"/>
    <mergeCell ref="A51:A53"/>
    <mergeCell ref="B51:O51"/>
    <mergeCell ref="P51:X51"/>
    <mergeCell ref="Y51:AA52"/>
    <mergeCell ref="AB51:AD51"/>
    <mergeCell ref="B52:D52"/>
    <mergeCell ref="E52:E53"/>
    <mergeCell ref="F52:F53"/>
    <mergeCell ref="S28:T28"/>
    <mergeCell ref="U28:U29"/>
    <mergeCell ref="V28:V29"/>
    <mergeCell ref="W28:W29"/>
    <mergeCell ref="X28:X29"/>
    <mergeCell ref="N6:N7"/>
    <mergeCell ref="E28:E29"/>
    <mergeCell ref="F28:F29"/>
    <mergeCell ref="G28:G29"/>
    <mergeCell ref="H28:H29"/>
    <mergeCell ref="I28:I29"/>
    <mergeCell ref="K28:K29"/>
    <mergeCell ref="L28:L29"/>
    <mergeCell ref="M28:M29"/>
    <mergeCell ref="N28:N29"/>
    <mergeCell ref="AB6:AB7"/>
    <mergeCell ref="AC6:AC7"/>
    <mergeCell ref="AD6:AD7"/>
    <mergeCell ref="O6:O7"/>
    <mergeCell ref="P6:R6"/>
    <mergeCell ref="S6:T6"/>
    <mergeCell ref="U6:U7"/>
    <mergeCell ref="V6:V7"/>
    <mergeCell ref="W6:W7"/>
    <mergeCell ref="A27:A29"/>
    <mergeCell ref="B27:O27"/>
    <mergeCell ref="P27:X27"/>
    <mergeCell ref="Y27:AA28"/>
    <mergeCell ref="AB27:AD27"/>
    <mergeCell ref="B28:D28"/>
    <mergeCell ref="J28:J29"/>
    <mergeCell ref="AB28:AB29"/>
    <mergeCell ref="O28:O29"/>
    <mergeCell ref="P28:R28"/>
    <mergeCell ref="A5:A7"/>
    <mergeCell ref="B5:O5"/>
    <mergeCell ref="P5:X5"/>
    <mergeCell ref="Y5:AA6"/>
    <mergeCell ref="AB5:AD5"/>
    <mergeCell ref="B6:D6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X6:X7"/>
  </mergeCells>
  <phoneticPr fontId="2"/>
  <pageMargins left="0.7" right="0.7" top="0.75" bottom="0.75" header="0.3" footer="0.3"/>
  <pageSetup paperSize="9" orientation="portrait" copies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showGridLines="0" zoomScaleNormal="100" zoomScaleSheetLayoutView="100" workbookViewId="0">
      <pane ySplit="7" topLeftCell="A8" activePane="bottomLeft" state="frozen"/>
      <selection pane="bottomLeft"/>
    </sheetView>
  </sheetViews>
  <sheetFormatPr defaultRowHeight="21.1" customHeight="1" x14ac:dyDescent="0.4"/>
  <cols>
    <col min="1" max="1" width="1.625" style="370" customWidth="1"/>
    <col min="2" max="2" width="12.625" style="370" customWidth="1"/>
    <col min="3" max="3" width="1.625" style="371" customWidth="1"/>
    <col min="4" max="4" width="11.75" style="372" customWidth="1"/>
    <col min="5" max="5" width="13" style="373" bestFit="1" customWidth="1"/>
    <col min="6" max="6" width="9.75" style="372" customWidth="1"/>
    <col min="7" max="7" width="8.625" style="372" bestFit="1" customWidth="1"/>
    <col min="8" max="17" width="5.5" style="371" customWidth="1"/>
    <col min="18" max="16384" width="9" style="370"/>
  </cols>
  <sheetData>
    <row r="1" spans="1:17" s="36" customFormat="1" ht="13.1" x14ac:dyDescent="0.4">
      <c r="A1" s="397" t="s">
        <v>1278</v>
      </c>
    </row>
    <row r="2" spans="1:17" ht="13.1" x14ac:dyDescent="0.4">
      <c r="A2" s="392" t="s">
        <v>1852</v>
      </c>
      <c r="H2" s="373"/>
    </row>
    <row r="3" spans="1:17" ht="13.1" x14ac:dyDescent="0.4">
      <c r="Q3" s="374" t="s">
        <v>817</v>
      </c>
    </row>
    <row r="4" spans="1:17" ht="21.1" customHeight="1" x14ac:dyDescent="0.4">
      <c r="A4" s="556" t="s">
        <v>818</v>
      </c>
      <c r="B4" s="557"/>
      <c r="C4" s="558"/>
      <c r="D4" s="499" t="s">
        <v>819</v>
      </c>
      <c r="E4" s="499"/>
      <c r="F4" s="500" t="s">
        <v>820</v>
      </c>
      <c r="G4" s="500" t="s">
        <v>821</v>
      </c>
      <c r="H4" s="497" t="s">
        <v>1233</v>
      </c>
      <c r="I4" s="497"/>
      <c r="J4" s="497"/>
      <c r="K4" s="497"/>
      <c r="L4" s="497"/>
      <c r="M4" s="497"/>
      <c r="N4" s="497"/>
      <c r="O4" s="497"/>
      <c r="P4" s="537" t="s">
        <v>1234</v>
      </c>
      <c r="Q4" s="538"/>
    </row>
    <row r="5" spans="1:17" ht="21.1" customHeight="1" x14ac:dyDescent="0.4">
      <c r="A5" s="556"/>
      <c r="B5" s="557"/>
      <c r="C5" s="558"/>
      <c r="D5" s="499" t="s">
        <v>824</v>
      </c>
      <c r="E5" s="503" t="s">
        <v>825</v>
      </c>
      <c r="F5" s="501"/>
      <c r="G5" s="501"/>
      <c r="H5" s="539" t="s">
        <v>1357</v>
      </c>
      <c r="I5" s="539" t="s">
        <v>1358</v>
      </c>
      <c r="J5" s="539" t="s">
        <v>1359</v>
      </c>
      <c r="K5" s="539" t="s">
        <v>1360</v>
      </c>
      <c r="L5" s="539" t="s">
        <v>1361</v>
      </c>
      <c r="M5" s="539" t="s">
        <v>1362</v>
      </c>
      <c r="N5" s="539" t="s">
        <v>1363</v>
      </c>
      <c r="O5" s="539" t="s">
        <v>1364</v>
      </c>
      <c r="P5" s="539" t="s">
        <v>1256</v>
      </c>
      <c r="Q5" s="504" t="s">
        <v>833</v>
      </c>
    </row>
    <row r="6" spans="1:17" ht="21.1" customHeight="1" x14ac:dyDescent="0.4">
      <c r="A6" s="556"/>
      <c r="B6" s="557"/>
      <c r="C6" s="558"/>
      <c r="D6" s="499"/>
      <c r="E6" s="499"/>
      <c r="F6" s="502"/>
      <c r="G6" s="502"/>
      <c r="H6" s="504"/>
      <c r="I6" s="504"/>
      <c r="J6" s="504"/>
      <c r="K6" s="504"/>
      <c r="L6" s="504"/>
      <c r="M6" s="504"/>
      <c r="N6" s="504"/>
      <c r="O6" s="504"/>
      <c r="P6" s="504"/>
      <c r="Q6" s="504"/>
    </row>
    <row r="7" spans="1:17" ht="21.1" customHeight="1" x14ac:dyDescent="0.4">
      <c r="A7" s="393"/>
      <c r="B7" s="394" t="s">
        <v>836</v>
      </c>
      <c r="C7" s="389"/>
      <c r="D7" s="376">
        <v>117680.18000000001</v>
      </c>
      <c r="E7" s="377">
        <v>13362.91</v>
      </c>
      <c r="F7" s="376">
        <v>68435.3</v>
      </c>
      <c r="G7" s="376">
        <v>291</v>
      </c>
      <c r="H7" s="378">
        <v>3</v>
      </c>
      <c r="I7" s="378">
        <v>8</v>
      </c>
      <c r="J7" s="378">
        <v>11</v>
      </c>
      <c r="K7" s="378">
        <v>10</v>
      </c>
      <c r="L7" s="378">
        <v>4</v>
      </c>
      <c r="M7" s="378">
        <v>5</v>
      </c>
      <c r="N7" s="378">
        <v>6</v>
      </c>
      <c r="O7" s="378">
        <v>17</v>
      </c>
      <c r="P7" s="378">
        <v>8</v>
      </c>
      <c r="Q7" s="378">
        <v>7</v>
      </c>
    </row>
    <row r="8" spans="1:17" ht="21.1" customHeight="1" x14ac:dyDescent="0.4">
      <c r="A8" s="393"/>
      <c r="B8" s="394" t="s">
        <v>1365</v>
      </c>
      <c r="C8" s="395"/>
      <c r="D8" s="376">
        <v>11310</v>
      </c>
      <c r="E8" s="377" t="s">
        <v>838</v>
      </c>
      <c r="F8" s="376">
        <v>7353.75</v>
      </c>
      <c r="G8" s="376">
        <v>34</v>
      </c>
      <c r="H8" s="396" t="s">
        <v>838</v>
      </c>
      <c r="I8" s="396">
        <v>1</v>
      </c>
      <c r="J8" s="396">
        <v>3</v>
      </c>
      <c r="K8" s="396">
        <v>2</v>
      </c>
      <c r="L8" s="396">
        <v>1</v>
      </c>
      <c r="M8" s="396" t="s">
        <v>838</v>
      </c>
      <c r="N8" s="396">
        <v>1</v>
      </c>
      <c r="O8" s="396">
        <v>1</v>
      </c>
      <c r="P8" s="375" t="s">
        <v>839</v>
      </c>
      <c r="Q8" s="375" t="s">
        <v>839</v>
      </c>
    </row>
    <row r="9" spans="1:17" ht="21.1" customHeight="1" x14ac:dyDescent="0.4">
      <c r="A9" s="393"/>
      <c r="B9" s="394" t="s">
        <v>1366</v>
      </c>
      <c r="C9" s="395"/>
      <c r="D9" s="376">
        <v>13362.91</v>
      </c>
      <c r="E9" s="377">
        <v>13362.91</v>
      </c>
      <c r="F9" s="376">
        <v>7485.29</v>
      </c>
      <c r="G9" s="376">
        <v>32</v>
      </c>
      <c r="H9" s="396" t="s">
        <v>838</v>
      </c>
      <c r="I9" s="396">
        <v>1</v>
      </c>
      <c r="J9" s="396">
        <v>1</v>
      </c>
      <c r="K9" s="396">
        <v>3</v>
      </c>
      <c r="L9" s="396" t="s">
        <v>838</v>
      </c>
      <c r="M9" s="396">
        <v>1</v>
      </c>
      <c r="N9" s="396">
        <v>1</v>
      </c>
      <c r="O9" s="396" t="s">
        <v>838</v>
      </c>
      <c r="P9" s="375" t="s">
        <v>839</v>
      </c>
      <c r="Q9" s="375" t="s">
        <v>839</v>
      </c>
    </row>
    <row r="10" spans="1:17" ht="21.1" customHeight="1" x14ac:dyDescent="0.4">
      <c r="A10" s="393"/>
      <c r="B10" s="394" t="s">
        <v>1367</v>
      </c>
      <c r="C10" s="395"/>
      <c r="D10" s="376">
        <v>18181</v>
      </c>
      <c r="E10" s="377" t="s">
        <v>838</v>
      </c>
      <c r="F10" s="376">
        <v>9819.06</v>
      </c>
      <c r="G10" s="376">
        <v>45</v>
      </c>
      <c r="H10" s="396">
        <v>2</v>
      </c>
      <c r="I10" s="396">
        <v>1</v>
      </c>
      <c r="J10" s="396">
        <v>3</v>
      </c>
      <c r="K10" s="396">
        <v>2</v>
      </c>
      <c r="L10" s="396">
        <v>1</v>
      </c>
      <c r="M10" s="396">
        <v>1</v>
      </c>
      <c r="N10" s="396">
        <v>1</v>
      </c>
      <c r="O10" s="396">
        <v>1</v>
      </c>
      <c r="P10" s="375" t="s">
        <v>839</v>
      </c>
      <c r="Q10" s="375" t="s">
        <v>839</v>
      </c>
    </row>
    <row r="11" spans="1:17" ht="21.1" customHeight="1" x14ac:dyDescent="0.4">
      <c r="A11" s="393"/>
      <c r="B11" s="394" t="s">
        <v>1368</v>
      </c>
      <c r="C11" s="395"/>
      <c r="D11" s="376">
        <v>16647.68</v>
      </c>
      <c r="E11" s="377" t="s">
        <v>838</v>
      </c>
      <c r="F11" s="376">
        <v>11156.33</v>
      </c>
      <c r="G11" s="376">
        <v>37</v>
      </c>
      <c r="H11" s="396" t="s">
        <v>838</v>
      </c>
      <c r="I11" s="396">
        <v>1</v>
      </c>
      <c r="J11" s="396" t="s">
        <v>838</v>
      </c>
      <c r="K11" s="396" t="s">
        <v>838</v>
      </c>
      <c r="L11" s="396" t="s">
        <v>838</v>
      </c>
      <c r="M11" s="396" t="s">
        <v>838</v>
      </c>
      <c r="N11" s="396">
        <v>1</v>
      </c>
      <c r="O11" s="396" t="s">
        <v>838</v>
      </c>
      <c r="P11" s="375" t="s">
        <v>839</v>
      </c>
      <c r="Q11" s="375" t="s">
        <v>839</v>
      </c>
    </row>
    <row r="12" spans="1:17" ht="21.1" customHeight="1" x14ac:dyDescent="0.4">
      <c r="A12" s="393"/>
      <c r="B12" s="394" t="s">
        <v>1369</v>
      </c>
      <c r="C12" s="395"/>
      <c r="D12" s="376">
        <v>14464.88</v>
      </c>
      <c r="E12" s="377" t="s">
        <v>838</v>
      </c>
      <c r="F12" s="376">
        <v>8536.51</v>
      </c>
      <c r="G12" s="376">
        <v>48</v>
      </c>
      <c r="H12" s="396" t="s">
        <v>838</v>
      </c>
      <c r="I12" s="396">
        <v>1</v>
      </c>
      <c r="J12" s="396">
        <v>1</v>
      </c>
      <c r="K12" s="396">
        <v>1</v>
      </c>
      <c r="L12" s="396">
        <v>1</v>
      </c>
      <c r="M12" s="396">
        <v>1</v>
      </c>
      <c r="N12" s="396" t="s">
        <v>838</v>
      </c>
      <c r="O12" s="396">
        <v>2</v>
      </c>
      <c r="P12" s="375" t="s">
        <v>839</v>
      </c>
      <c r="Q12" s="375" t="s">
        <v>839</v>
      </c>
    </row>
    <row r="13" spans="1:17" ht="21.1" customHeight="1" x14ac:dyDescent="0.4">
      <c r="A13" s="393"/>
      <c r="B13" s="394" t="s">
        <v>1370</v>
      </c>
      <c r="C13" s="395"/>
      <c r="D13" s="376">
        <v>22139</v>
      </c>
      <c r="E13" s="377" t="s">
        <v>838</v>
      </c>
      <c r="F13" s="376">
        <v>9130.2800000000007</v>
      </c>
      <c r="G13" s="376">
        <v>51</v>
      </c>
      <c r="H13" s="396">
        <v>1</v>
      </c>
      <c r="I13" s="396">
        <v>1</v>
      </c>
      <c r="J13" s="396">
        <v>2</v>
      </c>
      <c r="K13" s="396">
        <v>1</v>
      </c>
      <c r="L13" s="396" t="s">
        <v>838</v>
      </c>
      <c r="M13" s="396">
        <v>1</v>
      </c>
      <c r="N13" s="396" t="s">
        <v>838</v>
      </c>
      <c r="O13" s="396" t="s">
        <v>838</v>
      </c>
      <c r="P13" s="375" t="s">
        <v>839</v>
      </c>
      <c r="Q13" s="375" t="s">
        <v>839</v>
      </c>
    </row>
    <row r="14" spans="1:17" ht="21.1" customHeight="1" x14ac:dyDescent="0.4">
      <c r="A14" s="393"/>
      <c r="B14" s="394" t="s">
        <v>1371</v>
      </c>
      <c r="C14" s="395"/>
      <c r="D14" s="376">
        <v>18207.080000000002</v>
      </c>
      <c r="E14" s="377" t="s">
        <v>838</v>
      </c>
      <c r="F14" s="376">
        <v>9124.3799999999992</v>
      </c>
      <c r="G14" s="376">
        <v>32</v>
      </c>
      <c r="H14" s="396" t="s">
        <v>838</v>
      </c>
      <c r="I14" s="396">
        <v>1</v>
      </c>
      <c r="J14" s="396">
        <v>1</v>
      </c>
      <c r="K14" s="396" t="s">
        <v>838</v>
      </c>
      <c r="L14" s="396" t="s">
        <v>838</v>
      </c>
      <c r="M14" s="396" t="s">
        <v>838</v>
      </c>
      <c r="N14" s="396">
        <v>1</v>
      </c>
      <c r="O14" s="396">
        <v>1</v>
      </c>
      <c r="P14" s="375" t="s">
        <v>839</v>
      </c>
      <c r="Q14" s="375" t="s">
        <v>839</v>
      </c>
    </row>
    <row r="15" spans="1:17" ht="21.1" customHeight="1" x14ac:dyDescent="0.4">
      <c r="A15" s="393"/>
      <c r="B15" s="394" t="s">
        <v>1372</v>
      </c>
      <c r="C15" s="395"/>
      <c r="D15" s="376">
        <v>3367.63</v>
      </c>
      <c r="E15" s="377"/>
      <c r="F15" s="376">
        <v>5829.7</v>
      </c>
      <c r="G15" s="376">
        <v>12</v>
      </c>
      <c r="H15" s="396" t="s">
        <v>838</v>
      </c>
      <c r="I15" s="396">
        <v>1</v>
      </c>
      <c r="J15" s="396" t="s">
        <v>838</v>
      </c>
      <c r="K15" s="396">
        <v>1</v>
      </c>
      <c r="L15" s="396">
        <v>1</v>
      </c>
      <c r="M15" s="396">
        <v>1</v>
      </c>
      <c r="N15" s="396">
        <v>1</v>
      </c>
      <c r="O15" s="396">
        <v>12</v>
      </c>
      <c r="P15" s="375" t="s">
        <v>839</v>
      </c>
      <c r="Q15" s="375" t="s">
        <v>838</v>
      </c>
    </row>
    <row r="16" spans="1:17" ht="13.1" x14ac:dyDescent="0.4">
      <c r="A16" s="380"/>
      <c r="B16" s="380" t="s">
        <v>1373</v>
      </c>
      <c r="C16" s="381"/>
      <c r="D16" s="382"/>
      <c r="E16" s="383"/>
      <c r="F16" s="382"/>
      <c r="G16" s="382"/>
      <c r="H16" s="381"/>
      <c r="I16" s="381"/>
      <c r="J16" s="381"/>
      <c r="K16" s="381"/>
      <c r="L16" s="381"/>
      <c r="M16" s="381"/>
      <c r="N16" s="381"/>
      <c r="O16" s="381"/>
      <c r="P16" s="381"/>
      <c r="Q16" s="381"/>
    </row>
  </sheetData>
  <mergeCells count="18">
    <mergeCell ref="A4:C6"/>
    <mergeCell ref="D4:E4"/>
    <mergeCell ref="F4:F6"/>
    <mergeCell ref="G4:G6"/>
    <mergeCell ref="H4:O4"/>
    <mergeCell ref="J5:J6"/>
    <mergeCell ref="K5:K6"/>
    <mergeCell ref="L5:L6"/>
    <mergeCell ref="M5:M6"/>
    <mergeCell ref="N5:N6"/>
    <mergeCell ref="O5:O6"/>
    <mergeCell ref="P4:Q4"/>
    <mergeCell ref="D5:D6"/>
    <mergeCell ref="E5:E6"/>
    <mergeCell ref="H5:H6"/>
    <mergeCell ref="I5:I6"/>
    <mergeCell ref="P5:P6"/>
    <mergeCell ref="Q5:Q6"/>
  </mergeCells>
  <phoneticPr fontId="2"/>
  <pageMargins left="0.70866141732283472" right="0.70866141732283472" top="0.74803149606299213" bottom="0.74803149606299213" header="0.31496062992125984" footer="0.31496062992125984"/>
  <pageSetup paperSize="9" scale="80" fitToHeight="4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showGridLines="0" zoomScaleNormal="100" workbookViewId="0"/>
  </sheetViews>
  <sheetFormatPr defaultRowHeight="18" customHeight="1" outlineLevelRow="1" x14ac:dyDescent="0.4"/>
  <cols>
    <col min="1" max="1" width="9" style="36" customWidth="1"/>
    <col min="2" max="9" width="7.625" style="36" customWidth="1"/>
    <col min="10" max="10" width="6" style="36" bestFit="1" customWidth="1"/>
    <col min="11" max="12" width="4.5" style="36" bestFit="1" customWidth="1"/>
    <col min="13" max="13" width="6" style="36" bestFit="1" customWidth="1"/>
    <col min="14" max="14" width="7.5" style="36" bestFit="1" customWidth="1"/>
    <col min="15" max="15" width="3.75" style="36" bestFit="1" customWidth="1"/>
    <col min="16" max="17" width="4.5" style="36" customWidth="1"/>
    <col min="18" max="16384" width="9" style="36"/>
  </cols>
  <sheetData>
    <row r="1" spans="1:9" ht="10.95" x14ac:dyDescent="0.4">
      <c r="A1" s="103" t="s">
        <v>1278</v>
      </c>
    </row>
    <row r="2" spans="1:9" ht="10.95" x14ac:dyDescent="0.4">
      <c r="A2" s="103" t="s">
        <v>1348</v>
      </c>
    </row>
    <row r="3" spans="1:9" ht="10.95" x14ac:dyDescent="0.4">
      <c r="I3" s="104" t="s">
        <v>1179</v>
      </c>
    </row>
    <row r="4" spans="1:9" ht="18" customHeight="1" x14ac:dyDescent="0.4">
      <c r="A4" s="478" t="s">
        <v>361</v>
      </c>
      <c r="B4" s="478" t="s">
        <v>1349</v>
      </c>
      <c r="C4" s="478"/>
      <c r="D4" s="478"/>
      <c r="E4" s="478"/>
      <c r="F4" s="478" t="s">
        <v>1350</v>
      </c>
      <c r="G4" s="478"/>
      <c r="H4" s="478"/>
      <c r="I4" s="478"/>
    </row>
    <row r="5" spans="1:9" ht="18" customHeight="1" x14ac:dyDescent="0.4">
      <c r="A5" s="478"/>
      <c r="B5" s="488" t="s">
        <v>1351</v>
      </c>
      <c r="C5" s="488" t="s">
        <v>1352</v>
      </c>
      <c r="D5" s="488" t="s">
        <v>1353</v>
      </c>
      <c r="E5" s="488" t="s">
        <v>1354</v>
      </c>
      <c r="F5" s="488" t="s">
        <v>1351</v>
      </c>
      <c r="G5" s="488" t="s">
        <v>1352</v>
      </c>
      <c r="H5" s="488" t="s">
        <v>1353</v>
      </c>
      <c r="I5" s="488" t="s">
        <v>1354</v>
      </c>
    </row>
    <row r="6" spans="1:9" ht="18" customHeight="1" x14ac:dyDescent="0.4">
      <c r="A6" s="478"/>
      <c r="B6" s="478"/>
      <c r="C6" s="478"/>
      <c r="D6" s="478"/>
      <c r="E6" s="478"/>
      <c r="F6" s="478"/>
      <c r="G6" s="478"/>
      <c r="H6" s="478"/>
      <c r="I6" s="478"/>
    </row>
    <row r="7" spans="1:9" ht="18" hidden="1" customHeight="1" outlineLevel="1" x14ac:dyDescent="0.4">
      <c r="A7" s="106" t="s">
        <v>1202</v>
      </c>
      <c r="B7" s="161">
        <v>107</v>
      </c>
      <c r="C7" s="183">
        <v>103</v>
      </c>
      <c r="D7" s="161">
        <v>0</v>
      </c>
      <c r="E7" s="183">
        <v>4</v>
      </c>
      <c r="F7" s="161">
        <v>153</v>
      </c>
      <c r="G7" s="161">
        <v>1</v>
      </c>
      <c r="H7" s="183">
        <v>10</v>
      </c>
      <c r="I7" s="183">
        <v>142</v>
      </c>
    </row>
    <row r="8" spans="1:9" ht="18" customHeight="1" collapsed="1" x14ac:dyDescent="0.4">
      <c r="A8" s="106" t="s">
        <v>1229</v>
      </c>
      <c r="B8" s="161">
        <v>104</v>
      </c>
      <c r="C8" s="183">
        <v>102</v>
      </c>
      <c r="D8" s="161">
        <v>0</v>
      </c>
      <c r="E8" s="183">
        <v>2</v>
      </c>
      <c r="F8" s="161">
        <v>201</v>
      </c>
      <c r="G8" s="161">
        <v>2</v>
      </c>
      <c r="H8" s="183">
        <v>19</v>
      </c>
      <c r="I8" s="183">
        <v>180</v>
      </c>
    </row>
    <row r="9" spans="1:9" ht="18" customHeight="1" x14ac:dyDescent="0.4">
      <c r="A9" s="106" t="s">
        <v>1355</v>
      </c>
      <c r="B9" s="161">
        <v>119</v>
      </c>
      <c r="C9" s="183">
        <v>119</v>
      </c>
      <c r="D9" s="161">
        <v>0</v>
      </c>
      <c r="E9" s="161">
        <v>0</v>
      </c>
      <c r="F9" s="161">
        <v>191</v>
      </c>
      <c r="G9" s="161">
        <v>0</v>
      </c>
      <c r="H9" s="183">
        <v>27</v>
      </c>
      <c r="I9" s="183">
        <v>164</v>
      </c>
    </row>
    <row r="10" spans="1:9" ht="18" customHeight="1" x14ac:dyDescent="0.4">
      <c r="A10" s="106" t="s">
        <v>1231</v>
      </c>
      <c r="B10" s="161">
        <v>99</v>
      </c>
      <c r="C10" s="183">
        <v>99</v>
      </c>
      <c r="D10" s="161">
        <v>0</v>
      </c>
      <c r="E10" s="161">
        <v>0</v>
      </c>
      <c r="F10" s="161">
        <v>177</v>
      </c>
      <c r="G10" s="161">
        <v>1</v>
      </c>
      <c r="H10" s="183">
        <v>31</v>
      </c>
      <c r="I10" s="183">
        <v>145</v>
      </c>
    </row>
    <row r="11" spans="1:9" ht="18" customHeight="1" x14ac:dyDescent="0.4">
      <c r="A11" s="106" t="s">
        <v>1209</v>
      </c>
      <c r="B11" s="161">
        <v>101</v>
      </c>
      <c r="C11" s="183">
        <v>101</v>
      </c>
      <c r="D11" s="161">
        <v>0</v>
      </c>
      <c r="E11" s="161">
        <v>0</v>
      </c>
      <c r="F11" s="161">
        <v>172</v>
      </c>
      <c r="G11" s="161">
        <v>2</v>
      </c>
      <c r="H11" s="183">
        <v>38</v>
      </c>
      <c r="I11" s="183">
        <v>132</v>
      </c>
    </row>
    <row r="12" spans="1:9" ht="18" customHeight="1" x14ac:dyDescent="0.4">
      <c r="A12" s="106" t="s">
        <v>1210</v>
      </c>
      <c r="B12" s="183">
        <v>105</v>
      </c>
      <c r="C12" s="183">
        <v>103</v>
      </c>
      <c r="D12" s="161">
        <v>0</v>
      </c>
      <c r="E12" s="183">
        <v>2</v>
      </c>
      <c r="F12" s="183">
        <v>198</v>
      </c>
      <c r="G12" s="183">
        <v>0</v>
      </c>
      <c r="H12" s="183">
        <v>39</v>
      </c>
      <c r="I12" s="183">
        <v>159</v>
      </c>
    </row>
    <row r="13" spans="1:9" ht="10.95" x14ac:dyDescent="0.4">
      <c r="A13" s="36" t="s">
        <v>1356</v>
      </c>
    </row>
  </sheetData>
  <mergeCells count="11">
    <mergeCell ref="I5:I6"/>
    <mergeCell ref="A4:A6"/>
    <mergeCell ref="B4:E4"/>
    <mergeCell ref="F4:I4"/>
    <mergeCell ref="B5:B6"/>
    <mergeCell ref="C5:C6"/>
    <mergeCell ref="D5:D6"/>
    <mergeCell ref="E5:E6"/>
    <mergeCell ref="F5:F6"/>
    <mergeCell ref="G5:G6"/>
    <mergeCell ref="H5:H6"/>
  </mergeCells>
  <phoneticPr fontId="2"/>
  <pageMargins left="0.7" right="0.7" top="0.75" bottom="0.75" header="0.3" footer="0.3"/>
  <pageSetup paperSize="9" orientation="portrait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52"/>
  <sheetViews>
    <sheetView showGridLines="0" zoomScaleNormal="100" workbookViewId="0">
      <pane ySplit="5" topLeftCell="A6" activePane="bottomLeft" state="frozen"/>
      <selection pane="bottomLeft"/>
    </sheetView>
  </sheetViews>
  <sheetFormatPr defaultRowHeight="20" customHeight="1" x14ac:dyDescent="0.4"/>
  <cols>
    <col min="1" max="1" width="2.5" style="36" customWidth="1"/>
    <col min="2" max="2" width="2.5" style="36" bestFit="1" customWidth="1"/>
    <col min="3" max="3" width="6" style="36" customWidth="1"/>
    <col min="4" max="4" width="6" style="36" bestFit="1" customWidth="1"/>
    <col min="5" max="5" width="5.75" style="36" customWidth="1"/>
    <col min="6" max="6" width="6" style="36" bestFit="1" customWidth="1"/>
    <col min="7" max="7" width="5.75" style="36" customWidth="1"/>
    <col min="8" max="8" width="4.75" style="36" bestFit="1" customWidth="1"/>
    <col min="9" max="9" width="5.75" style="36" customWidth="1"/>
    <col min="10" max="10" width="4.75" style="36" bestFit="1" customWidth="1"/>
    <col min="11" max="11" width="5.75" style="36" customWidth="1"/>
    <col min="12" max="12" width="4.75" style="36" bestFit="1" customWidth="1"/>
    <col min="13" max="13" width="5.75" style="36" customWidth="1"/>
    <col min="14" max="14" width="4.75" style="36" bestFit="1" customWidth="1"/>
    <col min="15" max="15" width="5.75" style="36" customWidth="1"/>
    <col min="16" max="16" width="4.75" style="36" bestFit="1" customWidth="1"/>
    <col min="17" max="17" width="5.75" style="36" customWidth="1"/>
    <col min="18" max="18" width="4.75" style="36" bestFit="1" customWidth="1"/>
    <col min="19" max="19" width="5.75" style="36" customWidth="1"/>
    <col min="20" max="20" width="4.75" style="36" customWidth="1"/>
    <col min="21" max="16384" width="9" style="36"/>
  </cols>
  <sheetData>
    <row r="1" spans="1:20" s="2" customFormat="1" ht="10.95" x14ac:dyDescent="0.4">
      <c r="A1" s="22" t="s">
        <v>77</v>
      </c>
    </row>
    <row r="2" spans="1:20" ht="10.95" x14ac:dyDescent="0.4">
      <c r="A2" s="22" t="s">
        <v>108</v>
      </c>
    </row>
    <row r="3" spans="1:20" ht="10.95" x14ac:dyDescent="0.4">
      <c r="T3" s="3" t="s">
        <v>111</v>
      </c>
    </row>
    <row r="4" spans="1:20" ht="17.100000000000001" customHeight="1" x14ac:dyDescent="0.4">
      <c r="A4" s="456" t="s">
        <v>97</v>
      </c>
      <c r="B4" s="456"/>
      <c r="C4" s="456"/>
      <c r="D4" s="456"/>
      <c r="E4" s="456" t="s">
        <v>98</v>
      </c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456"/>
    </row>
    <row r="5" spans="1:20" ht="17.100000000000001" customHeight="1" x14ac:dyDescent="0.4">
      <c r="A5" s="456"/>
      <c r="B5" s="456"/>
      <c r="C5" s="456"/>
      <c r="D5" s="456"/>
      <c r="E5" s="456" t="s">
        <v>99</v>
      </c>
      <c r="F5" s="456"/>
      <c r="G5" s="456" t="s">
        <v>100</v>
      </c>
      <c r="H5" s="456"/>
      <c r="I5" s="456" t="s">
        <v>101</v>
      </c>
      <c r="J5" s="456"/>
      <c r="K5" s="456" t="s">
        <v>102</v>
      </c>
      <c r="L5" s="456"/>
      <c r="M5" s="456" t="s">
        <v>103</v>
      </c>
      <c r="N5" s="456"/>
      <c r="O5" s="456" t="s">
        <v>104</v>
      </c>
      <c r="P5" s="456"/>
      <c r="Q5" s="456" t="s">
        <v>105</v>
      </c>
      <c r="R5" s="456"/>
      <c r="S5" s="456" t="s">
        <v>106</v>
      </c>
      <c r="T5" s="456"/>
    </row>
    <row r="6" spans="1:20" ht="17.100000000000001" customHeight="1" x14ac:dyDescent="0.4">
      <c r="A6" s="457" t="s">
        <v>79</v>
      </c>
      <c r="B6" s="457" t="s">
        <v>80</v>
      </c>
      <c r="C6" s="456" t="s">
        <v>81</v>
      </c>
      <c r="D6" s="456"/>
      <c r="E6" s="37">
        <f>SUM(E7,E10,E13,E16,E19,E22)</f>
        <v>82303</v>
      </c>
      <c r="F6" s="45">
        <f t="shared" ref="F6:T6" si="0">SUM(F7,F10,F13,F16,F19,F22)</f>
        <v>1855</v>
      </c>
      <c r="G6" s="37">
        <f t="shared" si="0"/>
        <v>18017</v>
      </c>
      <c r="H6" s="38">
        <f t="shared" si="0"/>
        <v>486</v>
      </c>
      <c r="I6" s="37">
        <f t="shared" si="0"/>
        <v>8809</v>
      </c>
      <c r="J6" s="38">
        <f t="shared" si="0"/>
        <v>249</v>
      </c>
      <c r="K6" s="37">
        <f t="shared" si="0"/>
        <v>7307</v>
      </c>
      <c r="L6" s="38">
        <f t="shared" si="0"/>
        <v>111</v>
      </c>
      <c r="M6" s="37">
        <f t="shared" si="0"/>
        <v>14853</v>
      </c>
      <c r="N6" s="38">
        <f t="shared" si="0"/>
        <v>276</v>
      </c>
      <c r="O6" s="37">
        <f t="shared" si="0"/>
        <v>6897</v>
      </c>
      <c r="P6" s="38">
        <f t="shared" si="0"/>
        <v>145</v>
      </c>
      <c r="Q6" s="37">
        <f t="shared" si="0"/>
        <v>13757</v>
      </c>
      <c r="R6" s="38">
        <f t="shared" si="0"/>
        <v>300</v>
      </c>
      <c r="S6" s="37">
        <f t="shared" si="0"/>
        <v>12663</v>
      </c>
      <c r="T6" s="38">
        <f t="shared" si="0"/>
        <v>288</v>
      </c>
    </row>
    <row r="7" spans="1:20" ht="17.100000000000001" customHeight="1" x14ac:dyDescent="0.4">
      <c r="A7" s="457"/>
      <c r="B7" s="457"/>
      <c r="C7" s="456" t="s">
        <v>82</v>
      </c>
      <c r="D7" s="39" t="s">
        <v>83</v>
      </c>
      <c r="E7" s="37">
        <f t="shared" ref="E7:E18" si="1">SUM(G7,I7,K7,M7,O7,Q7,S7)</f>
        <v>13689</v>
      </c>
      <c r="F7" s="45">
        <f t="shared" ref="F7:F18" si="2">SUM(H7,J7,L7,N7,P7,R7,T7)</f>
        <v>326</v>
      </c>
      <c r="G7" s="37">
        <f>SUM(G8:G9)</f>
        <v>3073</v>
      </c>
      <c r="H7" s="38">
        <v>92</v>
      </c>
      <c r="I7" s="37">
        <f>SUM(I8:I9)</f>
        <v>1488</v>
      </c>
      <c r="J7" s="38">
        <v>41</v>
      </c>
      <c r="K7" s="37">
        <f>SUM(K8:K9)</f>
        <v>1213</v>
      </c>
      <c r="L7" s="38">
        <v>23</v>
      </c>
      <c r="M7" s="37">
        <f>SUM(M8:M9)</f>
        <v>2503</v>
      </c>
      <c r="N7" s="38">
        <v>41</v>
      </c>
      <c r="O7" s="37">
        <f>SUM(O8:O9)</f>
        <v>1083</v>
      </c>
      <c r="P7" s="38">
        <v>21</v>
      </c>
      <c r="Q7" s="37">
        <f>SUM(Q8:Q9)</f>
        <v>2228</v>
      </c>
      <c r="R7" s="38">
        <v>55</v>
      </c>
      <c r="S7" s="37">
        <f>SUM(S8:S9)</f>
        <v>2101</v>
      </c>
      <c r="T7" s="38">
        <v>53</v>
      </c>
    </row>
    <row r="8" spans="1:20" ht="17.100000000000001" customHeight="1" x14ac:dyDescent="0.4">
      <c r="A8" s="457"/>
      <c r="B8" s="457"/>
      <c r="C8" s="456"/>
      <c r="D8" s="39" t="s">
        <v>84</v>
      </c>
      <c r="E8" s="37">
        <f t="shared" si="1"/>
        <v>7093</v>
      </c>
      <c r="F8" s="45">
        <f t="shared" si="2"/>
        <v>0</v>
      </c>
      <c r="G8" s="37">
        <v>1569</v>
      </c>
      <c r="H8" s="38"/>
      <c r="I8" s="37">
        <v>758</v>
      </c>
      <c r="J8" s="38"/>
      <c r="K8" s="37">
        <v>612</v>
      </c>
      <c r="L8" s="38"/>
      <c r="M8" s="37">
        <v>1286</v>
      </c>
      <c r="N8" s="38"/>
      <c r="O8" s="37">
        <v>555</v>
      </c>
      <c r="P8" s="38"/>
      <c r="Q8" s="37">
        <v>1217</v>
      </c>
      <c r="R8" s="38"/>
      <c r="S8" s="37">
        <v>1096</v>
      </c>
      <c r="T8" s="38"/>
    </row>
    <row r="9" spans="1:20" ht="17.100000000000001" customHeight="1" x14ac:dyDescent="0.4">
      <c r="A9" s="457"/>
      <c r="B9" s="457"/>
      <c r="C9" s="456"/>
      <c r="D9" s="39" t="s">
        <v>85</v>
      </c>
      <c r="E9" s="37">
        <f t="shared" si="1"/>
        <v>6596</v>
      </c>
      <c r="F9" s="45">
        <f t="shared" si="2"/>
        <v>0</v>
      </c>
      <c r="G9" s="37">
        <v>1504</v>
      </c>
      <c r="H9" s="38"/>
      <c r="I9" s="37">
        <v>730</v>
      </c>
      <c r="J9" s="38"/>
      <c r="K9" s="37">
        <v>601</v>
      </c>
      <c r="L9" s="38"/>
      <c r="M9" s="37">
        <v>1217</v>
      </c>
      <c r="N9" s="38"/>
      <c r="O9" s="37">
        <v>528</v>
      </c>
      <c r="P9" s="38"/>
      <c r="Q9" s="37">
        <v>1011</v>
      </c>
      <c r="R9" s="38"/>
      <c r="S9" s="37">
        <v>1005</v>
      </c>
      <c r="T9" s="38"/>
    </row>
    <row r="10" spans="1:20" ht="17.100000000000001" customHeight="1" x14ac:dyDescent="0.4">
      <c r="A10" s="457"/>
      <c r="B10" s="457"/>
      <c r="C10" s="456" t="s">
        <v>86</v>
      </c>
      <c r="D10" s="39" t="s">
        <v>83</v>
      </c>
      <c r="E10" s="37">
        <f t="shared" si="1"/>
        <v>13661</v>
      </c>
      <c r="F10" s="45">
        <f t="shared" si="2"/>
        <v>305</v>
      </c>
      <c r="G10" s="37">
        <f>SUM(G11:G12)</f>
        <v>2984</v>
      </c>
      <c r="H10" s="38">
        <v>85</v>
      </c>
      <c r="I10" s="37">
        <f>SUM(I11:I12)</f>
        <v>1489</v>
      </c>
      <c r="J10" s="38">
        <v>39</v>
      </c>
      <c r="K10" s="37">
        <f>SUM(K11:K12)</f>
        <v>1238</v>
      </c>
      <c r="L10" s="38">
        <v>13</v>
      </c>
      <c r="M10" s="37">
        <f>SUM(M11:M12)</f>
        <v>2507</v>
      </c>
      <c r="N10" s="38">
        <v>49</v>
      </c>
      <c r="O10" s="37">
        <f>SUM(O11:O12)</f>
        <v>1093</v>
      </c>
      <c r="P10" s="38">
        <v>22</v>
      </c>
      <c r="Q10" s="37">
        <f>SUM(Q11:Q12)</f>
        <v>2287</v>
      </c>
      <c r="R10" s="38">
        <v>49</v>
      </c>
      <c r="S10" s="37">
        <f>SUM(S11:S12)</f>
        <v>2063</v>
      </c>
      <c r="T10" s="38">
        <v>48</v>
      </c>
    </row>
    <row r="11" spans="1:20" ht="17.100000000000001" customHeight="1" x14ac:dyDescent="0.4">
      <c r="A11" s="457"/>
      <c r="B11" s="457"/>
      <c r="C11" s="456"/>
      <c r="D11" s="39" t="s">
        <v>84</v>
      </c>
      <c r="E11" s="37">
        <f t="shared" si="1"/>
        <v>6910</v>
      </c>
      <c r="F11" s="45">
        <f t="shared" si="2"/>
        <v>0</v>
      </c>
      <c r="G11" s="37">
        <v>1497</v>
      </c>
      <c r="H11" s="38"/>
      <c r="I11" s="37">
        <v>738</v>
      </c>
      <c r="J11" s="38"/>
      <c r="K11" s="37">
        <v>634</v>
      </c>
      <c r="L11" s="38"/>
      <c r="M11" s="37">
        <v>1290</v>
      </c>
      <c r="N11" s="38"/>
      <c r="O11" s="37">
        <v>548</v>
      </c>
      <c r="P11" s="38"/>
      <c r="Q11" s="37">
        <v>1145</v>
      </c>
      <c r="R11" s="38"/>
      <c r="S11" s="37">
        <v>1058</v>
      </c>
      <c r="T11" s="38"/>
    </row>
    <row r="12" spans="1:20" ht="17.100000000000001" customHeight="1" x14ac:dyDescent="0.4">
      <c r="A12" s="457"/>
      <c r="B12" s="457"/>
      <c r="C12" s="456"/>
      <c r="D12" s="39" t="s">
        <v>85</v>
      </c>
      <c r="E12" s="37">
        <f t="shared" si="1"/>
        <v>6751</v>
      </c>
      <c r="F12" s="45">
        <f t="shared" si="2"/>
        <v>0</v>
      </c>
      <c r="G12" s="37">
        <v>1487</v>
      </c>
      <c r="H12" s="38"/>
      <c r="I12" s="37">
        <v>751</v>
      </c>
      <c r="J12" s="38"/>
      <c r="K12" s="37">
        <v>604</v>
      </c>
      <c r="L12" s="38"/>
      <c r="M12" s="37">
        <v>1217</v>
      </c>
      <c r="N12" s="38"/>
      <c r="O12" s="37">
        <v>545</v>
      </c>
      <c r="P12" s="38"/>
      <c r="Q12" s="37">
        <v>1142</v>
      </c>
      <c r="R12" s="38"/>
      <c r="S12" s="37">
        <v>1005</v>
      </c>
      <c r="T12" s="38"/>
    </row>
    <row r="13" spans="1:20" ht="17.100000000000001" customHeight="1" x14ac:dyDescent="0.4">
      <c r="A13" s="457"/>
      <c r="B13" s="457"/>
      <c r="C13" s="456" t="s">
        <v>87</v>
      </c>
      <c r="D13" s="39" t="s">
        <v>83</v>
      </c>
      <c r="E13" s="37">
        <f t="shared" si="1"/>
        <v>13950</v>
      </c>
      <c r="F13" s="45">
        <f t="shared" si="2"/>
        <v>324</v>
      </c>
      <c r="G13" s="37">
        <f>SUM(G14:G15)</f>
        <v>3024</v>
      </c>
      <c r="H13" s="38">
        <v>84</v>
      </c>
      <c r="I13" s="37">
        <f>SUM(I14:I15)</f>
        <v>1472</v>
      </c>
      <c r="J13" s="38">
        <v>51</v>
      </c>
      <c r="K13" s="37">
        <f>SUM(K14:K15)</f>
        <v>1206</v>
      </c>
      <c r="L13" s="38">
        <v>14</v>
      </c>
      <c r="M13" s="37">
        <f>SUM(M14:M15)</f>
        <v>2534</v>
      </c>
      <c r="N13" s="38">
        <v>49</v>
      </c>
      <c r="O13" s="37">
        <f>SUM(O14:O15)</f>
        <v>1224</v>
      </c>
      <c r="P13" s="38">
        <v>33</v>
      </c>
      <c r="Q13" s="37">
        <f>SUM(Q14:Q15)</f>
        <v>2324</v>
      </c>
      <c r="R13" s="38">
        <v>47</v>
      </c>
      <c r="S13" s="37">
        <f>SUM(S14:S15)</f>
        <v>2166</v>
      </c>
      <c r="T13" s="38">
        <v>46</v>
      </c>
    </row>
    <row r="14" spans="1:20" ht="17.100000000000001" customHeight="1" x14ac:dyDescent="0.4">
      <c r="A14" s="457"/>
      <c r="B14" s="457"/>
      <c r="C14" s="456"/>
      <c r="D14" s="39" t="s">
        <v>84</v>
      </c>
      <c r="E14" s="37">
        <f t="shared" si="1"/>
        <v>7177</v>
      </c>
      <c r="F14" s="45">
        <f t="shared" si="2"/>
        <v>0</v>
      </c>
      <c r="G14" s="37">
        <v>1565</v>
      </c>
      <c r="H14" s="38"/>
      <c r="I14" s="37">
        <v>743</v>
      </c>
      <c r="J14" s="38"/>
      <c r="K14" s="37">
        <v>621</v>
      </c>
      <c r="L14" s="38"/>
      <c r="M14" s="37">
        <v>1336</v>
      </c>
      <c r="N14" s="38"/>
      <c r="O14" s="37">
        <v>619</v>
      </c>
      <c r="P14" s="38"/>
      <c r="Q14" s="37">
        <v>1184</v>
      </c>
      <c r="R14" s="38"/>
      <c r="S14" s="37">
        <v>1109</v>
      </c>
      <c r="T14" s="38"/>
    </row>
    <row r="15" spans="1:20" ht="17.100000000000001" customHeight="1" x14ac:dyDescent="0.4">
      <c r="A15" s="457"/>
      <c r="B15" s="457"/>
      <c r="C15" s="456"/>
      <c r="D15" s="39" t="s">
        <v>85</v>
      </c>
      <c r="E15" s="37">
        <f t="shared" si="1"/>
        <v>6773</v>
      </c>
      <c r="F15" s="45">
        <f t="shared" si="2"/>
        <v>0</v>
      </c>
      <c r="G15" s="37">
        <v>1459</v>
      </c>
      <c r="H15" s="38"/>
      <c r="I15" s="37">
        <v>729</v>
      </c>
      <c r="J15" s="38"/>
      <c r="K15" s="37">
        <v>585</v>
      </c>
      <c r="L15" s="38"/>
      <c r="M15" s="37">
        <v>1198</v>
      </c>
      <c r="N15" s="38"/>
      <c r="O15" s="37">
        <v>605</v>
      </c>
      <c r="P15" s="38"/>
      <c r="Q15" s="37">
        <v>1140</v>
      </c>
      <c r="R15" s="38"/>
      <c r="S15" s="37">
        <v>1057</v>
      </c>
      <c r="T15" s="38"/>
    </row>
    <row r="16" spans="1:20" ht="17.100000000000001" customHeight="1" x14ac:dyDescent="0.4">
      <c r="A16" s="457"/>
      <c r="B16" s="457"/>
      <c r="C16" s="456" t="s">
        <v>88</v>
      </c>
      <c r="D16" s="39" t="s">
        <v>83</v>
      </c>
      <c r="E16" s="37">
        <f t="shared" si="1"/>
        <v>13790</v>
      </c>
      <c r="F16" s="45">
        <f t="shared" si="2"/>
        <v>320</v>
      </c>
      <c r="G16" s="37">
        <f>SUM(G17:G18)</f>
        <v>3017</v>
      </c>
      <c r="H16" s="38">
        <v>80</v>
      </c>
      <c r="I16" s="37">
        <f>SUM(I17:I18)</f>
        <v>1469</v>
      </c>
      <c r="J16" s="38">
        <v>45</v>
      </c>
      <c r="K16" s="37">
        <f>SUM(K17:K18)</f>
        <v>1225</v>
      </c>
      <c r="L16" s="38">
        <v>20</v>
      </c>
      <c r="M16" s="37">
        <f>SUM(M17:M18)</f>
        <v>2448</v>
      </c>
      <c r="N16" s="38">
        <v>60</v>
      </c>
      <c r="O16" s="37">
        <f>SUM(O17:O18)</f>
        <v>1160</v>
      </c>
      <c r="P16" s="38">
        <v>24</v>
      </c>
      <c r="Q16" s="37">
        <f>SUM(Q17:Q18)</f>
        <v>2312</v>
      </c>
      <c r="R16" s="38">
        <v>47</v>
      </c>
      <c r="S16" s="37">
        <f>SUM(S17:S18)</f>
        <v>2159</v>
      </c>
      <c r="T16" s="38">
        <v>44</v>
      </c>
    </row>
    <row r="17" spans="1:20" ht="17.100000000000001" customHeight="1" x14ac:dyDescent="0.4">
      <c r="A17" s="457"/>
      <c r="B17" s="457"/>
      <c r="C17" s="456"/>
      <c r="D17" s="39" t="s">
        <v>84</v>
      </c>
      <c r="E17" s="37">
        <f t="shared" si="1"/>
        <v>7073</v>
      </c>
      <c r="F17" s="45">
        <f t="shared" si="2"/>
        <v>0</v>
      </c>
      <c r="G17" s="37">
        <v>1542</v>
      </c>
      <c r="H17" s="38"/>
      <c r="I17" s="37">
        <v>739</v>
      </c>
      <c r="J17" s="38"/>
      <c r="K17" s="37">
        <v>633</v>
      </c>
      <c r="L17" s="38"/>
      <c r="M17" s="37">
        <v>1235</v>
      </c>
      <c r="N17" s="38"/>
      <c r="O17" s="37">
        <v>614</v>
      </c>
      <c r="P17" s="38"/>
      <c r="Q17" s="37">
        <v>1196</v>
      </c>
      <c r="R17" s="38"/>
      <c r="S17" s="37">
        <v>1114</v>
      </c>
      <c r="T17" s="38"/>
    </row>
    <row r="18" spans="1:20" ht="17.100000000000001" customHeight="1" x14ac:dyDescent="0.4">
      <c r="A18" s="457"/>
      <c r="B18" s="457"/>
      <c r="C18" s="456"/>
      <c r="D18" s="39" t="s">
        <v>85</v>
      </c>
      <c r="E18" s="37">
        <f t="shared" si="1"/>
        <v>6717</v>
      </c>
      <c r="F18" s="45">
        <f t="shared" si="2"/>
        <v>0</v>
      </c>
      <c r="G18" s="37">
        <v>1475</v>
      </c>
      <c r="H18" s="38"/>
      <c r="I18" s="37">
        <v>730</v>
      </c>
      <c r="J18" s="38"/>
      <c r="K18" s="37">
        <v>592</v>
      </c>
      <c r="L18" s="38"/>
      <c r="M18" s="37">
        <v>1213</v>
      </c>
      <c r="N18" s="38"/>
      <c r="O18" s="37">
        <v>546</v>
      </c>
      <c r="P18" s="38"/>
      <c r="Q18" s="37">
        <v>1116</v>
      </c>
      <c r="R18" s="38"/>
      <c r="S18" s="37">
        <v>1045</v>
      </c>
      <c r="T18" s="38"/>
    </row>
    <row r="19" spans="1:20" ht="17.100000000000001" customHeight="1" x14ac:dyDescent="0.4">
      <c r="A19" s="457"/>
      <c r="B19" s="457"/>
      <c r="C19" s="456" t="s">
        <v>89</v>
      </c>
      <c r="D19" s="39" t="s">
        <v>83</v>
      </c>
      <c r="E19" s="37">
        <f t="shared" ref="E19:E21" si="3">SUM(G19,I19,K19,M19,O19,Q19,S19)</f>
        <v>13556</v>
      </c>
      <c r="F19" s="45">
        <f t="shared" ref="F19:F21" si="4">SUM(H19,J19,L19,N19,P19,R19,T19)</f>
        <v>288</v>
      </c>
      <c r="G19" s="37">
        <f>SUM(G20:G21)</f>
        <v>2900</v>
      </c>
      <c r="H19" s="38">
        <v>71</v>
      </c>
      <c r="I19" s="37">
        <f>SUM(I20:I21)</f>
        <v>1476</v>
      </c>
      <c r="J19" s="38">
        <v>35</v>
      </c>
      <c r="K19" s="37">
        <f>SUM(K20:K21)</f>
        <v>1223</v>
      </c>
      <c r="L19" s="38">
        <v>21</v>
      </c>
      <c r="M19" s="37">
        <f>SUM(M20:M21)</f>
        <v>2462</v>
      </c>
      <c r="N19" s="38">
        <v>42</v>
      </c>
      <c r="O19" s="37">
        <f>SUM(O20:O21)</f>
        <v>1164</v>
      </c>
      <c r="P19" s="38">
        <v>19</v>
      </c>
      <c r="Q19" s="37">
        <f>SUM(Q20:Q21)</f>
        <v>2280</v>
      </c>
      <c r="R19" s="38">
        <v>51</v>
      </c>
      <c r="S19" s="37">
        <f>SUM(S20:S21)</f>
        <v>2051</v>
      </c>
      <c r="T19" s="38">
        <v>49</v>
      </c>
    </row>
    <row r="20" spans="1:20" ht="17.100000000000001" customHeight="1" x14ac:dyDescent="0.4">
      <c r="A20" s="457"/>
      <c r="B20" s="457"/>
      <c r="C20" s="456"/>
      <c r="D20" s="39" t="s">
        <v>84</v>
      </c>
      <c r="E20" s="37">
        <f t="shared" si="3"/>
        <v>6906</v>
      </c>
      <c r="F20" s="45">
        <f t="shared" si="4"/>
        <v>0</v>
      </c>
      <c r="G20" s="37">
        <v>1426</v>
      </c>
      <c r="H20" s="38"/>
      <c r="I20" s="37">
        <v>763</v>
      </c>
      <c r="J20" s="38"/>
      <c r="K20" s="37">
        <v>617</v>
      </c>
      <c r="L20" s="38"/>
      <c r="M20" s="37">
        <v>1247</v>
      </c>
      <c r="N20" s="38"/>
      <c r="O20" s="37">
        <v>584</v>
      </c>
      <c r="P20" s="38"/>
      <c r="Q20" s="37">
        <v>1177</v>
      </c>
      <c r="R20" s="38"/>
      <c r="S20" s="37">
        <v>1092</v>
      </c>
      <c r="T20" s="38"/>
    </row>
    <row r="21" spans="1:20" ht="17.100000000000001" customHeight="1" x14ac:dyDescent="0.4">
      <c r="A21" s="457"/>
      <c r="B21" s="457"/>
      <c r="C21" s="456"/>
      <c r="D21" s="39" t="s">
        <v>85</v>
      </c>
      <c r="E21" s="37">
        <f t="shared" si="3"/>
        <v>6650</v>
      </c>
      <c r="F21" s="45">
        <f t="shared" si="4"/>
        <v>0</v>
      </c>
      <c r="G21" s="37">
        <v>1474</v>
      </c>
      <c r="H21" s="38"/>
      <c r="I21" s="37">
        <v>713</v>
      </c>
      <c r="J21" s="38"/>
      <c r="K21" s="37">
        <v>606</v>
      </c>
      <c r="L21" s="38"/>
      <c r="M21" s="37">
        <v>1215</v>
      </c>
      <c r="N21" s="38"/>
      <c r="O21" s="37">
        <v>580</v>
      </c>
      <c r="P21" s="38"/>
      <c r="Q21" s="37">
        <v>1103</v>
      </c>
      <c r="R21" s="38"/>
      <c r="S21" s="37">
        <v>959</v>
      </c>
      <c r="T21" s="38"/>
    </row>
    <row r="22" spans="1:20" ht="17.100000000000001" customHeight="1" x14ac:dyDescent="0.4">
      <c r="A22" s="457"/>
      <c r="B22" s="457"/>
      <c r="C22" s="456" t="s">
        <v>90</v>
      </c>
      <c r="D22" s="39" t="s">
        <v>83</v>
      </c>
      <c r="E22" s="37">
        <f t="shared" ref="E22:E24" si="5">SUM(G22,I22,K22,M22,O22,Q22,S22)</f>
        <v>13657</v>
      </c>
      <c r="F22" s="45">
        <f>SUM(H22,J22,L22,N22,P22,R22,T22)</f>
        <v>292</v>
      </c>
      <c r="G22" s="37">
        <f>SUM(G23:G24)</f>
        <v>3019</v>
      </c>
      <c r="H22" s="38">
        <v>74</v>
      </c>
      <c r="I22" s="37">
        <f>SUM(I23:I24)</f>
        <v>1415</v>
      </c>
      <c r="J22" s="38">
        <v>38</v>
      </c>
      <c r="K22" s="37">
        <f>SUM(K23:K24)</f>
        <v>1202</v>
      </c>
      <c r="L22" s="38">
        <v>20</v>
      </c>
      <c r="M22" s="37">
        <f>SUM(M23:M24)</f>
        <v>2399</v>
      </c>
      <c r="N22" s="38">
        <v>35</v>
      </c>
      <c r="O22" s="37">
        <f>SUM(O23:O24)</f>
        <v>1173</v>
      </c>
      <c r="P22" s="38">
        <v>26</v>
      </c>
      <c r="Q22" s="37">
        <f>SUM(Q23:Q24)</f>
        <v>2326</v>
      </c>
      <c r="R22" s="38">
        <v>51</v>
      </c>
      <c r="S22" s="37">
        <f>SUM(S23:S24)</f>
        <v>2123</v>
      </c>
      <c r="T22" s="38">
        <v>48</v>
      </c>
    </row>
    <row r="23" spans="1:20" ht="17.100000000000001" customHeight="1" x14ac:dyDescent="0.4">
      <c r="A23" s="457"/>
      <c r="B23" s="457"/>
      <c r="C23" s="456"/>
      <c r="D23" s="39" t="s">
        <v>84</v>
      </c>
      <c r="E23" s="37">
        <f t="shared" si="5"/>
        <v>7057</v>
      </c>
      <c r="F23" s="45">
        <f>SUM(H23,J23,L23,N23,P23,R23,T23)</f>
        <v>0</v>
      </c>
      <c r="G23" s="37">
        <v>1548</v>
      </c>
      <c r="H23" s="38"/>
      <c r="I23" s="37">
        <v>732</v>
      </c>
      <c r="J23" s="38"/>
      <c r="K23" s="37">
        <v>617</v>
      </c>
      <c r="L23" s="38"/>
      <c r="M23" s="37">
        <v>1230</v>
      </c>
      <c r="N23" s="38"/>
      <c r="O23" s="37">
        <v>601</v>
      </c>
      <c r="P23" s="38"/>
      <c r="Q23" s="37">
        <v>1223</v>
      </c>
      <c r="R23" s="38"/>
      <c r="S23" s="37">
        <v>1106</v>
      </c>
      <c r="T23" s="38"/>
    </row>
    <row r="24" spans="1:20" ht="17.100000000000001" customHeight="1" x14ac:dyDescent="0.4">
      <c r="A24" s="457"/>
      <c r="B24" s="457"/>
      <c r="C24" s="456"/>
      <c r="D24" s="39" t="s">
        <v>85</v>
      </c>
      <c r="E24" s="37">
        <f t="shared" si="5"/>
        <v>6600</v>
      </c>
      <c r="F24" s="45">
        <f>SUM(H24,J24,L24,N24,P24,R24,T24)</f>
        <v>0</v>
      </c>
      <c r="G24" s="37">
        <v>1471</v>
      </c>
      <c r="H24" s="38"/>
      <c r="I24" s="37">
        <v>683</v>
      </c>
      <c r="J24" s="38"/>
      <c r="K24" s="37">
        <v>585</v>
      </c>
      <c r="L24" s="38"/>
      <c r="M24" s="37">
        <v>1169</v>
      </c>
      <c r="N24" s="38"/>
      <c r="O24" s="37">
        <v>572</v>
      </c>
      <c r="P24" s="38"/>
      <c r="Q24" s="37">
        <v>1103</v>
      </c>
      <c r="R24" s="38"/>
      <c r="S24" s="37">
        <v>1017</v>
      </c>
      <c r="T24" s="38"/>
    </row>
    <row r="25" spans="1:20" ht="17.100000000000001" customHeight="1" x14ac:dyDescent="0.4">
      <c r="A25" s="457"/>
      <c r="B25" s="457" t="s">
        <v>91</v>
      </c>
      <c r="C25" s="456" t="s">
        <v>81</v>
      </c>
      <c r="D25" s="456"/>
      <c r="E25" s="37">
        <f>SUM(E26,E33,E34)</f>
        <v>2939</v>
      </c>
      <c r="F25" s="45"/>
      <c r="G25" s="37">
        <f>SUM(G26,G33,G34)</f>
        <v>650</v>
      </c>
      <c r="H25" s="38"/>
      <c r="I25" s="37">
        <f>SUM(I26,I33,I34)</f>
        <v>326</v>
      </c>
      <c r="J25" s="38"/>
      <c r="K25" s="37">
        <f>SUM(K26,K33,K34)</f>
        <v>250</v>
      </c>
      <c r="L25" s="38"/>
      <c r="M25" s="37">
        <f>SUM(M26,M33,M34)</f>
        <v>524</v>
      </c>
      <c r="N25" s="38"/>
      <c r="O25" s="37">
        <f>SUM(O26,O33,O34)</f>
        <v>245</v>
      </c>
      <c r="P25" s="38"/>
      <c r="Q25" s="37">
        <f>SUM(Q26,Q33,Q34)</f>
        <v>488</v>
      </c>
      <c r="R25" s="38"/>
      <c r="S25" s="37">
        <f>SUM(S26,S33,S34)</f>
        <v>456</v>
      </c>
      <c r="T25" s="38"/>
    </row>
    <row r="26" spans="1:20" ht="17.100000000000001" customHeight="1" x14ac:dyDescent="0.4">
      <c r="A26" s="457"/>
      <c r="B26" s="457"/>
      <c r="C26" s="458" t="s">
        <v>92</v>
      </c>
      <c r="D26" s="39" t="s">
        <v>83</v>
      </c>
      <c r="E26" s="37">
        <f>SUM(E27:E32)</f>
        <v>2616</v>
      </c>
      <c r="F26" s="45"/>
      <c r="G26" s="37">
        <f>SUM(G27:G32)</f>
        <v>567</v>
      </c>
      <c r="H26" s="38"/>
      <c r="I26" s="37">
        <f>SUM(I27:I32)</f>
        <v>283</v>
      </c>
      <c r="J26" s="38"/>
      <c r="K26" s="37">
        <f>SUM(K27:K32)</f>
        <v>228</v>
      </c>
      <c r="L26" s="38"/>
      <c r="M26" s="37">
        <f>SUM(M27:M32)</f>
        <v>475</v>
      </c>
      <c r="N26" s="38"/>
      <c r="O26" s="37">
        <f>SUM(O27:O32)</f>
        <v>220</v>
      </c>
      <c r="P26" s="38"/>
      <c r="Q26" s="37">
        <f>SUM(Q27:Q32)</f>
        <v>437</v>
      </c>
      <c r="R26" s="38"/>
      <c r="S26" s="37">
        <f>SUM(S27:S32)</f>
        <v>406</v>
      </c>
      <c r="T26" s="38"/>
    </row>
    <row r="27" spans="1:20" ht="17.100000000000001" customHeight="1" x14ac:dyDescent="0.4">
      <c r="A27" s="457"/>
      <c r="B27" s="457"/>
      <c r="C27" s="456"/>
      <c r="D27" s="39" t="s">
        <v>82</v>
      </c>
      <c r="E27" s="37">
        <f t="shared" ref="E27:E34" si="6">SUM(G27,I27,K27,M27,O27,Q27,S27)</f>
        <v>452</v>
      </c>
      <c r="F27" s="45"/>
      <c r="G27" s="37">
        <v>100</v>
      </c>
      <c r="H27" s="38"/>
      <c r="I27" s="37">
        <v>49</v>
      </c>
      <c r="J27" s="38"/>
      <c r="K27" s="37">
        <v>39</v>
      </c>
      <c r="L27" s="38"/>
      <c r="M27" s="37">
        <v>84</v>
      </c>
      <c r="N27" s="38"/>
      <c r="O27" s="37">
        <v>36</v>
      </c>
      <c r="P27" s="38"/>
      <c r="Q27" s="37">
        <v>75</v>
      </c>
      <c r="R27" s="38"/>
      <c r="S27" s="37">
        <v>69</v>
      </c>
      <c r="T27" s="38"/>
    </row>
    <row r="28" spans="1:20" ht="17.100000000000001" customHeight="1" x14ac:dyDescent="0.4">
      <c r="A28" s="457"/>
      <c r="B28" s="457"/>
      <c r="C28" s="456"/>
      <c r="D28" s="39" t="s">
        <v>86</v>
      </c>
      <c r="E28" s="37">
        <f t="shared" si="6"/>
        <v>452</v>
      </c>
      <c r="F28" s="45"/>
      <c r="G28" s="37">
        <v>96</v>
      </c>
      <c r="H28" s="38"/>
      <c r="I28" s="37">
        <v>49</v>
      </c>
      <c r="J28" s="38"/>
      <c r="K28" s="37">
        <v>42</v>
      </c>
      <c r="L28" s="38"/>
      <c r="M28" s="37">
        <v>86</v>
      </c>
      <c r="N28" s="38"/>
      <c r="O28" s="37">
        <v>36</v>
      </c>
      <c r="P28" s="38"/>
      <c r="Q28" s="37">
        <v>76</v>
      </c>
      <c r="R28" s="38"/>
      <c r="S28" s="37">
        <v>67</v>
      </c>
      <c r="T28" s="38"/>
    </row>
    <row r="29" spans="1:20" ht="17.100000000000001" customHeight="1" x14ac:dyDescent="0.4">
      <c r="A29" s="457"/>
      <c r="B29" s="457"/>
      <c r="C29" s="456"/>
      <c r="D29" s="39" t="s">
        <v>87</v>
      </c>
      <c r="E29" s="37">
        <f t="shared" si="6"/>
        <v>458</v>
      </c>
      <c r="F29" s="45"/>
      <c r="G29" s="37">
        <v>98</v>
      </c>
      <c r="H29" s="38"/>
      <c r="I29" s="37">
        <v>49</v>
      </c>
      <c r="J29" s="38"/>
      <c r="K29" s="37">
        <v>39</v>
      </c>
      <c r="L29" s="38"/>
      <c r="M29" s="37">
        <v>84</v>
      </c>
      <c r="N29" s="38"/>
      <c r="O29" s="37">
        <v>41</v>
      </c>
      <c r="P29" s="38"/>
      <c r="Q29" s="37">
        <v>76</v>
      </c>
      <c r="R29" s="38"/>
      <c r="S29" s="37">
        <f>70+1</f>
        <v>71</v>
      </c>
      <c r="T29" s="38"/>
    </row>
    <row r="30" spans="1:20" ht="17.100000000000001" customHeight="1" x14ac:dyDescent="0.4">
      <c r="A30" s="457"/>
      <c r="B30" s="457"/>
      <c r="C30" s="456"/>
      <c r="D30" s="39" t="s">
        <v>88</v>
      </c>
      <c r="E30" s="37">
        <f t="shared" si="6"/>
        <v>455</v>
      </c>
      <c r="F30" s="45"/>
      <c r="G30" s="37">
        <v>98</v>
      </c>
      <c r="H30" s="38"/>
      <c r="I30" s="37">
        <v>49</v>
      </c>
      <c r="J30" s="38"/>
      <c r="K30" s="37">
        <v>40</v>
      </c>
      <c r="L30" s="38"/>
      <c r="M30" s="37">
        <v>79</v>
      </c>
      <c r="N30" s="38"/>
      <c r="O30" s="37">
        <v>38</v>
      </c>
      <c r="P30" s="38"/>
      <c r="Q30" s="37">
        <v>78</v>
      </c>
      <c r="R30" s="38"/>
      <c r="S30" s="37">
        <f>72+1</f>
        <v>73</v>
      </c>
      <c r="T30" s="38"/>
    </row>
    <row r="31" spans="1:20" ht="17.100000000000001" customHeight="1" x14ac:dyDescent="0.4">
      <c r="A31" s="457"/>
      <c r="B31" s="457"/>
      <c r="C31" s="456"/>
      <c r="D31" s="39" t="s">
        <v>89</v>
      </c>
      <c r="E31" s="37">
        <f t="shared" si="6"/>
        <v>401</v>
      </c>
      <c r="F31" s="45"/>
      <c r="G31" s="37">
        <v>86</v>
      </c>
      <c r="H31" s="38"/>
      <c r="I31" s="37">
        <v>44</v>
      </c>
      <c r="J31" s="38"/>
      <c r="K31" s="37">
        <v>34</v>
      </c>
      <c r="L31" s="38"/>
      <c r="M31" s="37">
        <v>72</v>
      </c>
      <c r="N31" s="38"/>
      <c r="O31" s="37">
        <v>35</v>
      </c>
      <c r="P31" s="38"/>
      <c r="Q31" s="37">
        <v>67</v>
      </c>
      <c r="R31" s="38"/>
      <c r="S31" s="37">
        <v>63</v>
      </c>
      <c r="T31" s="38"/>
    </row>
    <row r="32" spans="1:20" ht="17.100000000000001" customHeight="1" x14ac:dyDescent="0.4">
      <c r="A32" s="457"/>
      <c r="B32" s="457"/>
      <c r="C32" s="456"/>
      <c r="D32" s="39" t="s">
        <v>90</v>
      </c>
      <c r="E32" s="37">
        <f t="shared" si="6"/>
        <v>398</v>
      </c>
      <c r="F32" s="45"/>
      <c r="G32" s="37">
        <v>89</v>
      </c>
      <c r="H32" s="38"/>
      <c r="I32" s="37">
        <v>43</v>
      </c>
      <c r="J32" s="38"/>
      <c r="K32" s="37">
        <v>34</v>
      </c>
      <c r="L32" s="38"/>
      <c r="M32" s="37">
        <v>70</v>
      </c>
      <c r="N32" s="38"/>
      <c r="O32" s="37">
        <v>34</v>
      </c>
      <c r="P32" s="38"/>
      <c r="Q32" s="37">
        <v>65</v>
      </c>
      <c r="R32" s="38"/>
      <c r="S32" s="37">
        <v>63</v>
      </c>
      <c r="T32" s="38"/>
    </row>
    <row r="33" spans="1:20" ht="17.100000000000001" customHeight="1" x14ac:dyDescent="0.4">
      <c r="A33" s="457"/>
      <c r="B33" s="457"/>
      <c r="C33" s="456" t="s">
        <v>93</v>
      </c>
      <c r="D33" s="456"/>
      <c r="E33" s="37">
        <f t="shared" si="6"/>
        <v>3</v>
      </c>
      <c r="F33" s="45"/>
      <c r="G33" s="37">
        <v>2</v>
      </c>
      <c r="H33" s="38"/>
      <c r="I33" s="41">
        <v>0</v>
      </c>
      <c r="J33" s="42"/>
      <c r="K33" s="41">
        <v>0</v>
      </c>
      <c r="L33" s="42"/>
      <c r="M33" s="41">
        <v>0</v>
      </c>
      <c r="N33" s="42"/>
      <c r="O33" s="41">
        <v>0</v>
      </c>
      <c r="P33" s="42"/>
      <c r="Q33" s="41">
        <v>0</v>
      </c>
      <c r="R33" s="42"/>
      <c r="S33" s="37">
        <f>2-1</f>
        <v>1</v>
      </c>
      <c r="T33" s="38"/>
    </row>
    <row r="34" spans="1:20" ht="17.100000000000001" customHeight="1" x14ac:dyDescent="0.4">
      <c r="A34" s="457"/>
      <c r="B34" s="457"/>
      <c r="C34" s="456" t="s">
        <v>94</v>
      </c>
      <c r="D34" s="456"/>
      <c r="E34" s="37">
        <f t="shared" si="6"/>
        <v>320</v>
      </c>
      <c r="F34" s="45"/>
      <c r="G34" s="37">
        <v>81</v>
      </c>
      <c r="H34" s="38"/>
      <c r="I34" s="37">
        <v>43</v>
      </c>
      <c r="J34" s="38"/>
      <c r="K34" s="37">
        <v>22</v>
      </c>
      <c r="L34" s="38"/>
      <c r="M34" s="37">
        <f>50-1</f>
        <v>49</v>
      </c>
      <c r="N34" s="38"/>
      <c r="O34" s="37">
        <v>25</v>
      </c>
      <c r="P34" s="38"/>
      <c r="Q34" s="37">
        <v>51</v>
      </c>
      <c r="R34" s="38"/>
      <c r="S34" s="37">
        <v>49</v>
      </c>
      <c r="T34" s="38"/>
    </row>
    <row r="35" spans="1:20" ht="17.100000000000001" customHeight="1" x14ac:dyDescent="0.4">
      <c r="A35" s="457" t="s">
        <v>95</v>
      </c>
      <c r="B35" s="457" t="s">
        <v>96</v>
      </c>
      <c r="C35" s="456" t="s">
        <v>81</v>
      </c>
      <c r="D35" s="456"/>
      <c r="E35" s="40">
        <f>SUM(E36,E39,E42)</f>
        <v>35470</v>
      </c>
      <c r="F35" s="45">
        <f t="shared" ref="F35:T35" si="7">SUM(F36,F39,F42)</f>
        <v>702</v>
      </c>
      <c r="G35" s="40">
        <f t="shared" si="7"/>
        <v>8028</v>
      </c>
      <c r="H35" s="38">
        <f t="shared" si="7"/>
        <v>158</v>
      </c>
      <c r="I35" s="40">
        <f t="shared" si="7"/>
        <v>3846</v>
      </c>
      <c r="J35" s="38">
        <f t="shared" si="7"/>
        <v>104</v>
      </c>
      <c r="K35" s="40">
        <f t="shared" si="7"/>
        <v>2748</v>
      </c>
      <c r="L35" s="38">
        <f t="shared" si="7"/>
        <v>30</v>
      </c>
      <c r="M35" s="40">
        <f t="shared" si="7"/>
        <v>6326</v>
      </c>
      <c r="N35" s="38">
        <f t="shared" si="7"/>
        <v>147</v>
      </c>
      <c r="O35" s="40">
        <f t="shared" si="7"/>
        <v>2825</v>
      </c>
      <c r="P35" s="38">
        <f t="shared" si="7"/>
        <v>48</v>
      </c>
      <c r="Q35" s="40">
        <f t="shared" si="7"/>
        <v>6334</v>
      </c>
      <c r="R35" s="38">
        <f t="shared" si="7"/>
        <v>106</v>
      </c>
      <c r="S35" s="40">
        <f t="shared" si="7"/>
        <v>5363</v>
      </c>
      <c r="T35" s="38">
        <f t="shared" si="7"/>
        <v>109</v>
      </c>
    </row>
    <row r="36" spans="1:20" ht="17.100000000000001" customHeight="1" x14ac:dyDescent="0.4">
      <c r="A36" s="457"/>
      <c r="B36" s="457"/>
      <c r="C36" s="456" t="s">
        <v>82</v>
      </c>
      <c r="D36" s="39" t="s">
        <v>83</v>
      </c>
      <c r="E36" s="40">
        <f t="shared" ref="E36" si="8">SUM(E37:E38)</f>
        <v>12180</v>
      </c>
      <c r="F36" s="45">
        <f t="shared" ref="F36:F44" si="9">SUM(H36,J36,L36,N36,P36,R36,T36)</f>
        <v>232</v>
      </c>
      <c r="G36" s="40">
        <f>SUM(G37:G38)</f>
        <v>2770</v>
      </c>
      <c r="H36" s="38">
        <v>53</v>
      </c>
      <c r="I36" s="40">
        <f t="shared" ref="I36:S36" si="10">SUM(I37:I38)</f>
        <v>1364</v>
      </c>
      <c r="J36" s="38">
        <v>40</v>
      </c>
      <c r="K36" s="40">
        <f t="shared" si="10"/>
        <v>932</v>
      </c>
      <c r="L36" s="38">
        <v>7</v>
      </c>
      <c r="M36" s="40">
        <f t="shared" si="10"/>
        <v>2129</v>
      </c>
      <c r="N36" s="38">
        <v>49</v>
      </c>
      <c r="O36" s="40">
        <f t="shared" si="10"/>
        <v>1011</v>
      </c>
      <c r="P36" s="38">
        <v>18</v>
      </c>
      <c r="Q36" s="40">
        <f t="shared" si="10"/>
        <v>2119</v>
      </c>
      <c r="R36" s="38">
        <v>29</v>
      </c>
      <c r="S36" s="40">
        <f t="shared" si="10"/>
        <v>1855</v>
      </c>
      <c r="T36" s="38">
        <v>36</v>
      </c>
    </row>
    <row r="37" spans="1:20" ht="17.100000000000001" customHeight="1" x14ac:dyDescent="0.4">
      <c r="A37" s="457"/>
      <c r="B37" s="457"/>
      <c r="C37" s="456"/>
      <c r="D37" s="39" t="s">
        <v>84</v>
      </c>
      <c r="E37" s="40">
        <f>SUM(G37,I37,K37,M37,O37,Q37,S37)</f>
        <v>6288</v>
      </c>
      <c r="F37" s="45">
        <f t="shared" si="9"/>
        <v>0</v>
      </c>
      <c r="G37" s="40">
        <v>1392</v>
      </c>
      <c r="H37" s="38"/>
      <c r="I37" s="40">
        <v>703</v>
      </c>
      <c r="J37" s="38"/>
      <c r="K37" s="40">
        <v>490</v>
      </c>
      <c r="L37" s="38"/>
      <c r="M37" s="40">
        <v>1130</v>
      </c>
      <c r="N37" s="38"/>
      <c r="O37" s="40">
        <v>520</v>
      </c>
      <c r="P37" s="38"/>
      <c r="Q37" s="40">
        <v>1116</v>
      </c>
      <c r="R37" s="38"/>
      <c r="S37" s="40">
        <v>937</v>
      </c>
      <c r="T37" s="38"/>
    </row>
    <row r="38" spans="1:20" ht="17.100000000000001" customHeight="1" x14ac:dyDescent="0.4">
      <c r="A38" s="457"/>
      <c r="B38" s="457"/>
      <c r="C38" s="456"/>
      <c r="D38" s="39" t="s">
        <v>85</v>
      </c>
      <c r="E38" s="40">
        <f>SUM(G38,I38,K38,M38,O38,Q38,S38)</f>
        <v>5892</v>
      </c>
      <c r="F38" s="45">
        <f t="shared" si="9"/>
        <v>0</v>
      </c>
      <c r="G38" s="40">
        <v>1378</v>
      </c>
      <c r="H38" s="38"/>
      <c r="I38" s="40">
        <v>661</v>
      </c>
      <c r="J38" s="38"/>
      <c r="K38" s="40">
        <v>442</v>
      </c>
      <c r="L38" s="38"/>
      <c r="M38" s="40">
        <v>999</v>
      </c>
      <c r="N38" s="38"/>
      <c r="O38" s="40">
        <v>491</v>
      </c>
      <c r="P38" s="38"/>
      <c r="Q38" s="40">
        <v>1003</v>
      </c>
      <c r="R38" s="38"/>
      <c r="S38" s="40">
        <v>918</v>
      </c>
      <c r="T38" s="38"/>
    </row>
    <row r="39" spans="1:20" ht="17.100000000000001" customHeight="1" x14ac:dyDescent="0.4">
      <c r="A39" s="457"/>
      <c r="B39" s="457"/>
      <c r="C39" s="456" t="s">
        <v>86</v>
      </c>
      <c r="D39" s="39" t="s">
        <v>83</v>
      </c>
      <c r="E39" s="40">
        <f t="shared" ref="E39" si="11">SUM(E40:E41)</f>
        <v>11407</v>
      </c>
      <c r="F39" s="45">
        <f t="shared" si="9"/>
        <v>237</v>
      </c>
      <c r="G39" s="40">
        <f>SUM(G40:G41)</f>
        <v>2619</v>
      </c>
      <c r="H39" s="38">
        <v>50</v>
      </c>
      <c r="I39" s="40">
        <f t="shared" ref="I39" si="12">SUM(I40:I41)</f>
        <v>1192</v>
      </c>
      <c r="J39" s="38">
        <v>27</v>
      </c>
      <c r="K39" s="40">
        <f t="shared" ref="K39" si="13">SUM(K40:K41)</f>
        <v>876</v>
      </c>
      <c r="L39" s="38">
        <v>12</v>
      </c>
      <c r="M39" s="40">
        <f t="shared" ref="M39" si="14">SUM(M40:M41)</f>
        <v>2028</v>
      </c>
      <c r="N39" s="38">
        <v>52</v>
      </c>
      <c r="O39" s="40">
        <f t="shared" ref="O39" si="15">SUM(O40:O41)</f>
        <v>922</v>
      </c>
      <c r="P39" s="38">
        <v>18</v>
      </c>
      <c r="Q39" s="40">
        <f t="shared" ref="Q39" si="16">SUM(Q40:Q41)</f>
        <v>2075</v>
      </c>
      <c r="R39" s="38">
        <v>44</v>
      </c>
      <c r="S39" s="40">
        <f t="shared" ref="S39" si="17">SUM(S40:S41)</f>
        <v>1695</v>
      </c>
      <c r="T39" s="38">
        <v>34</v>
      </c>
    </row>
    <row r="40" spans="1:20" ht="17.100000000000001" customHeight="1" x14ac:dyDescent="0.4">
      <c r="A40" s="457"/>
      <c r="B40" s="457"/>
      <c r="C40" s="456"/>
      <c r="D40" s="39" t="s">
        <v>84</v>
      </c>
      <c r="E40" s="40">
        <f>SUM(G40,I40,K40,M40,O40,Q40,S40)</f>
        <v>5840</v>
      </c>
      <c r="F40" s="45">
        <f t="shared" si="9"/>
        <v>0</v>
      </c>
      <c r="G40" s="40">
        <v>1363</v>
      </c>
      <c r="H40" s="38"/>
      <c r="I40" s="40">
        <v>590</v>
      </c>
      <c r="J40" s="38"/>
      <c r="K40" s="40">
        <v>443</v>
      </c>
      <c r="L40" s="38"/>
      <c r="M40" s="40">
        <v>1029</v>
      </c>
      <c r="N40" s="38"/>
      <c r="O40" s="40">
        <v>470</v>
      </c>
      <c r="P40" s="38"/>
      <c r="Q40" s="40">
        <v>1080</v>
      </c>
      <c r="R40" s="38"/>
      <c r="S40" s="40">
        <v>865</v>
      </c>
      <c r="T40" s="38"/>
    </row>
    <row r="41" spans="1:20" ht="17.100000000000001" customHeight="1" x14ac:dyDescent="0.4">
      <c r="A41" s="457"/>
      <c r="B41" s="457"/>
      <c r="C41" s="456"/>
      <c r="D41" s="39" t="s">
        <v>85</v>
      </c>
      <c r="E41" s="40">
        <f>SUM(G41,I41,K41,M41,O41,Q41,S41)</f>
        <v>5567</v>
      </c>
      <c r="F41" s="45">
        <f t="shared" si="9"/>
        <v>0</v>
      </c>
      <c r="G41" s="40">
        <v>1256</v>
      </c>
      <c r="H41" s="38"/>
      <c r="I41" s="40">
        <v>602</v>
      </c>
      <c r="J41" s="38"/>
      <c r="K41" s="40">
        <v>433</v>
      </c>
      <c r="L41" s="38"/>
      <c r="M41" s="40">
        <v>999</v>
      </c>
      <c r="N41" s="38"/>
      <c r="O41" s="40">
        <v>452</v>
      </c>
      <c r="P41" s="38"/>
      <c r="Q41" s="40">
        <v>995</v>
      </c>
      <c r="R41" s="38"/>
      <c r="S41" s="40">
        <v>830</v>
      </c>
      <c r="T41" s="38"/>
    </row>
    <row r="42" spans="1:20" ht="17.100000000000001" customHeight="1" x14ac:dyDescent="0.4">
      <c r="A42" s="457"/>
      <c r="B42" s="457"/>
      <c r="C42" s="456" t="s">
        <v>87</v>
      </c>
      <c r="D42" s="39" t="s">
        <v>83</v>
      </c>
      <c r="E42" s="40">
        <f t="shared" ref="E42" si="18">SUM(E43:E44)</f>
        <v>11883</v>
      </c>
      <c r="F42" s="45">
        <f t="shared" si="9"/>
        <v>233</v>
      </c>
      <c r="G42" s="40">
        <f>SUM(G43:G44)</f>
        <v>2639</v>
      </c>
      <c r="H42" s="38">
        <v>55</v>
      </c>
      <c r="I42" s="40">
        <f t="shared" ref="I42" si="19">SUM(I43:I44)</f>
        <v>1290</v>
      </c>
      <c r="J42" s="38">
        <v>37</v>
      </c>
      <c r="K42" s="40">
        <f t="shared" ref="K42" si="20">SUM(K43:K44)</f>
        <v>940</v>
      </c>
      <c r="L42" s="38">
        <v>11</v>
      </c>
      <c r="M42" s="40">
        <f t="shared" ref="M42" si="21">SUM(M43:M44)</f>
        <v>2169</v>
      </c>
      <c r="N42" s="38">
        <v>46</v>
      </c>
      <c r="O42" s="40">
        <f t="shared" ref="O42" si="22">SUM(O43:O44)</f>
        <v>892</v>
      </c>
      <c r="P42" s="38">
        <v>12</v>
      </c>
      <c r="Q42" s="40">
        <f t="shared" ref="Q42" si="23">SUM(Q43:Q44)</f>
        <v>2140</v>
      </c>
      <c r="R42" s="38">
        <v>33</v>
      </c>
      <c r="S42" s="40">
        <f t="shared" ref="S42" si="24">SUM(S43:S44)</f>
        <v>1813</v>
      </c>
      <c r="T42" s="38">
        <v>39</v>
      </c>
    </row>
    <row r="43" spans="1:20" ht="17.100000000000001" customHeight="1" x14ac:dyDescent="0.4">
      <c r="A43" s="457"/>
      <c r="B43" s="457"/>
      <c r="C43" s="456"/>
      <c r="D43" s="39" t="s">
        <v>84</v>
      </c>
      <c r="E43" s="40">
        <f>SUM(G43,I43,K43,M43,O43,Q43,S43)</f>
        <v>6145</v>
      </c>
      <c r="F43" s="45">
        <f t="shared" si="9"/>
        <v>0</v>
      </c>
      <c r="G43" s="40">
        <v>1379</v>
      </c>
      <c r="H43" s="38"/>
      <c r="I43" s="40">
        <v>673</v>
      </c>
      <c r="J43" s="38"/>
      <c r="K43" s="40">
        <v>495</v>
      </c>
      <c r="L43" s="38"/>
      <c r="M43" s="40">
        <v>1092</v>
      </c>
      <c r="N43" s="38"/>
      <c r="O43" s="40">
        <v>453</v>
      </c>
      <c r="P43" s="38"/>
      <c r="Q43" s="40">
        <v>1119</v>
      </c>
      <c r="R43" s="38"/>
      <c r="S43" s="40">
        <v>934</v>
      </c>
      <c r="T43" s="38"/>
    </row>
    <row r="44" spans="1:20" ht="17.100000000000001" customHeight="1" x14ac:dyDescent="0.4">
      <c r="A44" s="457"/>
      <c r="B44" s="457"/>
      <c r="C44" s="456"/>
      <c r="D44" s="39" t="s">
        <v>85</v>
      </c>
      <c r="E44" s="40">
        <f>SUM(G44,I44,K44,M44,O44,Q44,S44)</f>
        <v>5738</v>
      </c>
      <c r="F44" s="45">
        <f t="shared" si="9"/>
        <v>0</v>
      </c>
      <c r="G44" s="40">
        <v>1260</v>
      </c>
      <c r="H44" s="38"/>
      <c r="I44" s="40">
        <v>617</v>
      </c>
      <c r="J44" s="38"/>
      <c r="K44" s="40">
        <v>445</v>
      </c>
      <c r="L44" s="38"/>
      <c r="M44" s="40">
        <v>1077</v>
      </c>
      <c r="N44" s="38"/>
      <c r="O44" s="40">
        <v>439</v>
      </c>
      <c r="P44" s="38"/>
      <c r="Q44" s="40">
        <v>1021</v>
      </c>
      <c r="R44" s="38"/>
      <c r="S44" s="40">
        <v>879</v>
      </c>
      <c r="T44" s="38"/>
    </row>
    <row r="45" spans="1:20" ht="17.100000000000001" customHeight="1" x14ac:dyDescent="0.4">
      <c r="A45" s="457"/>
      <c r="B45" s="457" t="s">
        <v>91</v>
      </c>
      <c r="C45" s="456" t="s">
        <v>81</v>
      </c>
      <c r="D45" s="456"/>
      <c r="E45" s="40">
        <f>SUM(E47:E51)</f>
        <v>1124</v>
      </c>
      <c r="F45" s="45">
        <f t="shared" ref="F45:T45" si="25">SUM(F46,F50,F51)</f>
        <v>0</v>
      </c>
      <c r="G45" s="40">
        <f>SUM(G47:G51)</f>
        <v>254</v>
      </c>
      <c r="H45" s="38">
        <f t="shared" si="25"/>
        <v>0</v>
      </c>
      <c r="I45" s="40">
        <f>SUM(I47:I51)</f>
        <v>132</v>
      </c>
      <c r="J45" s="38">
        <f t="shared" si="25"/>
        <v>0</v>
      </c>
      <c r="K45" s="40">
        <f>SUM(K47:K51)</f>
        <v>84</v>
      </c>
      <c r="L45" s="38">
        <f t="shared" si="25"/>
        <v>0</v>
      </c>
      <c r="M45" s="40">
        <f>SUM(M47:M51)</f>
        <v>200</v>
      </c>
      <c r="N45" s="38">
        <f t="shared" si="25"/>
        <v>0</v>
      </c>
      <c r="O45" s="40">
        <f>SUM(O47:O51)</f>
        <v>87</v>
      </c>
      <c r="P45" s="38">
        <f t="shared" si="25"/>
        <v>0</v>
      </c>
      <c r="Q45" s="40">
        <f>SUM(Q47:Q51)</f>
        <v>191</v>
      </c>
      <c r="R45" s="38">
        <f t="shared" si="25"/>
        <v>0</v>
      </c>
      <c r="S45" s="40">
        <f>SUM(S47:S51)</f>
        <v>176</v>
      </c>
      <c r="T45" s="38">
        <f t="shared" si="25"/>
        <v>0</v>
      </c>
    </row>
    <row r="46" spans="1:20" ht="17.100000000000001" customHeight="1" x14ac:dyDescent="0.4">
      <c r="A46" s="457"/>
      <c r="B46" s="457"/>
      <c r="C46" s="458" t="s">
        <v>92</v>
      </c>
      <c r="D46" s="39" t="s">
        <v>83</v>
      </c>
      <c r="E46" s="40">
        <f>SUM(E47:E49)</f>
        <v>990</v>
      </c>
      <c r="F46" s="45">
        <f t="shared" ref="F46:T46" si="26">SUM(F47:F49)</f>
        <v>0</v>
      </c>
      <c r="G46" s="40">
        <f t="shared" si="26"/>
        <v>223</v>
      </c>
      <c r="H46" s="38">
        <f t="shared" si="26"/>
        <v>0</v>
      </c>
      <c r="I46" s="40">
        <f t="shared" si="26"/>
        <v>112</v>
      </c>
      <c r="J46" s="38">
        <f t="shared" si="26"/>
        <v>0</v>
      </c>
      <c r="K46" s="40">
        <f t="shared" si="26"/>
        <v>77</v>
      </c>
      <c r="L46" s="38">
        <f t="shared" si="26"/>
        <v>0</v>
      </c>
      <c r="M46" s="40">
        <f t="shared" si="26"/>
        <v>173</v>
      </c>
      <c r="N46" s="38">
        <f t="shared" si="26"/>
        <v>0</v>
      </c>
      <c r="O46" s="40">
        <f t="shared" si="26"/>
        <v>77</v>
      </c>
      <c r="P46" s="38">
        <f t="shared" si="26"/>
        <v>0</v>
      </c>
      <c r="Q46" s="40">
        <f t="shared" si="26"/>
        <v>173</v>
      </c>
      <c r="R46" s="38">
        <f t="shared" si="26"/>
        <v>0</v>
      </c>
      <c r="S46" s="40">
        <f t="shared" si="26"/>
        <v>155</v>
      </c>
      <c r="T46" s="38">
        <f t="shared" si="26"/>
        <v>0</v>
      </c>
    </row>
    <row r="47" spans="1:20" ht="17.100000000000001" customHeight="1" x14ac:dyDescent="0.4">
      <c r="A47" s="457"/>
      <c r="B47" s="457"/>
      <c r="C47" s="456"/>
      <c r="D47" s="39" t="s">
        <v>82</v>
      </c>
      <c r="E47" s="40">
        <f>SUM(G47,I47,K47,M47,O47,Q47,S47)</f>
        <v>347</v>
      </c>
      <c r="F47" s="45">
        <f t="shared" ref="F47:F49" si="27">SUM(H47,J47,L47,N47,P47,R47,T47)</f>
        <v>0</v>
      </c>
      <c r="G47" s="40">
        <v>77</v>
      </c>
      <c r="H47" s="38"/>
      <c r="I47" s="40">
        <v>40</v>
      </c>
      <c r="J47" s="38"/>
      <c r="K47" s="40">
        <v>28</v>
      </c>
      <c r="L47" s="38"/>
      <c r="M47" s="40">
        <v>60</v>
      </c>
      <c r="N47" s="38"/>
      <c r="O47" s="40">
        <v>28</v>
      </c>
      <c r="P47" s="38"/>
      <c r="Q47" s="40">
        <v>59</v>
      </c>
      <c r="R47" s="38"/>
      <c r="S47" s="40">
        <v>55</v>
      </c>
      <c r="T47" s="38"/>
    </row>
    <row r="48" spans="1:20" ht="17.100000000000001" customHeight="1" x14ac:dyDescent="0.4">
      <c r="A48" s="457"/>
      <c r="B48" s="457"/>
      <c r="C48" s="456"/>
      <c r="D48" s="39" t="s">
        <v>86</v>
      </c>
      <c r="E48" s="40">
        <f>SUM(G48,I48,K48,M48,O48,Q48,S48)</f>
        <v>315</v>
      </c>
      <c r="F48" s="45">
        <f t="shared" si="27"/>
        <v>0</v>
      </c>
      <c r="G48" s="40">
        <v>73</v>
      </c>
      <c r="H48" s="38"/>
      <c r="I48" s="40">
        <v>35</v>
      </c>
      <c r="J48" s="38"/>
      <c r="K48" s="40">
        <v>24</v>
      </c>
      <c r="L48" s="38"/>
      <c r="M48" s="40">
        <v>55</v>
      </c>
      <c r="N48" s="38"/>
      <c r="O48" s="40">
        <v>24</v>
      </c>
      <c r="P48" s="38"/>
      <c r="Q48" s="40">
        <v>56</v>
      </c>
      <c r="R48" s="38"/>
      <c r="S48" s="40">
        <v>48</v>
      </c>
      <c r="T48" s="38"/>
    </row>
    <row r="49" spans="1:20" ht="17.100000000000001" customHeight="1" x14ac:dyDescent="0.4">
      <c r="A49" s="457"/>
      <c r="B49" s="457"/>
      <c r="C49" s="456"/>
      <c r="D49" s="39" t="s">
        <v>87</v>
      </c>
      <c r="E49" s="40">
        <f>SUM(G49,I49,K49,M49,O49,Q49,S49)</f>
        <v>328</v>
      </c>
      <c r="F49" s="45">
        <f t="shared" si="27"/>
        <v>0</v>
      </c>
      <c r="G49" s="40">
        <v>73</v>
      </c>
      <c r="H49" s="38"/>
      <c r="I49" s="40">
        <v>37</v>
      </c>
      <c r="J49" s="38"/>
      <c r="K49" s="40">
        <v>25</v>
      </c>
      <c r="L49" s="38"/>
      <c r="M49" s="40">
        <v>58</v>
      </c>
      <c r="N49" s="38"/>
      <c r="O49" s="40">
        <v>25</v>
      </c>
      <c r="P49" s="38"/>
      <c r="Q49" s="40">
        <v>58</v>
      </c>
      <c r="R49" s="38"/>
      <c r="S49" s="40">
        <v>52</v>
      </c>
      <c r="T49" s="38"/>
    </row>
    <row r="50" spans="1:20" ht="17.100000000000001" customHeight="1" x14ac:dyDescent="0.4">
      <c r="A50" s="457"/>
      <c r="B50" s="457"/>
      <c r="C50" s="456" t="s">
        <v>93</v>
      </c>
      <c r="D50" s="456"/>
      <c r="E50" s="40">
        <f>SUM(G50,I50,K50,M50,O50,Q50,S50)</f>
        <v>1</v>
      </c>
      <c r="F50" s="45">
        <f t="shared" ref="F50:F51" si="28">SUM(H50,J50,L50,N50,P50,R50,T50)</f>
        <v>0</v>
      </c>
      <c r="G50" s="41">
        <v>0</v>
      </c>
      <c r="H50" s="42"/>
      <c r="I50" s="41">
        <v>0</v>
      </c>
      <c r="J50" s="42"/>
      <c r="K50" s="41">
        <v>0</v>
      </c>
      <c r="L50" s="42"/>
      <c r="M50" s="41">
        <v>0</v>
      </c>
      <c r="N50" s="42"/>
      <c r="O50" s="41">
        <v>0</v>
      </c>
      <c r="P50" s="42"/>
      <c r="Q50" s="41">
        <v>0</v>
      </c>
      <c r="R50" s="42"/>
      <c r="S50" s="41">
        <v>1</v>
      </c>
      <c r="T50" s="42"/>
    </row>
    <row r="51" spans="1:20" ht="17.100000000000001" customHeight="1" x14ac:dyDescent="0.4">
      <c r="A51" s="457"/>
      <c r="B51" s="457"/>
      <c r="C51" s="456" t="s">
        <v>94</v>
      </c>
      <c r="D51" s="456"/>
      <c r="E51" s="40">
        <f>SUM(G51,I51,K51,M51,O51,Q51,S51)</f>
        <v>133</v>
      </c>
      <c r="F51" s="45">
        <f t="shared" si="28"/>
        <v>0</v>
      </c>
      <c r="G51" s="40">
        <v>31</v>
      </c>
      <c r="H51" s="38"/>
      <c r="I51" s="40">
        <v>20</v>
      </c>
      <c r="J51" s="38"/>
      <c r="K51" s="40">
        <v>7</v>
      </c>
      <c r="L51" s="38"/>
      <c r="M51" s="40">
        <v>27</v>
      </c>
      <c r="N51" s="38"/>
      <c r="O51" s="40">
        <v>10</v>
      </c>
      <c r="P51" s="38"/>
      <c r="Q51" s="40">
        <v>18</v>
      </c>
      <c r="R51" s="38"/>
      <c r="S51" s="40">
        <v>20</v>
      </c>
      <c r="T51" s="38"/>
    </row>
    <row r="52" spans="1:20" ht="10.95" x14ac:dyDescent="0.4">
      <c r="A52" s="36" t="s">
        <v>107</v>
      </c>
    </row>
  </sheetData>
  <mergeCells count="35">
    <mergeCell ref="G5:H5"/>
    <mergeCell ref="E5:F5"/>
    <mergeCell ref="E4:T4"/>
    <mergeCell ref="S5:T5"/>
    <mergeCell ref="Q5:R5"/>
    <mergeCell ref="O5:P5"/>
    <mergeCell ref="M5:N5"/>
    <mergeCell ref="K5:L5"/>
    <mergeCell ref="I5:J5"/>
    <mergeCell ref="C46:C49"/>
    <mergeCell ref="B35:B44"/>
    <mergeCell ref="B45:B51"/>
    <mergeCell ref="A35:A51"/>
    <mergeCell ref="C33:D33"/>
    <mergeCell ref="C34:D34"/>
    <mergeCell ref="C50:D50"/>
    <mergeCell ref="C51:D51"/>
    <mergeCell ref="C45:D45"/>
    <mergeCell ref="C35:D35"/>
    <mergeCell ref="B25:B34"/>
    <mergeCell ref="C26:C32"/>
    <mergeCell ref="A6:A34"/>
    <mergeCell ref="C36:C38"/>
    <mergeCell ref="C39:C41"/>
    <mergeCell ref="C42:C44"/>
    <mergeCell ref="C25:D25"/>
    <mergeCell ref="A4:D5"/>
    <mergeCell ref="B6:B24"/>
    <mergeCell ref="C6:D6"/>
    <mergeCell ref="C7:C9"/>
    <mergeCell ref="C10:C12"/>
    <mergeCell ref="C13:C15"/>
    <mergeCell ref="C16:C18"/>
    <mergeCell ref="C19:C21"/>
    <mergeCell ref="C22:C24"/>
  </mergeCells>
  <phoneticPr fontId="2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showGridLines="0" zoomScaleNormal="100" workbookViewId="0"/>
  </sheetViews>
  <sheetFormatPr defaultRowHeight="18" customHeight="1" outlineLevelRow="1" x14ac:dyDescent="0.4"/>
  <cols>
    <col min="1" max="1" width="9" style="36"/>
    <col min="2" max="2" width="6.125" style="36" bestFit="1" customWidth="1"/>
    <col min="3" max="4" width="6" style="36" bestFit="1" customWidth="1"/>
    <col min="5" max="5" width="6" style="36" customWidth="1"/>
    <col min="6" max="8" width="6" style="36" bestFit="1" customWidth="1"/>
    <col min="9" max="9" width="6" style="36" customWidth="1"/>
    <col min="10" max="12" width="6" style="36" bestFit="1" customWidth="1"/>
    <col min="13" max="13" width="6" style="36" customWidth="1"/>
    <col min="14" max="16" width="6" style="36" bestFit="1" customWidth="1"/>
    <col min="17" max="17" width="6" style="36" customWidth="1"/>
    <col min="18" max="20" width="6" style="36" bestFit="1" customWidth="1"/>
    <col min="21" max="34" width="6" style="36" customWidth="1"/>
    <col min="35" max="16384" width="9" style="36"/>
  </cols>
  <sheetData>
    <row r="1" spans="1:18" ht="10.95" x14ac:dyDescent="0.4">
      <c r="A1" s="103" t="s">
        <v>1374</v>
      </c>
      <c r="B1" s="103"/>
    </row>
    <row r="2" spans="1:18" ht="10.95" x14ac:dyDescent="0.4">
      <c r="A2" s="103" t="s">
        <v>347</v>
      </c>
      <c r="B2" s="103"/>
    </row>
    <row r="3" spans="1:18" ht="10.95" x14ac:dyDescent="0.4">
      <c r="A3" s="103" t="s">
        <v>1375</v>
      </c>
      <c r="B3" s="103"/>
    </row>
    <row r="4" spans="1:18" ht="10.95" x14ac:dyDescent="0.4">
      <c r="A4" s="103" t="s">
        <v>1376</v>
      </c>
      <c r="B4" s="103"/>
    </row>
    <row r="5" spans="1:18" ht="10.95" x14ac:dyDescent="0.4">
      <c r="R5" s="104" t="s">
        <v>1377</v>
      </c>
    </row>
    <row r="6" spans="1:18" ht="18" customHeight="1" x14ac:dyDescent="0.4">
      <c r="A6" s="559" t="s">
        <v>1378</v>
      </c>
      <c r="B6" s="560"/>
      <c r="C6" s="486" t="s">
        <v>81</v>
      </c>
      <c r="D6" s="506"/>
      <c r="E6" s="506"/>
      <c r="F6" s="487"/>
      <c r="G6" s="486" t="s">
        <v>1379</v>
      </c>
      <c r="H6" s="506"/>
      <c r="I6" s="506"/>
      <c r="J6" s="487"/>
      <c r="K6" s="486" t="s">
        <v>1380</v>
      </c>
      <c r="L6" s="506"/>
      <c r="M6" s="506"/>
      <c r="N6" s="487"/>
      <c r="O6" s="486" t="s">
        <v>1381</v>
      </c>
      <c r="P6" s="506"/>
      <c r="Q6" s="506"/>
      <c r="R6" s="487"/>
    </row>
    <row r="7" spans="1:18" ht="18" customHeight="1" x14ac:dyDescent="0.4">
      <c r="A7" s="561"/>
      <c r="B7" s="562"/>
      <c r="C7" s="105" t="s">
        <v>83</v>
      </c>
      <c r="D7" s="105" t="s">
        <v>84</v>
      </c>
      <c r="E7" s="105" t="s">
        <v>74</v>
      </c>
      <c r="F7" s="105" t="s">
        <v>1281</v>
      </c>
      <c r="G7" s="105" t="s">
        <v>83</v>
      </c>
      <c r="H7" s="105" t="s">
        <v>84</v>
      </c>
      <c r="I7" s="105" t="s">
        <v>74</v>
      </c>
      <c r="J7" s="105" t="s">
        <v>1281</v>
      </c>
      <c r="K7" s="105" t="s">
        <v>83</v>
      </c>
      <c r="L7" s="105" t="s">
        <v>84</v>
      </c>
      <c r="M7" s="105" t="s">
        <v>74</v>
      </c>
      <c r="N7" s="105" t="s">
        <v>1281</v>
      </c>
      <c r="O7" s="105" t="s">
        <v>83</v>
      </c>
      <c r="P7" s="105" t="s">
        <v>84</v>
      </c>
      <c r="Q7" s="105" t="s">
        <v>74</v>
      </c>
      <c r="R7" s="105" t="s">
        <v>1281</v>
      </c>
    </row>
    <row r="8" spans="1:18" ht="18" hidden="1" customHeight="1" outlineLevel="1" x14ac:dyDescent="0.4">
      <c r="A8" s="106" t="s">
        <v>353</v>
      </c>
      <c r="B8" s="105" t="s">
        <v>1382</v>
      </c>
      <c r="C8" s="107">
        <f>SUM(D8:E8)</f>
        <v>3627</v>
      </c>
      <c r="D8" s="107">
        <v>1539</v>
      </c>
      <c r="E8" s="107">
        <v>2088</v>
      </c>
      <c r="F8" s="107">
        <v>93</v>
      </c>
      <c r="G8" s="107">
        <f>SUM(H8:I8)</f>
        <v>1243</v>
      </c>
      <c r="H8" s="107">
        <v>540</v>
      </c>
      <c r="I8" s="107">
        <v>703</v>
      </c>
      <c r="J8" s="107">
        <v>31</v>
      </c>
      <c r="K8" s="107">
        <f>SUM(L8:M8)</f>
        <v>1231</v>
      </c>
      <c r="L8" s="107">
        <v>537</v>
      </c>
      <c r="M8" s="107">
        <v>694</v>
      </c>
      <c r="N8" s="107">
        <v>31</v>
      </c>
      <c r="O8" s="107">
        <f>SUM(P8:Q8)</f>
        <v>1153</v>
      </c>
      <c r="P8" s="107">
        <v>462</v>
      </c>
      <c r="Q8" s="107">
        <v>691</v>
      </c>
      <c r="R8" s="107">
        <v>31</v>
      </c>
    </row>
    <row r="9" spans="1:18" ht="18" customHeight="1" collapsed="1" x14ac:dyDescent="0.4">
      <c r="A9" s="106" t="s">
        <v>354</v>
      </c>
      <c r="B9" s="105" t="s">
        <v>1382</v>
      </c>
      <c r="C9" s="107">
        <f>SUM(D9:E9)</f>
        <v>3670</v>
      </c>
      <c r="D9" s="107">
        <v>1591</v>
      </c>
      <c r="E9" s="107">
        <v>2079</v>
      </c>
      <c r="F9" s="107">
        <v>93</v>
      </c>
      <c r="G9" s="107">
        <f>SUM(H9:I9)</f>
        <v>1242</v>
      </c>
      <c r="H9" s="107">
        <v>536</v>
      </c>
      <c r="I9" s="107">
        <v>706</v>
      </c>
      <c r="J9" s="107">
        <v>31</v>
      </c>
      <c r="K9" s="107">
        <f>SUM(L9:M9)</f>
        <v>1223</v>
      </c>
      <c r="L9" s="107">
        <v>530</v>
      </c>
      <c r="M9" s="107">
        <v>693</v>
      </c>
      <c r="N9" s="107">
        <v>31</v>
      </c>
      <c r="O9" s="107">
        <f>SUM(P9:Q9)</f>
        <v>1205</v>
      </c>
      <c r="P9" s="107">
        <v>525</v>
      </c>
      <c r="Q9" s="107">
        <v>680</v>
      </c>
      <c r="R9" s="107">
        <v>31</v>
      </c>
    </row>
    <row r="10" spans="1:18" ht="18" customHeight="1" x14ac:dyDescent="0.4">
      <c r="A10" s="106" t="s">
        <v>355</v>
      </c>
      <c r="B10" s="105" t="s">
        <v>1382</v>
      </c>
      <c r="C10" s="107">
        <f>SUM(D10:E10)</f>
        <v>3666</v>
      </c>
      <c r="D10" s="107">
        <v>1586</v>
      </c>
      <c r="E10" s="107">
        <v>2080</v>
      </c>
      <c r="F10" s="107">
        <v>93</v>
      </c>
      <c r="G10" s="107">
        <f>SUM(H10:I10)</f>
        <v>1242</v>
      </c>
      <c r="H10" s="107">
        <v>537</v>
      </c>
      <c r="I10" s="107">
        <v>705</v>
      </c>
      <c r="J10" s="107">
        <v>31</v>
      </c>
      <c r="K10" s="107">
        <f>SUM(L10:M10)</f>
        <v>1219</v>
      </c>
      <c r="L10" s="107">
        <v>527</v>
      </c>
      <c r="M10" s="107">
        <v>692</v>
      </c>
      <c r="N10" s="107">
        <v>31</v>
      </c>
      <c r="O10" s="107">
        <f>SUM(P10:Q10)</f>
        <v>1205</v>
      </c>
      <c r="P10" s="107">
        <v>522</v>
      </c>
      <c r="Q10" s="107">
        <v>683</v>
      </c>
      <c r="R10" s="107">
        <v>31</v>
      </c>
    </row>
    <row r="11" spans="1:18" ht="18" customHeight="1" x14ac:dyDescent="0.4">
      <c r="A11" s="106" t="s">
        <v>356</v>
      </c>
      <c r="B11" s="105" t="s">
        <v>1382</v>
      </c>
      <c r="C11" s="107">
        <f>SUM(D11:E11)</f>
        <v>3637</v>
      </c>
      <c r="D11" s="107">
        <v>1559</v>
      </c>
      <c r="E11" s="107">
        <v>2078</v>
      </c>
      <c r="F11" s="107">
        <v>93</v>
      </c>
      <c r="G11" s="107">
        <f>SUM(H11:I11)</f>
        <v>1234</v>
      </c>
      <c r="H11" s="107">
        <v>520</v>
      </c>
      <c r="I11" s="107">
        <v>714</v>
      </c>
      <c r="J11" s="107">
        <v>31</v>
      </c>
      <c r="K11" s="107">
        <f>SUM(L11:M11)</f>
        <v>1220</v>
      </c>
      <c r="L11" s="107">
        <v>526</v>
      </c>
      <c r="M11" s="107">
        <v>694</v>
      </c>
      <c r="N11" s="107">
        <v>31</v>
      </c>
      <c r="O11" s="107">
        <f>SUM(P11:Q11)</f>
        <v>1183</v>
      </c>
      <c r="P11" s="107">
        <v>513</v>
      </c>
      <c r="Q11" s="107">
        <v>670</v>
      </c>
      <c r="R11" s="107">
        <v>31</v>
      </c>
    </row>
    <row r="12" spans="1:18" ht="18" customHeight="1" x14ac:dyDescent="0.4">
      <c r="A12" s="106" t="s">
        <v>357</v>
      </c>
      <c r="B12" s="105" t="s">
        <v>1382</v>
      </c>
      <c r="C12" s="107">
        <f>SUM(D12:E12)</f>
        <v>3653</v>
      </c>
      <c r="D12" s="107">
        <v>1561</v>
      </c>
      <c r="E12" s="107">
        <v>2092</v>
      </c>
      <c r="F12" s="107">
        <v>93</v>
      </c>
      <c r="G12" s="107">
        <f>SUM(H12:I12)</f>
        <v>1242</v>
      </c>
      <c r="H12" s="107">
        <v>535</v>
      </c>
      <c r="I12" s="107">
        <v>707</v>
      </c>
      <c r="J12" s="107">
        <v>31</v>
      </c>
      <c r="K12" s="107">
        <f>SUM(L12:M12)</f>
        <v>1217</v>
      </c>
      <c r="L12" s="107">
        <v>515</v>
      </c>
      <c r="M12" s="107">
        <v>702</v>
      </c>
      <c r="N12" s="107">
        <v>31</v>
      </c>
      <c r="O12" s="107">
        <f>SUM(P12:Q12)</f>
        <v>1194</v>
      </c>
      <c r="P12" s="107">
        <v>511</v>
      </c>
      <c r="Q12" s="107">
        <v>683</v>
      </c>
      <c r="R12" s="107">
        <v>31</v>
      </c>
    </row>
    <row r="13" spans="1:18" ht="18" customHeight="1" x14ac:dyDescent="0.4">
      <c r="A13" s="106" t="s">
        <v>358</v>
      </c>
      <c r="B13" s="105" t="s">
        <v>1382</v>
      </c>
      <c r="C13" s="107">
        <f>C26</f>
        <v>3655</v>
      </c>
      <c r="D13" s="107">
        <f t="shared" ref="D13:R13" si="0">D26</f>
        <v>1540</v>
      </c>
      <c r="E13" s="107">
        <f t="shared" si="0"/>
        <v>2115</v>
      </c>
      <c r="F13" s="107">
        <f t="shared" si="0"/>
        <v>93</v>
      </c>
      <c r="G13" s="107">
        <f t="shared" si="0"/>
        <v>1243</v>
      </c>
      <c r="H13" s="107">
        <f t="shared" si="0"/>
        <v>510</v>
      </c>
      <c r="I13" s="107">
        <f t="shared" si="0"/>
        <v>733</v>
      </c>
      <c r="J13" s="107">
        <f t="shared" si="0"/>
        <v>31</v>
      </c>
      <c r="K13" s="107">
        <f t="shared" si="0"/>
        <v>1210</v>
      </c>
      <c r="L13" s="107">
        <f t="shared" si="0"/>
        <v>523</v>
      </c>
      <c r="M13" s="107">
        <f t="shared" si="0"/>
        <v>687</v>
      </c>
      <c r="N13" s="107">
        <f t="shared" si="0"/>
        <v>31</v>
      </c>
      <c r="O13" s="107">
        <f t="shared" si="0"/>
        <v>1202</v>
      </c>
      <c r="P13" s="107">
        <f t="shared" si="0"/>
        <v>507</v>
      </c>
      <c r="Q13" s="107">
        <f t="shared" si="0"/>
        <v>695</v>
      </c>
      <c r="R13" s="107">
        <f t="shared" si="0"/>
        <v>31</v>
      </c>
    </row>
    <row r="15" spans="1:18" ht="10.95" x14ac:dyDescent="0.4">
      <c r="A15" s="103" t="s">
        <v>1374</v>
      </c>
      <c r="B15" s="103"/>
    </row>
    <row r="16" spans="1:18" ht="10.95" x14ac:dyDescent="0.4">
      <c r="A16" s="103" t="s">
        <v>1383</v>
      </c>
      <c r="B16" s="103"/>
    </row>
    <row r="17" spans="1:18" ht="10.95" x14ac:dyDescent="0.4">
      <c r="A17" s="103" t="s">
        <v>1375</v>
      </c>
      <c r="B17" s="103"/>
    </row>
    <row r="18" spans="1:18" ht="10.95" x14ac:dyDescent="0.4">
      <c r="A18" s="103" t="s">
        <v>1376</v>
      </c>
      <c r="B18" s="103"/>
    </row>
    <row r="19" spans="1:18" ht="10.95" x14ac:dyDescent="0.4">
      <c r="R19" s="104" t="s">
        <v>1384</v>
      </c>
    </row>
    <row r="20" spans="1:18" ht="18" customHeight="1" x14ac:dyDescent="0.4">
      <c r="A20" s="559" t="s">
        <v>1288</v>
      </c>
      <c r="B20" s="560"/>
      <c r="C20" s="486" t="s">
        <v>81</v>
      </c>
      <c r="D20" s="506"/>
      <c r="E20" s="506"/>
      <c r="F20" s="487"/>
      <c r="G20" s="486" t="s">
        <v>1379</v>
      </c>
      <c r="H20" s="506"/>
      <c r="I20" s="506"/>
      <c r="J20" s="487"/>
      <c r="K20" s="486" t="s">
        <v>1380</v>
      </c>
      <c r="L20" s="506"/>
      <c r="M20" s="506"/>
      <c r="N20" s="487"/>
      <c r="O20" s="486" t="s">
        <v>1381</v>
      </c>
      <c r="P20" s="506"/>
      <c r="Q20" s="506"/>
      <c r="R20" s="487"/>
    </row>
    <row r="21" spans="1:18" ht="18" customHeight="1" x14ac:dyDescent="0.4">
      <c r="A21" s="561"/>
      <c r="B21" s="562"/>
      <c r="C21" s="105" t="s">
        <v>83</v>
      </c>
      <c r="D21" s="105" t="s">
        <v>84</v>
      </c>
      <c r="E21" s="105" t="s">
        <v>74</v>
      </c>
      <c r="F21" s="105" t="s">
        <v>1281</v>
      </c>
      <c r="G21" s="105" t="s">
        <v>83</v>
      </c>
      <c r="H21" s="105" t="s">
        <v>84</v>
      </c>
      <c r="I21" s="105" t="s">
        <v>74</v>
      </c>
      <c r="J21" s="105" t="s">
        <v>1281</v>
      </c>
      <c r="K21" s="105" t="s">
        <v>83</v>
      </c>
      <c r="L21" s="105" t="s">
        <v>84</v>
      </c>
      <c r="M21" s="105" t="s">
        <v>74</v>
      </c>
      <c r="N21" s="105" t="s">
        <v>1281</v>
      </c>
      <c r="O21" s="105" t="s">
        <v>83</v>
      </c>
      <c r="P21" s="105" t="s">
        <v>84</v>
      </c>
      <c r="Q21" s="105" t="s">
        <v>74</v>
      </c>
      <c r="R21" s="105" t="s">
        <v>1281</v>
      </c>
    </row>
    <row r="22" spans="1:18" ht="18" customHeight="1" x14ac:dyDescent="0.4">
      <c r="A22" s="563" t="s">
        <v>1385</v>
      </c>
      <c r="B22" s="564"/>
      <c r="C22" s="107">
        <f>SUM(D22:E22)</f>
        <v>951</v>
      </c>
      <c r="D22" s="107">
        <f t="shared" ref="D22:F25" si="1">SUM(H22,L22,P22)</f>
        <v>460</v>
      </c>
      <c r="E22" s="107">
        <f t="shared" si="1"/>
        <v>491</v>
      </c>
      <c r="F22" s="107">
        <f t="shared" si="1"/>
        <v>24</v>
      </c>
      <c r="G22" s="107">
        <f>SUM(H22:I22)</f>
        <v>320</v>
      </c>
      <c r="H22" s="107">
        <v>139</v>
      </c>
      <c r="I22" s="107">
        <v>181</v>
      </c>
      <c r="J22" s="107">
        <v>8</v>
      </c>
      <c r="K22" s="107">
        <f>SUM(L22:M22)</f>
        <v>315</v>
      </c>
      <c r="L22" s="107">
        <v>164</v>
      </c>
      <c r="M22" s="107">
        <v>151</v>
      </c>
      <c r="N22" s="107">
        <v>8</v>
      </c>
      <c r="O22" s="107">
        <f>SUM(P22:Q22)</f>
        <v>316</v>
      </c>
      <c r="P22" s="107">
        <v>157</v>
      </c>
      <c r="Q22" s="107">
        <v>159</v>
      </c>
      <c r="R22" s="107">
        <v>8</v>
      </c>
    </row>
    <row r="23" spans="1:18" ht="18" customHeight="1" x14ac:dyDescent="0.4">
      <c r="A23" s="563" t="s">
        <v>1386</v>
      </c>
      <c r="B23" s="564"/>
      <c r="C23" s="107">
        <f>SUM(D23:E23)</f>
        <v>828</v>
      </c>
      <c r="D23" s="107">
        <f t="shared" si="1"/>
        <v>681</v>
      </c>
      <c r="E23" s="107">
        <f t="shared" si="1"/>
        <v>147</v>
      </c>
      <c r="F23" s="107">
        <f t="shared" si="1"/>
        <v>21</v>
      </c>
      <c r="G23" s="107">
        <f>SUM(H23:I23)</f>
        <v>282</v>
      </c>
      <c r="H23" s="107">
        <v>237</v>
      </c>
      <c r="I23" s="107">
        <v>45</v>
      </c>
      <c r="J23" s="107">
        <v>7</v>
      </c>
      <c r="K23" s="107">
        <f>SUM(L23:M23)</f>
        <v>274</v>
      </c>
      <c r="L23" s="107">
        <v>223</v>
      </c>
      <c r="M23" s="107">
        <v>51</v>
      </c>
      <c r="N23" s="107">
        <v>7</v>
      </c>
      <c r="O23" s="107">
        <f>SUM(P23:Q23)</f>
        <v>272</v>
      </c>
      <c r="P23" s="107">
        <v>221</v>
      </c>
      <c r="Q23" s="107">
        <v>51</v>
      </c>
      <c r="R23" s="107">
        <v>7</v>
      </c>
    </row>
    <row r="24" spans="1:18" ht="18" customHeight="1" x14ac:dyDescent="0.4">
      <c r="A24" s="563" t="s">
        <v>1387</v>
      </c>
      <c r="B24" s="564"/>
      <c r="C24" s="107">
        <f>SUM(D24:E24)</f>
        <v>934</v>
      </c>
      <c r="D24" s="183">
        <f t="shared" si="1"/>
        <v>0</v>
      </c>
      <c r="E24" s="107">
        <f t="shared" si="1"/>
        <v>934</v>
      </c>
      <c r="F24" s="107">
        <f t="shared" si="1"/>
        <v>24</v>
      </c>
      <c r="G24" s="107">
        <f>SUM(H24:I24)</f>
        <v>320</v>
      </c>
      <c r="H24" s="183">
        <v>0</v>
      </c>
      <c r="I24" s="107">
        <v>320</v>
      </c>
      <c r="J24" s="107">
        <v>8</v>
      </c>
      <c r="K24" s="107">
        <f>SUM(L24:M24)</f>
        <v>309</v>
      </c>
      <c r="L24" s="183">
        <v>0</v>
      </c>
      <c r="M24" s="107">
        <v>309</v>
      </c>
      <c r="N24" s="107">
        <v>8</v>
      </c>
      <c r="O24" s="107">
        <f>SUM(P24:Q24)</f>
        <v>305</v>
      </c>
      <c r="P24" s="183">
        <v>0</v>
      </c>
      <c r="Q24" s="107">
        <v>305</v>
      </c>
      <c r="R24" s="107">
        <v>8</v>
      </c>
    </row>
    <row r="25" spans="1:18" ht="18" customHeight="1" x14ac:dyDescent="0.4">
      <c r="A25" s="563" t="s">
        <v>1388</v>
      </c>
      <c r="B25" s="564"/>
      <c r="C25" s="107">
        <f>SUM(D25:E25)</f>
        <v>942</v>
      </c>
      <c r="D25" s="107">
        <f t="shared" si="1"/>
        <v>399</v>
      </c>
      <c r="E25" s="107">
        <f t="shared" si="1"/>
        <v>543</v>
      </c>
      <c r="F25" s="107">
        <f t="shared" si="1"/>
        <v>24</v>
      </c>
      <c r="G25" s="107">
        <f>SUM(H25:I25)</f>
        <v>321</v>
      </c>
      <c r="H25" s="107">
        <v>134</v>
      </c>
      <c r="I25" s="107">
        <v>187</v>
      </c>
      <c r="J25" s="107">
        <v>8</v>
      </c>
      <c r="K25" s="107">
        <f>SUM(L25:M25)</f>
        <v>312</v>
      </c>
      <c r="L25" s="107">
        <v>136</v>
      </c>
      <c r="M25" s="107">
        <v>176</v>
      </c>
      <c r="N25" s="107">
        <v>8</v>
      </c>
      <c r="O25" s="107">
        <f>SUM(P25:Q25)</f>
        <v>309</v>
      </c>
      <c r="P25" s="107">
        <v>129</v>
      </c>
      <c r="Q25" s="107">
        <v>180</v>
      </c>
      <c r="R25" s="107">
        <v>8</v>
      </c>
    </row>
    <row r="26" spans="1:18" ht="18" customHeight="1" x14ac:dyDescent="0.4">
      <c r="A26" s="563" t="s">
        <v>362</v>
      </c>
      <c r="B26" s="564"/>
      <c r="C26" s="107">
        <f>SUM(C22:C25)</f>
        <v>3655</v>
      </c>
      <c r="D26" s="107">
        <f t="shared" ref="D26:R26" si="2">SUM(D22:D25)</f>
        <v>1540</v>
      </c>
      <c r="E26" s="107">
        <f t="shared" si="2"/>
        <v>2115</v>
      </c>
      <c r="F26" s="107">
        <f t="shared" si="2"/>
        <v>93</v>
      </c>
      <c r="G26" s="107">
        <f t="shared" si="2"/>
        <v>1243</v>
      </c>
      <c r="H26" s="107">
        <f t="shared" si="2"/>
        <v>510</v>
      </c>
      <c r="I26" s="107">
        <f t="shared" si="2"/>
        <v>733</v>
      </c>
      <c r="J26" s="107">
        <f t="shared" si="2"/>
        <v>31</v>
      </c>
      <c r="K26" s="107">
        <f t="shared" si="2"/>
        <v>1210</v>
      </c>
      <c r="L26" s="107">
        <f t="shared" si="2"/>
        <v>523</v>
      </c>
      <c r="M26" s="107">
        <f t="shared" si="2"/>
        <v>687</v>
      </c>
      <c r="N26" s="107">
        <f t="shared" si="2"/>
        <v>31</v>
      </c>
      <c r="O26" s="107">
        <f t="shared" si="2"/>
        <v>1202</v>
      </c>
      <c r="P26" s="107">
        <f t="shared" si="2"/>
        <v>507</v>
      </c>
      <c r="Q26" s="107">
        <f t="shared" si="2"/>
        <v>695</v>
      </c>
      <c r="R26" s="107">
        <f t="shared" si="2"/>
        <v>31</v>
      </c>
    </row>
  </sheetData>
  <mergeCells count="15">
    <mergeCell ref="A22:B22"/>
    <mergeCell ref="A23:B23"/>
    <mergeCell ref="A24:B24"/>
    <mergeCell ref="A25:B25"/>
    <mergeCell ref="A26:B26"/>
    <mergeCell ref="A6:B7"/>
    <mergeCell ref="C6:F6"/>
    <mergeCell ref="G6:J6"/>
    <mergeCell ref="K6:N6"/>
    <mergeCell ref="O6:R6"/>
    <mergeCell ref="A20:B21"/>
    <mergeCell ref="C20:F20"/>
    <mergeCell ref="G20:J20"/>
    <mergeCell ref="K20:N20"/>
    <mergeCell ref="O20:R20"/>
  </mergeCells>
  <phoneticPr fontId="2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"/>
  <sheetViews>
    <sheetView showGridLines="0" zoomScaleNormal="100" workbookViewId="0"/>
  </sheetViews>
  <sheetFormatPr defaultRowHeight="24" customHeight="1" outlineLevelRow="1" x14ac:dyDescent="0.4"/>
  <cols>
    <col min="1" max="1" width="9" style="36"/>
    <col min="2" max="2" width="6" style="36" bestFit="1" customWidth="1"/>
    <col min="3" max="3" width="5.25" style="36" customWidth="1"/>
    <col min="4" max="4" width="3" style="36" bestFit="1" customWidth="1"/>
    <col min="5" max="5" width="5.25" style="36" customWidth="1"/>
    <col min="6" max="6" width="3" style="36" customWidth="1"/>
    <col min="7" max="7" width="5.25" style="36" customWidth="1"/>
    <col min="8" max="8" width="3" style="36" customWidth="1"/>
    <col min="9" max="9" width="5.25" style="36" customWidth="1"/>
    <col min="10" max="10" width="3" style="36" customWidth="1"/>
    <col min="11" max="11" width="5.25" style="36" customWidth="1"/>
    <col min="12" max="12" width="3" style="36" customWidth="1"/>
    <col min="13" max="13" width="5.25" style="36" customWidth="1"/>
    <col min="14" max="14" width="3" style="36" customWidth="1"/>
    <col min="15" max="15" width="5.25" style="36" customWidth="1"/>
    <col min="16" max="16" width="3" style="36" customWidth="1"/>
    <col min="17" max="17" width="5.25" style="36" customWidth="1"/>
    <col min="18" max="18" width="3" style="36" customWidth="1"/>
    <col min="19" max="19" width="5.25" style="36" customWidth="1"/>
    <col min="20" max="20" width="3" style="36" customWidth="1"/>
    <col min="21" max="21" width="5.25" style="36" customWidth="1"/>
    <col min="22" max="22" width="3" style="36" customWidth="1"/>
    <col min="23" max="23" width="5.25" style="36" customWidth="1"/>
    <col min="24" max="24" width="3" style="36" customWidth="1"/>
    <col min="25" max="25" width="5.25" style="36" customWidth="1"/>
    <col min="26" max="26" width="3" style="36" customWidth="1"/>
    <col min="27" max="27" width="5.25" style="36" customWidth="1"/>
    <col min="28" max="28" width="3" style="36" customWidth="1"/>
    <col min="29" max="29" width="5.25" style="36" customWidth="1"/>
    <col min="30" max="30" width="3" style="36" customWidth="1"/>
    <col min="31" max="31" width="5.25" style="36" customWidth="1"/>
    <col min="32" max="32" width="3" style="36" customWidth="1"/>
    <col min="33" max="33" width="5.25" style="36" customWidth="1"/>
    <col min="34" max="34" width="3" style="36" customWidth="1"/>
    <col min="35" max="35" width="2.5" style="36" customWidth="1"/>
    <col min="36" max="16384" width="9" style="36"/>
  </cols>
  <sheetData>
    <row r="1" spans="1:35" ht="10.95" x14ac:dyDescent="0.4">
      <c r="A1" s="103" t="s">
        <v>1374</v>
      </c>
    </row>
    <row r="2" spans="1:35" ht="10.95" x14ac:dyDescent="0.4">
      <c r="A2" s="103" t="s">
        <v>347</v>
      </c>
    </row>
    <row r="3" spans="1:35" ht="10.95" x14ac:dyDescent="0.4">
      <c r="A3" s="103" t="s">
        <v>1375</v>
      </c>
    </row>
    <row r="4" spans="1:35" ht="10.95" x14ac:dyDescent="0.4">
      <c r="A4" s="103" t="s">
        <v>1389</v>
      </c>
    </row>
    <row r="5" spans="1:35" ht="10.95" x14ac:dyDescent="0.4">
      <c r="AH5" s="104" t="s">
        <v>1390</v>
      </c>
    </row>
    <row r="6" spans="1:35" ht="24" customHeight="1" x14ac:dyDescent="0.4">
      <c r="A6" s="478" t="s">
        <v>1391</v>
      </c>
      <c r="B6" s="478"/>
      <c r="C6" s="478" t="s">
        <v>362</v>
      </c>
      <c r="D6" s="478"/>
      <c r="E6" s="478" t="s">
        <v>1392</v>
      </c>
      <c r="F6" s="478"/>
      <c r="G6" s="478" t="s">
        <v>1393</v>
      </c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8" t="s">
        <v>1394</v>
      </c>
      <c r="V6" s="478"/>
      <c r="W6" s="478"/>
      <c r="X6" s="478"/>
      <c r="Y6" s="478"/>
      <c r="Z6" s="478"/>
      <c r="AA6" s="478"/>
      <c r="AB6" s="478"/>
      <c r="AC6" s="478"/>
      <c r="AD6" s="478"/>
      <c r="AE6" s="478" t="s">
        <v>544</v>
      </c>
      <c r="AF6" s="478"/>
      <c r="AG6" s="478"/>
      <c r="AH6" s="478"/>
    </row>
    <row r="7" spans="1:35" ht="36" customHeight="1" x14ac:dyDescent="0.4">
      <c r="A7" s="478"/>
      <c r="B7" s="478"/>
      <c r="C7" s="478"/>
      <c r="D7" s="478"/>
      <c r="E7" s="478"/>
      <c r="F7" s="478"/>
      <c r="G7" s="478" t="s">
        <v>75</v>
      </c>
      <c r="H7" s="478"/>
      <c r="I7" s="478" t="s">
        <v>1395</v>
      </c>
      <c r="J7" s="478"/>
      <c r="K7" s="478" t="s">
        <v>1396</v>
      </c>
      <c r="L7" s="478"/>
      <c r="M7" s="545" t="s">
        <v>1397</v>
      </c>
      <c r="N7" s="545"/>
      <c r="O7" s="488" t="s">
        <v>1398</v>
      </c>
      <c r="P7" s="478"/>
      <c r="Q7" s="488" t="s">
        <v>1399</v>
      </c>
      <c r="R7" s="478"/>
      <c r="S7" s="488" t="s">
        <v>1400</v>
      </c>
      <c r="T7" s="478"/>
      <c r="U7" s="478" t="s">
        <v>75</v>
      </c>
      <c r="V7" s="478"/>
      <c r="W7" s="488" t="s">
        <v>1401</v>
      </c>
      <c r="X7" s="478"/>
      <c r="Y7" s="488" t="s">
        <v>1402</v>
      </c>
      <c r="Z7" s="478"/>
      <c r="AA7" s="565" t="s">
        <v>1403</v>
      </c>
      <c r="AB7" s="545"/>
      <c r="AC7" s="488" t="s">
        <v>1404</v>
      </c>
      <c r="AD7" s="478"/>
      <c r="AE7" s="488" t="s">
        <v>1405</v>
      </c>
      <c r="AF7" s="478"/>
      <c r="AG7" s="488" t="s">
        <v>1406</v>
      </c>
      <c r="AH7" s="478"/>
      <c r="AI7" s="119"/>
    </row>
    <row r="8" spans="1:35" s="249" customFormat="1" ht="24" customHeight="1" x14ac:dyDescent="0.4">
      <c r="A8" s="478"/>
      <c r="B8" s="478"/>
      <c r="C8" s="288" t="s">
        <v>1407</v>
      </c>
      <c r="D8" s="288" t="s">
        <v>1408</v>
      </c>
      <c r="E8" s="288" t="s">
        <v>1407</v>
      </c>
      <c r="F8" s="288" t="s">
        <v>1408</v>
      </c>
      <c r="G8" s="288" t="s">
        <v>1407</v>
      </c>
      <c r="H8" s="288" t="s">
        <v>1408</v>
      </c>
      <c r="I8" s="288" t="s">
        <v>1407</v>
      </c>
      <c r="J8" s="288" t="s">
        <v>1408</v>
      </c>
      <c r="K8" s="288" t="s">
        <v>1407</v>
      </c>
      <c r="L8" s="288" t="s">
        <v>1408</v>
      </c>
      <c r="M8" s="288" t="s">
        <v>1407</v>
      </c>
      <c r="N8" s="288" t="s">
        <v>1408</v>
      </c>
      <c r="O8" s="288" t="s">
        <v>1407</v>
      </c>
      <c r="P8" s="288" t="s">
        <v>1408</v>
      </c>
      <c r="Q8" s="288" t="s">
        <v>1407</v>
      </c>
      <c r="R8" s="288" t="s">
        <v>1408</v>
      </c>
      <c r="S8" s="288" t="s">
        <v>1407</v>
      </c>
      <c r="T8" s="288" t="s">
        <v>1408</v>
      </c>
      <c r="U8" s="288" t="s">
        <v>1407</v>
      </c>
      <c r="V8" s="288" t="s">
        <v>1408</v>
      </c>
      <c r="W8" s="288" t="s">
        <v>1407</v>
      </c>
      <c r="X8" s="288" t="s">
        <v>1408</v>
      </c>
      <c r="Y8" s="288" t="s">
        <v>1407</v>
      </c>
      <c r="Z8" s="288" t="s">
        <v>1408</v>
      </c>
      <c r="AA8" s="288" t="s">
        <v>1407</v>
      </c>
      <c r="AB8" s="288" t="s">
        <v>1408</v>
      </c>
      <c r="AC8" s="288" t="s">
        <v>1407</v>
      </c>
      <c r="AD8" s="288" t="s">
        <v>1408</v>
      </c>
      <c r="AE8" s="288" t="s">
        <v>1407</v>
      </c>
      <c r="AF8" s="288" t="s">
        <v>1408</v>
      </c>
      <c r="AG8" s="288" t="s">
        <v>1407</v>
      </c>
      <c r="AH8" s="288" t="s">
        <v>1408</v>
      </c>
    </row>
    <row r="9" spans="1:35" ht="24" hidden="1" customHeight="1" outlineLevel="1" x14ac:dyDescent="0.4">
      <c r="A9" s="106" t="s">
        <v>353</v>
      </c>
      <c r="B9" s="105" t="s">
        <v>1382</v>
      </c>
      <c r="C9" s="107">
        <f t="shared" ref="C9:D13" si="0">SUM(E9,G9,U9,AE9,AG9)</f>
        <v>3627</v>
      </c>
      <c r="D9" s="107">
        <f t="shared" si="0"/>
        <v>93</v>
      </c>
      <c r="E9" s="107">
        <v>1305</v>
      </c>
      <c r="F9" s="107">
        <v>33</v>
      </c>
      <c r="G9" s="107">
        <f t="shared" ref="G9:H13" si="1">SUM(I9,K9,M9,O9,Q9,S9)</f>
        <v>794</v>
      </c>
      <c r="H9" s="107">
        <f t="shared" si="1"/>
        <v>21</v>
      </c>
      <c r="I9" s="107">
        <v>227</v>
      </c>
      <c r="J9" s="107">
        <v>6</v>
      </c>
      <c r="K9" s="107">
        <v>114</v>
      </c>
      <c r="L9" s="107">
        <v>3</v>
      </c>
      <c r="M9" s="107">
        <v>108</v>
      </c>
      <c r="N9" s="107">
        <v>3</v>
      </c>
      <c r="O9" s="107">
        <v>113</v>
      </c>
      <c r="P9" s="107">
        <v>3</v>
      </c>
      <c r="Q9" s="107">
        <v>119</v>
      </c>
      <c r="R9" s="107">
        <v>3</v>
      </c>
      <c r="S9" s="107">
        <v>113</v>
      </c>
      <c r="T9" s="107">
        <v>3</v>
      </c>
      <c r="U9" s="107">
        <f t="shared" ref="U9:V13" si="2">SUM(W9,Y9,AA9,AC9)</f>
        <v>466</v>
      </c>
      <c r="V9" s="107">
        <f t="shared" si="2"/>
        <v>12</v>
      </c>
      <c r="W9" s="107">
        <v>111</v>
      </c>
      <c r="X9" s="107">
        <v>3</v>
      </c>
      <c r="Y9" s="107">
        <v>120</v>
      </c>
      <c r="Z9" s="107">
        <v>3</v>
      </c>
      <c r="AA9" s="107">
        <v>117</v>
      </c>
      <c r="AB9" s="107">
        <v>3</v>
      </c>
      <c r="AC9" s="107">
        <v>118</v>
      </c>
      <c r="AD9" s="107">
        <v>3</v>
      </c>
      <c r="AE9" s="107">
        <v>110</v>
      </c>
      <c r="AF9" s="107">
        <v>3</v>
      </c>
      <c r="AG9" s="107">
        <v>952</v>
      </c>
      <c r="AH9" s="107">
        <v>24</v>
      </c>
    </row>
    <row r="10" spans="1:35" ht="24" customHeight="1" collapsed="1" x14ac:dyDescent="0.4">
      <c r="A10" s="106" t="s">
        <v>354</v>
      </c>
      <c r="B10" s="105" t="s">
        <v>1382</v>
      </c>
      <c r="C10" s="107">
        <f t="shared" si="0"/>
        <v>3670</v>
      </c>
      <c r="D10" s="107">
        <f t="shared" si="0"/>
        <v>93</v>
      </c>
      <c r="E10" s="107">
        <v>1295</v>
      </c>
      <c r="F10" s="107">
        <v>33</v>
      </c>
      <c r="G10" s="107">
        <f t="shared" si="1"/>
        <v>828</v>
      </c>
      <c r="H10" s="107">
        <f t="shared" si="1"/>
        <v>21</v>
      </c>
      <c r="I10" s="107">
        <v>233</v>
      </c>
      <c r="J10" s="107">
        <v>6</v>
      </c>
      <c r="K10" s="107">
        <v>120</v>
      </c>
      <c r="L10" s="107">
        <v>3</v>
      </c>
      <c r="M10" s="107">
        <v>117</v>
      </c>
      <c r="N10" s="107">
        <v>3</v>
      </c>
      <c r="O10" s="107">
        <v>117</v>
      </c>
      <c r="P10" s="107">
        <v>3</v>
      </c>
      <c r="Q10" s="107">
        <v>121</v>
      </c>
      <c r="R10" s="107">
        <v>3</v>
      </c>
      <c r="S10" s="107">
        <v>120</v>
      </c>
      <c r="T10" s="107">
        <v>3</v>
      </c>
      <c r="U10" s="107">
        <f t="shared" si="2"/>
        <v>480</v>
      </c>
      <c r="V10" s="107">
        <f t="shared" si="2"/>
        <v>12</v>
      </c>
      <c r="W10" s="107">
        <v>119</v>
      </c>
      <c r="X10" s="107">
        <v>3</v>
      </c>
      <c r="Y10" s="107">
        <v>120</v>
      </c>
      <c r="Z10" s="107">
        <v>3</v>
      </c>
      <c r="AA10" s="107">
        <v>119</v>
      </c>
      <c r="AB10" s="107">
        <v>3</v>
      </c>
      <c r="AC10" s="107">
        <v>122</v>
      </c>
      <c r="AD10" s="107">
        <v>3</v>
      </c>
      <c r="AE10" s="107">
        <v>117</v>
      </c>
      <c r="AF10" s="107">
        <v>3</v>
      </c>
      <c r="AG10" s="107">
        <v>950</v>
      </c>
      <c r="AH10" s="107">
        <v>24</v>
      </c>
    </row>
    <row r="11" spans="1:35" ht="24" customHeight="1" x14ac:dyDescent="0.4">
      <c r="A11" s="106" t="s">
        <v>355</v>
      </c>
      <c r="B11" s="105" t="s">
        <v>1382</v>
      </c>
      <c r="C11" s="107">
        <f t="shared" si="0"/>
        <v>3666</v>
      </c>
      <c r="D11" s="107">
        <f t="shared" si="0"/>
        <v>93</v>
      </c>
      <c r="E11" s="107">
        <v>1298</v>
      </c>
      <c r="F11" s="107">
        <v>33</v>
      </c>
      <c r="G11" s="107">
        <f t="shared" si="1"/>
        <v>832</v>
      </c>
      <c r="H11" s="107">
        <f t="shared" si="1"/>
        <v>21</v>
      </c>
      <c r="I11" s="107">
        <v>238</v>
      </c>
      <c r="J11" s="107">
        <v>6</v>
      </c>
      <c r="K11" s="107">
        <v>118</v>
      </c>
      <c r="L11" s="107">
        <v>3</v>
      </c>
      <c r="M11" s="107">
        <v>117</v>
      </c>
      <c r="N11" s="107">
        <v>3</v>
      </c>
      <c r="O11" s="107">
        <v>120</v>
      </c>
      <c r="P11" s="107">
        <v>3</v>
      </c>
      <c r="Q11" s="107">
        <v>119</v>
      </c>
      <c r="R11" s="107">
        <v>3</v>
      </c>
      <c r="S11" s="107">
        <v>120</v>
      </c>
      <c r="T11" s="107">
        <v>3</v>
      </c>
      <c r="U11" s="107">
        <f t="shared" si="2"/>
        <v>473</v>
      </c>
      <c r="V11" s="107">
        <f t="shared" si="2"/>
        <v>12</v>
      </c>
      <c r="W11" s="107">
        <v>118</v>
      </c>
      <c r="X11" s="107">
        <v>3</v>
      </c>
      <c r="Y11" s="107">
        <v>120</v>
      </c>
      <c r="Z11" s="107">
        <v>3</v>
      </c>
      <c r="AA11" s="107">
        <v>118</v>
      </c>
      <c r="AB11" s="107">
        <v>3</v>
      </c>
      <c r="AC11" s="107">
        <v>117</v>
      </c>
      <c r="AD11" s="107">
        <v>3</v>
      </c>
      <c r="AE11" s="107">
        <v>117</v>
      </c>
      <c r="AF11" s="107">
        <v>3</v>
      </c>
      <c r="AG11" s="107">
        <v>946</v>
      </c>
      <c r="AH11" s="107">
        <v>24</v>
      </c>
    </row>
    <row r="12" spans="1:35" ht="24" customHeight="1" x14ac:dyDescent="0.4">
      <c r="A12" s="106" t="s">
        <v>356</v>
      </c>
      <c r="B12" s="105" t="s">
        <v>1382</v>
      </c>
      <c r="C12" s="107">
        <f t="shared" si="0"/>
        <v>3637</v>
      </c>
      <c r="D12" s="107">
        <f t="shared" si="0"/>
        <v>93</v>
      </c>
      <c r="E12" s="107">
        <v>1293</v>
      </c>
      <c r="F12" s="107">
        <v>33</v>
      </c>
      <c r="G12" s="107">
        <f t="shared" si="1"/>
        <v>825</v>
      </c>
      <c r="H12" s="107">
        <f t="shared" si="1"/>
        <v>21</v>
      </c>
      <c r="I12" s="107">
        <v>235</v>
      </c>
      <c r="J12" s="107">
        <v>6</v>
      </c>
      <c r="K12" s="107">
        <v>118</v>
      </c>
      <c r="L12" s="107">
        <v>3</v>
      </c>
      <c r="M12" s="107">
        <v>116</v>
      </c>
      <c r="N12" s="107">
        <v>3</v>
      </c>
      <c r="O12" s="107">
        <v>118</v>
      </c>
      <c r="P12" s="107">
        <v>3</v>
      </c>
      <c r="Q12" s="107">
        <v>118</v>
      </c>
      <c r="R12" s="107">
        <v>3</v>
      </c>
      <c r="S12" s="107">
        <v>120</v>
      </c>
      <c r="T12" s="107">
        <v>3</v>
      </c>
      <c r="U12" s="107">
        <f t="shared" si="2"/>
        <v>465</v>
      </c>
      <c r="V12" s="107">
        <f t="shared" si="2"/>
        <v>12</v>
      </c>
      <c r="W12" s="107">
        <v>116</v>
      </c>
      <c r="X12" s="107">
        <v>3</v>
      </c>
      <c r="Y12" s="107">
        <v>118</v>
      </c>
      <c r="Z12" s="107">
        <v>3</v>
      </c>
      <c r="AA12" s="107">
        <v>113</v>
      </c>
      <c r="AB12" s="107">
        <v>3</v>
      </c>
      <c r="AC12" s="107">
        <v>118</v>
      </c>
      <c r="AD12" s="107">
        <v>3</v>
      </c>
      <c r="AE12" s="107">
        <v>106</v>
      </c>
      <c r="AF12" s="107">
        <v>3</v>
      </c>
      <c r="AG12" s="107">
        <v>948</v>
      </c>
      <c r="AH12" s="107">
        <v>24</v>
      </c>
    </row>
    <row r="13" spans="1:35" ht="24" customHeight="1" x14ac:dyDescent="0.4">
      <c r="A13" s="106" t="s">
        <v>357</v>
      </c>
      <c r="B13" s="105" t="s">
        <v>1382</v>
      </c>
      <c r="C13" s="107">
        <f t="shared" si="0"/>
        <v>3653</v>
      </c>
      <c r="D13" s="107">
        <f t="shared" si="0"/>
        <v>93</v>
      </c>
      <c r="E13" s="107">
        <v>1297</v>
      </c>
      <c r="F13" s="107">
        <v>33</v>
      </c>
      <c r="G13" s="107">
        <f t="shared" si="1"/>
        <v>826</v>
      </c>
      <c r="H13" s="107">
        <f t="shared" si="1"/>
        <v>21</v>
      </c>
      <c r="I13" s="107">
        <v>231</v>
      </c>
      <c r="J13" s="107">
        <v>6</v>
      </c>
      <c r="K13" s="107">
        <v>120</v>
      </c>
      <c r="L13" s="107">
        <v>3</v>
      </c>
      <c r="M13" s="107">
        <v>120</v>
      </c>
      <c r="N13" s="107">
        <v>3</v>
      </c>
      <c r="O13" s="107">
        <v>118</v>
      </c>
      <c r="P13" s="107">
        <v>3</v>
      </c>
      <c r="Q13" s="107">
        <v>116</v>
      </c>
      <c r="R13" s="107">
        <v>3</v>
      </c>
      <c r="S13" s="107">
        <v>121</v>
      </c>
      <c r="T13" s="107">
        <v>3</v>
      </c>
      <c r="U13" s="107">
        <f t="shared" si="2"/>
        <v>469</v>
      </c>
      <c r="V13" s="107">
        <f t="shared" si="2"/>
        <v>12</v>
      </c>
      <c r="W13" s="107">
        <v>119</v>
      </c>
      <c r="X13" s="107">
        <v>3</v>
      </c>
      <c r="Y13" s="107">
        <v>119</v>
      </c>
      <c r="Z13" s="107">
        <v>3</v>
      </c>
      <c r="AA13" s="107">
        <v>113</v>
      </c>
      <c r="AB13" s="107">
        <v>3</v>
      </c>
      <c r="AC13" s="107">
        <v>118</v>
      </c>
      <c r="AD13" s="107">
        <v>3</v>
      </c>
      <c r="AE13" s="107">
        <v>115</v>
      </c>
      <c r="AF13" s="107">
        <v>3</v>
      </c>
      <c r="AG13" s="107">
        <v>946</v>
      </c>
      <c r="AH13" s="107">
        <v>24</v>
      </c>
    </row>
    <row r="14" spans="1:35" ht="24" customHeight="1" x14ac:dyDescent="0.4">
      <c r="A14" s="106" t="s">
        <v>358</v>
      </c>
      <c r="B14" s="105" t="s">
        <v>1382</v>
      </c>
      <c r="C14" s="107">
        <v>3655</v>
      </c>
      <c r="D14" s="107">
        <v>93</v>
      </c>
      <c r="E14" s="107">
        <v>1294</v>
      </c>
      <c r="F14" s="107">
        <v>33</v>
      </c>
      <c r="G14" s="107">
        <v>828</v>
      </c>
      <c r="H14" s="107">
        <v>21</v>
      </c>
      <c r="I14" s="107">
        <v>233</v>
      </c>
      <c r="J14" s="107">
        <v>6</v>
      </c>
      <c r="K14" s="107">
        <v>119</v>
      </c>
      <c r="L14" s="107">
        <v>3</v>
      </c>
      <c r="M14" s="107">
        <v>119</v>
      </c>
      <c r="N14" s="107">
        <v>3</v>
      </c>
      <c r="O14" s="107">
        <v>119</v>
      </c>
      <c r="P14" s="107">
        <v>3</v>
      </c>
      <c r="Q14" s="107">
        <v>117</v>
      </c>
      <c r="R14" s="107">
        <v>3</v>
      </c>
      <c r="S14" s="107">
        <v>121</v>
      </c>
      <c r="T14" s="107">
        <v>3</v>
      </c>
      <c r="U14" s="107">
        <v>471</v>
      </c>
      <c r="V14" s="107">
        <v>12</v>
      </c>
      <c r="W14" s="107">
        <v>118</v>
      </c>
      <c r="X14" s="107">
        <v>3</v>
      </c>
      <c r="Y14" s="107">
        <v>119</v>
      </c>
      <c r="Z14" s="107">
        <v>3</v>
      </c>
      <c r="AA14" s="107">
        <v>115</v>
      </c>
      <c r="AB14" s="107">
        <v>3</v>
      </c>
      <c r="AC14" s="107">
        <v>119</v>
      </c>
      <c r="AD14" s="107">
        <v>3</v>
      </c>
      <c r="AE14" s="107">
        <v>111</v>
      </c>
      <c r="AF14" s="107">
        <v>3</v>
      </c>
      <c r="AG14" s="107">
        <v>951</v>
      </c>
      <c r="AH14" s="107">
        <v>24</v>
      </c>
    </row>
    <row r="16" spans="1:35" ht="10.95" x14ac:dyDescent="0.4">
      <c r="A16" s="103" t="s">
        <v>1374</v>
      </c>
    </row>
    <row r="17" spans="1:34" ht="10.95" x14ac:dyDescent="0.4">
      <c r="A17" s="103" t="s">
        <v>1383</v>
      </c>
    </row>
    <row r="18" spans="1:34" ht="10.95" x14ac:dyDescent="0.4">
      <c r="A18" s="103" t="s">
        <v>1389</v>
      </c>
    </row>
    <row r="19" spans="1:34" ht="10.95" x14ac:dyDescent="0.4">
      <c r="AH19" s="104" t="s">
        <v>1384</v>
      </c>
    </row>
    <row r="20" spans="1:34" ht="24" customHeight="1" x14ac:dyDescent="0.4">
      <c r="A20" s="478" t="s">
        <v>1391</v>
      </c>
      <c r="B20" s="478"/>
      <c r="C20" s="478" t="s">
        <v>362</v>
      </c>
      <c r="D20" s="478"/>
      <c r="E20" s="478" t="s">
        <v>1392</v>
      </c>
      <c r="F20" s="478"/>
      <c r="G20" s="478" t="s">
        <v>1393</v>
      </c>
      <c r="H20" s="478"/>
      <c r="I20" s="478"/>
      <c r="J20" s="478"/>
      <c r="K20" s="478"/>
      <c r="L20" s="478"/>
      <c r="M20" s="478"/>
      <c r="N20" s="478"/>
      <c r="O20" s="478"/>
      <c r="P20" s="478"/>
      <c r="Q20" s="478"/>
      <c r="R20" s="478"/>
      <c r="S20" s="478"/>
      <c r="T20" s="478"/>
      <c r="U20" s="478" t="s">
        <v>1394</v>
      </c>
      <c r="V20" s="478"/>
      <c r="W20" s="478"/>
      <c r="X20" s="478"/>
      <c r="Y20" s="478"/>
      <c r="Z20" s="478"/>
      <c r="AA20" s="478"/>
      <c r="AB20" s="478"/>
      <c r="AC20" s="478"/>
      <c r="AD20" s="478"/>
      <c r="AE20" s="478" t="s">
        <v>544</v>
      </c>
      <c r="AF20" s="478"/>
      <c r="AG20" s="478"/>
      <c r="AH20" s="478"/>
    </row>
    <row r="21" spans="1:34" ht="24" customHeight="1" x14ac:dyDescent="0.4">
      <c r="A21" s="478"/>
      <c r="B21" s="478"/>
      <c r="C21" s="478"/>
      <c r="D21" s="478"/>
      <c r="E21" s="478"/>
      <c r="F21" s="478"/>
      <c r="G21" s="478" t="s">
        <v>75</v>
      </c>
      <c r="H21" s="478"/>
      <c r="I21" s="478" t="s">
        <v>1395</v>
      </c>
      <c r="J21" s="478"/>
      <c r="K21" s="478" t="s">
        <v>1396</v>
      </c>
      <c r="L21" s="478"/>
      <c r="M21" s="545" t="s">
        <v>1397</v>
      </c>
      <c r="N21" s="545"/>
      <c r="O21" s="488" t="s">
        <v>1398</v>
      </c>
      <c r="P21" s="478"/>
      <c r="Q21" s="488" t="s">
        <v>1399</v>
      </c>
      <c r="R21" s="478"/>
      <c r="S21" s="488" t="s">
        <v>1400</v>
      </c>
      <c r="T21" s="478"/>
      <c r="U21" s="478" t="s">
        <v>75</v>
      </c>
      <c r="V21" s="478"/>
      <c r="W21" s="488" t="s">
        <v>1401</v>
      </c>
      <c r="X21" s="478"/>
      <c r="Y21" s="488" t="s">
        <v>1402</v>
      </c>
      <c r="Z21" s="478"/>
      <c r="AA21" s="565" t="s">
        <v>1403</v>
      </c>
      <c r="AB21" s="545"/>
      <c r="AC21" s="488" t="s">
        <v>1404</v>
      </c>
      <c r="AD21" s="478"/>
      <c r="AE21" s="488" t="s">
        <v>1405</v>
      </c>
      <c r="AF21" s="478"/>
      <c r="AG21" s="488" t="s">
        <v>1406</v>
      </c>
      <c r="AH21" s="478"/>
    </row>
    <row r="22" spans="1:34" ht="24" customHeight="1" x14ac:dyDescent="0.4">
      <c r="A22" s="478"/>
      <c r="B22" s="478"/>
      <c r="C22" s="288" t="s">
        <v>1407</v>
      </c>
      <c r="D22" s="288" t="s">
        <v>1408</v>
      </c>
      <c r="E22" s="288" t="s">
        <v>1407</v>
      </c>
      <c r="F22" s="288" t="s">
        <v>1408</v>
      </c>
      <c r="G22" s="288" t="s">
        <v>1407</v>
      </c>
      <c r="H22" s="288" t="s">
        <v>1408</v>
      </c>
      <c r="I22" s="288" t="s">
        <v>1407</v>
      </c>
      <c r="J22" s="288" t="s">
        <v>1408</v>
      </c>
      <c r="K22" s="288" t="s">
        <v>1407</v>
      </c>
      <c r="L22" s="288" t="s">
        <v>1408</v>
      </c>
      <c r="M22" s="288" t="s">
        <v>1407</v>
      </c>
      <c r="N22" s="288" t="s">
        <v>1408</v>
      </c>
      <c r="O22" s="288" t="s">
        <v>1407</v>
      </c>
      <c r="P22" s="288" t="s">
        <v>1408</v>
      </c>
      <c r="Q22" s="288" t="s">
        <v>1407</v>
      </c>
      <c r="R22" s="288" t="s">
        <v>1408</v>
      </c>
      <c r="S22" s="288" t="s">
        <v>1407</v>
      </c>
      <c r="T22" s="288" t="s">
        <v>1408</v>
      </c>
      <c r="U22" s="288" t="s">
        <v>1407</v>
      </c>
      <c r="V22" s="288" t="s">
        <v>1408</v>
      </c>
      <c r="W22" s="288" t="s">
        <v>1407</v>
      </c>
      <c r="X22" s="288" t="s">
        <v>1408</v>
      </c>
      <c r="Y22" s="288" t="s">
        <v>1407</v>
      </c>
      <c r="Z22" s="288" t="s">
        <v>1408</v>
      </c>
      <c r="AA22" s="288" t="s">
        <v>1407</v>
      </c>
      <c r="AB22" s="288" t="s">
        <v>1408</v>
      </c>
      <c r="AC22" s="288" t="s">
        <v>1407</v>
      </c>
      <c r="AD22" s="288" t="s">
        <v>1408</v>
      </c>
      <c r="AE22" s="288" t="s">
        <v>1407</v>
      </c>
      <c r="AF22" s="288" t="s">
        <v>1408</v>
      </c>
      <c r="AG22" s="288" t="s">
        <v>1407</v>
      </c>
      <c r="AH22" s="288" t="s">
        <v>1408</v>
      </c>
    </row>
    <row r="23" spans="1:34" ht="24" customHeight="1" x14ac:dyDescent="0.4">
      <c r="A23" s="563" t="s">
        <v>1385</v>
      </c>
      <c r="B23" s="564"/>
      <c r="C23" s="289">
        <f t="shared" ref="C23:D26" si="3">SUM(E23,G23,U23,AE23,AG23)</f>
        <v>951</v>
      </c>
      <c r="D23" s="289">
        <f t="shared" si="3"/>
        <v>24</v>
      </c>
      <c r="E23" s="289">
        <v>0</v>
      </c>
      <c r="F23" s="289">
        <v>0</v>
      </c>
      <c r="G23" s="289">
        <f>SUM(I23,K23,M23,O23,Q23,S23)</f>
        <v>0</v>
      </c>
      <c r="H23" s="289">
        <f>SUM(J23,L23,N23,P23,R23,T23)</f>
        <v>0</v>
      </c>
      <c r="I23" s="289">
        <v>0</v>
      </c>
      <c r="J23" s="289">
        <v>0</v>
      </c>
      <c r="K23" s="289">
        <v>0</v>
      </c>
      <c r="L23" s="289">
        <v>0</v>
      </c>
      <c r="M23" s="289">
        <v>0</v>
      </c>
      <c r="N23" s="289">
        <v>0</v>
      </c>
      <c r="O23" s="289">
        <v>0</v>
      </c>
      <c r="P23" s="289">
        <v>0</v>
      </c>
      <c r="Q23" s="289">
        <v>0</v>
      </c>
      <c r="R23" s="289">
        <v>0</v>
      </c>
      <c r="S23" s="289">
        <v>0</v>
      </c>
      <c r="T23" s="289">
        <v>0</v>
      </c>
      <c r="U23" s="289">
        <f>SUM(W23,Y23,AA23,AC23)</f>
        <v>0</v>
      </c>
      <c r="V23" s="289">
        <f>SUM(X23,Z23,AB23,AD23)</f>
        <v>0</v>
      </c>
      <c r="W23" s="289">
        <v>0</v>
      </c>
      <c r="X23" s="289">
        <v>0</v>
      </c>
      <c r="Y23" s="289">
        <v>0</v>
      </c>
      <c r="Z23" s="289">
        <v>0</v>
      </c>
      <c r="AA23" s="289">
        <v>0</v>
      </c>
      <c r="AB23" s="289">
        <v>0</v>
      </c>
      <c r="AC23" s="289">
        <v>0</v>
      </c>
      <c r="AD23" s="289">
        <v>0</v>
      </c>
      <c r="AE23" s="289">
        <v>0</v>
      </c>
      <c r="AF23" s="289">
        <v>0</v>
      </c>
      <c r="AG23" s="289">
        <v>951</v>
      </c>
      <c r="AH23" s="289">
        <v>24</v>
      </c>
    </row>
    <row r="24" spans="1:34" ht="24" customHeight="1" x14ac:dyDescent="0.4">
      <c r="A24" s="563" t="s">
        <v>1386</v>
      </c>
      <c r="B24" s="564"/>
      <c r="C24" s="289">
        <f t="shared" si="3"/>
        <v>828</v>
      </c>
      <c r="D24" s="289">
        <f t="shared" si="3"/>
        <v>21</v>
      </c>
      <c r="E24" s="289">
        <v>0</v>
      </c>
      <c r="F24" s="289">
        <v>0</v>
      </c>
      <c r="G24" s="290">
        <v>828</v>
      </c>
      <c r="H24" s="290">
        <v>21</v>
      </c>
      <c r="I24" s="290">
        <v>233</v>
      </c>
      <c r="J24" s="290">
        <v>6</v>
      </c>
      <c r="K24" s="290">
        <v>119</v>
      </c>
      <c r="L24" s="290">
        <v>3</v>
      </c>
      <c r="M24" s="290">
        <v>119</v>
      </c>
      <c r="N24" s="290">
        <v>3</v>
      </c>
      <c r="O24" s="290">
        <v>119</v>
      </c>
      <c r="P24" s="290">
        <v>3</v>
      </c>
      <c r="Q24" s="290">
        <v>117</v>
      </c>
      <c r="R24" s="290">
        <v>3</v>
      </c>
      <c r="S24" s="290">
        <v>121</v>
      </c>
      <c r="T24" s="290">
        <v>3</v>
      </c>
      <c r="U24" s="289">
        <f>SUM(W24,Y24,AA24,AC24)</f>
        <v>0</v>
      </c>
      <c r="V24" s="289">
        <f>SUM(X24,Z24,AB24,AD24)</f>
        <v>0</v>
      </c>
      <c r="W24" s="289">
        <v>0</v>
      </c>
      <c r="X24" s="289">
        <v>0</v>
      </c>
      <c r="Y24" s="289">
        <v>0</v>
      </c>
      <c r="Z24" s="289">
        <v>0</v>
      </c>
      <c r="AA24" s="289">
        <v>0</v>
      </c>
      <c r="AB24" s="289">
        <v>0</v>
      </c>
      <c r="AC24" s="289">
        <v>0</v>
      </c>
      <c r="AD24" s="289">
        <v>0</v>
      </c>
      <c r="AE24" s="289">
        <v>0</v>
      </c>
      <c r="AF24" s="289">
        <v>0</v>
      </c>
      <c r="AG24" s="289">
        <v>0</v>
      </c>
      <c r="AH24" s="289">
        <v>0</v>
      </c>
    </row>
    <row r="25" spans="1:34" ht="24" customHeight="1" x14ac:dyDescent="0.4">
      <c r="A25" s="563" t="s">
        <v>1387</v>
      </c>
      <c r="B25" s="564"/>
      <c r="C25" s="289">
        <f t="shared" si="3"/>
        <v>934</v>
      </c>
      <c r="D25" s="289">
        <f t="shared" si="3"/>
        <v>24</v>
      </c>
      <c r="E25" s="289">
        <v>352</v>
      </c>
      <c r="F25" s="290">
        <v>9</v>
      </c>
      <c r="G25" s="289">
        <f>SUM(I25,K25,M25,O25,Q25,S25)</f>
        <v>0</v>
      </c>
      <c r="H25" s="289">
        <f>SUM(J25,L25,N25,P25,R25,T25)</f>
        <v>0</v>
      </c>
      <c r="I25" s="289">
        <v>0</v>
      </c>
      <c r="J25" s="289">
        <v>0</v>
      </c>
      <c r="K25" s="289">
        <v>0</v>
      </c>
      <c r="L25" s="289">
        <v>0</v>
      </c>
      <c r="M25" s="289">
        <v>0</v>
      </c>
      <c r="N25" s="289">
        <v>0</v>
      </c>
      <c r="O25" s="289">
        <v>0</v>
      </c>
      <c r="P25" s="289">
        <v>0</v>
      </c>
      <c r="Q25" s="289">
        <v>0</v>
      </c>
      <c r="R25" s="289">
        <v>0</v>
      </c>
      <c r="S25" s="289">
        <v>0</v>
      </c>
      <c r="T25" s="289">
        <v>0</v>
      </c>
      <c r="U25" s="289">
        <v>471</v>
      </c>
      <c r="V25" s="290">
        <v>12</v>
      </c>
      <c r="W25" s="290">
        <v>118</v>
      </c>
      <c r="X25" s="290">
        <v>3</v>
      </c>
      <c r="Y25" s="290">
        <v>119</v>
      </c>
      <c r="Z25" s="290">
        <v>3</v>
      </c>
      <c r="AA25" s="290">
        <v>115</v>
      </c>
      <c r="AB25" s="290">
        <v>3</v>
      </c>
      <c r="AC25" s="290">
        <v>119</v>
      </c>
      <c r="AD25" s="290">
        <v>3</v>
      </c>
      <c r="AE25" s="290">
        <v>111</v>
      </c>
      <c r="AF25" s="290">
        <v>3</v>
      </c>
      <c r="AG25" s="289">
        <v>0</v>
      </c>
      <c r="AH25" s="289">
        <v>0</v>
      </c>
    </row>
    <row r="26" spans="1:34" ht="24" customHeight="1" x14ac:dyDescent="0.4">
      <c r="A26" s="563" t="s">
        <v>1388</v>
      </c>
      <c r="B26" s="564"/>
      <c r="C26" s="289">
        <f t="shared" si="3"/>
        <v>942</v>
      </c>
      <c r="D26" s="289">
        <f t="shared" si="3"/>
        <v>24</v>
      </c>
      <c r="E26" s="289">
        <v>942</v>
      </c>
      <c r="F26" s="289">
        <v>24</v>
      </c>
      <c r="G26" s="289">
        <f>SUM(I26,K26,M26,O26,Q26,S26)</f>
        <v>0</v>
      </c>
      <c r="H26" s="289">
        <f>SUM(J26,L26,N26,P26,R26,T26)</f>
        <v>0</v>
      </c>
      <c r="I26" s="289">
        <v>0</v>
      </c>
      <c r="J26" s="289">
        <v>0</v>
      </c>
      <c r="K26" s="289">
        <v>0</v>
      </c>
      <c r="L26" s="289">
        <v>0</v>
      </c>
      <c r="M26" s="289">
        <v>0</v>
      </c>
      <c r="N26" s="289">
        <v>0</v>
      </c>
      <c r="O26" s="289">
        <v>0</v>
      </c>
      <c r="P26" s="289">
        <v>0</v>
      </c>
      <c r="Q26" s="289">
        <v>0</v>
      </c>
      <c r="R26" s="289">
        <v>0</v>
      </c>
      <c r="S26" s="289">
        <v>0</v>
      </c>
      <c r="T26" s="289">
        <v>0</v>
      </c>
      <c r="U26" s="289">
        <f>SUM(W26,Y26,AA26,AC26)</f>
        <v>0</v>
      </c>
      <c r="V26" s="289">
        <f>SUM(X26,Z26,AB26,AD26)</f>
        <v>0</v>
      </c>
      <c r="W26" s="289">
        <v>0</v>
      </c>
      <c r="X26" s="289">
        <v>0</v>
      </c>
      <c r="Y26" s="289">
        <v>0</v>
      </c>
      <c r="Z26" s="289">
        <v>0</v>
      </c>
      <c r="AA26" s="289">
        <v>0</v>
      </c>
      <c r="AB26" s="289">
        <v>0</v>
      </c>
      <c r="AC26" s="289">
        <v>0</v>
      </c>
      <c r="AD26" s="289">
        <v>0</v>
      </c>
      <c r="AE26" s="289">
        <v>0</v>
      </c>
      <c r="AF26" s="289">
        <v>0</v>
      </c>
      <c r="AG26" s="289">
        <v>0</v>
      </c>
      <c r="AH26" s="289">
        <v>0</v>
      </c>
    </row>
    <row r="27" spans="1:34" ht="24" customHeight="1" x14ac:dyDescent="0.4">
      <c r="A27" s="563" t="s">
        <v>362</v>
      </c>
      <c r="B27" s="564"/>
      <c r="C27" s="289">
        <f>SUM(C23:C26)</f>
        <v>3655</v>
      </c>
      <c r="D27" s="289">
        <f t="shared" ref="D27:AH27" si="4">SUM(D23:D26)</f>
        <v>93</v>
      </c>
      <c r="E27" s="289">
        <f t="shared" si="4"/>
        <v>1294</v>
      </c>
      <c r="F27" s="289">
        <f t="shared" si="4"/>
        <v>33</v>
      </c>
      <c r="G27" s="289">
        <f t="shared" si="4"/>
        <v>828</v>
      </c>
      <c r="H27" s="289">
        <f t="shared" si="4"/>
        <v>21</v>
      </c>
      <c r="I27" s="289">
        <f t="shared" si="4"/>
        <v>233</v>
      </c>
      <c r="J27" s="289">
        <f t="shared" si="4"/>
        <v>6</v>
      </c>
      <c r="K27" s="289">
        <f t="shared" si="4"/>
        <v>119</v>
      </c>
      <c r="L27" s="289">
        <f t="shared" si="4"/>
        <v>3</v>
      </c>
      <c r="M27" s="289">
        <f t="shared" si="4"/>
        <v>119</v>
      </c>
      <c r="N27" s="289">
        <f t="shared" si="4"/>
        <v>3</v>
      </c>
      <c r="O27" s="289">
        <f t="shared" si="4"/>
        <v>119</v>
      </c>
      <c r="P27" s="289">
        <f t="shared" si="4"/>
        <v>3</v>
      </c>
      <c r="Q27" s="289">
        <f t="shared" si="4"/>
        <v>117</v>
      </c>
      <c r="R27" s="289">
        <f t="shared" si="4"/>
        <v>3</v>
      </c>
      <c r="S27" s="289">
        <f t="shared" si="4"/>
        <v>121</v>
      </c>
      <c r="T27" s="289">
        <f t="shared" si="4"/>
        <v>3</v>
      </c>
      <c r="U27" s="289">
        <f t="shared" si="4"/>
        <v>471</v>
      </c>
      <c r="V27" s="289">
        <f t="shared" si="4"/>
        <v>12</v>
      </c>
      <c r="W27" s="289">
        <f t="shared" si="4"/>
        <v>118</v>
      </c>
      <c r="X27" s="289">
        <f t="shared" si="4"/>
        <v>3</v>
      </c>
      <c r="Y27" s="289">
        <f t="shared" si="4"/>
        <v>119</v>
      </c>
      <c r="Z27" s="289">
        <f t="shared" si="4"/>
        <v>3</v>
      </c>
      <c r="AA27" s="289">
        <f t="shared" si="4"/>
        <v>115</v>
      </c>
      <c r="AB27" s="289">
        <f t="shared" si="4"/>
        <v>3</v>
      </c>
      <c r="AC27" s="289">
        <f t="shared" si="4"/>
        <v>119</v>
      </c>
      <c r="AD27" s="289">
        <f t="shared" si="4"/>
        <v>3</v>
      </c>
      <c r="AE27" s="289">
        <f t="shared" si="4"/>
        <v>111</v>
      </c>
      <c r="AF27" s="289">
        <f t="shared" si="4"/>
        <v>3</v>
      </c>
      <c r="AG27" s="289">
        <f t="shared" si="4"/>
        <v>951</v>
      </c>
      <c r="AH27" s="289">
        <f t="shared" si="4"/>
        <v>24</v>
      </c>
    </row>
    <row r="29" spans="1:34" ht="24" customHeight="1" x14ac:dyDescent="0.4">
      <c r="C29" s="36" t="b">
        <f>C14=C27</f>
        <v>1</v>
      </c>
      <c r="D29" s="125" t="b">
        <f t="shared" ref="D29:AH29" si="5">D14=D27</f>
        <v>1</v>
      </c>
      <c r="E29" s="125" t="b">
        <f t="shared" si="5"/>
        <v>1</v>
      </c>
      <c r="F29" s="125" t="b">
        <f t="shared" si="5"/>
        <v>1</v>
      </c>
      <c r="G29" s="125" t="b">
        <f t="shared" si="5"/>
        <v>1</v>
      </c>
      <c r="H29" s="125" t="b">
        <f t="shared" si="5"/>
        <v>1</v>
      </c>
      <c r="I29" s="125" t="b">
        <f t="shared" si="5"/>
        <v>1</v>
      </c>
      <c r="J29" s="125" t="b">
        <f t="shared" si="5"/>
        <v>1</v>
      </c>
      <c r="K29" s="125" t="b">
        <f t="shared" si="5"/>
        <v>1</v>
      </c>
      <c r="L29" s="125" t="b">
        <f t="shared" si="5"/>
        <v>1</v>
      </c>
      <c r="M29" s="125" t="b">
        <f t="shared" si="5"/>
        <v>1</v>
      </c>
      <c r="N29" s="125" t="b">
        <f t="shared" si="5"/>
        <v>1</v>
      </c>
      <c r="O29" s="125" t="b">
        <f t="shared" si="5"/>
        <v>1</v>
      </c>
      <c r="P29" s="125" t="b">
        <f t="shared" si="5"/>
        <v>1</v>
      </c>
      <c r="Q29" s="125" t="b">
        <f t="shared" si="5"/>
        <v>1</v>
      </c>
      <c r="R29" s="125" t="b">
        <f t="shared" si="5"/>
        <v>1</v>
      </c>
      <c r="S29" s="125" t="b">
        <f t="shared" si="5"/>
        <v>1</v>
      </c>
      <c r="T29" s="125" t="b">
        <f t="shared" si="5"/>
        <v>1</v>
      </c>
      <c r="U29" s="125" t="b">
        <f t="shared" si="5"/>
        <v>1</v>
      </c>
      <c r="V29" s="125" t="b">
        <f t="shared" si="5"/>
        <v>1</v>
      </c>
      <c r="W29" s="125" t="b">
        <f t="shared" si="5"/>
        <v>1</v>
      </c>
      <c r="X29" s="125" t="b">
        <f t="shared" si="5"/>
        <v>1</v>
      </c>
      <c r="Y29" s="125" t="b">
        <f t="shared" si="5"/>
        <v>1</v>
      </c>
      <c r="Z29" s="125" t="b">
        <f t="shared" si="5"/>
        <v>1</v>
      </c>
      <c r="AA29" s="125" t="b">
        <f t="shared" si="5"/>
        <v>1</v>
      </c>
      <c r="AB29" s="125" t="b">
        <f t="shared" si="5"/>
        <v>1</v>
      </c>
      <c r="AC29" s="125" t="b">
        <f t="shared" si="5"/>
        <v>1</v>
      </c>
      <c r="AD29" s="125" t="b">
        <f t="shared" si="5"/>
        <v>1</v>
      </c>
      <c r="AE29" s="125" t="b">
        <f t="shared" si="5"/>
        <v>1</v>
      </c>
      <c r="AF29" s="125" t="b">
        <f t="shared" si="5"/>
        <v>1</v>
      </c>
      <c r="AG29" s="125" t="b">
        <f t="shared" si="5"/>
        <v>1</v>
      </c>
      <c r="AH29" s="125" t="b">
        <f t="shared" si="5"/>
        <v>1</v>
      </c>
    </row>
  </sheetData>
  <mergeCells count="45">
    <mergeCell ref="A27:B27"/>
    <mergeCell ref="AE21:AF21"/>
    <mergeCell ref="AG21:AH21"/>
    <mergeCell ref="A23:B23"/>
    <mergeCell ref="A24:B24"/>
    <mergeCell ref="A25:B25"/>
    <mergeCell ref="A26:B26"/>
    <mergeCell ref="S21:T21"/>
    <mergeCell ref="U21:V21"/>
    <mergeCell ref="W21:X21"/>
    <mergeCell ref="Y21:Z21"/>
    <mergeCell ref="AA21:AB21"/>
    <mergeCell ref="AC21:AD21"/>
    <mergeCell ref="G21:H21"/>
    <mergeCell ref="I21:J21"/>
    <mergeCell ref="K21:L21"/>
    <mergeCell ref="A6:B8"/>
    <mergeCell ref="C6:D7"/>
    <mergeCell ref="M21:N21"/>
    <mergeCell ref="O21:P21"/>
    <mergeCell ref="Q21:R21"/>
    <mergeCell ref="A20:B22"/>
    <mergeCell ref="C20:D21"/>
    <mergeCell ref="E20:F21"/>
    <mergeCell ref="E6:F7"/>
    <mergeCell ref="G6:T6"/>
    <mergeCell ref="AE20:AH20"/>
    <mergeCell ref="O7:P7"/>
    <mergeCell ref="Q7:R7"/>
    <mergeCell ref="S7:T7"/>
    <mergeCell ref="U7:V7"/>
    <mergeCell ref="W7:X7"/>
    <mergeCell ref="Y7:Z7"/>
    <mergeCell ref="AA7:AB7"/>
    <mergeCell ref="AC7:AD7"/>
    <mergeCell ref="G20:T20"/>
    <mergeCell ref="U20:AD20"/>
    <mergeCell ref="U6:AD6"/>
    <mergeCell ref="AE6:AH6"/>
    <mergeCell ref="G7:H7"/>
    <mergeCell ref="I7:J7"/>
    <mergeCell ref="K7:L7"/>
    <mergeCell ref="M7:N7"/>
    <mergeCell ref="AE7:AF7"/>
    <mergeCell ref="AG7:AH7"/>
  </mergeCells>
  <phoneticPr fontId="2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showGridLines="0" zoomScaleNormal="100" workbookViewId="0"/>
  </sheetViews>
  <sheetFormatPr defaultRowHeight="20" customHeight="1" outlineLevelRow="1" x14ac:dyDescent="0.4"/>
  <cols>
    <col min="1" max="1" width="9" style="36"/>
    <col min="2" max="2" width="6.125" style="36" bestFit="1" customWidth="1"/>
    <col min="3" max="5" width="4.5" style="36" bestFit="1" customWidth="1"/>
    <col min="6" max="10" width="3.75" style="36" customWidth="1"/>
    <col min="11" max="11" width="4.5" style="36" customWidth="1"/>
    <col min="12" max="15" width="3.75" style="36" customWidth="1"/>
    <col min="16" max="16" width="4.5" style="36" bestFit="1" customWidth="1"/>
    <col min="17" max="22" width="3.75" style="36" customWidth="1"/>
    <col min="23" max="25" width="4.5" style="36" bestFit="1" customWidth="1"/>
    <col min="26" max="28" width="3.75" style="36" customWidth="1"/>
    <col min="29" max="16384" width="9" style="36"/>
  </cols>
  <sheetData>
    <row r="1" spans="1:28" ht="10.95" x14ac:dyDescent="0.4">
      <c r="A1" s="103" t="s">
        <v>1374</v>
      </c>
    </row>
    <row r="2" spans="1:28" ht="10.95" x14ac:dyDescent="0.4">
      <c r="A2" s="103" t="s">
        <v>347</v>
      </c>
    </row>
    <row r="3" spans="1:28" ht="10.95" x14ac:dyDescent="0.4">
      <c r="A3" s="103" t="s">
        <v>1409</v>
      </c>
      <c r="B3" s="103"/>
    </row>
    <row r="4" spans="1:28" ht="10.95" x14ac:dyDescent="0.4">
      <c r="AB4" s="104" t="s">
        <v>1410</v>
      </c>
    </row>
    <row r="5" spans="1:28" ht="16" customHeight="1" x14ac:dyDescent="0.4">
      <c r="A5" s="559" t="s">
        <v>1391</v>
      </c>
      <c r="B5" s="560"/>
      <c r="C5" s="456" t="s">
        <v>372</v>
      </c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 t="s">
        <v>373</v>
      </c>
      <c r="R5" s="456"/>
      <c r="S5" s="456"/>
      <c r="T5" s="456"/>
      <c r="U5" s="456"/>
      <c r="V5" s="456"/>
      <c r="W5" s="458" t="s">
        <v>374</v>
      </c>
      <c r="X5" s="456"/>
      <c r="Y5" s="456"/>
      <c r="Z5" s="456" t="s">
        <v>375</v>
      </c>
      <c r="AA5" s="456"/>
      <c r="AB5" s="456"/>
    </row>
    <row r="6" spans="1:28" ht="40" customHeight="1" x14ac:dyDescent="0.4">
      <c r="A6" s="570"/>
      <c r="B6" s="571"/>
      <c r="C6" s="456" t="s">
        <v>362</v>
      </c>
      <c r="D6" s="456"/>
      <c r="E6" s="456"/>
      <c r="F6" s="457" t="s">
        <v>377</v>
      </c>
      <c r="G6" s="457" t="s">
        <v>378</v>
      </c>
      <c r="H6" s="457" t="s">
        <v>379</v>
      </c>
      <c r="I6" s="457" t="s">
        <v>380</v>
      </c>
      <c r="J6" s="457" t="s">
        <v>381</v>
      </c>
      <c r="K6" s="457" t="s">
        <v>382</v>
      </c>
      <c r="L6" s="457" t="s">
        <v>383</v>
      </c>
      <c r="M6" s="457" t="s">
        <v>384</v>
      </c>
      <c r="N6" s="457" t="s">
        <v>385</v>
      </c>
      <c r="O6" s="457" t="s">
        <v>386</v>
      </c>
      <c r="P6" s="457" t="s">
        <v>1002</v>
      </c>
      <c r="Q6" s="456" t="s">
        <v>362</v>
      </c>
      <c r="R6" s="456"/>
      <c r="S6" s="456"/>
      <c r="T6" s="457" t="s">
        <v>388</v>
      </c>
      <c r="U6" s="457" t="s">
        <v>1343</v>
      </c>
      <c r="V6" s="457" t="s">
        <v>391</v>
      </c>
      <c r="W6" s="456"/>
      <c r="X6" s="456"/>
      <c r="Y6" s="456"/>
      <c r="Z6" s="457" t="s">
        <v>392</v>
      </c>
      <c r="AA6" s="457" t="s">
        <v>393</v>
      </c>
      <c r="AB6" s="457" t="s">
        <v>394</v>
      </c>
    </row>
    <row r="7" spans="1:28" ht="16" customHeight="1" x14ac:dyDescent="0.4">
      <c r="A7" s="561"/>
      <c r="B7" s="562"/>
      <c r="C7" s="408" t="s">
        <v>75</v>
      </c>
      <c r="D7" s="408" t="s">
        <v>73</v>
      </c>
      <c r="E7" s="408" t="s">
        <v>74</v>
      </c>
      <c r="F7" s="457"/>
      <c r="G7" s="457"/>
      <c r="H7" s="457"/>
      <c r="I7" s="457"/>
      <c r="J7" s="457"/>
      <c r="K7" s="457"/>
      <c r="L7" s="457"/>
      <c r="M7" s="457"/>
      <c r="N7" s="457"/>
      <c r="O7" s="457"/>
      <c r="P7" s="457"/>
      <c r="Q7" s="408" t="s">
        <v>75</v>
      </c>
      <c r="R7" s="408" t="s">
        <v>73</v>
      </c>
      <c r="S7" s="408" t="s">
        <v>74</v>
      </c>
      <c r="T7" s="457"/>
      <c r="U7" s="457"/>
      <c r="V7" s="457"/>
      <c r="W7" s="408" t="s">
        <v>75</v>
      </c>
      <c r="X7" s="408" t="s">
        <v>73</v>
      </c>
      <c r="Y7" s="408" t="s">
        <v>74</v>
      </c>
      <c r="Z7" s="457"/>
      <c r="AA7" s="457"/>
      <c r="AB7" s="457"/>
    </row>
    <row r="8" spans="1:28" ht="16" hidden="1" customHeight="1" outlineLevel="1" x14ac:dyDescent="0.4">
      <c r="A8" s="480" t="s">
        <v>353</v>
      </c>
      <c r="B8" s="491" t="s">
        <v>1382</v>
      </c>
      <c r="C8" s="291">
        <f t="shared" ref="C8:C17" si="0">SUM(D8:E8)</f>
        <v>75</v>
      </c>
      <c r="D8" s="291">
        <v>34</v>
      </c>
      <c r="E8" s="291">
        <v>41</v>
      </c>
      <c r="F8" s="279"/>
      <c r="G8" s="279"/>
      <c r="H8" s="279"/>
      <c r="I8" s="279"/>
      <c r="J8" s="279"/>
      <c r="K8" s="291"/>
      <c r="L8" s="279"/>
      <c r="M8" s="279"/>
      <c r="N8" s="279"/>
      <c r="O8" s="279"/>
      <c r="P8" s="279">
        <v>75</v>
      </c>
      <c r="Q8" s="279"/>
      <c r="R8" s="279"/>
      <c r="S8" s="279"/>
      <c r="T8" s="279"/>
      <c r="U8" s="279"/>
      <c r="V8" s="279"/>
      <c r="W8" s="291">
        <f t="shared" ref="W8:W17" si="1">SUM(X8:Y8)</f>
        <v>75</v>
      </c>
      <c r="X8" s="291">
        <v>34</v>
      </c>
      <c r="Y8" s="291">
        <v>41</v>
      </c>
      <c r="Z8" s="279"/>
      <c r="AA8" s="279"/>
      <c r="AB8" s="279"/>
    </row>
    <row r="9" spans="1:28" ht="16" hidden="1" customHeight="1" outlineLevel="1" x14ac:dyDescent="0.4">
      <c r="A9" s="481"/>
      <c r="B9" s="492"/>
      <c r="C9" s="292">
        <f t="shared" si="0"/>
        <v>291</v>
      </c>
      <c r="D9" s="292">
        <v>190</v>
      </c>
      <c r="E9" s="292">
        <v>101</v>
      </c>
      <c r="F9" s="281">
        <v>4</v>
      </c>
      <c r="G9" s="281">
        <v>4</v>
      </c>
      <c r="H9" s="281">
        <v>4</v>
      </c>
      <c r="I9" s="281">
        <v>7</v>
      </c>
      <c r="J9" s="281">
        <v>0</v>
      </c>
      <c r="K9" s="292">
        <v>234</v>
      </c>
      <c r="L9" s="281">
        <v>0</v>
      </c>
      <c r="M9" s="281">
        <v>4</v>
      </c>
      <c r="N9" s="281">
        <v>0</v>
      </c>
      <c r="O9" s="281">
        <v>0</v>
      </c>
      <c r="P9" s="281">
        <v>34</v>
      </c>
      <c r="Q9" s="281">
        <f t="shared" ref="Q9:Q17" si="2">SUM(R9:S9)</f>
        <v>21</v>
      </c>
      <c r="R9" s="281">
        <v>14</v>
      </c>
      <c r="S9" s="281">
        <v>7</v>
      </c>
      <c r="T9" s="281">
        <v>13</v>
      </c>
      <c r="U9" s="281">
        <v>4</v>
      </c>
      <c r="V9" s="281">
        <v>4</v>
      </c>
      <c r="W9" s="292">
        <f t="shared" si="1"/>
        <v>312</v>
      </c>
      <c r="X9" s="292">
        <v>204</v>
      </c>
      <c r="Y9" s="292">
        <v>108</v>
      </c>
      <c r="Z9" s="281">
        <v>21</v>
      </c>
      <c r="AA9" s="281">
        <v>7</v>
      </c>
      <c r="AB9" s="281">
        <v>4</v>
      </c>
    </row>
    <row r="10" spans="1:28" ht="16" customHeight="1" collapsed="1" x14ac:dyDescent="0.4">
      <c r="A10" s="480" t="s">
        <v>354</v>
      </c>
      <c r="B10" s="491" t="s">
        <v>1382</v>
      </c>
      <c r="C10" s="291">
        <f t="shared" si="0"/>
        <v>85</v>
      </c>
      <c r="D10" s="291">
        <v>45</v>
      </c>
      <c r="E10" s="291">
        <v>40</v>
      </c>
      <c r="F10" s="279"/>
      <c r="G10" s="279"/>
      <c r="H10" s="279"/>
      <c r="I10" s="279"/>
      <c r="J10" s="279"/>
      <c r="K10" s="291">
        <v>2</v>
      </c>
      <c r="L10" s="279"/>
      <c r="M10" s="279"/>
      <c r="N10" s="279"/>
      <c r="O10" s="279"/>
      <c r="P10" s="279">
        <v>83</v>
      </c>
      <c r="Q10" s="279"/>
      <c r="R10" s="279"/>
      <c r="S10" s="279"/>
      <c r="T10" s="279"/>
      <c r="U10" s="279"/>
      <c r="V10" s="279"/>
      <c r="W10" s="291">
        <f t="shared" si="1"/>
        <v>85</v>
      </c>
      <c r="X10" s="291">
        <v>45</v>
      </c>
      <c r="Y10" s="291">
        <v>40</v>
      </c>
      <c r="Z10" s="279"/>
      <c r="AA10" s="279"/>
      <c r="AB10" s="279"/>
    </row>
    <row r="11" spans="1:28" ht="16" customHeight="1" x14ac:dyDescent="0.4">
      <c r="A11" s="481"/>
      <c r="B11" s="492"/>
      <c r="C11" s="292">
        <f t="shared" si="0"/>
        <v>290</v>
      </c>
      <c r="D11" s="292">
        <v>186</v>
      </c>
      <c r="E11" s="292">
        <v>104</v>
      </c>
      <c r="F11" s="281">
        <v>4</v>
      </c>
      <c r="G11" s="281">
        <v>3</v>
      </c>
      <c r="H11" s="281">
        <v>5</v>
      </c>
      <c r="I11" s="281">
        <v>7</v>
      </c>
      <c r="J11" s="281">
        <v>0</v>
      </c>
      <c r="K11" s="292">
        <v>239</v>
      </c>
      <c r="L11" s="281">
        <v>0</v>
      </c>
      <c r="M11" s="281">
        <v>4</v>
      </c>
      <c r="N11" s="281">
        <v>0</v>
      </c>
      <c r="O11" s="281">
        <v>0</v>
      </c>
      <c r="P11" s="281">
        <v>28</v>
      </c>
      <c r="Q11" s="281">
        <f t="shared" si="2"/>
        <v>21</v>
      </c>
      <c r="R11" s="281">
        <v>13</v>
      </c>
      <c r="S11" s="281">
        <v>8</v>
      </c>
      <c r="T11" s="281">
        <v>13</v>
      </c>
      <c r="U11" s="281">
        <v>4</v>
      </c>
      <c r="V11" s="281">
        <v>4</v>
      </c>
      <c r="W11" s="292">
        <f t="shared" si="1"/>
        <v>311</v>
      </c>
      <c r="X11" s="292">
        <v>199</v>
      </c>
      <c r="Y11" s="292">
        <v>112</v>
      </c>
      <c r="Z11" s="281">
        <v>21</v>
      </c>
      <c r="AA11" s="281">
        <v>7</v>
      </c>
      <c r="AB11" s="281">
        <v>4</v>
      </c>
    </row>
    <row r="12" spans="1:28" ht="16" customHeight="1" x14ac:dyDescent="0.4">
      <c r="A12" s="480" t="s">
        <v>355</v>
      </c>
      <c r="B12" s="491" t="s">
        <v>1382</v>
      </c>
      <c r="C12" s="291">
        <f t="shared" si="0"/>
        <v>85</v>
      </c>
      <c r="D12" s="291">
        <v>50</v>
      </c>
      <c r="E12" s="291">
        <v>35</v>
      </c>
      <c r="F12" s="279"/>
      <c r="G12" s="279"/>
      <c r="H12" s="279"/>
      <c r="I12" s="279"/>
      <c r="J12" s="279"/>
      <c r="K12" s="291">
        <v>6</v>
      </c>
      <c r="L12" s="279"/>
      <c r="M12" s="279"/>
      <c r="N12" s="279"/>
      <c r="O12" s="279"/>
      <c r="P12" s="279">
        <v>79</v>
      </c>
      <c r="Q12" s="279"/>
      <c r="R12" s="279"/>
      <c r="S12" s="279"/>
      <c r="T12" s="279"/>
      <c r="U12" s="279"/>
      <c r="V12" s="279"/>
      <c r="W12" s="291">
        <f t="shared" si="1"/>
        <v>85</v>
      </c>
      <c r="X12" s="291">
        <v>50</v>
      </c>
      <c r="Y12" s="291">
        <v>35</v>
      </c>
      <c r="Z12" s="279"/>
      <c r="AA12" s="279"/>
      <c r="AB12" s="279"/>
    </row>
    <row r="13" spans="1:28" ht="16" customHeight="1" x14ac:dyDescent="0.4">
      <c r="A13" s="481"/>
      <c r="B13" s="492"/>
      <c r="C13" s="292">
        <f t="shared" si="0"/>
        <v>283</v>
      </c>
      <c r="D13" s="292">
        <v>179</v>
      </c>
      <c r="E13" s="292">
        <v>104</v>
      </c>
      <c r="F13" s="281">
        <v>4</v>
      </c>
      <c r="G13" s="281">
        <v>3</v>
      </c>
      <c r="H13" s="281">
        <v>5</v>
      </c>
      <c r="I13" s="281">
        <v>7</v>
      </c>
      <c r="J13" s="281">
        <v>0</v>
      </c>
      <c r="K13" s="292">
        <v>232</v>
      </c>
      <c r="L13" s="281">
        <v>0</v>
      </c>
      <c r="M13" s="281">
        <v>4</v>
      </c>
      <c r="N13" s="281">
        <v>0</v>
      </c>
      <c r="O13" s="281">
        <v>0</v>
      </c>
      <c r="P13" s="281">
        <v>28</v>
      </c>
      <c r="Q13" s="281">
        <f t="shared" si="2"/>
        <v>26</v>
      </c>
      <c r="R13" s="281">
        <v>18</v>
      </c>
      <c r="S13" s="281">
        <v>8</v>
      </c>
      <c r="T13" s="281">
        <v>13</v>
      </c>
      <c r="U13" s="281">
        <v>4</v>
      </c>
      <c r="V13" s="281">
        <v>9</v>
      </c>
      <c r="W13" s="292">
        <f t="shared" si="1"/>
        <v>309</v>
      </c>
      <c r="X13" s="292">
        <v>197</v>
      </c>
      <c r="Y13" s="292">
        <v>112</v>
      </c>
      <c r="Z13" s="281">
        <v>21</v>
      </c>
      <c r="AA13" s="281">
        <v>7</v>
      </c>
      <c r="AB13" s="281">
        <v>4</v>
      </c>
    </row>
    <row r="14" spans="1:28" ht="16" customHeight="1" x14ac:dyDescent="0.4">
      <c r="A14" s="480" t="s">
        <v>356</v>
      </c>
      <c r="B14" s="491" t="s">
        <v>1382</v>
      </c>
      <c r="C14" s="291">
        <f t="shared" si="0"/>
        <v>91</v>
      </c>
      <c r="D14" s="291">
        <v>53</v>
      </c>
      <c r="E14" s="291">
        <v>38</v>
      </c>
      <c r="F14" s="279"/>
      <c r="G14" s="279"/>
      <c r="H14" s="279"/>
      <c r="I14" s="279"/>
      <c r="J14" s="279"/>
      <c r="K14" s="291">
        <v>6</v>
      </c>
      <c r="L14" s="279"/>
      <c r="M14" s="279"/>
      <c r="N14" s="279"/>
      <c r="O14" s="279"/>
      <c r="P14" s="279">
        <v>85</v>
      </c>
      <c r="Q14" s="279"/>
      <c r="R14" s="279"/>
      <c r="S14" s="279"/>
      <c r="T14" s="279"/>
      <c r="U14" s="279"/>
      <c r="V14" s="279"/>
      <c r="W14" s="291">
        <f t="shared" si="1"/>
        <v>91</v>
      </c>
      <c r="X14" s="291">
        <v>53</v>
      </c>
      <c r="Y14" s="291">
        <v>38</v>
      </c>
      <c r="Z14" s="279"/>
      <c r="AA14" s="279"/>
      <c r="AB14" s="279"/>
    </row>
    <row r="15" spans="1:28" ht="16" customHeight="1" x14ac:dyDescent="0.4">
      <c r="A15" s="481"/>
      <c r="B15" s="492"/>
      <c r="C15" s="292">
        <f t="shared" si="0"/>
        <v>285</v>
      </c>
      <c r="D15" s="292">
        <v>179</v>
      </c>
      <c r="E15" s="292">
        <v>106</v>
      </c>
      <c r="F15" s="281">
        <v>4</v>
      </c>
      <c r="G15" s="281">
        <v>3</v>
      </c>
      <c r="H15" s="281">
        <v>5</v>
      </c>
      <c r="I15" s="281">
        <v>8</v>
      </c>
      <c r="J15" s="281">
        <v>1</v>
      </c>
      <c r="K15" s="292">
        <v>230</v>
      </c>
      <c r="L15" s="281">
        <v>0</v>
      </c>
      <c r="M15" s="281">
        <v>4</v>
      </c>
      <c r="N15" s="281">
        <v>0</v>
      </c>
      <c r="O15" s="281">
        <v>0</v>
      </c>
      <c r="P15" s="281">
        <v>30</v>
      </c>
      <c r="Q15" s="281">
        <f t="shared" si="2"/>
        <v>34</v>
      </c>
      <c r="R15" s="281">
        <v>26</v>
      </c>
      <c r="S15" s="281">
        <v>8</v>
      </c>
      <c r="T15" s="281">
        <v>13</v>
      </c>
      <c r="U15" s="281">
        <v>4</v>
      </c>
      <c r="V15" s="281">
        <v>17</v>
      </c>
      <c r="W15" s="292">
        <f t="shared" si="1"/>
        <v>319</v>
      </c>
      <c r="X15" s="292">
        <v>205</v>
      </c>
      <c r="Y15" s="292">
        <v>114</v>
      </c>
      <c r="Z15" s="281">
        <v>21</v>
      </c>
      <c r="AA15" s="281">
        <v>7</v>
      </c>
      <c r="AB15" s="281">
        <v>4</v>
      </c>
    </row>
    <row r="16" spans="1:28" ht="16" customHeight="1" x14ac:dyDescent="0.4">
      <c r="A16" s="480" t="s">
        <v>357</v>
      </c>
      <c r="B16" s="491" t="s">
        <v>1382</v>
      </c>
      <c r="C16" s="291">
        <f t="shared" si="0"/>
        <v>87</v>
      </c>
      <c r="D16" s="291">
        <v>53</v>
      </c>
      <c r="E16" s="291">
        <v>34</v>
      </c>
      <c r="F16" s="279"/>
      <c r="G16" s="279"/>
      <c r="H16" s="279"/>
      <c r="I16" s="279"/>
      <c r="J16" s="279"/>
      <c r="K16" s="291">
        <v>6</v>
      </c>
      <c r="L16" s="279"/>
      <c r="M16" s="279"/>
      <c r="N16" s="279"/>
      <c r="O16" s="279"/>
      <c r="P16" s="279">
        <v>81</v>
      </c>
      <c r="Q16" s="279"/>
      <c r="R16" s="279"/>
      <c r="S16" s="279"/>
      <c r="T16" s="279"/>
      <c r="U16" s="279"/>
      <c r="V16" s="279"/>
      <c r="W16" s="291">
        <f t="shared" si="1"/>
        <v>87</v>
      </c>
      <c r="X16" s="291">
        <v>53</v>
      </c>
      <c r="Y16" s="291">
        <v>34</v>
      </c>
      <c r="Z16" s="279"/>
      <c r="AA16" s="279"/>
      <c r="AB16" s="279"/>
    </row>
    <row r="17" spans="1:28" ht="16" customHeight="1" x14ac:dyDescent="0.4">
      <c r="A17" s="481"/>
      <c r="B17" s="492"/>
      <c r="C17" s="292">
        <f t="shared" si="0"/>
        <v>282</v>
      </c>
      <c r="D17" s="292">
        <v>176</v>
      </c>
      <c r="E17" s="292">
        <v>106</v>
      </c>
      <c r="F17" s="281">
        <v>4</v>
      </c>
      <c r="G17" s="281">
        <v>4</v>
      </c>
      <c r="H17" s="281">
        <v>4</v>
      </c>
      <c r="I17" s="281">
        <v>7</v>
      </c>
      <c r="J17" s="281">
        <v>1</v>
      </c>
      <c r="K17" s="292">
        <v>233</v>
      </c>
      <c r="L17" s="281">
        <v>0</v>
      </c>
      <c r="M17" s="281">
        <v>4</v>
      </c>
      <c r="N17" s="281">
        <v>0</v>
      </c>
      <c r="O17" s="281">
        <v>0</v>
      </c>
      <c r="P17" s="281">
        <v>25</v>
      </c>
      <c r="Q17" s="281">
        <f t="shared" si="2"/>
        <v>34</v>
      </c>
      <c r="R17" s="281">
        <v>25</v>
      </c>
      <c r="S17" s="281">
        <v>9</v>
      </c>
      <c r="T17" s="281">
        <v>13</v>
      </c>
      <c r="U17" s="281">
        <v>4</v>
      </c>
      <c r="V17" s="281">
        <v>17</v>
      </c>
      <c r="W17" s="292">
        <f t="shared" si="1"/>
        <v>316</v>
      </c>
      <c r="X17" s="292">
        <v>201</v>
      </c>
      <c r="Y17" s="292">
        <v>115</v>
      </c>
      <c r="Z17" s="281">
        <v>21</v>
      </c>
      <c r="AA17" s="281">
        <v>7</v>
      </c>
      <c r="AB17" s="281">
        <v>4</v>
      </c>
    </row>
    <row r="18" spans="1:28" ht="16" customHeight="1" x14ac:dyDescent="0.4">
      <c r="A18" s="480" t="s">
        <v>358</v>
      </c>
      <c r="B18" s="491" t="s">
        <v>1382</v>
      </c>
      <c r="C18" s="293">
        <f>+C38</f>
        <v>81</v>
      </c>
      <c r="D18" s="293">
        <f t="shared" ref="D18:AB19" si="3">+D38</f>
        <v>46</v>
      </c>
      <c r="E18" s="293">
        <f t="shared" si="3"/>
        <v>35</v>
      </c>
      <c r="F18" s="294">
        <f t="shared" si="3"/>
        <v>0</v>
      </c>
      <c r="G18" s="294">
        <f t="shared" si="3"/>
        <v>0</v>
      </c>
      <c r="H18" s="294">
        <f t="shared" si="3"/>
        <v>0</v>
      </c>
      <c r="I18" s="294">
        <f t="shared" si="3"/>
        <v>0</v>
      </c>
      <c r="J18" s="294">
        <f t="shared" si="3"/>
        <v>0</v>
      </c>
      <c r="K18" s="293">
        <f t="shared" si="3"/>
        <v>2</v>
      </c>
      <c r="L18" s="294">
        <f t="shared" si="3"/>
        <v>0</v>
      </c>
      <c r="M18" s="294">
        <f t="shared" si="3"/>
        <v>0</v>
      </c>
      <c r="N18" s="294">
        <f t="shared" si="3"/>
        <v>0</v>
      </c>
      <c r="O18" s="294">
        <f t="shared" si="3"/>
        <v>0</v>
      </c>
      <c r="P18" s="294">
        <f t="shared" si="3"/>
        <v>79</v>
      </c>
      <c r="Q18" s="293">
        <f t="shared" si="3"/>
        <v>0</v>
      </c>
      <c r="R18" s="294">
        <f t="shared" si="3"/>
        <v>0</v>
      </c>
      <c r="S18" s="294">
        <f t="shared" si="3"/>
        <v>0</v>
      </c>
      <c r="T18" s="294">
        <f t="shared" si="3"/>
        <v>0</v>
      </c>
      <c r="U18" s="294">
        <f t="shared" si="3"/>
        <v>0</v>
      </c>
      <c r="V18" s="294">
        <f t="shared" si="3"/>
        <v>0</v>
      </c>
      <c r="W18" s="293">
        <f t="shared" si="3"/>
        <v>81</v>
      </c>
      <c r="X18" s="293">
        <f t="shared" si="3"/>
        <v>46</v>
      </c>
      <c r="Y18" s="293">
        <f t="shared" si="3"/>
        <v>35</v>
      </c>
      <c r="Z18" s="294">
        <f t="shared" si="3"/>
        <v>0</v>
      </c>
      <c r="AA18" s="294">
        <f t="shared" si="3"/>
        <v>0</v>
      </c>
      <c r="AB18" s="294">
        <f t="shared" si="3"/>
        <v>0</v>
      </c>
    </row>
    <row r="19" spans="1:28" ht="16" customHeight="1" x14ac:dyDescent="0.4">
      <c r="A19" s="481"/>
      <c r="B19" s="492"/>
      <c r="C19" s="292">
        <f>+C39</f>
        <v>288</v>
      </c>
      <c r="D19" s="292">
        <f t="shared" si="3"/>
        <v>176</v>
      </c>
      <c r="E19" s="292">
        <f t="shared" si="3"/>
        <v>112</v>
      </c>
      <c r="F19" s="281">
        <f t="shared" si="3"/>
        <v>4</v>
      </c>
      <c r="G19" s="281">
        <f t="shared" si="3"/>
        <v>3</v>
      </c>
      <c r="H19" s="281">
        <f t="shared" si="3"/>
        <v>5</v>
      </c>
      <c r="I19" s="281">
        <f t="shared" si="3"/>
        <v>7</v>
      </c>
      <c r="J19" s="281">
        <f t="shared" si="3"/>
        <v>1</v>
      </c>
      <c r="K19" s="292">
        <f t="shared" si="3"/>
        <v>233</v>
      </c>
      <c r="L19" s="281">
        <f t="shared" si="3"/>
        <v>0</v>
      </c>
      <c r="M19" s="281">
        <f t="shared" si="3"/>
        <v>4</v>
      </c>
      <c r="N19" s="281">
        <f t="shared" si="3"/>
        <v>0</v>
      </c>
      <c r="O19" s="281">
        <f t="shared" si="3"/>
        <v>0</v>
      </c>
      <c r="P19" s="281">
        <f t="shared" si="3"/>
        <v>31</v>
      </c>
      <c r="Q19" s="292">
        <f t="shared" si="3"/>
        <v>34</v>
      </c>
      <c r="R19" s="281">
        <f t="shared" si="3"/>
        <v>26</v>
      </c>
      <c r="S19" s="281">
        <f t="shared" si="3"/>
        <v>8</v>
      </c>
      <c r="T19" s="281">
        <f t="shared" si="3"/>
        <v>13</v>
      </c>
      <c r="U19" s="281">
        <f t="shared" si="3"/>
        <v>4</v>
      </c>
      <c r="V19" s="281">
        <f t="shared" si="3"/>
        <v>17</v>
      </c>
      <c r="W19" s="292">
        <f t="shared" si="3"/>
        <v>322</v>
      </c>
      <c r="X19" s="292">
        <f t="shared" si="3"/>
        <v>202</v>
      </c>
      <c r="Y19" s="292">
        <f t="shared" si="3"/>
        <v>120</v>
      </c>
      <c r="Z19" s="281">
        <f t="shared" si="3"/>
        <v>21</v>
      </c>
      <c r="AA19" s="281">
        <f t="shared" si="3"/>
        <v>7</v>
      </c>
      <c r="AB19" s="281">
        <f t="shared" si="3"/>
        <v>4</v>
      </c>
    </row>
    <row r="20" spans="1:28" ht="10.95" x14ac:dyDescent="0.4">
      <c r="A20" s="36" t="s">
        <v>1344</v>
      </c>
    </row>
    <row r="21" spans="1:28" ht="10.95" x14ac:dyDescent="0.4"/>
    <row r="23" spans="1:28" ht="10.95" x14ac:dyDescent="0.4">
      <c r="A23" s="36" t="s">
        <v>1374</v>
      </c>
    </row>
    <row r="24" spans="1:28" ht="10.95" x14ac:dyDescent="0.4">
      <c r="A24" s="103" t="s">
        <v>1383</v>
      </c>
    </row>
    <row r="25" spans="1:28" ht="10.95" x14ac:dyDescent="0.4">
      <c r="A25" s="103" t="s">
        <v>1409</v>
      </c>
      <c r="B25" s="103"/>
    </row>
    <row r="26" spans="1:28" ht="10.95" x14ac:dyDescent="0.4">
      <c r="AB26" s="104" t="s">
        <v>402</v>
      </c>
    </row>
    <row r="27" spans="1:28" ht="16" customHeight="1" x14ac:dyDescent="0.4">
      <c r="A27" s="559" t="s">
        <v>404</v>
      </c>
      <c r="B27" s="560"/>
      <c r="C27" s="456" t="s">
        <v>372</v>
      </c>
      <c r="D27" s="456"/>
      <c r="E27" s="456"/>
      <c r="F27" s="456"/>
      <c r="G27" s="456"/>
      <c r="H27" s="456"/>
      <c r="I27" s="456"/>
      <c r="J27" s="456"/>
      <c r="K27" s="456"/>
      <c r="L27" s="456"/>
      <c r="M27" s="456"/>
      <c r="N27" s="456"/>
      <c r="O27" s="456"/>
      <c r="P27" s="456"/>
      <c r="Q27" s="456" t="s">
        <v>373</v>
      </c>
      <c r="R27" s="456"/>
      <c r="S27" s="456"/>
      <c r="T27" s="456"/>
      <c r="U27" s="456"/>
      <c r="V27" s="456"/>
      <c r="W27" s="458" t="s">
        <v>374</v>
      </c>
      <c r="X27" s="456"/>
      <c r="Y27" s="456"/>
      <c r="Z27" s="456" t="s">
        <v>375</v>
      </c>
      <c r="AA27" s="456"/>
      <c r="AB27" s="456"/>
    </row>
    <row r="28" spans="1:28" ht="40" customHeight="1" x14ac:dyDescent="0.4">
      <c r="A28" s="570"/>
      <c r="B28" s="571"/>
      <c r="C28" s="456" t="s">
        <v>362</v>
      </c>
      <c r="D28" s="456"/>
      <c r="E28" s="456"/>
      <c r="F28" s="457" t="s">
        <v>377</v>
      </c>
      <c r="G28" s="457" t="s">
        <v>378</v>
      </c>
      <c r="H28" s="457" t="s">
        <v>379</v>
      </c>
      <c r="I28" s="457" t="s">
        <v>380</v>
      </c>
      <c r="J28" s="457" t="s">
        <v>381</v>
      </c>
      <c r="K28" s="457" t="s">
        <v>382</v>
      </c>
      <c r="L28" s="457" t="s">
        <v>383</v>
      </c>
      <c r="M28" s="457" t="s">
        <v>384</v>
      </c>
      <c r="N28" s="457" t="s">
        <v>385</v>
      </c>
      <c r="O28" s="457" t="s">
        <v>386</v>
      </c>
      <c r="P28" s="457" t="s">
        <v>1002</v>
      </c>
      <c r="Q28" s="456" t="s">
        <v>362</v>
      </c>
      <c r="R28" s="456"/>
      <c r="S28" s="456"/>
      <c r="T28" s="457" t="s">
        <v>388</v>
      </c>
      <c r="U28" s="457" t="s">
        <v>1343</v>
      </c>
      <c r="V28" s="457" t="s">
        <v>391</v>
      </c>
      <c r="W28" s="456"/>
      <c r="X28" s="456"/>
      <c r="Y28" s="456"/>
      <c r="Z28" s="457" t="s">
        <v>392</v>
      </c>
      <c r="AA28" s="457" t="s">
        <v>393</v>
      </c>
      <c r="AB28" s="457" t="s">
        <v>394</v>
      </c>
    </row>
    <row r="29" spans="1:28" ht="16" customHeight="1" x14ac:dyDescent="0.4">
      <c r="A29" s="561"/>
      <c r="B29" s="562"/>
      <c r="C29" s="408" t="s">
        <v>75</v>
      </c>
      <c r="D29" s="408" t="s">
        <v>73</v>
      </c>
      <c r="E29" s="408" t="s">
        <v>74</v>
      </c>
      <c r="F29" s="457"/>
      <c r="G29" s="457"/>
      <c r="H29" s="457"/>
      <c r="I29" s="457"/>
      <c r="J29" s="457"/>
      <c r="K29" s="457"/>
      <c r="L29" s="457"/>
      <c r="M29" s="457"/>
      <c r="N29" s="457"/>
      <c r="O29" s="457"/>
      <c r="P29" s="457"/>
      <c r="Q29" s="408" t="s">
        <v>75</v>
      </c>
      <c r="R29" s="408" t="s">
        <v>73</v>
      </c>
      <c r="S29" s="408" t="s">
        <v>74</v>
      </c>
      <c r="T29" s="457"/>
      <c r="U29" s="457"/>
      <c r="V29" s="457"/>
      <c r="W29" s="408" t="s">
        <v>75</v>
      </c>
      <c r="X29" s="408" t="s">
        <v>73</v>
      </c>
      <c r="Y29" s="408" t="s">
        <v>74</v>
      </c>
      <c r="Z29" s="457"/>
      <c r="AA29" s="457"/>
      <c r="AB29" s="457"/>
    </row>
    <row r="30" spans="1:28" ht="16" customHeight="1" x14ac:dyDescent="0.4">
      <c r="A30" s="566" t="s">
        <v>1385</v>
      </c>
      <c r="B30" s="567"/>
      <c r="C30" s="291">
        <f>SUM(D30:E30)</f>
        <v>20</v>
      </c>
      <c r="D30" s="291">
        <v>17</v>
      </c>
      <c r="E30" s="291">
        <v>3</v>
      </c>
      <c r="F30" s="279"/>
      <c r="G30" s="279"/>
      <c r="H30" s="279"/>
      <c r="I30" s="279"/>
      <c r="J30" s="279"/>
      <c r="K30" s="291">
        <v>2</v>
      </c>
      <c r="L30" s="279"/>
      <c r="M30" s="279"/>
      <c r="N30" s="279"/>
      <c r="O30" s="279"/>
      <c r="P30" s="279">
        <v>18</v>
      </c>
      <c r="Q30" s="291"/>
      <c r="R30" s="279"/>
      <c r="S30" s="279"/>
      <c r="T30" s="279"/>
      <c r="U30" s="279"/>
      <c r="V30" s="279"/>
      <c r="W30" s="291">
        <f t="shared" ref="W30:W37" si="4">SUM(X30:Y30)</f>
        <v>20</v>
      </c>
      <c r="X30" s="291">
        <v>17</v>
      </c>
      <c r="Y30" s="291">
        <v>3</v>
      </c>
      <c r="Z30" s="279"/>
      <c r="AA30" s="279"/>
      <c r="AB30" s="279"/>
    </row>
    <row r="31" spans="1:28" ht="16" customHeight="1" x14ac:dyDescent="0.4">
      <c r="A31" s="568"/>
      <c r="B31" s="569"/>
      <c r="C31" s="292">
        <f t="shared" ref="C31:C37" si="5">SUM(D31:E31)</f>
        <v>78</v>
      </c>
      <c r="D31" s="295">
        <v>46</v>
      </c>
      <c r="E31" s="295">
        <v>32</v>
      </c>
      <c r="F31" s="296">
        <v>1</v>
      </c>
      <c r="G31" s="296">
        <v>1</v>
      </c>
      <c r="H31" s="296">
        <v>1</v>
      </c>
      <c r="I31" s="296">
        <v>1</v>
      </c>
      <c r="J31" s="296">
        <v>1</v>
      </c>
      <c r="K31" s="295">
        <v>61</v>
      </c>
      <c r="L31" s="296">
        <v>0</v>
      </c>
      <c r="M31" s="296">
        <v>1</v>
      </c>
      <c r="N31" s="296">
        <v>0</v>
      </c>
      <c r="O31" s="296">
        <v>0</v>
      </c>
      <c r="P31" s="296">
        <v>11</v>
      </c>
      <c r="Q31" s="295">
        <f>SUM(R31:S31)</f>
        <v>13</v>
      </c>
      <c r="R31" s="296">
        <v>12</v>
      </c>
      <c r="S31" s="296">
        <v>1</v>
      </c>
      <c r="T31" s="296">
        <v>4</v>
      </c>
      <c r="U31" s="296">
        <v>1</v>
      </c>
      <c r="V31" s="296">
        <v>8</v>
      </c>
      <c r="W31" s="295">
        <f t="shared" si="4"/>
        <v>91</v>
      </c>
      <c r="X31" s="295">
        <v>58</v>
      </c>
      <c r="Y31" s="295">
        <v>33</v>
      </c>
      <c r="Z31" s="296">
        <v>6</v>
      </c>
      <c r="AA31" s="296">
        <v>2</v>
      </c>
      <c r="AB31" s="296">
        <v>1</v>
      </c>
    </row>
    <row r="32" spans="1:28" ht="16" customHeight="1" x14ac:dyDescent="0.4">
      <c r="A32" s="566" t="s">
        <v>1386</v>
      </c>
      <c r="B32" s="567"/>
      <c r="C32" s="291">
        <f t="shared" si="5"/>
        <v>21</v>
      </c>
      <c r="D32" s="297">
        <v>17</v>
      </c>
      <c r="E32" s="297">
        <v>4</v>
      </c>
      <c r="F32" s="298"/>
      <c r="G32" s="298"/>
      <c r="H32" s="298"/>
      <c r="I32" s="298"/>
      <c r="J32" s="298"/>
      <c r="K32" s="297"/>
      <c r="L32" s="298"/>
      <c r="M32" s="298"/>
      <c r="N32" s="298"/>
      <c r="O32" s="298"/>
      <c r="P32" s="298">
        <v>21</v>
      </c>
      <c r="Q32" s="297"/>
      <c r="R32" s="298"/>
      <c r="S32" s="298"/>
      <c r="T32" s="298"/>
      <c r="U32" s="298"/>
      <c r="V32" s="298"/>
      <c r="W32" s="291">
        <f t="shared" si="4"/>
        <v>21</v>
      </c>
      <c r="X32" s="297">
        <v>17</v>
      </c>
      <c r="Y32" s="297">
        <v>4</v>
      </c>
      <c r="Z32" s="298"/>
      <c r="AA32" s="298"/>
      <c r="AB32" s="298"/>
    </row>
    <row r="33" spans="1:28" ht="16" customHeight="1" x14ac:dyDescent="0.4">
      <c r="A33" s="568"/>
      <c r="B33" s="569"/>
      <c r="C33" s="292">
        <f t="shared" si="5"/>
        <v>81</v>
      </c>
      <c r="D33" s="295">
        <v>62</v>
      </c>
      <c r="E33" s="295">
        <v>19</v>
      </c>
      <c r="F33" s="296">
        <v>1</v>
      </c>
      <c r="G33" s="296">
        <v>1</v>
      </c>
      <c r="H33" s="296">
        <v>1</v>
      </c>
      <c r="I33" s="296">
        <v>1</v>
      </c>
      <c r="J33" s="296">
        <v>0</v>
      </c>
      <c r="K33" s="295">
        <v>72</v>
      </c>
      <c r="L33" s="296">
        <v>0</v>
      </c>
      <c r="M33" s="296">
        <v>1</v>
      </c>
      <c r="N33" s="296">
        <v>0</v>
      </c>
      <c r="O33" s="296">
        <v>0</v>
      </c>
      <c r="P33" s="296">
        <v>4</v>
      </c>
      <c r="Q33" s="295">
        <f>SUM(R33:S33)</f>
        <v>3</v>
      </c>
      <c r="R33" s="296">
        <v>2</v>
      </c>
      <c r="S33" s="296">
        <v>1</v>
      </c>
      <c r="T33" s="296">
        <v>3</v>
      </c>
      <c r="U33" s="296">
        <v>0</v>
      </c>
      <c r="V33" s="296">
        <v>0</v>
      </c>
      <c r="W33" s="295">
        <f t="shared" si="4"/>
        <v>84</v>
      </c>
      <c r="X33" s="295">
        <v>64</v>
      </c>
      <c r="Y33" s="295">
        <v>20</v>
      </c>
      <c r="Z33" s="296">
        <v>3</v>
      </c>
      <c r="AA33" s="296">
        <v>1</v>
      </c>
      <c r="AB33" s="296">
        <v>1</v>
      </c>
    </row>
    <row r="34" spans="1:28" ht="16" customHeight="1" x14ac:dyDescent="0.4">
      <c r="A34" s="566" t="s">
        <v>1387</v>
      </c>
      <c r="B34" s="567"/>
      <c r="C34" s="291">
        <f t="shared" si="5"/>
        <v>29</v>
      </c>
      <c r="D34" s="297">
        <v>5</v>
      </c>
      <c r="E34" s="297">
        <v>24</v>
      </c>
      <c r="F34" s="298"/>
      <c r="G34" s="298"/>
      <c r="H34" s="298"/>
      <c r="I34" s="298"/>
      <c r="J34" s="298"/>
      <c r="K34" s="297"/>
      <c r="L34" s="298"/>
      <c r="M34" s="298"/>
      <c r="N34" s="298"/>
      <c r="O34" s="298"/>
      <c r="P34" s="298">
        <v>29</v>
      </c>
      <c r="Q34" s="297"/>
      <c r="R34" s="298"/>
      <c r="S34" s="298"/>
      <c r="T34" s="298"/>
      <c r="U34" s="298"/>
      <c r="V34" s="298"/>
      <c r="W34" s="291">
        <f t="shared" si="4"/>
        <v>29</v>
      </c>
      <c r="X34" s="297">
        <v>5</v>
      </c>
      <c r="Y34" s="297">
        <v>24</v>
      </c>
      <c r="Z34" s="298"/>
      <c r="AA34" s="298"/>
      <c r="AB34" s="298"/>
    </row>
    <row r="35" spans="1:28" ht="16" customHeight="1" x14ac:dyDescent="0.4">
      <c r="A35" s="568"/>
      <c r="B35" s="569"/>
      <c r="C35" s="292">
        <f t="shared" si="5"/>
        <v>64</v>
      </c>
      <c r="D35" s="295">
        <v>28</v>
      </c>
      <c r="E35" s="295">
        <v>36</v>
      </c>
      <c r="F35" s="296">
        <v>1</v>
      </c>
      <c r="G35" s="296">
        <v>1</v>
      </c>
      <c r="H35" s="296">
        <v>1</v>
      </c>
      <c r="I35" s="296">
        <v>3</v>
      </c>
      <c r="J35" s="296">
        <v>0</v>
      </c>
      <c r="K35" s="295">
        <v>49</v>
      </c>
      <c r="L35" s="296">
        <v>0</v>
      </c>
      <c r="M35" s="296">
        <v>1</v>
      </c>
      <c r="N35" s="296">
        <v>0</v>
      </c>
      <c r="O35" s="296">
        <v>0</v>
      </c>
      <c r="P35" s="296">
        <v>8</v>
      </c>
      <c r="Q35" s="295">
        <f>SUM(R35:S35)</f>
        <v>14</v>
      </c>
      <c r="R35" s="296">
        <v>10</v>
      </c>
      <c r="S35" s="296">
        <v>4</v>
      </c>
      <c r="T35" s="296">
        <v>3</v>
      </c>
      <c r="U35" s="296">
        <v>2</v>
      </c>
      <c r="V35" s="296">
        <v>9</v>
      </c>
      <c r="W35" s="295">
        <f t="shared" si="4"/>
        <v>78</v>
      </c>
      <c r="X35" s="295">
        <v>38</v>
      </c>
      <c r="Y35" s="295">
        <v>40</v>
      </c>
      <c r="Z35" s="296">
        <v>6</v>
      </c>
      <c r="AA35" s="296">
        <v>2</v>
      </c>
      <c r="AB35" s="296">
        <v>1</v>
      </c>
    </row>
    <row r="36" spans="1:28" ht="16" customHeight="1" x14ac:dyDescent="0.4">
      <c r="A36" s="566" t="s">
        <v>1388</v>
      </c>
      <c r="B36" s="567"/>
      <c r="C36" s="291">
        <f t="shared" si="5"/>
        <v>11</v>
      </c>
      <c r="D36" s="297">
        <v>7</v>
      </c>
      <c r="E36" s="297">
        <v>4</v>
      </c>
      <c r="F36" s="298"/>
      <c r="G36" s="298"/>
      <c r="H36" s="298"/>
      <c r="I36" s="298"/>
      <c r="J36" s="298"/>
      <c r="K36" s="297"/>
      <c r="L36" s="298"/>
      <c r="M36" s="298"/>
      <c r="N36" s="298"/>
      <c r="O36" s="298"/>
      <c r="P36" s="298">
        <v>11</v>
      </c>
      <c r="Q36" s="297"/>
      <c r="R36" s="298"/>
      <c r="S36" s="298"/>
      <c r="T36" s="298"/>
      <c r="U36" s="298"/>
      <c r="V36" s="298"/>
      <c r="W36" s="291">
        <f t="shared" si="4"/>
        <v>11</v>
      </c>
      <c r="X36" s="297">
        <v>7</v>
      </c>
      <c r="Y36" s="297">
        <v>4</v>
      </c>
      <c r="Z36" s="298"/>
      <c r="AA36" s="298"/>
      <c r="AB36" s="298"/>
    </row>
    <row r="37" spans="1:28" ht="16" customHeight="1" x14ac:dyDescent="0.4">
      <c r="A37" s="568"/>
      <c r="B37" s="569"/>
      <c r="C37" s="292">
        <f t="shared" si="5"/>
        <v>65</v>
      </c>
      <c r="D37" s="295">
        <v>40</v>
      </c>
      <c r="E37" s="295">
        <v>25</v>
      </c>
      <c r="F37" s="296">
        <v>1</v>
      </c>
      <c r="G37" s="296">
        <v>0</v>
      </c>
      <c r="H37" s="296">
        <v>2</v>
      </c>
      <c r="I37" s="296">
        <v>2</v>
      </c>
      <c r="J37" s="296">
        <v>0</v>
      </c>
      <c r="K37" s="295">
        <v>51</v>
      </c>
      <c r="L37" s="296">
        <v>0</v>
      </c>
      <c r="M37" s="296">
        <v>1</v>
      </c>
      <c r="N37" s="296">
        <v>0</v>
      </c>
      <c r="O37" s="296">
        <v>0</v>
      </c>
      <c r="P37" s="296">
        <v>8</v>
      </c>
      <c r="Q37" s="295">
        <f>SUM(R37:S37)</f>
        <v>4</v>
      </c>
      <c r="R37" s="296">
        <v>2</v>
      </c>
      <c r="S37" s="296">
        <v>2</v>
      </c>
      <c r="T37" s="296">
        <v>3</v>
      </c>
      <c r="U37" s="296">
        <v>1</v>
      </c>
      <c r="V37" s="296">
        <v>0</v>
      </c>
      <c r="W37" s="295">
        <f t="shared" si="4"/>
        <v>69</v>
      </c>
      <c r="X37" s="295">
        <v>42</v>
      </c>
      <c r="Y37" s="295">
        <v>27</v>
      </c>
      <c r="Z37" s="296">
        <v>6</v>
      </c>
      <c r="AA37" s="296">
        <v>2</v>
      </c>
      <c r="AB37" s="296">
        <v>1</v>
      </c>
    </row>
    <row r="38" spans="1:28" ht="16" customHeight="1" x14ac:dyDescent="0.4">
      <c r="A38" s="566" t="s">
        <v>75</v>
      </c>
      <c r="B38" s="567"/>
      <c r="C38" s="414">
        <f>SUM(C30,C32,C34,C36)</f>
        <v>81</v>
      </c>
      <c r="D38" s="414">
        <f t="shared" ref="D38:AB39" si="6">SUM(D30,D32,D34,D36)</f>
        <v>46</v>
      </c>
      <c r="E38" s="414">
        <f t="shared" si="6"/>
        <v>35</v>
      </c>
      <c r="F38" s="414">
        <f t="shared" si="6"/>
        <v>0</v>
      </c>
      <c r="G38" s="414">
        <f t="shared" si="6"/>
        <v>0</v>
      </c>
      <c r="H38" s="414">
        <f t="shared" si="6"/>
        <v>0</v>
      </c>
      <c r="I38" s="414">
        <f t="shared" si="6"/>
        <v>0</v>
      </c>
      <c r="J38" s="414">
        <f t="shared" si="6"/>
        <v>0</v>
      </c>
      <c r="K38" s="414">
        <f t="shared" si="6"/>
        <v>2</v>
      </c>
      <c r="L38" s="414">
        <f t="shared" si="6"/>
        <v>0</v>
      </c>
      <c r="M38" s="414">
        <f t="shared" si="6"/>
        <v>0</v>
      </c>
      <c r="N38" s="414">
        <f t="shared" si="6"/>
        <v>0</v>
      </c>
      <c r="O38" s="414">
        <f t="shared" si="6"/>
        <v>0</v>
      </c>
      <c r="P38" s="414">
        <f t="shared" si="6"/>
        <v>79</v>
      </c>
      <c r="Q38" s="414">
        <f t="shared" si="6"/>
        <v>0</v>
      </c>
      <c r="R38" s="414">
        <f t="shared" si="6"/>
        <v>0</v>
      </c>
      <c r="S38" s="414">
        <f t="shared" si="6"/>
        <v>0</v>
      </c>
      <c r="T38" s="414">
        <f t="shared" si="6"/>
        <v>0</v>
      </c>
      <c r="U38" s="414">
        <f t="shared" si="6"/>
        <v>0</v>
      </c>
      <c r="V38" s="414">
        <f t="shared" si="6"/>
        <v>0</v>
      </c>
      <c r="W38" s="414">
        <f t="shared" si="6"/>
        <v>81</v>
      </c>
      <c r="X38" s="414">
        <f t="shared" si="6"/>
        <v>46</v>
      </c>
      <c r="Y38" s="414">
        <f t="shared" si="6"/>
        <v>35</v>
      </c>
      <c r="Z38" s="414">
        <f t="shared" si="6"/>
        <v>0</v>
      </c>
      <c r="AA38" s="414">
        <f t="shared" si="6"/>
        <v>0</v>
      </c>
      <c r="AB38" s="414">
        <f t="shared" si="6"/>
        <v>0</v>
      </c>
    </row>
    <row r="39" spans="1:28" ht="16" customHeight="1" x14ac:dyDescent="0.4">
      <c r="A39" s="568"/>
      <c r="B39" s="569"/>
      <c r="C39" s="256">
        <f>SUM(C31,C33,C35,C37)</f>
        <v>288</v>
      </c>
      <c r="D39" s="256">
        <f t="shared" si="6"/>
        <v>176</v>
      </c>
      <c r="E39" s="256">
        <f t="shared" si="6"/>
        <v>112</v>
      </c>
      <c r="F39" s="256">
        <f t="shared" si="6"/>
        <v>4</v>
      </c>
      <c r="G39" s="256">
        <f t="shared" si="6"/>
        <v>3</v>
      </c>
      <c r="H39" s="256">
        <f t="shared" si="6"/>
        <v>5</v>
      </c>
      <c r="I39" s="256">
        <f t="shared" si="6"/>
        <v>7</v>
      </c>
      <c r="J39" s="256">
        <f t="shared" si="6"/>
        <v>1</v>
      </c>
      <c r="K39" s="256">
        <f t="shared" si="6"/>
        <v>233</v>
      </c>
      <c r="L39" s="256">
        <f t="shared" si="6"/>
        <v>0</v>
      </c>
      <c r="M39" s="256">
        <f t="shared" si="6"/>
        <v>4</v>
      </c>
      <c r="N39" s="256">
        <f t="shared" si="6"/>
        <v>0</v>
      </c>
      <c r="O39" s="256">
        <f t="shared" si="6"/>
        <v>0</v>
      </c>
      <c r="P39" s="256">
        <f t="shared" si="6"/>
        <v>31</v>
      </c>
      <c r="Q39" s="256">
        <f t="shared" si="6"/>
        <v>34</v>
      </c>
      <c r="R39" s="256">
        <f t="shared" si="6"/>
        <v>26</v>
      </c>
      <c r="S39" s="256">
        <f t="shared" si="6"/>
        <v>8</v>
      </c>
      <c r="T39" s="256">
        <f t="shared" si="6"/>
        <v>13</v>
      </c>
      <c r="U39" s="256">
        <f t="shared" si="6"/>
        <v>4</v>
      </c>
      <c r="V39" s="256">
        <f t="shared" si="6"/>
        <v>17</v>
      </c>
      <c r="W39" s="256">
        <f t="shared" si="6"/>
        <v>322</v>
      </c>
      <c r="X39" s="256">
        <f t="shared" si="6"/>
        <v>202</v>
      </c>
      <c r="Y39" s="256">
        <f t="shared" si="6"/>
        <v>120</v>
      </c>
      <c r="Z39" s="256">
        <f t="shared" si="6"/>
        <v>21</v>
      </c>
      <c r="AA39" s="256">
        <f t="shared" si="6"/>
        <v>7</v>
      </c>
      <c r="AB39" s="256">
        <f t="shared" si="6"/>
        <v>4</v>
      </c>
    </row>
    <row r="40" spans="1:28" ht="10.95" x14ac:dyDescent="0.4">
      <c r="A40" s="36" t="s">
        <v>1344</v>
      </c>
    </row>
  </sheetData>
  <mergeCells count="65">
    <mergeCell ref="N6:N7"/>
    <mergeCell ref="O6:O7"/>
    <mergeCell ref="Q5:V5"/>
    <mergeCell ref="AA6:AA7"/>
    <mergeCell ref="AB6:AB7"/>
    <mergeCell ref="Q6:S6"/>
    <mergeCell ref="T6:T7"/>
    <mergeCell ref="U6:U7"/>
    <mergeCell ref="V6:V7"/>
    <mergeCell ref="Z6:Z7"/>
    <mergeCell ref="W5:Y6"/>
    <mergeCell ref="Z5:AB5"/>
    <mergeCell ref="A8:A9"/>
    <mergeCell ref="B8:B9"/>
    <mergeCell ref="A10:A11"/>
    <mergeCell ref="B10:B11"/>
    <mergeCell ref="P6:P7"/>
    <mergeCell ref="J6:J7"/>
    <mergeCell ref="K6:K7"/>
    <mergeCell ref="L6:L7"/>
    <mergeCell ref="M6:M7"/>
    <mergeCell ref="A5:B7"/>
    <mergeCell ref="C5:P5"/>
    <mergeCell ref="C6:E6"/>
    <mergeCell ref="F6:F7"/>
    <mergeCell ref="G6:G7"/>
    <mergeCell ref="H6:H7"/>
    <mergeCell ref="I6:I7"/>
    <mergeCell ref="A12:A13"/>
    <mergeCell ref="B12:B13"/>
    <mergeCell ref="A14:A15"/>
    <mergeCell ref="B14:B15"/>
    <mergeCell ref="A16:A17"/>
    <mergeCell ref="B16:B17"/>
    <mergeCell ref="A18:A19"/>
    <mergeCell ref="B18:B19"/>
    <mergeCell ref="A27:B29"/>
    <mergeCell ref="C27:P27"/>
    <mergeCell ref="Q27:V27"/>
    <mergeCell ref="N28:N29"/>
    <mergeCell ref="O28:O29"/>
    <mergeCell ref="P28:P29"/>
    <mergeCell ref="Q28:S28"/>
    <mergeCell ref="AB28:AB29"/>
    <mergeCell ref="Z27:AB27"/>
    <mergeCell ref="C28:E28"/>
    <mergeCell ref="F28:F29"/>
    <mergeCell ref="G28:G29"/>
    <mergeCell ref="H28:H29"/>
    <mergeCell ref="I28:I29"/>
    <mergeCell ref="J28:J29"/>
    <mergeCell ref="K28:K29"/>
    <mergeCell ref="L28:L29"/>
    <mergeCell ref="M28:M29"/>
    <mergeCell ref="W27:Y28"/>
    <mergeCell ref="T28:T29"/>
    <mergeCell ref="U28:U29"/>
    <mergeCell ref="V28:V29"/>
    <mergeCell ref="Z28:Z29"/>
    <mergeCell ref="A38:B39"/>
    <mergeCell ref="AA28:AA29"/>
    <mergeCell ref="A30:B31"/>
    <mergeCell ref="A32:B33"/>
    <mergeCell ref="A34:B35"/>
    <mergeCell ref="A36:B37"/>
  </mergeCells>
  <phoneticPr fontId="2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showGridLines="0" zoomScaleNormal="100" zoomScaleSheetLayoutView="100" workbookViewId="0">
      <pane ySplit="7" topLeftCell="A8" activePane="bottomLeft" state="frozen"/>
      <selection pane="bottomLeft"/>
    </sheetView>
  </sheetViews>
  <sheetFormatPr defaultRowHeight="21.1" customHeight="1" x14ac:dyDescent="0.4"/>
  <cols>
    <col min="1" max="1" width="1.625" style="370" customWidth="1"/>
    <col min="2" max="2" width="12.625" style="370" customWidth="1"/>
    <col min="3" max="3" width="1.625" style="371" customWidth="1"/>
    <col min="4" max="4" width="11.75" style="372" customWidth="1"/>
    <col min="5" max="5" width="13" style="373" bestFit="1" customWidth="1"/>
    <col min="6" max="6" width="9.75" style="372" customWidth="1"/>
    <col min="7" max="7" width="8.625" style="372" bestFit="1" customWidth="1"/>
    <col min="8" max="15" width="5.5" style="371" customWidth="1"/>
    <col min="16" max="16384" width="9" style="370"/>
  </cols>
  <sheetData>
    <row r="1" spans="1:15" s="36" customFormat="1" ht="13.1" x14ac:dyDescent="0.4">
      <c r="A1" s="397" t="s">
        <v>1374</v>
      </c>
    </row>
    <row r="2" spans="1:15" ht="13.1" x14ac:dyDescent="0.4">
      <c r="A2" s="392" t="s">
        <v>1852</v>
      </c>
      <c r="H2" s="373"/>
    </row>
    <row r="3" spans="1:15" ht="13.1" x14ac:dyDescent="0.4">
      <c r="O3" s="374" t="s">
        <v>1456</v>
      </c>
    </row>
    <row r="4" spans="1:15" ht="21.1" customHeight="1" x14ac:dyDescent="0.4">
      <c r="A4" s="556" t="s">
        <v>818</v>
      </c>
      <c r="B4" s="557"/>
      <c r="C4" s="558"/>
      <c r="D4" s="499" t="s">
        <v>819</v>
      </c>
      <c r="E4" s="499"/>
      <c r="F4" s="500" t="s">
        <v>820</v>
      </c>
      <c r="G4" s="500" t="s">
        <v>821</v>
      </c>
      <c r="H4" s="497" t="s">
        <v>1457</v>
      </c>
      <c r="I4" s="497"/>
      <c r="J4" s="497"/>
      <c r="K4" s="497"/>
      <c r="L4" s="497"/>
      <c r="M4" s="497"/>
      <c r="N4" s="537" t="s">
        <v>1234</v>
      </c>
      <c r="O4" s="538"/>
    </row>
    <row r="5" spans="1:15" ht="21.1" customHeight="1" x14ac:dyDescent="0.4">
      <c r="A5" s="556"/>
      <c r="B5" s="557"/>
      <c r="C5" s="558"/>
      <c r="D5" s="499" t="s">
        <v>824</v>
      </c>
      <c r="E5" s="503" t="s">
        <v>825</v>
      </c>
      <c r="F5" s="501"/>
      <c r="G5" s="501"/>
      <c r="H5" s="539" t="s">
        <v>1357</v>
      </c>
      <c r="I5" s="539" t="s">
        <v>1358</v>
      </c>
      <c r="J5" s="539" t="s">
        <v>1359</v>
      </c>
      <c r="K5" s="539" t="s">
        <v>1361</v>
      </c>
      <c r="L5" s="539" t="s">
        <v>1362</v>
      </c>
      <c r="M5" s="539" t="s">
        <v>1363</v>
      </c>
      <c r="N5" s="539" t="s">
        <v>1458</v>
      </c>
      <c r="O5" s="504" t="s">
        <v>1459</v>
      </c>
    </row>
    <row r="6" spans="1:15" ht="21.1" customHeight="1" x14ac:dyDescent="0.4">
      <c r="A6" s="556"/>
      <c r="B6" s="557"/>
      <c r="C6" s="558"/>
      <c r="D6" s="499"/>
      <c r="E6" s="499"/>
      <c r="F6" s="502"/>
      <c r="G6" s="502"/>
      <c r="H6" s="504"/>
      <c r="I6" s="504"/>
      <c r="J6" s="504"/>
      <c r="K6" s="504"/>
      <c r="L6" s="504"/>
      <c r="M6" s="504"/>
      <c r="N6" s="504"/>
      <c r="O6" s="504"/>
    </row>
    <row r="7" spans="1:15" ht="21.1" customHeight="1" x14ac:dyDescent="0.4">
      <c r="A7" s="393"/>
      <c r="B7" s="394" t="s">
        <v>836</v>
      </c>
      <c r="C7" s="389"/>
      <c r="D7" s="376">
        <v>319623.28999999998</v>
      </c>
      <c r="E7" s="377">
        <v>85265</v>
      </c>
      <c r="F7" s="376">
        <v>96282.77</v>
      </c>
      <c r="G7" s="376">
        <v>117</v>
      </c>
      <c r="H7" s="378">
        <v>4</v>
      </c>
      <c r="I7" s="378">
        <v>4</v>
      </c>
      <c r="J7" s="378">
        <v>4</v>
      </c>
      <c r="K7" s="378">
        <v>4</v>
      </c>
      <c r="L7" s="378">
        <v>4</v>
      </c>
      <c r="M7" s="378">
        <v>4</v>
      </c>
      <c r="N7" s="378">
        <v>4</v>
      </c>
      <c r="O7" s="378">
        <v>4</v>
      </c>
    </row>
    <row r="8" spans="1:15" ht="21.1" customHeight="1" x14ac:dyDescent="0.4">
      <c r="A8" s="393"/>
      <c r="B8" s="394" t="s">
        <v>1460</v>
      </c>
      <c r="C8" s="395"/>
      <c r="D8" s="376">
        <v>72812</v>
      </c>
      <c r="E8" s="377" t="s">
        <v>838</v>
      </c>
      <c r="F8" s="376">
        <v>28102.34</v>
      </c>
      <c r="G8" s="376">
        <v>42</v>
      </c>
      <c r="H8" s="375" t="s">
        <v>839</v>
      </c>
      <c r="I8" s="375" t="s">
        <v>839</v>
      </c>
      <c r="J8" s="375" t="s">
        <v>839</v>
      </c>
      <c r="K8" s="375" t="s">
        <v>839</v>
      </c>
      <c r="L8" s="375" t="s">
        <v>839</v>
      </c>
      <c r="M8" s="375" t="s">
        <v>839</v>
      </c>
      <c r="N8" s="375" t="s">
        <v>1461</v>
      </c>
      <c r="O8" s="375" t="s">
        <v>1461</v>
      </c>
    </row>
    <row r="9" spans="1:15" ht="21.1" customHeight="1" x14ac:dyDescent="0.4">
      <c r="A9" s="393"/>
      <c r="B9" s="394" t="s">
        <v>1462</v>
      </c>
      <c r="C9" s="395"/>
      <c r="D9" s="376">
        <v>89872.29</v>
      </c>
      <c r="E9" s="377" t="s">
        <v>838</v>
      </c>
      <c r="F9" s="376">
        <v>29836.81</v>
      </c>
      <c r="G9" s="376">
        <v>21</v>
      </c>
      <c r="H9" s="375" t="s">
        <v>839</v>
      </c>
      <c r="I9" s="375" t="s">
        <v>839</v>
      </c>
      <c r="J9" s="375" t="s">
        <v>839</v>
      </c>
      <c r="K9" s="375" t="s">
        <v>839</v>
      </c>
      <c r="L9" s="375" t="s">
        <v>839</v>
      </c>
      <c r="M9" s="375" t="s">
        <v>839</v>
      </c>
      <c r="N9" s="375" t="s">
        <v>1461</v>
      </c>
      <c r="O9" s="375" t="s">
        <v>1461</v>
      </c>
    </row>
    <row r="10" spans="1:15" ht="21.1" customHeight="1" x14ac:dyDescent="0.4">
      <c r="A10" s="393"/>
      <c r="B10" s="394" t="s">
        <v>1463</v>
      </c>
      <c r="C10" s="395"/>
      <c r="D10" s="376">
        <v>70462</v>
      </c>
      <c r="E10" s="377" t="s">
        <v>838</v>
      </c>
      <c r="F10" s="376">
        <v>21397.42</v>
      </c>
      <c r="G10" s="376">
        <v>24</v>
      </c>
      <c r="H10" s="375" t="s">
        <v>839</v>
      </c>
      <c r="I10" s="375" t="s">
        <v>839</v>
      </c>
      <c r="J10" s="375" t="s">
        <v>839</v>
      </c>
      <c r="K10" s="375" t="s">
        <v>839</v>
      </c>
      <c r="L10" s="375" t="s">
        <v>839</v>
      </c>
      <c r="M10" s="375" t="s">
        <v>839</v>
      </c>
      <c r="N10" s="375" t="s">
        <v>1461</v>
      </c>
      <c r="O10" s="375" t="s">
        <v>1461</v>
      </c>
    </row>
    <row r="11" spans="1:15" ht="21.1" customHeight="1" x14ac:dyDescent="0.4">
      <c r="A11" s="393"/>
      <c r="B11" s="394" t="s">
        <v>1464</v>
      </c>
      <c r="C11" s="395"/>
      <c r="D11" s="376">
        <v>86477</v>
      </c>
      <c r="E11" s="377">
        <v>85265</v>
      </c>
      <c r="F11" s="376">
        <v>16946.2</v>
      </c>
      <c r="G11" s="376">
        <v>30</v>
      </c>
      <c r="H11" s="375" t="s">
        <v>839</v>
      </c>
      <c r="I11" s="375" t="s">
        <v>839</v>
      </c>
      <c r="J11" s="375" t="s">
        <v>839</v>
      </c>
      <c r="K11" s="375" t="s">
        <v>839</v>
      </c>
      <c r="L11" s="375" t="s">
        <v>839</v>
      </c>
      <c r="M11" s="375" t="s">
        <v>839</v>
      </c>
      <c r="N11" s="375" t="s">
        <v>1461</v>
      </c>
      <c r="O11" s="375" t="s">
        <v>1461</v>
      </c>
    </row>
    <row r="12" spans="1:15" ht="13.1" x14ac:dyDescent="0.4">
      <c r="A12" s="380"/>
      <c r="B12" s="380" t="s">
        <v>1465</v>
      </c>
      <c r="C12" s="381"/>
      <c r="D12" s="382"/>
      <c r="E12" s="383"/>
      <c r="F12" s="382"/>
      <c r="G12" s="382"/>
      <c r="H12" s="381"/>
      <c r="I12" s="381"/>
      <c r="J12" s="381"/>
      <c r="K12" s="381"/>
      <c r="L12" s="381"/>
      <c r="M12" s="381"/>
      <c r="N12" s="381"/>
      <c r="O12" s="381"/>
    </row>
  </sheetData>
  <mergeCells count="16">
    <mergeCell ref="O5:O6"/>
    <mergeCell ref="A4:C6"/>
    <mergeCell ref="D4:E4"/>
    <mergeCell ref="F4:F6"/>
    <mergeCell ref="G4:G6"/>
    <mergeCell ref="H4:M4"/>
    <mergeCell ref="N4:O4"/>
    <mergeCell ref="D5:D6"/>
    <mergeCell ref="E5:E6"/>
    <mergeCell ref="H5:H6"/>
    <mergeCell ref="I5:I6"/>
    <mergeCell ref="J5:J6"/>
    <mergeCell ref="K5:K6"/>
    <mergeCell ref="L5:L6"/>
    <mergeCell ref="M5:M6"/>
    <mergeCell ref="N5:N6"/>
  </mergeCells>
  <phoneticPr fontId="2"/>
  <pageMargins left="0.70866141732283472" right="0.70866141732283472" top="0.74803149606299213" bottom="0.74803149606299213" header="0.31496062992125984" footer="0.31496062992125984"/>
  <pageSetup paperSize="9" scale="80" fitToHeight="4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showGridLines="0" zoomScaleNormal="100" workbookViewId="0">
      <selection activeCell="A4" sqref="A4:P14"/>
    </sheetView>
  </sheetViews>
  <sheetFormatPr defaultRowHeight="18" customHeight="1" outlineLevelRow="1" x14ac:dyDescent="0.4"/>
  <cols>
    <col min="1" max="1" width="9" style="23" customWidth="1"/>
    <col min="2" max="3" width="6" style="23" bestFit="1" customWidth="1"/>
    <col min="4" max="11" width="6" style="23" customWidth="1"/>
    <col min="12" max="13" width="4.5" style="23" bestFit="1" customWidth="1"/>
    <col min="14" max="16" width="4.5" style="23" customWidth="1"/>
    <col min="17" max="17" width="6" style="23" customWidth="1"/>
    <col min="18" max="16384" width="9" style="23"/>
  </cols>
  <sheetData>
    <row r="1" spans="1:16" ht="10.95" x14ac:dyDescent="0.4">
      <c r="A1" s="179" t="s">
        <v>1374</v>
      </c>
    </row>
    <row r="2" spans="1:16" ht="10.95" x14ac:dyDescent="0.4">
      <c r="A2" s="179" t="s">
        <v>1177</v>
      </c>
    </row>
    <row r="3" spans="1:16" ht="10.95" x14ac:dyDescent="0.4">
      <c r="A3" s="23" t="s">
        <v>1178</v>
      </c>
    </row>
    <row r="4" spans="1:16" ht="10.95" x14ac:dyDescent="0.4">
      <c r="P4" s="49" t="s">
        <v>1179</v>
      </c>
    </row>
    <row r="5" spans="1:16" ht="18" customHeight="1" x14ac:dyDescent="0.4">
      <c r="A5" s="507" t="s">
        <v>1391</v>
      </c>
      <c r="B5" s="507"/>
      <c r="C5" s="572" t="s">
        <v>1411</v>
      </c>
      <c r="D5" s="507" t="s">
        <v>1412</v>
      </c>
      <c r="E5" s="507"/>
      <c r="F5" s="507"/>
      <c r="G5" s="507"/>
      <c r="H5" s="299" t="s">
        <v>1184</v>
      </c>
      <c r="I5" s="572" t="s">
        <v>1413</v>
      </c>
      <c r="J5" s="572" t="s">
        <v>1414</v>
      </c>
      <c r="K5" s="572" t="s">
        <v>544</v>
      </c>
      <c r="L5" s="573" t="s">
        <v>1415</v>
      </c>
      <c r="M5" s="574"/>
      <c r="N5" s="573" t="s">
        <v>1416</v>
      </c>
      <c r="O5" s="577"/>
      <c r="P5" s="574"/>
    </row>
    <row r="6" spans="1:16" ht="36" customHeight="1" x14ac:dyDescent="0.4">
      <c r="A6" s="507"/>
      <c r="B6" s="507"/>
      <c r="C6" s="572"/>
      <c r="D6" s="579" t="s">
        <v>75</v>
      </c>
      <c r="E6" s="579" t="s">
        <v>1417</v>
      </c>
      <c r="F6" s="511" t="s">
        <v>1418</v>
      </c>
      <c r="G6" s="511" t="s">
        <v>1419</v>
      </c>
      <c r="H6" s="581" t="s">
        <v>1420</v>
      </c>
      <c r="I6" s="572"/>
      <c r="J6" s="572"/>
      <c r="K6" s="572"/>
      <c r="L6" s="575"/>
      <c r="M6" s="576"/>
      <c r="N6" s="575"/>
      <c r="O6" s="578"/>
      <c r="P6" s="576"/>
    </row>
    <row r="7" spans="1:16" ht="36" customHeight="1" x14ac:dyDescent="0.4">
      <c r="A7" s="507"/>
      <c r="B7" s="507"/>
      <c r="C7" s="507"/>
      <c r="D7" s="461"/>
      <c r="E7" s="461"/>
      <c r="F7" s="580"/>
      <c r="G7" s="580"/>
      <c r="H7" s="580"/>
      <c r="I7" s="572"/>
      <c r="J7" s="572"/>
      <c r="K7" s="572"/>
      <c r="L7" s="300" t="s">
        <v>1421</v>
      </c>
      <c r="M7" s="300" t="s">
        <v>1422</v>
      </c>
      <c r="N7" s="180" t="s">
        <v>75</v>
      </c>
      <c r="O7" s="180" t="s">
        <v>1417</v>
      </c>
      <c r="P7" s="300" t="s">
        <v>1418</v>
      </c>
    </row>
    <row r="8" spans="1:16" ht="18" hidden="1" customHeight="1" outlineLevel="1" x14ac:dyDescent="0.4">
      <c r="A8" s="181" t="s">
        <v>1423</v>
      </c>
      <c r="B8" s="180" t="s">
        <v>1424</v>
      </c>
      <c r="C8" s="182">
        <v>1148</v>
      </c>
      <c r="D8" s="182">
        <f t="shared" ref="D8:N13" si="0">SUM(E8:G8)</f>
        <v>554</v>
      </c>
      <c r="E8" s="182">
        <v>420</v>
      </c>
      <c r="F8" s="182">
        <v>133</v>
      </c>
      <c r="G8" s="182">
        <v>1</v>
      </c>
      <c r="H8" s="182">
        <v>323</v>
      </c>
      <c r="I8" s="182">
        <v>252</v>
      </c>
      <c r="J8" s="182">
        <v>6</v>
      </c>
      <c r="K8" s="182">
        <v>13</v>
      </c>
      <c r="L8" s="301" t="s">
        <v>76</v>
      </c>
      <c r="M8" s="301" t="s">
        <v>548</v>
      </c>
      <c r="N8" s="182">
        <f>SUM(O8:P8)</f>
        <v>592</v>
      </c>
      <c r="O8" s="182">
        <v>483</v>
      </c>
      <c r="P8" s="182">
        <v>109</v>
      </c>
    </row>
    <row r="9" spans="1:16" ht="18" customHeight="1" collapsed="1" x14ac:dyDescent="0.4">
      <c r="A9" s="181" t="s">
        <v>1425</v>
      </c>
      <c r="B9" s="180" t="s">
        <v>1424</v>
      </c>
      <c r="C9" s="182">
        <v>1147</v>
      </c>
      <c r="D9" s="182">
        <f t="shared" si="0"/>
        <v>590</v>
      </c>
      <c r="E9" s="182">
        <v>455</v>
      </c>
      <c r="F9" s="182">
        <v>134</v>
      </c>
      <c r="G9" s="182">
        <v>1</v>
      </c>
      <c r="H9" s="182">
        <v>275</v>
      </c>
      <c r="I9" s="182">
        <v>260</v>
      </c>
      <c r="J9" s="182">
        <v>13</v>
      </c>
      <c r="K9" s="182">
        <v>9</v>
      </c>
      <c r="L9" s="301">
        <v>0</v>
      </c>
      <c r="M9" s="301">
        <v>0</v>
      </c>
      <c r="N9" s="182">
        <f t="shared" ref="N9:N12" si="1">SUM(O9:P9)</f>
        <v>617</v>
      </c>
      <c r="O9" s="182">
        <v>483</v>
      </c>
      <c r="P9" s="182">
        <v>134</v>
      </c>
    </row>
    <row r="10" spans="1:16" ht="18" customHeight="1" x14ac:dyDescent="0.4">
      <c r="A10" s="181" t="s">
        <v>355</v>
      </c>
      <c r="B10" s="180" t="s">
        <v>1382</v>
      </c>
      <c r="C10" s="182">
        <v>1196</v>
      </c>
      <c r="D10" s="182">
        <f t="shared" si="0"/>
        <v>609</v>
      </c>
      <c r="E10" s="182">
        <v>500</v>
      </c>
      <c r="F10" s="182">
        <v>109</v>
      </c>
      <c r="G10" s="182">
        <v>0</v>
      </c>
      <c r="H10" s="182">
        <v>294</v>
      </c>
      <c r="I10" s="182">
        <v>268</v>
      </c>
      <c r="J10" s="182">
        <v>12</v>
      </c>
      <c r="K10" s="182">
        <v>13</v>
      </c>
      <c r="L10" s="301">
        <v>0</v>
      </c>
      <c r="M10" s="301">
        <v>0</v>
      </c>
      <c r="N10" s="182">
        <f t="shared" si="1"/>
        <v>646</v>
      </c>
      <c r="O10" s="182">
        <v>537</v>
      </c>
      <c r="P10" s="182">
        <v>109</v>
      </c>
    </row>
    <row r="11" spans="1:16" ht="18" customHeight="1" x14ac:dyDescent="0.4">
      <c r="A11" s="181" t="s">
        <v>356</v>
      </c>
      <c r="B11" s="180" t="s">
        <v>1382</v>
      </c>
      <c r="C11" s="182">
        <v>1203</v>
      </c>
      <c r="D11" s="182">
        <f t="shared" si="0"/>
        <v>582</v>
      </c>
      <c r="E11" s="182">
        <v>480</v>
      </c>
      <c r="F11" s="182">
        <v>102</v>
      </c>
      <c r="G11" s="182">
        <v>0</v>
      </c>
      <c r="H11" s="182">
        <v>300</v>
      </c>
      <c r="I11" s="182">
        <v>285</v>
      </c>
      <c r="J11" s="182">
        <v>0</v>
      </c>
      <c r="K11" s="182">
        <v>36</v>
      </c>
      <c r="L11" s="301">
        <v>0</v>
      </c>
      <c r="M11" s="301">
        <v>0</v>
      </c>
      <c r="N11" s="182">
        <f t="shared" si="1"/>
        <v>623</v>
      </c>
      <c r="O11" s="182">
        <v>520</v>
      </c>
      <c r="P11" s="182">
        <v>103</v>
      </c>
    </row>
    <row r="12" spans="1:16" ht="18" customHeight="1" x14ac:dyDescent="0.4">
      <c r="A12" s="181" t="s">
        <v>369</v>
      </c>
      <c r="B12" s="180" t="s">
        <v>1382</v>
      </c>
      <c r="C12" s="182">
        <v>1172</v>
      </c>
      <c r="D12" s="182">
        <f t="shared" si="0"/>
        <v>615</v>
      </c>
      <c r="E12" s="182">
        <v>511</v>
      </c>
      <c r="F12" s="182">
        <v>103</v>
      </c>
      <c r="G12" s="182">
        <v>1</v>
      </c>
      <c r="H12" s="182">
        <v>271</v>
      </c>
      <c r="I12" s="182">
        <v>244</v>
      </c>
      <c r="J12" s="182">
        <v>13</v>
      </c>
      <c r="K12" s="182">
        <v>29</v>
      </c>
      <c r="L12" s="301">
        <v>0</v>
      </c>
      <c r="M12" s="301">
        <v>0</v>
      </c>
      <c r="N12" s="182">
        <f t="shared" si="1"/>
        <v>664</v>
      </c>
      <c r="O12" s="182">
        <v>559</v>
      </c>
      <c r="P12" s="182">
        <v>105</v>
      </c>
    </row>
    <row r="13" spans="1:16" ht="18" customHeight="1" x14ac:dyDescent="0.4">
      <c r="A13" s="181" t="s">
        <v>1426</v>
      </c>
      <c r="B13" s="180" t="s">
        <v>1382</v>
      </c>
      <c r="C13" s="182">
        <f>SUM(E13:K13)</f>
        <v>1185</v>
      </c>
      <c r="D13" s="182">
        <f t="shared" si="0"/>
        <v>634</v>
      </c>
      <c r="E13" s="182">
        <v>526</v>
      </c>
      <c r="F13" s="182">
        <v>108</v>
      </c>
      <c r="G13" s="182">
        <v>0</v>
      </c>
      <c r="H13" s="182">
        <v>257</v>
      </c>
      <c r="I13" s="182">
        <v>266</v>
      </c>
      <c r="J13" s="182">
        <v>0</v>
      </c>
      <c r="K13" s="182">
        <v>28</v>
      </c>
      <c r="L13" s="182">
        <v>0</v>
      </c>
      <c r="M13" s="182">
        <v>0</v>
      </c>
      <c r="N13" s="182">
        <f t="shared" si="0"/>
        <v>675</v>
      </c>
      <c r="O13" s="182">
        <v>566</v>
      </c>
      <c r="P13" s="182">
        <v>109</v>
      </c>
    </row>
    <row r="14" spans="1:16" ht="10.95" x14ac:dyDescent="0.4">
      <c r="A14" s="23" t="s">
        <v>1427</v>
      </c>
    </row>
    <row r="15" spans="1:16" ht="18" customHeight="1" x14ac:dyDescent="0.4">
      <c r="H15" s="243" t="s">
        <v>1428</v>
      </c>
    </row>
    <row r="16" spans="1:16" ht="18" customHeight="1" x14ac:dyDescent="0.4">
      <c r="H16" s="23" t="s">
        <v>1429</v>
      </c>
    </row>
    <row r="17" spans="8:8" ht="18" customHeight="1" x14ac:dyDescent="0.4">
      <c r="H17" s="302" t="s">
        <v>1430</v>
      </c>
    </row>
    <row r="18" spans="8:8" ht="18" customHeight="1" x14ac:dyDescent="0.4">
      <c r="H18" s="302" t="s">
        <v>1431</v>
      </c>
    </row>
  </sheetData>
  <mergeCells count="13">
    <mergeCell ref="L5:M6"/>
    <mergeCell ref="N5:P6"/>
    <mergeCell ref="D6:D7"/>
    <mergeCell ref="E6:E7"/>
    <mergeCell ref="F6:F7"/>
    <mergeCell ref="G6:G7"/>
    <mergeCell ref="H6:H7"/>
    <mergeCell ref="K5:K7"/>
    <mergeCell ref="A5:B7"/>
    <mergeCell ref="C5:C7"/>
    <mergeCell ref="D5:G5"/>
    <mergeCell ref="I5:I7"/>
    <mergeCell ref="J5:J7"/>
  </mergeCells>
  <phoneticPr fontId="2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showGridLines="0" zoomScaleNormal="100" workbookViewId="0"/>
  </sheetViews>
  <sheetFormatPr defaultRowHeight="18" customHeight="1" outlineLevelRow="1" x14ac:dyDescent="0.4"/>
  <cols>
    <col min="1" max="1" width="9" style="23" customWidth="1"/>
    <col min="2" max="3" width="6" style="23" bestFit="1" customWidth="1"/>
    <col min="4" max="17" width="4.625" style="23" customWidth="1"/>
    <col min="18" max="16384" width="9" style="23"/>
  </cols>
  <sheetData>
    <row r="1" spans="1:17" ht="10.95" x14ac:dyDescent="0.4">
      <c r="A1" s="179" t="s">
        <v>1374</v>
      </c>
    </row>
    <row r="2" spans="1:17" ht="10.95" x14ac:dyDescent="0.4">
      <c r="A2" s="179" t="s">
        <v>1177</v>
      </c>
    </row>
    <row r="3" spans="1:17" ht="10.95" x14ac:dyDescent="0.4">
      <c r="A3" s="23" t="s">
        <v>1432</v>
      </c>
    </row>
    <row r="4" spans="1:17" ht="10.95" x14ac:dyDescent="0.4">
      <c r="Q4" s="49" t="s">
        <v>1179</v>
      </c>
    </row>
    <row r="5" spans="1:17" ht="80" customHeight="1" x14ac:dyDescent="0.4">
      <c r="A5" s="507" t="s">
        <v>1391</v>
      </c>
      <c r="B5" s="507"/>
      <c r="C5" s="300" t="s">
        <v>1433</v>
      </c>
      <c r="D5" s="303" t="s">
        <v>1434</v>
      </c>
      <c r="E5" s="303" t="s">
        <v>1435</v>
      </c>
      <c r="F5" s="303" t="s">
        <v>1436</v>
      </c>
      <c r="G5" s="303" t="s">
        <v>1437</v>
      </c>
      <c r="H5" s="303" t="s">
        <v>1438</v>
      </c>
      <c r="I5" s="303" t="s">
        <v>1439</v>
      </c>
      <c r="J5" s="304" t="s">
        <v>1440</v>
      </c>
      <c r="K5" s="303" t="s">
        <v>1441</v>
      </c>
      <c r="L5" s="303" t="s">
        <v>1442</v>
      </c>
      <c r="M5" s="303" t="s">
        <v>1443</v>
      </c>
      <c r="N5" s="303" t="s">
        <v>1444</v>
      </c>
      <c r="O5" s="303" t="s">
        <v>1445</v>
      </c>
      <c r="P5" s="303" t="s">
        <v>1446</v>
      </c>
      <c r="Q5" s="303" t="s">
        <v>544</v>
      </c>
    </row>
    <row r="6" spans="1:17" ht="18" hidden="1" customHeight="1" outlineLevel="1" x14ac:dyDescent="0.4">
      <c r="A6" s="181" t="s">
        <v>1423</v>
      </c>
      <c r="B6" s="180" t="s">
        <v>1424</v>
      </c>
      <c r="C6" s="182">
        <f t="shared" ref="C6:C11" si="0">SUM(D6:Q6)</f>
        <v>252</v>
      </c>
      <c r="D6" s="182">
        <v>0</v>
      </c>
      <c r="E6" s="182">
        <v>0</v>
      </c>
      <c r="F6" s="182">
        <v>0</v>
      </c>
      <c r="G6" s="182">
        <v>0</v>
      </c>
      <c r="H6" s="182">
        <v>45</v>
      </c>
      <c r="I6" s="182">
        <v>81</v>
      </c>
      <c r="J6" s="182">
        <v>3</v>
      </c>
      <c r="K6" s="182">
        <v>10</v>
      </c>
      <c r="L6" s="182">
        <v>29</v>
      </c>
      <c r="M6" s="182">
        <v>2</v>
      </c>
      <c r="N6" s="182">
        <v>3</v>
      </c>
      <c r="O6" s="182">
        <v>58</v>
      </c>
      <c r="P6" s="182">
        <v>9</v>
      </c>
      <c r="Q6" s="182">
        <v>12</v>
      </c>
    </row>
    <row r="7" spans="1:17" ht="18" customHeight="1" collapsed="1" x14ac:dyDescent="0.4">
      <c r="A7" s="181" t="s">
        <v>1425</v>
      </c>
      <c r="B7" s="180" t="s">
        <v>1424</v>
      </c>
      <c r="C7" s="182">
        <f t="shared" si="0"/>
        <v>260</v>
      </c>
      <c r="D7" s="182">
        <v>0</v>
      </c>
      <c r="E7" s="182">
        <v>0</v>
      </c>
      <c r="F7" s="182">
        <v>0</v>
      </c>
      <c r="G7" s="182">
        <v>0</v>
      </c>
      <c r="H7" s="182">
        <v>49</v>
      </c>
      <c r="I7" s="182">
        <v>86</v>
      </c>
      <c r="J7" s="182">
        <v>1</v>
      </c>
      <c r="K7" s="182">
        <v>9</v>
      </c>
      <c r="L7" s="182">
        <v>35</v>
      </c>
      <c r="M7" s="182">
        <v>1</v>
      </c>
      <c r="N7" s="182">
        <v>2</v>
      </c>
      <c r="O7" s="182">
        <v>61</v>
      </c>
      <c r="P7" s="182">
        <v>11</v>
      </c>
      <c r="Q7" s="182">
        <v>5</v>
      </c>
    </row>
    <row r="8" spans="1:17" ht="18" customHeight="1" x14ac:dyDescent="0.4">
      <c r="A8" s="181" t="s">
        <v>355</v>
      </c>
      <c r="B8" s="180" t="s">
        <v>1382</v>
      </c>
      <c r="C8" s="182">
        <f t="shared" si="0"/>
        <v>268</v>
      </c>
      <c r="D8" s="182">
        <v>0</v>
      </c>
      <c r="E8" s="182">
        <v>0</v>
      </c>
      <c r="F8" s="182">
        <v>0</v>
      </c>
      <c r="G8" s="182">
        <v>0</v>
      </c>
      <c r="H8" s="182">
        <v>59</v>
      </c>
      <c r="I8" s="182">
        <v>94</v>
      </c>
      <c r="J8" s="182">
        <v>8</v>
      </c>
      <c r="K8" s="182">
        <v>12</v>
      </c>
      <c r="L8" s="182">
        <v>35</v>
      </c>
      <c r="M8" s="182">
        <v>1</v>
      </c>
      <c r="N8" s="182">
        <v>2</v>
      </c>
      <c r="O8" s="182">
        <v>46</v>
      </c>
      <c r="P8" s="182">
        <v>8</v>
      </c>
      <c r="Q8" s="182">
        <v>3</v>
      </c>
    </row>
    <row r="9" spans="1:17" ht="18" customHeight="1" x14ac:dyDescent="0.4">
      <c r="A9" s="181" t="s">
        <v>356</v>
      </c>
      <c r="B9" s="180" t="s">
        <v>1382</v>
      </c>
      <c r="C9" s="182">
        <f t="shared" si="0"/>
        <v>285</v>
      </c>
      <c r="D9" s="182">
        <v>0</v>
      </c>
      <c r="E9" s="182">
        <v>0</v>
      </c>
      <c r="F9" s="182">
        <v>0</v>
      </c>
      <c r="G9" s="182">
        <v>0</v>
      </c>
      <c r="H9" s="182">
        <v>52</v>
      </c>
      <c r="I9" s="182">
        <v>116</v>
      </c>
      <c r="J9" s="182">
        <v>7</v>
      </c>
      <c r="K9" s="182">
        <v>17</v>
      </c>
      <c r="L9" s="182">
        <v>34</v>
      </c>
      <c r="M9" s="182">
        <v>1</v>
      </c>
      <c r="N9" s="182">
        <v>5</v>
      </c>
      <c r="O9" s="182">
        <v>43</v>
      </c>
      <c r="P9" s="182">
        <v>6</v>
      </c>
      <c r="Q9" s="182">
        <v>4</v>
      </c>
    </row>
    <row r="10" spans="1:17" ht="18" customHeight="1" x14ac:dyDescent="0.4">
      <c r="A10" s="181" t="s">
        <v>369</v>
      </c>
      <c r="B10" s="180" t="s">
        <v>1382</v>
      </c>
      <c r="C10" s="182">
        <f t="shared" si="0"/>
        <v>245</v>
      </c>
      <c r="D10" s="182">
        <v>0</v>
      </c>
      <c r="E10" s="182">
        <v>0</v>
      </c>
      <c r="F10" s="182">
        <v>0</v>
      </c>
      <c r="G10" s="182">
        <v>0</v>
      </c>
      <c r="H10" s="182">
        <v>44</v>
      </c>
      <c r="I10" s="182">
        <v>93</v>
      </c>
      <c r="J10" s="182">
        <v>4</v>
      </c>
      <c r="K10" s="182">
        <v>7</v>
      </c>
      <c r="L10" s="182">
        <v>28</v>
      </c>
      <c r="M10" s="182">
        <v>2</v>
      </c>
      <c r="N10" s="182">
        <v>1</v>
      </c>
      <c r="O10" s="182">
        <v>36</v>
      </c>
      <c r="P10" s="182">
        <v>25</v>
      </c>
      <c r="Q10" s="182">
        <v>5</v>
      </c>
    </row>
    <row r="11" spans="1:17" ht="18" customHeight="1" x14ac:dyDescent="0.4">
      <c r="A11" s="181" t="s">
        <v>1426</v>
      </c>
      <c r="B11" s="180" t="s">
        <v>1382</v>
      </c>
      <c r="C11" s="182">
        <f t="shared" si="0"/>
        <v>266</v>
      </c>
      <c r="D11" s="182">
        <v>0</v>
      </c>
      <c r="E11" s="182">
        <v>0</v>
      </c>
      <c r="F11" s="182">
        <v>0</v>
      </c>
      <c r="G11" s="182">
        <v>1</v>
      </c>
      <c r="H11" s="182">
        <v>38</v>
      </c>
      <c r="I11" s="182">
        <v>92</v>
      </c>
      <c r="J11" s="182">
        <v>5</v>
      </c>
      <c r="K11" s="182">
        <v>14</v>
      </c>
      <c r="L11" s="182">
        <v>46</v>
      </c>
      <c r="M11" s="182">
        <v>2</v>
      </c>
      <c r="N11" s="182">
        <v>5</v>
      </c>
      <c r="O11" s="182">
        <v>46</v>
      </c>
      <c r="P11" s="182">
        <v>10</v>
      </c>
      <c r="Q11" s="182">
        <v>7</v>
      </c>
    </row>
    <row r="12" spans="1:17" ht="10.95" x14ac:dyDescent="0.4">
      <c r="A12" s="23" t="s">
        <v>1427</v>
      </c>
    </row>
    <row r="13" spans="1:17" ht="10.95" x14ac:dyDescent="0.4">
      <c r="Q13" s="243"/>
    </row>
    <row r="14" spans="1:17" ht="10.95" x14ac:dyDescent="0.4">
      <c r="A14" s="23" t="s">
        <v>1447</v>
      </c>
    </row>
    <row r="15" spans="1:17" ht="10.95" x14ac:dyDescent="0.4">
      <c r="M15" s="49" t="s">
        <v>1179</v>
      </c>
    </row>
    <row r="16" spans="1:17" ht="80" customHeight="1" x14ac:dyDescent="0.4">
      <c r="A16" s="507" t="s">
        <v>1391</v>
      </c>
      <c r="B16" s="507"/>
      <c r="C16" s="300" t="s">
        <v>1433</v>
      </c>
      <c r="D16" s="304" t="s">
        <v>1448</v>
      </c>
      <c r="E16" s="303" t="s">
        <v>1449</v>
      </c>
      <c r="F16" s="303" t="s">
        <v>1450</v>
      </c>
      <c r="G16" s="304" t="s">
        <v>1451</v>
      </c>
      <c r="H16" s="303" t="s">
        <v>1452</v>
      </c>
      <c r="I16" s="303" t="s">
        <v>1453</v>
      </c>
      <c r="J16" s="304" t="s">
        <v>1436</v>
      </c>
      <c r="K16" s="304" t="s">
        <v>1454</v>
      </c>
      <c r="L16" s="304" t="s">
        <v>1455</v>
      </c>
      <c r="M16" s="303" t="s">
        <v>544</v>
      </c>
      <c r="N16" s="305"/>
    </row>
    <row r="17" spans="1:14" ht="18" hidden="1" customHeight="1" outlineLevel="1" x14ac:dyDescent="0.4">
      <c r="A17" s="181" t="s">
        <v>1423</v>
      </c>
      <c r="B17" s="180" t="s">
        <v>1424</v>
      </c>
      <c r="C17" s="182">
        <f>SUM(D17:M17)</f>
        <v>252</v>
      </c>
      <c r="D17" s="182">
        <v>28</v>
      </c>
      <c r="E17" s="182">
        <v>30</v>
      </c>
      <c r="F17" s="182">
        <v>20</v>
      </c>
      <c r="G17" s="182">
        <v>34</v>
      </c>
      <c r="H17" s="182">
        <v>9</v>
      </c>
      <c r="I17" s="301">
        <v>0</v>
      </c>
      <c r="J17" s="301">
        <v>0</v>
      </c>
      <c r="K17" s="182">
        <v>16</v>
      </c>
      <c r="L17" s="182">
        <v>115</v>
      </c>
      <c r="M17" s="301">
        <v>0</v>
      </c>
      <c r="N17" s="306"/>
    </row>
    <row r="18" spans="1:14" ht="18" customHeight="1" collapsed="1" x14ac:dyDescent="0.4">
      <c r="A18" s="181" t="s">
        <v>1425</v>
      </c>
      <c r="B18" s="180" t="s">
        <v>1424</v>
      </c>
      <c r="C18" s="182">
        <f t="shared" ref="C18:C22" si="1">SUM(D18:M18)</f>
        <v>260</v>
      </c>
      <c r="D18" s="182">
        <v>44</v>
      </c>
      <c r="E18" s="182">
        <v>30</v>
      </c>
      <c r="F18" s="182">
        <v>22</v>
      </c>
      <c r="G18" s="182">
        <v>23</v>
      </c>
      <c r="H18" s="182">
        <v>8</v>
      </c>
      <c r="I18" s="301">
        <v>0</v>
      </c>
      <c r="J18" s="301">
        <v>0</v>
      </c>
      <c r="K18" s="182">
        <v>5</v>
      </c>
      <c r="L18" s="182">
        <v>124</v>
      </c>
      <c r="M18" s="182">
        <v>4</v>
      </c>
      <c r="N18" s="305"/>
    </row>
    <row r="19" spans="1:14" ht="18" customHeight="1" x14ac:dyDescent="0.4">
      <c r="A19" s="181" t="s">
        <v>355</v>
      </c>
      <c r="B19" s="180" t="s">
        <v>1382</v>
      </c>
      <c r="C19" s="182">
        <f t="shared" si="1"/>
        <v>268</v>
      </c>
      <c r="D19" s="182">
        <v>46</v>
      </c>
      <c r="E19" s="182">
        <v>18</v>
      </c>
      <c r="F19" s="182">
        <v>27</v>
      </c>
      <c r="G19" s="182">
        <v>20</v>
      </c>
      <c r="H19" s="182">
        <v>7</v>
      </c>
      <c r="I19" s="301">
        <v>0</v>
      </c>
      <c r="J19" s="301">
        <v>0</v>
      </c>
      <c r="K19" s="182">
        <v>7</v>
      </c>
      <c r="L19" s="182">
        <v>139</v>
      </c>
      <c r="M19" s="182">
        <v>4</v>
      </c>
    </row>
    <row r="20" spans="1:14" ht="18" customHeight="1" x14ac:dyDescent="0.4">
      <c r="A20" s="181" t="s">
        <v>356</v>
      </c>
      <c r="B20" s="180" t="s">
        <v>1382</v>
      </c>
      <c r="C20" s="182">
        <f t="shared" si="1"/>
        <v>285</v>
      </c>
      <c r="D20" s="182">
        <v>50</v>
      </c>
      <c r="E20" s="182">
        <v>22</v>
      </c>
      <c r="F20" s="182">
        <v>27</v>
      </c>
      <c r="G20" s="182">
        <v>18</v>
      </c>
      <c r="H20" s="182">
        <v>5</v>
      </c>
      <c r="I20" s="301">
        <v>0</v>
      </c>
      <c r="J20" s="301">
        <v>0</v>
      </c>
      <c r="K20" s="182">
        <v>24</v>
      </c>
      <c r="L20" s="182">
        <v>135</v>
      </c>
      <c r="M20" s="182">
        <v>4</v>
      </c>
    </row>
    <row r="21" spans="1:14" ht="18" customHeight="1" x14ac:dyDescent="0.4">
      <c r="A21" s="181" t="s">
        <v>369</v>
      </c>
      <c r="B21" s="180" t="s">
        <v>1382</v>
      </c>
      <c r="C21" s="182">
        <f t="shared" si="1"/>
        <v>245</v>
      </c>
      <c r="D21" s="182">
        <v>37</v>
      </c>
      <c r="E21" s="182">
        <v>17</v>
      </c>
      <c r="F21" s="182">
        <v>19</v>
      </c>
      <c r="G21" s="182">
        <v>21</v>
      </c>
      <c r="H21" s="182">
        <v>5</v>
      </c>
      <c r="I21" s="301">
        <v>0</v>
      </c>
      <c r="J21" s="301">
        <v>0</v>
      </c>
      <c r="K21" s="182">
        <v>4</v>
      </c>
      <c r="L21" s="182">
        <v>140</v>
      </c>
      <c r="M21" s="182">
        <v>2</v>
      </c>
    </row>
    <row r="22" spans="1:14" ht="18" customHeight="1" x14ac:dyDescent="0.4">
      <c r="A22" s="181" t="s">
        <v>1426</v>
      </c>
      <c r="B22" s="180" t="s">
        <v>1382</v>
      </c>
      <c r="C22" s="182">
        <f t="shared" si="1"/>
        <v>266</v>
      </c>
      <c r="D22" s="182">
        <v>48</v>
      </c>
      <c r="E22" s="182">
        <v>28</v>
      </c>
      <c r="F22" s="182">
        <v>20</v>
      </c>
      <c r="G22" s="182">
        <v>23</v>
      </c>
      <c r="H22" s="182">
        <v>2</v>
      </c>
      <c r="I22" s="182">
        <v>0</v>
      </c>
      <c r="J22" s="182">
        <v>0</v>
      </c>
      <c r="K22" s="182">
        <v>10</v>
      </c>
      <c r="L22" s="182">
        <v>128</v>
      </c>
      <c r="M22" s="182">
        <v>7</v>
      </c>
    </row>
    <row r="23" spans="1:14" ht="10.95" x14ac:dyDescent="0.4">
      <c r="A23" s="23" t="s">
        <v>1427</v>
      </c>
    </row>
    <row r="24" spans="1:14" ht="18" customHeight="1" x14ac:dyDescent="0.4">
      <c r="K24" s="243"/>
      <c r="L24" s="243"/>
    </row>
    <row r="25" spans="1:14" ht="18" customHeight="1" x14ac:dyDescent="0.4">
      <c r="K25" s="49"/>
    </row>
  </sheetData>
  <mergeCells count="2">
    <mergeCell ref="A5:B5"/>
    <mergeCell ref="A16:B16"/>
  </mergeCells>
  <phoneticPr fontId="2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tabSelected="1" zoomScaleNormal="100" workbookViewId="0">
      <selection activeCell="Q18" sqref="Q18"/>
    </sheetView>
  </sheetViews>
  <sheetFormatPr defaultRowHeight="10.95" outlineLevelRow="1" x14ac:dyDescent="0.4"/>
  <cols>
    <col min="1" max="1" width="9" style="308" customWidth="1"/>
    <col min="2" max="3" width="3.75" style="308" bestFit="1" customWidth="1"/>
    <col min="4" max="20" width="6" style="308" customWidth="1"/>
    <col min="21" max="16384" width="9" style="308"/>
  </cols>
  <sheetData>
    <row r="1" spans="1:17" x14ac:dyDescent="0.4">
      <c r="A1" s="307" t="s">
        <v>1466</v>
      </c>
    </row>
    <row r="2" spans="1:17" x14ac:dyDescent="0.4">
      <c r="A2" s="307" t="s">
        <v>1467</v>
      </c>
    </row>
    <row r="3" spans="1:17" ht="14" customHeight="1" x14ac:dyDescent="0.4">
      <c r="Q3" s="309" t="s">
        <v>1468</v>
      </c>
    </row>
    <row r="4" spans="1:17" ht="22" customHeight="1" x14ac:dyDescent="0.4">
      <c r="A4" s="583" t="s">
        <v>1469</v>
      </c>
      <c r="B4" s="584" t="s">
        <v>1470</v>
      </c>
      <c r="C4" s="584" t="s">
        <v>1471</v>
      </c>
      <c r="D4" s="583" t="s">
        <v>1472</v>
      </c>
      <c r="E4" s="583"/>
      <c r="F4" s="583"/>
      <c r="G4" s="583"/>
      <c r="H4" s="583" t="s">
        <v>1473</v>
      </c>
      <c r="I4" s="583"/>
      <c r="J4" s="583"/>
      <c r="K4" s="583"/>
      <c r="L4" s="583" t="s">
        <v>1474</v>
      </c>
      <c r="M4" s="583"/>
      <c r="N4" s="583"/>
      <c r="O4" s="584" t="s">
        <v>1475</v>
      </c>
      <c r="P4" s="584" t="s">
        <v>1476</v>
      </c>
      <c r="Q4" s="584" t="s">
        <v>1477</v>
      </c>
    </row>
    <row r="5" spans="1:17" ht="32" customHeight="1" x14ac:dyDescent="0.4">
      <c r="A5" s="583"/>
      <c r="B5" s="584"/>
      <c r="C5" s="584"/>
      <c r="D5" s="310" t="s">
        <v>1478</v>
      </c>
      <c r="E5" s="310" t="s">
        <v>1479</v>
      </c>
      <c r="F5" s="310" t="s">
        <v>1480</v>
      </c>
      <c r="G5" s="310" t="s">
        <v>1481</v>
      </c>
      <c r="H5" s="310" t="s">
        <v>1478</v>
      </c>
      <c r="I5" s="310" t="s">
        <v>1479</v>
      </c>
      <c r="J5" s="310" t="s">
        <v>1480</v>
      </c>
      <c r="K5" s="310" t="s">
        <v>1481</v>
      </c>
      <c r="L5" s="310" t="s">
        <v>1478</v>
      </c>
      <c r="M5" s="310" t="s">
        <v>1482</v>
      </c>
      <c r="N5" s="310" t="s">
        <v>1483</v>
      </c>
      <c r="O5" s="584"/>
      <c r="P5" s="584"/>
      <c r="Q5" s="584"/>
    </row>
    <row r="6" spans="1:17" hidden="1" outlineLevel="1" x14ac:dyDescent="0.4">
      <c r="A6" s="582" t="s">
        <v>1484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>
        <v>247</v>
      </c>
      <c r="P6" s="311">
        <v>49</v>
      </c>
      <c r="Q6" s="311"/>
    </row>
    <row r="7" spans="1:17" hidden="1" outlineLevel="1" x14ac:dyDescent="0.4">
      <c r="A7" s="582"/>
      <c r="B7" s="312">
        <v>121</v>
      </c>
      <c r="C7" s="312">
        <v>810</v>
      </c>
      <c r="D7" s="312">
        <v>20949</v>
      </c>
      <c r="E7" s="312">
        <v>6537</v>
      </c>
      <c r="F7" s="312">
        <v>7219</v>
      </c>
      <c r="G7" s="312">
        <v>7193</v>
      </c>
      <c r="H7" s="312">
        <v>7048</v>
      </c>
      <c r="I7" s="312">
        <v>5800</v>
      </c>
      <c r="J7" s="312">
        <v>972</v>
      </c>
      <c r="K7" s="312">
        <v>276</v>
      </c>
      <c r="L7" s="312">
        <v>7487</v>
      </c>
      <c r="M7" s="312">
        <v>3840</v>
      </c>
      <c r="N7" s="312">
        <v>3647</v>
      </c>
      <c r="O7" s="312">
        <v>1417</v>
      </c>
      <c r="P7" s="312">
        <v>37</v>
      </c>
      <c r="Q7" s="312">
        <v>203</v>
      </c>
    </row>
    <row r="8" spans="1:17" collapsed="1" x14ac:dyDescent="0.4">
      <c r="A8" s="582" t="s">
        <v>1485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>
        <v>260</v>
      </c>
      <c r="P8" s="311">
        <v>55</v>
      </c>
      <c r="Q8" s="311"/>
    </row>
    <row r="9" spans="1:17" x14ac:dyDescent="0.4">
      <c r="A9" s="582"/>
      <c r="B9" s="312">
        <v>121</v>
      </c>
      <c r="C9" s="312">
        <v>811</v>
      </c>
      <c r="D9" s="312">
        <v>20728</v>
      </c>
      <c r="E9" s="312">
        <v>6377</v>
      </c>
      <c r="F9" s="312">
        <v>7045</v>
      </c>
      <c r="G9" s="312">
        <v>7306</v>
      </c>
      <c r="H9" s="312">
        <v>6638</v>
      </c>
      <c r="I9" s="312">
        <v>5523</v>
      </c>
      <c r="J9" s="312">
        <v>845</v>
      </c>
      <c r="K9" s="312">
        <v>270</v>
      </c>
      <c r="L9" s="312">
        <v>7310</v>
      </c>
      <c r="M9" s="312">
        <v>3631</v>
      </c>
      <c r="N9" s="312">
        <v>3679</v>
      </c>
      <c r="O9" s="312">
        <v>1426</v>
      </c>
      <c r="P9" s="312">
        <v>37</v>
      </c>
      <c r="Q9" s="312">
        <v>205</v>
      </c>
    </row>
    <row r="10" spans="1:17" x14ac:dyDescent="0.4">
      <c r="A10" s="582" t="s">
        <v>1486</v>
      </c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>
        <v>260</v>
      </c>
      <c r="P10" s="311">
        <v>55</v>
      </c>
      <c r="Q10" s="311"/>
    </row>
    <row r="11" spans="1:17" x14ac:dyDescent="0.4">
      <c r="A11" s="582"/>
      <c r="B11" s="312">
        <v>121</v>
      </c>
      <c r="C11" s="312">
        <v>821</v>
      </c>
      <c r="D11" s="312">
        <v>20485</v>
      </c>
      <c r="E11" s="312">
        <v>6460</v>
      </c>
      <c r="F11" s="312">
        <v>6843</v>
      </c>
      <c r="G11" s="312">
        <v>7182</v>
      </c>
      <c r="H11" s="312">
        <v>6544</v>
      </c>
      <c r="I11" s="312">
        <v>5515</v>
      </c>
      <c r="J11" s="312">
        <v>733</v>
      </c>
      <c r="K11" s="312">
        <v>296</v>
      </c>
      <c r="L11" s="312">
        <v>7511</v>
      </c>
      <c r="M11" s="312">
        <v>3840</v>
      </c>
      <c r="N11" s="312">
        <v>3671</v>
      </c>
      <c r="O11" s="312">
        <v>1426</v>
      </c>
      <c r="P11" s="312">
        <v>37</v>
      </c>
      <c r="Q11" s="312">
        <v>205</v>
      </c>
    </row>
    <row r="12" spans="1:17" x14ac:dyDescent="0.4">
      <c r="A12" s="582" t="s">
        <v>1487</v>
      </c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>
        <v>266</v>
      </c>
      <c r="P12" s="311">
        <v>91</v>
      </c>
      <c r="Q12" s="311"/>
    </row>
    <row r="13" spans="1:17" x14ac:dyDescent="0.4">
      <c r="A13" s="582"/>
      <c r="B13" s="312">
        <v>120</v>
      </c>
      <c r="C13" s="312">
        <v>821</v>
      </c>
      <c r="D13" s="312">
        <v>20322</v>
      </c>
      <c r="E13" s="312">
        <v>6555</v>
      </c>
      <c r="F13" s="312">
        <v>6828</v>
      </c>
      <c r="G13" s="312">
        <v>6939</v>
      </c>
      <c r="H13" s="312">
        <v>6331</v>
      </c>
      <c r="I13" s="312">
        <v>5413</v>
      </c>
      <c r="J13" s="312">
        <v>683</v>
      </c>
      <c r="K13" s="312">
        <v>235</v>
      </c>
      <c r="L13" s="312">
        <v>7168</v>
      </c>
      <c r="M13" s="312">
        <v>3652</v>
      </c>
      <c r="N13" s="312">
        <v>3516</v>
      </c>
      <c r="O13" s="312">
        <v>1478</v>
      </c>
      <c r="P13" s="312">
        <v>44</v>
      </c>
      <c r="Q13" s="312">
        <v>211</v>
      </c>
    </row>
    <row r="14" spans="1:17" x14ac:dyDescent="0.4">
      <c r="A14" s="582" t="s">
        <v>1488</v>
      </c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>
        <v>269</v>
      </c>
      <c r="P14" s="311">
        <v>91</v>
      </c>
      <c r="Q14" s="311"/>
    </row>
    <row r="15" spans="1:17" x14ac:dyDescent="0.4">
      <c r="A15" s="582"/>
      <c r="B15" s="312">
        <v>119</v>
      </c>
      <c r="C15" s="312">
        <v>812</v>
      </c>
      <c r="D15" s="312">
        <v>20038</v>
      </c>
      <c r="E15" s="312">
        <v>6269</v>
      </c>
      <c r="F15" s="312">
        <v>6878</v>
      </c>
      <c r="G15" s="312">
        <v>6891</v>
      </c>
      <c r="H15" s="312">
        <v>6017</v>
      </c>
      <c r="I15" s="312">
        <v>5166</v>
      </c>
      <c r="J15" s="312">
        <v>609</v>
      </c>
      <c r="K15" s="312">
        <v>242</v>
      </c>
      <c r="L15" s="312">
        <v>6937</v>
      </c>
      <c r="M15" s="312">
        <v>3501</v>
      </c>
      <c r="N15" s="312">
        <v>3436</v>
      </c>
      <c r="O15" s="312">
        <v>1470</v>
      </c>
      <c r="P15" s="312">
        <v>45</v>
      </c>
      <c r="Q15" s="312">
        <v>202</v>
      </c>
    </row>
    <row r="16" spans="1:17" x14ac:dyDescent="0.4">
      <c r="A16" s="582" t="s">
        <v>1489</v>
      </c>
      <c r="B16" s="311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>
        <v>283</v>
      </c>
      <c r="P16" s="311">
        <v>100</v>
      </c>
      <c r="Q16" s="311"/>
    </row>
    <row r="17" spans="1:20" x14ac:dyDescent="0.4">
      <c r="A17" s="582"/>
      <c r="B17" s="312">
        <v>119</v>
      </c>
      <c r="C17" s="312">
        <v>808</v>
      </c>
      <c r="D17" s="312">
        <f>SUM(E17:G17)</f>
        <v>19632</v>
      </c>
      <c r="E17" s="312">
        <v>6202</v>
      </c>
      <c r="F17" s="312">
        <v>6528</v>
      </c>
      <c r="G17" s="312">
        <v>6902</v>
      </c>
      <c r="H17" s="312">
        <f>SUM(I17:K17)</f>
        <v>5669</v>
      </c>
      <c r="I17" s="312">
        <v>4858</v>
      </c>
      <c r="J17" s="312">
        <v>591</v>
      </c>
      <c r="K17" s="312">
        <v>220</v>
      </c>
      <c r="L17" s="312">
        <f>SUM(M17:N17)</f>
        <v>6915</v>
      </c>
      <c r="M17" s="312">
        <v>3535</v>
      </c>
      <c r="N17" s="312">
        <v>3380</v>
      </c>
      <c r="O17" s="312">
        <v>1466</v>
      </c>
      <c r="P17" s="312">
        <v>48</v>
      </c>
      <c r="Q17" s="312">
        <v>208</v>
      </c>
    </row>
    <row r="18" spans="1:20" ht="14" customHeight="1" x14ac:dyDescent="0.4">
      <c r="A18" s="308" t="s">
        <v>1490</v>
      </c>
    </row>
    <row r="20" spans="1:20" x14ac:dyDescent="0.4">
      <c r="A20" s="307" t="s">
        <v>1491</v>
      </c>
    </row>
    <row r="21" spans="1:20" ht="14" customHeight="1" x14ac:dyDescent="0.4">
      <c r="T21" s="309" t="s">
        <v>1468</v>
      </c>
    </row>
    <row r="22" spans="1:20" ht="22" customHeight="1" x14ac:dyDescent="0.4">
      <c r="A22" s="583" t="s">
        <v>1469</v>
      </c>
      <c r="B22" s="584" t="s">
        <v>1470</v>
      </c>
      <c r="C22" s="584" t="s">
        <v>1471</v>
      </c>
      <c r="D22" s="585" t="s">
        <v>1472</v>
      </c>
      <c r="E22" s="586"/>
      <c r="F22" s="586"/>
      <c r="G22" s="586"/>
      <c r="H22" s="586"/>
      <c r="I22" s="586"/>
      <c r="J22" s="587"/>
      <c r="K22" s="583" t="s">
        <v>1473</v>
      </c>
      <c r="L22" s="583"/>
      <c r="M22" s="583"/>
      <c r="N22" s="583"/>
      <c r="O22" s="583" t="s">
        <v>1474</v>
      </c>
      <c r="P22" s="583"/>
      <c r="Q22" s="583"/>
      <c r="R22" s="588" t="s">
        <v>1492</v>
      </c>
      <c r="S22" s="588" t="s">
        <v>1493</v>
      </c>
      <c r="T22" s="584" t="s">
        <v>1477</v>
      </c>
    </row>
    <row r="23" spans="1:20" ht="33.1" customHeight="1" x14ac:dyDescent="0.4">
      <c r="A23" s="583"/>
      <c r="B23" s="584"/>
      <c r="C23" s="584"/>
      <c r="D23" s="310" t="s">
        <v>1478</v>
      </c>
      <c r="E23" s="310" t="s">
        <v>1494</v>
      </c>
      <c r="F23" s="310" t="s">
        <v>1495</v>
      </c>
      <c r="G23" s="310" t="s">
        <v>1496</v>
      </c>
      <c r="H23" s="310" t="s">
        <v>1479</v>
      </c>
      <c r="I23" s="310" t="s">
        <v>1480</v>
      </c>
      <c r="J23" s="310" t="s">
        <v>1481</v>
      </c>
      <c r="K23" s="310" t="s">
        <v>1478</v>
      </c>
      <c r="L23" s="310" t="s">
        <v>1479</v>
      </c>
      <c r="M23" s="310" t="s">
        <v>1480</v>
      </c>
      <c r="N23" s="310" t="s">
        <v>1481</v>
      </c>
      <c r="O23" s="310" t="s">
        <v>1478</v>
      </c>
      <c r="P23" s="310" t="s">
        <v>1482</v>
      </c>
      <c r="Q23" s="310" t="s">
        <v>1483</v>
      </c>
      <c r="R23" s="584"/>
      <c r="S23" s="584"/>
      <c r="T23" s="584"/>
    </row>
    <row r="24" spans="1:20" ht="11.1" customHeight="1" x14ac:dyDescent="0.4">
      <c r="A24" s="313" t="s">
        <v>1497</v>
      </c>
      <c r="B24" s="312">
        <v>3</v>
      </c>
      <c r="C24" s="312">
        <v>10</v>
      </c>
      <c r="D24" s="312">
        <v>277</v>
      </c>
      <c r="E24" s="312">
        <v>19</v>
      </c>
      <c r="F24" s="312">
        <v>46</v>
      </c>
      <c r="G24" s="312">
        <v>43</v>
      </c>
      <c r="H24" s="312">
        <v>64</v>
      </c>
      <c r="I24" s="312">
        <v>54</v>
      </c>
      <c r="J24" s="312">
        <v>51</v>
      </c>
      <c r="K24" s="312">
        <v>43</v>
      </c>
      <c r="L24" s="312">
        <v>30</v>
      </c>
      <c r="M24" s="312">
        <v>7</v>
      </c>
      <c r="N24" s="312">
        <v>6</v>
      </c>
      <c r="O24" s="312">
        <v>41</v>
      </c>
      <c r="P24" s="312">
        <v>18</v>
      </c>
      <c r="Q24" s="312">
        <v>23</v>
      </c>
      <c r="R24" s="312">
        <v>53</v>
      </c>
      <c r="S24" s="314" t="s">
        <v>1498</v>
      </c>
      <c r="T24" s="312">
        <v>12</v>
      </c>
    </row>
    <row r="25" spans="1:20" ht="11.1" customHeight="1" x14ac:dyDescent="0.4">
      <c r="A25" s="313" t="s">
        <v>1499</v>
      </c>
      <c r="B25" s="312">
        <v>3</v>
      </c>
      <c r="C25" s="312">
        <v>9</v>
      </c>
      <c r="D25" s="312">
        <v>312</v>
      </c>
      <c r="E25" s="312">
        <v>19</v>
      </c>
      <c r="F25" s="312">
        <v>42</v>
      </c>
      <c r="G25" s="312">
        <v>54</v>
      </c>
      <c r="H25" s="312">
        <v>63</v>
      </c>
      <c r="I25" s="312">
        <v>76</v>
      </c>
      <c r="J25" s="312">
        <v>58</v>
      </c>
      <c r="K25" s="312">
        <v>19</v>
      </c>
      <c r="L25" s="312">
        <v>13</v>
      </c>
      <c r="M25" s="312">
        <v>5</v>
      </c>
      <c r="N25" s="312">
        <v>1</v>
      </c>
      <c r="O25" s="312">
        <v>57</v>
      </c>
      <c r="P25" s="312">
        <v>25</v>
      </c>
      <c r="Q25" s="312">
        <v>32</v>
      </c>
      <c r="R25" s="312">
        <v>59</v>
      </c>
      <c r="S25" s="314">
        <v>2</v>
      </c>
      <c r="T25" s="312">
        <v>15</v>
      </c>
    </row>
    <row r="26" spans="1:20" ht="11.1" customHeight="1" x14ac:dyDescent="0.4">
      <c r="A26" s="313" t="s">
        <v>1501</v>
      </c>
      <c r="B26" s="312">
        <v>5</v>
      </c>
      <c r="C26" s="312">
        <v>19</v>
      </c>
      <c r="D26" s="312">
        <f>SUM(E26:J26)</f>
        <v>663</v>
      </c>
      <c r="E26" s="312">
        <v>35</v>
      </c>
      <c r="F26" s="312">
        <v>87</v>
      </c>
      <c r="G26" s="312">
        <v>105</v>
      </c>
      <c r="H26" s="312">
        <v>164</v>
      </c>
      <c r="I26" s="312">
        <v>138</v>
      </c>
      <c r="J26" s="312">
        <v>134</v>
      </c>
      <c r="K26" s="312">
        <f>SUM(L26:N26)</f>
        <v>258</v>
      </c>
      <c r="L26" s="312">
        <v>111</v>
      </c>
      <c r="M26" s="312">
        <v>82</v>
      </c>
      <c r="N26" s="312">
        <v>65</v>
      </c>
      <c r="O26" s="312">
        <f>SUM(P26:Q26)</f>
        <v>61</v>
      </c>
      <c r="P26" s="312">
        <v>24</v>
      </c>
      <c r="Q26" s="312">
        <v>37</v>
      </c>
      <c r="R26" s="312">
        <v>113</v>
      </c>
      <c r="S26" s="314">
        <v>10</v>
      </c>
      <c r="T26" s="315">
        <v>28</v>
      </c>
    </row>
  </sheetData>
  <mergeCells count="24">
    <mergeCell ref="T22:T23"/>
    <mergeCell ref="A12:A13"/>
    <mergeCell ref="A14:A15"/>
    <mergeCell ref="A16:A17"/>
    <mergeCell ref="A22:A23"/>
    <mergeCell ref="B22:B23"/>
    <mergeCell ref="C22:C23"/>
    <mergeCell ref="D22:J22"/>
    <mergeCell ref="K22:N22"/>
    <mergeCell ref="O22:Q22"/>
    <mergeCell ref="R22:R23"/>
    <mergeCell ref="S22:S23"/>
    <mergeCell ref="O4:O5"/>
    <mergeCell ref="P4:P5"/>
    <mergeCell ref="Q4:Q5"/>
    <mergeCell ref="A6:A7"/>
    <mergeCell ref="A8:A9"/>
    <mergeCell ref="H4:K4"/>
    <mergeCell ref="L4:N4"/>
    <mergeCell ref="A10:A11"/>
    <mergeCell ref="A4:A5"/>
    <mergeCell ref="B4:B5"/>
    <mergeCell ref="C4:C5"/>
    <mergeCell ref="D4:G4"/>
  </mergeCells>
  <phoneticPr fontId="2"/>
  <pageMargins left="0.7" right="0.7" top="0.75" bottom="0.75" header="0.3" footer="0.3"/>
  <pageSetup paperSize="9" orientation="portrait" horizontalDpi="1200" verticalDpi="1200" copies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showGridLines="0" zoomScaleNormal="100" workbookViewId="0"/>
  </sheetViews>
  <sheetFormatPr defaultRowHeight="14" customHeight="1" outlineLevelRow="1" x14ac:dyDescent="0.4"/>
  <cols>
    <col min="1" max="1" width="4.5" style="308" customWidth="1"/>
    <col min="2" max="2" width="18" style="308" customWidth="1"/>
    <col min="3" max="4" width="6.125" style="308" bestFit="1" customWidth="1"/>
    <col min="5" max="5" width="6.125" style="308" customWidth="1"/>
    <col min="6" max="9" width="6.125" style="308" bestFit="1" customWidth="1"/>
    <col min="10" max="10" width="6.125" style="308" customWidth="1"/>
    <col min="11" max="11" width="6.125" style="308" bestFit="1" customWidth="1"/>
    <col min="12" max="12" width="3.75" style="308" customWidth="1"/>
    <col min="13" max="13" width="4.5" style="308" customWidth="1"/>
    <col min="14" max="14" width="6.125" style="308" customWidth="1"/>
    <col min="15" max="15" width="1.625" style="308" customWidth="1"/>
    <col min="16" max="16384" width="9" style="308"/>
  </cols>
  <sheetData>
    <row r="1" spans="1:14" ht="10.95" x14ac:dyDescent="0.4">
      <c r="A1" s="307" t="s">
        <v>1466</v>
      </c>
    </row>
    <row r="2" spans="1:14" ht="10.95" x14ac:dyDescent="0.4">
      <c r="A2" s="307" t="s">
        <v>1502</v>
      </c>
    </row>
    <row r="3" spans="1:14" ht="14" customHeight="1" x14ac:dyDescent="0.4">
      <c r="A3" s="307"/>
      <c r="N3" s="309" t="s">
        <v>1503</v>
      </c>
    </row>
    <row r="4" spans="1:14" ht="14" customHeight="1" x14ac:dyDescent="0.4">
      <c r="A4" s="591" t="s">
        <v>1504</v>
      </c>
      <c r="B4" s="592"/>
      <c r="C4" s="589" t="s">
        <v>1505</v>
      </c>
      <c r="D4" s="589" t="s">
        <v>1506</v>
      </c>
      <c r="E4" s="585" t="s">
        <v>1507</v>
      </c>
      <c r="F4" s="586"/>
      <c r="G4" s="586"/>
      <c r="H4" s="586"/>
      <c r="I4" s="586"/>
      <c r="J4" s="586"/>
      <c r="K4" s="587"/>
      <c r="L4" s="595" t="s">
        <v>1508</v>
      </c>
      <c r="M4" s="596"/>
      <c r="N4" s="589" t="s">
        <v>1509</v>
      </c>
    </row>
    <row r="5" spans="1:14" ht="14" customHeight="1" x14ac:dyDescent="0.4">
      <c r="A5" s="593"/>
      <c r="B5" s="594"/>
      <c r="C5" s="590"/>
      <c r="D5" s="590"/>
      <c r="E5" s="310" t="s">
        <v>1510</v>
      </c>
      <c r="F5" s="310" t="s">
        <v>1511</v>
      </c>
      <c r="G5" s="310" t="s">
        <v>1512</v>
      </c>
      <c r="H5" s="310" t="s">
        <v>1513</v>
      </c>
      <c r="I5" s="310" t="s">
        <v>1514</v>
      </c>
      <c r="J5" s="310" t="s">
        <v>1515</v>
      </c>
      <c r="K5" s="310" t="s">
        <v>1516</v>
      </c>
      <c r="L5" s="597"/>
      <c r="M5" s="598"/>
      <c r="N5" s="590"/>
    </row>
    <row r="6" spans="1:14" ht="14" hidden="1" customHeight="1" outlineLevel="1" x14ac:dyDescent="0.4">
      <c r="A6" s="316"/>
      <c r="B6" s="317" t="s">
        <v>1517</v>
      </c>
      <c r="C6" s="318">
        <v>4</v>
      </c>
      <c r="D6" s="318">
        <v>54</v>
      </c>
      <c r="E6" s="318">
        <f t="shared" ref="E6:E11" si="0">SUM(F6:K6)</f>
        <v>1687</v>
      </c>
      <c r="F6" s="318">
        <v>286</v>
      </c>
      <c r="G6" s="318">
        <v>300</v>
      </c>
      <c r="H6" s="318">
        <v>272</v>
      </c>
      <c r="I6" s="318">
        <v>279</v>
      </c>
      <c r="J6" s="318">
        <v>273</v>
      </c>
      <c r="K6" s="318">
        <v>277</v>
      </c>
      <c r="L6" s="316">
        <v>94</v>
      </c>
      <c r="M6" s="319">
        <v>21</v>
      </c>
      <c r="N6" s="318">
        <v>15</v>
      </c>
    </row>
    <row r="7" spans="1:14" ht="14" customHeight="1" collapsed="1" x14ac:dyDescent="0.4">
      <c r="A7" s="316"/>
      <c r="B7" s="317" t="s">
        <v>1518</v>
      </c>
      <c r="C7" s="318">
        <v>4</v>
      </c>
      <c r="D7" s="318">
        <v>54</v>
      </c>
      <c r="E7" s="318">
        <f t="shared" si="0"/>
        <v>1668</v>
      </c>
      <c r="F7" s="318">
        <v>282</v>
      </c>
      <c r="G7" s="318">
        <v>281</v>
      </c>
      <c r="H7" s="318">
        <v>290</v>
      </c>
      <c r="I7" s="318">
        <v>268</v>
      </c>
      <c r="J7" s="318">
        <v>275</v>
      </c>
      <c r="K7" s="318">
        <v>272</v>
      </c>
      <c r="L7" s="316">
        <v>95</v>
      </c>
      <c r="M7" s="319">
        <v>24</v>
      </c>
      <c r="N7" s="318">
        <v>16</v>
      </c>
    </row>
    <row r="8" spans="1:14" ht="14" customHeight="1" x14ac:dyDescent="0.4">
      <c r="A8" s="316"/>
      <c r="B8" s="317" t="s">
        <v>1486</v>
      </c>
      <c r="C8" s="318">
        <v>4</v>
      </c>
      <c r="D8" s="318">
        <v>53</v>
      </c>
      <c r="E8" s="318">
        <f t="shared" si="0"/>
        <v>1682</v>
      </c>
      <c r="F8" s="318">
        <v>276</v>
      </c>
      <c r="G8" s="318">
        <v>287</v>
      </c>
      <c r="H8" s="318">
        <v>283</v>
      </c>
      <c r="I8" s="318">
        <v>292</v>
      </c>
      <c r="J8" s="318">
        <v>266</v>
      </c>
      <c r="K8" s="318">
        <v>278</v>
      </c>
      <c r="L8" s="316">
        <v>95</v>
      </c>
      <c r="M8" s="319">
        <v>24</v>
      </c>
      <c r="N8" s="318">
        <v>16</v>
      </c>
    </row>
    <row r="9" spans="1:14" ht="14" customHeight="1" x14ac:dyDescent="0.4">
      <c r="A9" s="316"/>
      <c r="B9" s="317" t="s">
        <v>1487</v>
      </c>
      <c r="C9" s="318">
        <v>4</v>
      </c>
      <c r="D9" s="318">
        <v>54</v>
      </c>
      <c r="E9" s="318">
        <f t="shared" si="0"/>
        <v>1689</v>
      </c>
      <c r="F9" s="318">
        <v>278</v>
      </c>
      <c r="G9" s="318">
        <v>281</v>
      </c>
      <c r="H9" s="318">
        <v>286</v>
      </c>
      <c r="I9" s="318">
        <v>282</v>
      </c>
      <c r="J9" s="318">
        <v>298</v>
      </c>
      <c r="K9" s="318">
        <v>264</v>
      </c>
      <c r="L9" s="316">
        <v>94</v>
      </c>
      <c r="M9" s="319">
        <v>21</v>
      </c>
      <c r="N9" s="318">
        <v>14</v>
      </c>
    </row>
    <row r="10" spans="1:14" ht="14" customHeight="1" x14ac:dyDescent="0.4">
      <c r="A10" s="316"/>
      <c r="B10" s="317" t="s">
        <v>1499</v>
      </c>
      <c r="C10" s="318">
        <v>4</v>
      </c>
      <c r="D10" s="318">
        <v>53</v>
      </c>
      <c r="E10" s="318">
        <f t="shared" si="0"/>
        <v>1684</v>
      </c>
      <c r="F10" s="318">
        <v>267</v>
      </c>
      <c r="G10" s="318">
        <v>279</v>
      </c>
      <c r="H10" s="318">
        <v>283</v>
      </c>
      <c r="I10" s="318">
        <v>287</v>
      </c>
      <c r="J10" s="318">
        <v>274</v>
      </c>
      <c r="K10" s="318">
        <v>294</v>
      </c>
      <c r="L10" s="316">
        <v>101</v>
      </c>
      <c r="M10" s="319">
        <v>25</v>
      </c>
      <c r="N10" s="318">
        <v>14</v>
      </c>
    </row>
    <row r="11" spans="1:14" ht="14" customHeight="1" x14ac:dyDescent="0.4">
      <c r="A11" s="316"/>
      <c r="B11" s="317" t="s">
        <v>1501</v>
      </c>
      <c r="C11" s="318">
        <v>4</v>
      </c>
      <c r="D11" s="318">
        <f>+$D$16+$D$28</f>
        <v>54</v>
      </c>
      <c r="E11" s="318">
        <f t="shared" si="0"/>
        <v>1617</v>
      </c>
      <c r="F11" s="318">
        <f t="shared" ref="F11:N11" si="1">+F16+F20</f>
        <v>241</v>
      </c>
      <c r="G11" s="318">
        <f t="shared" si="1"/>
        <v>268</v>
      </c>
      <c r="H11" s="318">
        <f t="shared" si="1"/>
        <v>276</v>
      </c>
      <c r="I11" s="318">
        <f t="shared" si="1"/>
        <v>279</v>
      </c>
      <c r="J11" s="318">
        <f t="shared" si="1"/>
        <v>285</v>
      </c>
      <c r="K11" s="318">
        <f t="shared" si="1"/>
        <v>268</v>
      </c>
      <c r="L11" s="316">
        <f t="shared" si="1"/>
        <v>103</v>
      </c>
      <c r="M11" s="319">
        <f t="shared" si="1"/>
        <v>23</v>
      </c>
      <c r="N11" s="318">
        <f t="shared" si="1"/>
        <v>12</v>
      </c>
    </row>
    <row r="12" spans="1:14" ht="14" hidden="1" customHeight="1" outlineLevel="1" x14ac:dyDescent="0.4">
      <c r="A12" s="308" t="s">
        <v>1490</v>
      </c>
      <c r="B12" s="320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2"/>
      <c r="N12" s="321"/>
    </row>
    <row r="13" spans="1:14" ht="14" hidden="1" customHeight="1" outlineLevel="1" x14ac:dyDescent="0.4">
      <c r="N13" s="309" t="s">
        <v>1519</v>
      </c>
    </row>
    <row r="14" spans="1:14" ht="14" hidden="1" customHeight="1" outlineLevel="1" x14ac:dyDescent="0.4">
      <c r="A14" s="591" t="s">
        <v>1520</v>
      </c>
      <c r="B14" s="592"/>
      <c r="C14" s="589" t="s">
        <v>1505</v>
      </c>
      <c r="D14" s="589" t="s">
        <v>1506</v>
      </c>
      <c r="E14" s="585" t="s">
        <v>1507</v>
      </c>
      <c r="F14" s="586"/>
      <c r="G14" s="586"/>
      <c r="H14" s="586"/>
      <c r="I14" s="586"/>
      <c r="J14" s="586"/>
      <c r="K14" s="587"/>
      <c r="L14" s="595" t="s">
        <v>1508</v>
      </c>
      <c r="M14" s="596"/>
      <c r="N14" s="589" t="s">
        <v>1509</v>
      </c>
    </row>
    <row r="15" spans="1:14" ht="14" hidden="1" customHeight="1" outlineLevel="1" x14ac:dyDescent="0.4">
      <c r="A15" s="593"/>
      <c r="B15" s="594"/>
      <c r="C15" s="590"/>
      <c r="D15" s="590"/>
      <c r="E15" s="310" t="s">
        <v>1510</v>
      </c>
      <c r="F15" s="310" t="s">
        <v>1511</v>
      </c>
      <c r="G15" s="310" t="s">
        <v>1512</v>
      </c>
      <c r="H15" s="310" t="s">
        <v>1513</v>
      </c>
      <c r="I15" s="310" t="s">
        <v>1514</v>
      </c>
      <c r="J15" s="310" t="s">
        <v>1515</v>
      </c>
      <c r="K15" s="310" t="s">
        <v>1516</v>
      </c>
      <c r="L15" s="597"/>
      <c r="M15" s="598"/>
      <c r="N15" s="590"/>
    </row>
    <row r="16" spans="1:14" ht="14" customHeight="1" collapsed="1" x14ac:dyDescent="0.4">
      <c r="A16" s="310" t="s">
        <v>1521</v>
      </c>
      <c r="B16" s="323" t="s">
        <v>1522</v>
      </c>
      <c r="C16" s="313" t="s">
        <v>1523</v>
      </c>
      <c r="D16" s="318">
        <v>18</v>
      </c>
      <c r="E16" s="318">
        <f>SUM(F16:K16)</f>
        <v>441</v>
      </c>
      <c r="F16" s="318">
        <v>74</v>
      </c>
      <c r="G16" s="318">
        <v>72</v>
      </c>
      <c r="H16" s="318">
        <v>73</v>
      </c>
      <c r="I16" s="318">
        <v>76</v>
      </c>
      <c r="J16" s="318">
        <v>75</v>
      </c>
      <c r="K16" s="318">
        <v>71</v>
      </c>
      <c r="L16" s="316">
        <v>26</v>
      </c>
      <c r="M16" s="319">
        <v>4</v>
      </c>
      <c r="N16" s="318">
        <v>2</v>
      </c>
    </row>
    <row r="17" spans="1:23" ht="14" customHeight="1" x14ac:dyDescent="0.4">
      <c r="A17" s="589" t="s">
        <v>1524</v>
      </c>
      <c r="B17" s="324" t="s">
        <v>1525</v>
      </c>
      <c r="C17" s="313" t="s">
        <v>1523</v>
      </c>
      <c r="D17" s="318">
        <v>18</v>
      </c>
      <c r="E17" s="318">
        <f>SUM(F17:K17)</f>
        <v>557</v>
      </c>
      <c r="F17" s="313">
        <v>72</v>
      </c>
      <c r="G17" s="325">
        <v>82</v>
      </c>
      <c r="H17" s="318">
        <v>91</v>
      </c>
      <c r="I17" s="318">
        <v>99</v>
      </c>
      <c r="J17" s="318">
        <v>104</v>
      </c>
      <c r="K17" s="318">
        <v>109</v>
      </c>
      <c r="L17" s="326">
        <v>42</v>
      </c>
      <c r="M17" s="319">
        <v>7</v>
      </c>
      <c r="N17" s="318">
        <v>3</v>
      </c>
    </row>
    <row r="18" spans="1:23" ht="14" customHeight="1" x14ac:dyDescent="0.4">
      <c r="A18" s="602"/>
      <c r="B18" s="324" t="s">
        <v>1526</v>
      </c>
      <c r="C18" s="327" t="s">
        <v>1523</v>
      </c>
      <c r="D18" s="318">
        <v>6</v>
      </c>
      <c r="E18" s="318">
        <f>SUM(F18:K18)</f>
        <v>205</v>
      </c>
      <c r="F18" s="325">
        <v>25</v>
      </c>
      <c r="G18" s="325">
        <v>42</v>
      </c>
      <c r="H18" s="318">
        <v>41</v>
      </c>
      <c r="I18" s="318">
        <v>36</v>
      </c>
      <c r="J18" s="318">
        <v>32</v>
      </c>
      <c r="K18" s="318">
        <v>29</v>
      </c>
      <c r="L18" s="326">
        <v>13</v>
      </c>
      <c r="M18" s="319">
        <v>6</v>
      </c>
      <c r="N18" s="318">
        <v>1</v>
      </c>
    </row>
    <row r="19" spans="1:23" ht="14" customHeight="1" x14ac:dyDescent="0.4">
      <c r="A19" s="590"/>
      <c r="B19" s="324" t="s">
        <v>1527</v>
      </c>
      <c r="C19" s="327" t="s">
        <v>1523</v>
      </c>
      <c r="D19" s="318">
        <v>12</v>
      </c>
      <c r="E19" s="318">
        <f>SUM(F19:K19)</f>
        <v>414</v>
      </c>
      <c r="F19" s="325">
        <v>70</v>
      </c>
      <c r="G19" s="325">
        <v>72</v>
      </c>
      <c r="H19" s="318">
        <v>71</v>
      </c>
      <c r="I19" s="318">
        <v>68</v>
      </c>
      <c r="J19" s="318">
        <v>74</v>
      </c>
      <c r="K19" s="318">
        <v>59</v>
      </c>
      <c r="L19" s="326">
        <v>22</v>
      </c>
      <c r="M19" s="319">
        <v>6</v>
      </c>
      <c r="N19" s="318">
        <v>6</v>
      </c>
    </row>
    <row r="20" spans="1:23" ht="14" customHeight="1" x14ac:dyDescent="0.4">
      <c r="A20" s="585" t="s">
        <v>1528</v>
      </c>
      <c r="B20" s="587"/>
      <c r="C20" s="327" t="s">
        <v>1523</v>
      </c>
      <c r="D20" s="318">
        <f>SUM(D17:D19)</f>
        <v>36</v>
      </c>
      <c r="E20" s="318">
        <f t="shared" ref="E20:N20" si="2">SUM(E17:E19)</f>
        <v>1176</v>
      </c>
      <c r="F20" s="318">
        <f t="shared" si="2"/>
        <v>167</v>
      </c>
      <c r="G20" s="318">
        <f t="shared" si="2"/>
        <v>196</v>
      </c>
      <c r="H20" s="318">
        <f t="shared" si="2"/>
        <v>203</v>
      </c>
      <c r="I20" s="318">
        <f t="shared" si="2"/>
        <v>203</v>
      </c>
      <c r="J20" s="318">
        <f t="shared" si="2"/>
        <v>210</v>
      </c>
      <c r="K20" s="318">
        <f t="shared" si="2"/>
        <v>197</v>
      </c>
      <c r="L20" s="316">
        <f t="shared" si="2"/>
        <v>77</v>
      </c>
      <c r="M20" s="319">
        <f t="shared" si="2"/>
        <v>19</v>
      </c>
      <c r="N20" s="318">
        <f t="shared" si="2"/>
        <v>10</v>
      </c>
    </row>
    <row r="21" spans="1:23" ht="14" customHeight="1" x14ac:dyDescent="0.4">
      <c r="A21" s="308" t="s">
        <v>1490</v>
      </c>
      <c r="J21" s="309"/>
    </row>
    <row r="22" spans="1:23" ht="14" customHeight="1" x14ac:dyDescent="0.4">
      <c r="J22" s="309" t="s">
        <v>1519</v>
      </c>
    </row>
    <row r="23" spans="1:23" ht="14" customHeight="1" x14ac:dyDescent="0.4">
      <c r="A23" s="591" t="s">
        <v>1520</v>
      </c>
      <c r="B23" s="592"/>
      <c r="C23" s="589" t="s">
        <v>1505</v>
      </c>
      <c r="D23" s="589" t="s">
        <v>1506</v>
      </c>
      <c r="E23" s="585" t="s">
        <v>1507</v>
      </c>
      <c r="F23" s="586"/>
      <c r="G23" s="586"/>
      <c r="H23" s="595" t="s">
        <v>1508</v>
      </c>
      <c r="I23" s="596"/>
      <c r="J23" s="589" t="s">
        <v>1509</v>
      </c>
    </row>
    <row r="24" spans="1:23" ht="14" customHeight="1" x14ac:dyDescent="0.4">
      <c r="A24" s="593"/>
      <c r="B24" s="594"/>
      <c r="C24" s="590"/>
      <c r="D24" s="590"/>
      <c r="E24" s="310" t="s">
        <v>1510</v>
      </c>
      <c r="F24" s="310" t="s">
        <v>1529</v>
      </c>
      <c r="G24" s="310" t="s">
        <v>1530</v>
      </c>
      <c r="H24" s="597"/>
      <c r="I24" s="598"/>
      <c r="J24" s="590"/>
      <c r="P24" s="328" t="s">
        <v>1511</v>
      </c>
      <c r="Q24" s="328" t="s">
        <v>1512</v>
      </c>
      <c r="R24" s="328" t="s">
        <v>1513</v>
      </c>
      <c r="S24" s="328" t="s">
        <v>1514</v>
      </c>
      <c r="T24" s="328" t="s">
        <v>1515</v>
      </c>
      <c r="U24" s="328" t="s">
        <v>1516</v>
      </c>
      <c r="V24" s="328" t="s">
        <v>1510</v>
      </c>
      <c r="W24" s="329" t="s">
        <v>1531</v>
      </c>
    </row>
    <row r="25" spans="1:23" ht="28" customHeight="1" x14ac:dyDescent="0.4">
      <c r="A25" s="599" t="s">
        <v>1524</v>
      </c>
      <c r="B25" s="330" t="s">
        <v>1525</v>
      </c>
      <c r="C25" s="313" t="s">
        <v>1532</v>
      </c>
      <c r="D25" s="318">
        <v>18</v>
      </c>
      <c r="E25" s="318">
        <f>SUM(F25:G25)</f>
        <v>557</v>
      </c>
      <c r="F25" s="313" t="s">
        <v>1533</v>
      </c>
      <c r="G25" s="325">
        <v>557</v>
      </c>
      <c r="H25" s="326">
        <v>42</v>
      </c>
      <c r="I25" s="319">
        <v>7</v>
      </c>
      <c r="J25" s="318">
        <v>3</v>
      </c>
      <c r="P25" s="331">
        <v>72</v>
      </c>
      <c r="Q25" s="332">
        <v>82</v>
      </c>
      <c r="R25" s="332">
        <v>91</v>
      </c>
      <c r="S25" s="332">
        <v>99</v>
      </c>
      <c r="T25" s="332">
        <v>104</v>
      </c>
      <c r="U25" s="333">
        <v>109</v>
      </c>
      <c r="V25" s="321">
        <f t="shared" ref="V25:V27" si="3">SUM(P25:U25)</f>
        <v>557</v>
      </c>
      <c r="W25" s="308" t="b">
        <f>E25=V25</f>
        <v>1</v>
      </c>
    </row>
    <row r="26" spans="1:23" ht="28" customHeight="1" x14ac:dyDescent="0.4">
      <c r="A26" s="600"/>
      <c r="B26" s="330" t="s">
        <v>1526</v>
      </c>
      <c r="C26" s="327" t="s">
        <v>1534</v>
      </c>
      <c r="D26" s="318">
        <v>6</v>
      </c>
      <c r="E26" s="318">
        <f>SUM(F26:G26)</f>
        <v>205</v>
      </c>
      <c r="F26" s="325">
        <v>124</v>
      </c>
      <c r="G26" s="325">
        <v>81</v>
      </c>
      <c r="H26" s="326">
        <v>13</v>
      </c>
      <c r="I26" s="319">
        <v>6</v>
      </c>
      <c r="J26" s="318">
        <v>1</v>
      </c>
      <c r="P26" s="334">
        <v>25</v>
      </c>
      <c r="Q26" s="321">
        <v>42</v>
      </c>
      <c r="R26" s="321">
        <v>41</v>
      </c>
      <c r="S26" s="321">
        <v>36</v>
      </c>
      <c r="T26" s="321">
        <v>32</v>
      </c>
      <c r="U26" s="335">
        <v>29</v>
      </c>
      <c r="V26" s="321">
        <f t="shared" si="3"/>
        <v>205</v>
      </c>
      <c r="W26" s="308" t="b">
        <f>E26=V26</f>
        <v>1</v>
      </c>
    </row>
    <row r="27" spans="1:23" ht="28" customHeight="1" x14ac:dyDescent="0.4">
      <c r="A27" s="601"/>
      <c r="B27" s="330" t="s">
        <v>1527</v>
      </c>
      <c r="C27" s="327" t="s">
        <v>1523</v>
      </c>
      <c r="D27" s="318">
        <v>12</v>
      </c>
      <c r="E27" s="318">
        <f>SUM(F27:G27)</f>
        <v>414</v>
      </c>
      <c r="F27" s="325">
        <v>201</v>
      </c>
      <c r="G27" s="325">
        <v>213</v>
      </c>
      <c r="H27" s="326">
        <v>22</v>
      </c>
      <c r="I27" s="319">
        <v>6</v>
      </c>
      <c r="J27" s="318">
        <v>6</v>
      </c>
      <c r="P27" s="336">
        <v>70</v>
      </c>
      <c r="Q27" s="337">
        <v>72</v>
      </c>
      <c r="R27" s="337">
        <v>71</v>
      </c>
      <c r="S27" s="337">
        <v>68</v>
      </c>
      <c r="T27" s="337">
        <v>74</v>
      </c>
      <c r="U27" s="338">
        <v>59</v>
      </c>
      <c r="V27" s="321">
        <f t="shared" si="3"/>
        <v>414</v>
      </c>
      <c r="W27" s="308" t="b">
        <f>E27=V27</f>
        <v>1</v>
      </c>
    </row>
    <row r="28" spans="1:23" ht="28" customHeight="1" x14ac:dyDescent="0.4">
      <c r="A28" s="585" t="s">
        <v>1528</v>
      </c>
      <c r="B28" s="587"/>
      <c r="C28" s="327" t="s">
        <v>1523</v>
      </c>
      <c r="D28" s="318">
        <f>SUM(D25:D27)</f>
        <v>36</v>
      </c>
      <c r="E28" s="318">
        <f>SUM(F28:G28)</f>
        <v>1176</v>
      </c>
      <c r="F28" s="318">
        <f>SUM(F25:F27)</f>
        <v>325</v>
      </c>
      <c r="G28" s="318">
        <f>SUM(G25:G27)</f>
        <v>851</v>
      </c>
      <c r="H28" s="316">
        <f>SUM(H25:H27)</f>
        <v>77</v>
      </c>
      <c r="I28" s="319">
        <f t="shared" ref="I28:J28" si="4">SUM(I25:I27)</f>
        <v>19</v>
      </c>
      <c r="J28" s="318">
        <f t="shared" si="4"/>
        <v>10</v>
      </c>
      <c r="P28" s="308">
        <f>SUM(P25:P27)</f>
        <v>167</v>
      </c>
      <c r="Q28" s="308">
        <f t="shared" ref="Q28:V28" si="5">SUM(Q25:Q27)</f>
        <v>196</v>
      </c>
      <c r="R28" s="308">
        <f t="shared" si="5"/>
        <v>203</v>
      </c>
      <c r="S28" s="308">
        <f t="shared" si="5"/>
        <v>203</v>
      </c>
      <c r="T28" s="308">
        <f t="shared" si="5"/>
        <v>210</v>
      </c>
      <c r="U28" s="308">
        <f t="shared" si="5"/>
        <v>197</v>
      </c>
      <c r="V28" s="308">
        <f t="shared" si="5"/>
        <v>1176</v>
      </c>
      <c r="W28" s="308" t="b">
        <f>E28=V28</f>
        <v>1</v>
      </c>
    </row>
    <row r="29" spans="1:23" ht="14" customHeight="1" x14ac:dyDescent="0.4">
      <c r="A29" s="308" t="s">
        <v>1490</v>
      </c>
    </row>
  </sheetData>
  <mergeCells count="22">
    <mergeCell ref="H23:I24"/>
    <mergeCell ref="J23:J24"/>
    <mergeCell ref="A25:A27"/>
    <mergeCell ref="A28:B28"/>
    <mergeCell ref="A17:A19"/>
    <mergeCell ref="A20:B20"/>
    <mergeCell ref="A23:B24"/>
    <mergeCell ref="C23:C24"/>
    <mergeCell ref="D23:D24"/>
    <mergeCell ref="E23:G23"/>
    <mergeCell ref="N14:N15"/>
    <mergeCell ref="A4:B5"/>
    <mergeCell ref="C4:C5"/>
    <mergeCell ref="D4:D5"/>
    <mergeCell ref="E4:K4"/>
    <mergeCell ref="L4:M5"/>
    <mergeCell ref="N4:N5"/>
    <mergeCell ref="A14:B15"/>
    <mergeCell ref="C14:C15"/>
    <mergeCell ref="D14:D15"/>
    <mergeCell ref="E14:K14"/>
    <mergeCell ref="L14:M15"/>
  </mergeCells>
  <phoneticPr fontId="2"/>
  <pageMargins left="0.7" right="0.7" top="0.75" bottom="0.75" header="0.3" footer="0.3"/>
  <pageSetup paperSize="9" orientation="portrait" horizontalDpi="1200" verticalDpi="1200" copies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showGridLines="0" zoomScaleNormal="100" workbookViewId="0"/>
  </sheetViews>
  <sheetFormatPr defaultRowHeight="14" customHeight="1" outlineLevelRow="1" x14ac:dyDescent="0.4"/>
  <cols>
    <col min="1" max="1" width="4.5" style="308" customWidth="1"/>
    <col min="2" max="2" width="18" style="308" bestFit="1" customWidth="1"/>
    <col min="3" max="4" width="6.125" style="308" bestFit="1" customWidth="1"/>
    <col min="5" max="5" width="6.125" style="308" customWidth="1"/>
    <col min="6" max="8" width="6.125" style="308" bestFit="1" customWidth="1"/>
    <col min="9" max="9" width="5.375" style="308" bestFit="1" customWidth="1"/>
    <col min="10" max="10" width="5.375" style="308" customWidth="1"/>
    <col min="11" max="11" width="6.125" style="308" customWidth="1"/>
    <col min="12" max="12" width="1.625" style="308" customWidth="1"/>
    <col min="13" max="16384" width="9" style="308"/>
  </cols>
  <sheetData>
    <row r="1" spans="1:11" ht="10.95" x14ac:dyDescent="0.4">
      <c r="A1" s="307" t="s">
        <v>1466</v>
      </c>
    </row>
    <row r="2" spans="1:11" ht="10.95" x14ac:dyDescent="0.4">
      <c r="A2" s="307" t="s">
        <v>1535</v>
      </c>
    </row>
    <row r="3" spans="1:11" ht="10.95" x14ac:dyDescent="0.4">
      <c r="A3" s="307"/>
      <c r="K3" s="309" t="s">
        <v>1503</v>
      </c>
    </row>
    <row r="4" spans="1:11" ht="14" customHeight="1" x14ac:dyDescent="0.4">
      <c r="A4" s="591" t="s">
        <v>1504</v>
      </c>
      <c r="B4" s="592"/>
      <c r="C4" s="589" t="s">
        <v>1505</v>
      </c>
      <c r="D4" s="589" t="s">
        <v>1506</v>
      </c>
      <c r="E4" s="585" t="s">
        <v>1536</v>
      </c>
      <c r="F4" s="586"/>
      <c r="G4" s="586"/>
      <c r="H4" s="586"/>
      <c r="I4" s="595" t="s">
        <v>1508</v>
      </c>
      <c r="J4" s="596"/>
      <c r="K4" s="589" t="s">
        <v>1509</v>
      </c>
    </row>
    <row r="5" spans="1:11" ht="14" customHeight="1" x14ac:dyDescent="0.4">
      <c r="A5" s="593"/>
      <c r="B5" s="594"/>
      <c r="C5" s="590"/>
      <c r="D5" s="590"/>
      <c r="E5" s="310" t="s">
        <v>1510</v>
      </c>
      <c r="F5" s="310" t="s">
        <v>1511</v>
      </c>
      <c r="G5" s="310" t="s">
        <v>1512</v>
      </c>
      <c r="H5" s="310" t="s">
        <v>1513</v>
      </c>
      <c r="I5" s="597"/>
      <c r="J5" s="598"/>
      <c r="K5" s="590"/>
    </row>
    <row r="6" spans="1:11" ht="14" hidden="1" customHeight="1" outlineLevel="1" x14ac:dyDescent="0.4">
      <c r="A6" s="316"/>
      <c r="B6" s="317" t="s">
        <v>1517</v>
      </c>
      <c r="C6" s="318">
        <v>13</v>
      </c>
      <c r="D6" s="318">
        <v>116</v>
      </c>
      <c r="E6" s="318">
        <f t="shared" ref="E6:E11" si="0">SUM(F6:H6)</f>
        <v>3885</v>
      </c>
      <c r="F6" s="318">
        <v>1362</v>
      </c>
      <c r="G6" s="318">
        <v>1243</v>
      </c>
      <c r="H6" s="318">
        <v>1280</v>
      </c>
      <c r="I6" s="318">
        <v>238</v>
      </c>
      <c r="J6" s="339">
        <v>200</v>
      </c>
      <c r="K6" s="318">
        <v>40</v>
      </c>
    </row>
    <row r="7" spans="1:11" ht="14" customHeight="1" collapsed="1" x14ac:dyDescent="0.4">
      <c r="A7" s="316"/>
      <c r="B7" s="317" t="s">
        <v>1518</v>
      </c>
      <c r="C7" s="318">
        <v>13</v>
      </c>
      <c r="D7" s="318">
        <v>115</v>
      </c>
      <c r="E7" s="318">
        <f t="shared" si="0"/>
        <v>3939</v>
      </c>
      <c r="F7" s="318">
        <v>1375</v>
      </c>
      <c r="G7" s="318">
        <v>1342</v>
      </c>
      <c r="H7" s="318">
        <v>1222</v>
      </c>
      <c r="I7" s="316">
        <v>230</v>
      </c>
      <c r="J7" s="319">
        <v>214</v>
      </c>
      <c r="K7" s="318">
        <v>40</v>
      </c>
    </row>
    <row r="8" spans="1:11" ht="14" customHeight="1" x14ac:dyDescent="0.4">
      <c r="A8" s="316"/>
      <c r="B8" s="317" t="s">
        <v>1486</v>
      </c>
      <c r="C8" s="318">
        <v>13</v>
      </c>
      <c r="D8" s="318">
        <v>119</v>
      </c>
      <c r="E8" s="318">
        <f t="shared" si="0"/>
        <v>3975</v>
      </c>
      <c r="F8" s="318">
        <v>1307</v>
      </c>
      <c r="G8" s="318">
        <v>1365</v>
      </c>
      <c r="H8" s="318">
        <v>1303</v>
      </c>
      <c r="I8" s="316">
        <v>242</v>
      </c>
      <c r="J8" s="319">
        <v>207</v>
      </c>
      <c r="K8" s="318">
        <v>40</v>
      </c>
    </row>
    <row r="9" spans="1:11" ht="14" customHeight="1" x14ac:dyDescent="0.4">
      <c r="A9" s="316"/>
      <c r="B9" s="317" t="s">
        <v>1487</v>
      </c>
      <c r="C9" s="318">
        <v>13</v>
      </c>
      <c r="D9" s="318">
        <v>117</v>
      </c>
      <c r="E9" s="318">
        <f t="shared" si="0"/>
        <v>3897</v>
      </c>
      <c r="F9" s="318">
        <v>1300</v>
      </c>
      <c r="G9" s="318">
        <v>1276</v>
      </c>
      <c r="H9" s="318">
        <v>1321</v>
      </c>
      <c r="I9" s="316">
        <v>245</v>
      </c>
      <c r="J9" s="319">
        <v>201</v>
      </c>
      <c r="K9" s="318">
        <v>40</v>
      </c>
    </row>
    <row r="10" spans="1:11" ht="14" customHeight="1" x14ac:dyDescent="0.4">
      <c r="A10" s="316"/>
      <c r="B10" s="317" t="s">
        <v>1499</v>
      </c>
      <c r="C10" s="318">
        <v>13</v>
      </c>
      <c r="D10" s="318">
        <v>116</v>
      </c>
      <c r="E10" s="318">
        <f t="shared" si="0"/>
        <v>3804</v>
      </c>
      <c r="F10" s="318">
        <v>1269</v>
      </c>
      <c r="G10" s="318">
        <v>1283</v>
      </c>
      <c r="H10" s="318">
        <v>1252</v>
      </c>
      <c r="I10" s="316">
        <v>247</v>
      </c>
      <c r="J10" s="319">
        <v>196</v>
      </c>
      <c r="K10" s="318">
        <v>39</v>
      </c>
    </row>
    <row r="11" spans="1:11" ht="14" customHeight="1" x14ac:dyDescent="0.4">
      <c r="A11" s="316"/>
      <c r="B11" s="317" t="s">
        <v>1501</v>
      </c>
      <c r="C11" s="318">
        <v>13</v>
      </c>
      <c r="D11" s="318">
        <f>+D16+D46</f>
        <v>117</v>
      </c>
      <c r="E11" s="318">
        <f t="shared" si="0"/>
        <v>3914</v>
      </c>
      <c r="F11" s="318">
        <f>+$F$16+$F$29</f>
        <v>1406</v>
      </c>
      <c r="G11" s="318">
        <f>+$G$16+$G$29</f>
        <v>1255</v>
      </c>
      <c r="H11" s="318">
        <f>+$H$16+$H$29</f>
        <v>1253</v>
      </c>
      <c r="I11" s="316">
        <f>+$I$16+$I$29</f>
        <v>239</v>
      </c>
      <c r="J11" s="319">
        <f>+$J$16+$J$29</f>
        <v>206</v>
      </c>
      <c r="K11" s="318">
        <f>+$K$16+$K$29</f>
        <v>39</v>
      </c>
    </row>
    <row r="12" spans="1:11" ht="14" hidden="1" customHeight="1" outlineLevel="1" x14ac:dyDescent="0.4">
      <c r="A12" s="308" t="s">
        <v>1490</v>
      </c>
      <c r="B12" s="320"/>
      <c r="C12" s="321"/>
      <c r="D12" s="321"/>
      <c r="E12" s="321"/>
      <c r="F12" s="321"/>
      <c r="G12" s="321"/>
      <c r="H12" s="321"/>
      <c r="I12" s="321"/>
      <c r="J12" s="322"/>
      <c r="K12" s="321"/>
    </row>
    <row r="13" spans="1:11" ht="14" hidden="1" customHeight="1" outlineLevel="1" x14ac:dyDescent="0.4">
      <c r="K13" s="309" t="s">
        <v>1519</v>
      </c>
    </row>
    <row r="14" spans="1:11" ht="14" hidden="1" customHeight="1" outlineLevel="1" x14ac:dyDescent="0.4">
      <c r="A14" s="591" t="s">
        <v>1520</v>
      </c>
      <c r="B14" s="592"/>
      <c r="C14" s="589" t="s">
        <v>1505</v>
      </c>
      <c r="D14" s="589" t="s">
        <v>1506</v>
      </c>
      <c r="E14" s="585" t="s">
        <v>1536</v>
      </c>
      <c r="F14" s="586"/>
      <c r="G14" s="586"/>
      <c r="H14" s="586"/>
      <c r="I14" s="595" t="s">
        <v>1508</v>
      </c>
      <c r="J14" s="596"/>
      <c r="K14" s="589" t="s">
        <v>1509</v>
      </c>
    </row>
    <row r="15" spans="1:11" ht="14" hidden="1" customHeight="1" outlineLevel="1" x14ac:dyDescent="0.4">
      <c r="A15" s="593"/>
      <c r="B15" s="594"/>
      <c r="C15" s="590"/>
      <c r="D15" s="590"/>
      <c r="E15" s="310" t="s">
        <v>1510</v>
      </c>
      <c r="F15" s="310" t="s">
        <v>1511</v>
      </c>
      <c r="G15" s="310" t="s">
        <v>1512</v>
      </c>
      <c r="H15" s="310" t="s">
        <v>1513</v>
      </c>
      <c r="I15" s="597"/>
      <c r="J15" s="598"/>
      <c r="K15" s="590"/>
    </row>
    <row r="16" spans="1:11" ht="14" customHeight="1" collapsed="1" x14ac:dyDescent="0.4">
      <c r="A16" s="310" t="s">
        <v>1521</v>
      </c>
      <c r="B16" s="324" t="s">
        <v>1537</v>
      </c>
      <c r="C16" s="313" t="s">
        <v>1523</v>
      </c>
      <c r="D16" s="325">
        <v>12</v>
      </c>
      <c r="E16" s="325">
        <f>SUM(F16:H16)</f>
        <v>367</v>
      </c>
      <c r="F16" s="318">
        <v>125</v>
      </c>
      <c r="G16" s="318">
        <v>121</v>
      </c>
      <c r="H16" s="318">
        <v>121</v>
      </c>
      <c r="I16" s="316">
        <v>21</v>
      </c>
      <c r="J16" s="319">
        <v>6</v>
      </c>
      <c r="K16" s="340">
        <v>0</v>
      </c>
    </row>
    <row r="17" spans="1:11" ht="14" customHeight="1" x14ac:dyDescent="0.4">
      <c r="A17" s="589" t="s">
        <v>1524</v>
      </c>
      <c r="B17" s="324" t="s">
        <v>1538</v>
      </c>
      <c r="C17" s="313" t="s">
        <v>1532</v>
      </c>
      <c r="D17" s="341">
        <v>15</v>
      </c>
      <c r="E17" s="325">
        <f t="shared" ref="E17:E28" si="1">SUM(F17:H17)</f>
        <v>524</v>
      </c>
      <c r="F17" s="342">
        <v>190</v>
      </c>
      <c r="G17" s="343">
        <v>157</v>
      </c>
      <c r="H17" s="318">
        <v>177</v>
      </c>
      <c r="I17" s="344">
        <v>30</v>
      </c>
      <c r="J17" s="345">
        <v>7</v>
      </c>
      <c r="K17" s="313">
        <v>4</v>
      </c>
    </row>
    <row r="18" spans="1:11" ht="14" customHeight="1" x14ac:dyDescent="0.4">
      <c r="A18" s="602"/>
      <c r="B18" s="324" t="s">
        <v>1525</v>
      </c>
      <c r="C18" s="327" t="s">
        <v>1523</v>
      </c>
      <c r="D18" s="341">
        <v>12</v>
      </c>
      <c r="E18" s="325">
        <f t="shared" si="1"/>
        <v>324</v>
      </c>
      <c r="F18" s="342">
        <v>114</v>
      </c>
      <c r="G18" s="343">
        <v>106</v>
      </c>
      <c r="H18" s="318">
        <v>104</v>
      </c>
      <c r="I18" s="344">
        <v>29</v>
      </c>
      <c r="J18" s="345">
        <v>11</v>
      </c>
      <c r="K18" s="313">
        <v>4</v>
      </c>
    </row>
    <row r="19" spans="1:11" ht="14" customHeight="1" x14ac:dyDescent="0.4">
      <c r="A19" s="602"/>
      <c r="B19" s="324" t="s">
        <v>1539</v>
      </c>
      <c r="C19" s="327" t="s">
        <v>1523</v>
      </c>
      <c r="D19" s="341">
        <v>9</v>
      </c>
      <c r="E19" s="325">
        <f t="shared" si="1"/>
        <v>270</v>
      </c>
      <c r="F19" s="342">
        <v>99</v>
      </c>
      <c r="G19" s="343">
        <v>82</v>
      </c>
      <c r="H19" s="318">
        <v>89</v>
      </c>
      <c r="I19" s="344">
        <v>17</v>
      </c>
      <c r="J19" s="345">
        <v>19</v>
      </c>
      <c r="K19" s="313">
        <v>9</v>
      </c>
    </row>
    <row r="20" spans="1:11" ht="14" customHeight="1" x14ac:dyDescent="0.4">
      <c r="A20" s="602"/>
      <c r="B20" s="324" t="s">
        <v>1527</v>
      </c>
      <c r="C20" s="327" t="s">
        <v>1532</v>
      </c>
      <c r="D20" s="341">
        <v>17</v>
      </c>
      <c r="E20" s="325">
        <f t="shared" si="1"/>
        <v>666</v>
      </c>
      <c r="F20" s="343">
        <v>231</v>
      </c>
      <c r="G20" s="343">
        <v>191</v>
      </c>
      <c r="H20" s="318">
        <v>244</v>
      </c>
      <c r="I20" s="344">
        <v>31</v>
      </c>
      <c r="J20" s="345">
        <v>22</v>
      </c>
      <c r="K20" s="313">
        <v>5</v>
      </c>
    </row>
    <row r="21" spans="1:11" ht="14" customHeight="1" x14ac:dyDescent="0.4">
      <c r="A21" s="602"/>
      <c r="B21" s="324" t="s">
        <v>1540</v>
      </c>
      <c r="C21" s="327" t="s">
        <v>1523</v>
      </c>
      <c r="D21" s="341">
        <v>12</v>
      </c>
      <c r="E21" s="325">
        <f t="shared" si="1"/>
        <v>490</v>
      </c>
      <c r="F21" s="343">
        <v>176</v>
      </c>
      <c r="G21" s="343">
        <v>175</v>
      </c>
      <c r="H21" s="318">
        <v>139</v>
      </c>
      <c r="I21" s="344">
        <v>24</v>
      </c>
      <c r="J21" s="345">
        <v>7</v>
      </c>
      <c r="K21" s="313">
        <v>1</v>
      </c>
    </row>
    <row r="22" spans="1:11" ht="14" customHeight="1" x14ac:dyDescent="0.4">
      <c r="A22" s="602"/>
      <c r="B22" s="324" t="s">
        <v>1541</v>
      </c>
      <c r="C22" s="327" t="s">
        <v>1523</v>
      </c>
      <c r="D22" s="341">
        <v>3</v>
      </c>
      <c r="E22" s="325">
        <f t="shared" si="1"/>
        <v>70</v>
      </c>
      <c r="F22" s="343">
        <v>23</v>
      </c>
      <c r="G22" s="342">
        <v>23</v>
      </c>
      <c r="H22" s="318">
        <v>24</v>
      </c>
      <c r="I22" s="344">
        <v>7</v>
      </c>
      <c r="J22" s="345">
        <v>30</v>
      </c>
      <c r="K22" s="313">
        <v>2</v>
      </c>
    </row>
    <row r="23" spans="1:11" ht="14" customHeight="1" x14ac:dyDescent="0.4">
      <c r="A23" s="602"/>
      <c r="B23" s="324" t="s">
        <v>1542</v>
      </c>
      <c r="C23" s="327" t="s">
        <v>1532</v>
      </c>
      <c r="D23" s="341">
        <v>6</v>
      </c>
      <c r="E23" s="325">
        <f t="shared" si="1"/>
        <v>179</v>
      </c>
      <c r="F23" s="342">
        <v>67</v>
      </c>
      <c r="G23" s="343">
        <v>58</v>
      </c>
      <c r="H23" s="318">
        <v>54</v>
      </c>
      <c r="I23" s="344">
        <v>13</v>
      </c>
      <c r="J23" s="345">
        <v>3</v>
      </c>
      <c r="K23" s="313">
        <v>1</v>
      </c>
    </row>
    <row r="24" spans="1:11" ht="14" customHeight="1" x14ac:dyDescent="0.4">
      <c r="A24" s="602"/>
      <c r="B24" s="324" t="s">
        <v>1543</v>
      </c>
      <c r="C24" s="327" t="s">
        <v>1523</v>
      </c>
      <c r="D24" s="341">
        <v>3</v>
      </c>
      <c r="E24" s="325">
        <f t="shared" si="1"/>
        <v>77</v>
      </c>
      <c r="F24" s="343">
        <v>36</v>
      </c>
      <c r="G24" s="343">
        <v>30</v>
      </c>
      <c r="H24" s="318">
        <v>11</v>
      </c>
      <c r="I24" s="344">
        <v>4</v>
      </c>
      <c r="J24" s="345">
        <v>4</v>
      </c>
      <c r="K24" s="313">
        <v>1</v>
      </c>
    </row>
    <row r="25" spans="1:11" ht="14" customHeight="1" x14ac:dyDescent="0.4">
      <c r="A25" s="602"/>
      <c r="B25" s="324" t="s">
        <v>1544</v>
      </c>
      <c r="C25" s="327" t="s">
        <v>1523</v>
      </c>
      <c r="D25" s="341">
        <v>6</v>
      </c>
      <c r="E25" s="325">
        <f t="shared" si="1"/>
        <v>79</v>
      </c>
      <c r="F25" s="342">
        <v>25</v>
      </c>
      <c r="G25" s="343">
        <v>26</v>
      </c>
      <c r="H25" s="318">
        <v>28</v>
      </c>
      <c r="I25" s="344">
        <v>15</v>
      </c>
      <c r="J25" s="345">
        <v>55</v>
      </c>
      <c r="K25" s="313">
        <v>1</v>
      </c>
    </row>
    <row r="26" spans="1:11" ht="14" customHeight="1" x14ac:dyDescent="0.4">
      <c r="A26" s="602"/>
      <c r="B26" s="324" t="s">
        <v>1545</v>
      </c>
      <c r="C26" s="327" t="s">
        <v>1523</v>
      </c>
      <c r="D26" s="341">
        <v>3</v>
      </c>
      <c r="E26" s="325">
        <f t="shared" si="1"/>
        <v>77</v>
      </c>
      <c r="F26" s="343">
        <v>39</v>
      </c>
      <c r="G26" s="343">
        <v>18</v>
      </c>
      <c r="H26" s="318">
        <v>20</v>
      </c>
      <c r="I26" s="344">
        <v>8</v>
      </c>
      <c r="J26" s="345">
        <v>3</v>
      </c>
      <c r="K26" s="313">
        <v>2</v>
      </c>
    </row>
    <row r="27" spans="1:11" ht="14" customHeight="1" x14ac:dyDescent="0.4">
      <c r="A27" s="602"/>
      <c r="B27" s="324" t="s">
        <v>1546</v>
      </c>
      <c r="C27" s="327" t="s">
        <v>1523</v>
      </c>
      <c r="D27" s="341">
        <v>12</v>
      </c>
      <c r="E27" s="325">
        <f t="shared" si="1"/>
        <v>515</v>
      </c>
      <c r="F27" s="343">
        <v>175</v>
      </c>
      <c r="G27" s="343">
        <v>177</v>
      </c>
      <c r="H27" s="318">
        <v>163</v>
      </c>
      <c r="I27" s="344">
        <v>25</v>
      </c>
      <c r="J27" s="345">
        <v>25</v>
      </c>
      <c r="K27" s="313">
        <v>6</v>
      </c>
    </row>
    <row r="28" spans="1:11" ht="14" customHeight="1" x14ac:dyDescent="0.4">
      <c r="A28" s="590"/>
      <c r="B28" s="324" t="s">
        <v>1547</v>
      </c>
      <c r="C28" s="327" t="s">
        <v>1523</v>
      </c>
      <c r="D28" s="341">
        <v>7</v>
      </c>
      <c r="E28" s="325">
        <f t="shared" si="1"/>
        <v>276</v>
      </c>
      <c r="F28" s="343">
        <v>106</v>
      </c>
      <c r="G28" s="342">
        <v>91</v>
      </c>
      <c r="H28" s="318">
        <v>79</v>
      </c>
      <c r="I28" s="344">
        <v>15</v>
      </c>
      <c r="J28" s="345">
        <v>14</v>
      </c>
      <c r="K28" s="313">
        <v>3</v>
      </c>
    </row>
    <row r="29" spans="1:11" ht="14" customHeight="1" x14ac:dyDescent="0.4">
      <c r="A29" s="585" t="s">
        <v>1528</v>
      </c>
      <c r="B29" s="587"/>
      <c r="C29" s="327" t="s">
        <v>1532</v>
      </c>
      <c r="D29" s="318">
        <f>SUM(D17:D28)</f>
        <v>105</v>
      </c>
      <c r="E29" s="318">
        <f t="shared" ref="E29:K29" si="2">SUM(E17:E28)</f>
        <v>3547</v>
      </c>
      <c r="F29" s="318">
        <f t="shared" si="2"/>
        <v>1281</v>
      </c>
      <c r="G29" s="318">
        <f t="shared" si="2"/>
        <v>1134</v>
      </c>
      <c r="H29" s="318">
        <f t="shared" si="2"/>
        <v>1132</v>
      </c>
      <c r="I29" s="316">
        <f t="shared" si="2"/>
        <v>218</v>
      </c>
      <c r="J29" s="319">
        <f t="shared" si="2"/>
        <v>200</v>
      </c>
      <c r="K29" s="313">
        <f t="shared" si="2"/>
        <v>39</v>
      </c>
    </row>
    <row r="30" spans="1:11" ht="10.95" x14ac:dyDescent="0.4">
      <c r="A30" s="308" t="s">
        <v>1490</v>
      </c>
    </row>
    <row r="31" spans="1:11" ht="14" customHeight="1" x14ac:dyDescent="0.4">
      <c r="J31" s="309" t="s">
        <v>1519</v>
      </c>
    </row>
    <row r="32" spans="1:11" ht="14" customHeight="1" x14ac:dyDescent="0.4">
      <c r="A32" s="591" t="s">
        <v>1520</v>
      </c>
      <c r="B32" s="592"/>
      <c r="C32" s="589" t="s">
        <v>1505</v>
      </c>
      <c r="D32" s="589" t="s">
        <v>1506</v>
      </c>
      <c r="E32" s="585" t="s">
        <v>1536</v>
      </c>
      <c r="F32" s="586"/>
      <c r="G32" s="586"/>
      <c r="H32" s="603" t="s">
        <v>1508</v>
      </c>
      <c r="I32" s="604"/>
      <c r="J32" s="589" t="s">
        <v>1509</v>
      </c>
    </row>
    <row r="33" spans="1:17" ht="14" customHeight="1" x14ac:dyDescent="0.4">
      <c r="A33" s="593"/>
      <c r="B33" s="594"/>
      <c r="C33" s="590"/>
      <c r="D33" s="590"/>
      <c r="E33" s="310" t="s">
        <v>1510</v>
      </c>
      <c r="F33" s="310" t="s">
        <v>1529</v>
      </c>
      <c r="G33" s="310" t="s">
        <v>1530</v>
      </c>
      <c r="H33" s="605"/>
      <c r="I33" s="606"/>
      <c r="J33" s="590"/>
      <c r="M33" s="328" t="s">
        <v>1511</v>
      </c>
      <c r="N33" s="328" t="s">
        <v>1512</v>
      </c>
      <c r="O33" s="328" t="s">
        <v>1513</v>
      </c>
      <c r="P33" s="328" t="s">
        <v>1510</v>
      </c>
      <c r="Q33" s="329" t="s">
        <v>1531</v>
      </c>
    </row>
    <row r="34" spans="1:17" ht="14" customHeight="1" x14ac:dyDescent="0.4">
      <c r="A34" s="599" t="s">
        <v>1524</v>
      </c>
      <c r="B34" s="330" t="s">
        <v>1538</v>
      </c>
      <c r="C34" s="313" t="s">
        <v>1532</v>
      </c>
      <c r="D34" s="341">
        <v>15</v>
      </c>
      <c r="E34" s="343">
        <f>SUM(F34:G34)</f>
        <v>524</v>
      </c>
      <c r="F34" s="342" t="s">
        <v>28</v>
      </c>
      <c r="G34" s="341">
        <v>524</v>
      </c>
      <c r="H34" s="344">
        <v>30</v>
      </c>
      <c r="I34" s="345">
        <v>7</v>
      </c>
      <c r="J34" s="313">
        <v>4</v>
      </c>
      <c r="M34" s="331">
        <v>190</v>
      </c>
      <c r="N34" s="332">
        <v>157</v>
      </c>
      <c r="O34" s="333">
        <v>177</v>
      </c>
      <c r="P34" s="321">
        <f t="shared" ref="P34:P36" si="3">SUM(M34:O34)</f>
        <v>524</v>
      </c>
      <c r="Q34" s="308" t="b">
        <f t="shared" ref="Q34:Q36" si="4">E34=P34</f>
        <v>1</v>
      </c>
    </row>
    <row r="35" spans="1:17" ht="14" customHeight="1" x14ac:dyDescent="0.4">
      <c r="A35" s="600"/>
      <c r="B35" s="330" t="s">
        <v>1525</v>
      </c>
      <c r="C35" s="327" t="s">
        <v>1523</v>
      </c>
      <c r="D35" s="341">
        <v>12</v>
      </c>
      <c r="E35" s="343">
        <f t="shared" ref="E35:E45" si="5">SUM(F35:G35)</f>
        <v>324</v>
      </c>
      <c r="F35" s="342" t="s">
        <v>28</v>
      </c>
      <c r="G35" s="341">
        <v>324</v>
      </c>
      <c r="H35" s="344">
        <v>29</v>
      </c>
      <c r="I35" s="345">
        <v>11</v>
      </c>
      <c r="J35" s="313">
        <v>4</v>
      </c>
      <c r="M35" s="334">
        <v>114</v>
      </c>
      <c r="N35" s="321">
        <v>106</v>
      </c>
      <c r="O35" s="335">
        <v>104</v>
      </c>
      <c r="P35" s="321">
        <f t="shared" si="3"/>
        <v>324</v>
      </c>
      <c r="Q35" s="308" t="b">
        <f t="shared" si="4"/>
        <v>1</v>
      </c>
    </row>
    <row r="36" spans="1:17" ht="14" customHeight="1" x14ac:dyDescent="0.4">
      <c r="A36" s="600"/>
      <c r="B36" s="330" t="s">
        <v>1539</v>
      </c>
      <c r="C36" s="327" t="s">
        <v>1532</v>
      </c>
      <c r="D36" s="341">
        <v>9</v>
      </c>
      <c r="E36" s="343">
        <f t="shared" si="5"/>
        <v>270</v>
      </c>
      <c r="F36" s="342" t="s">
        <v>28</v>
      </c>
      <c r="G36" s="341">
        <v>270</v>
      </c>
      <c r="H36" s="344">
        <v>17</v>
      </c>
      <c r="I36" s="345">
        <v>19</v>
      </c>
      <c r="J36" s="313">
        <v>9</v>
      </c>
      <c r="M36" s="334">
        <v>99</v>
      </c>
      <c r="N36" s="321">
        <v>82</v>
      </c>
      <c r="O36" s="335">
        <v>89</v>
      </c>
      <c r="P36" s="321">
        <f t="shared" si="3"/>
        <v>270</v>
      </c>
      <c r="Q36" s="308" t="b">
        <f t="shared" si="4"/>
        <v>1</v>
      </c>
    </row>
    <row r="37" spans="1:17" ht="14" customHeight="1" x14ac:dyDescent="0.4">
      <c r="A37" s="600"/>
      <c r="B37" s="330" t="s">
        <v>1527</v>
      </c>
      <c r="C37" s="327" t="s">
        <v>1532</v>
      </c>
      <c r="D37" s="341">
        <v>17</v>
      </c>
      <c r="E37" s="343">
        <f t="shared" si="5"/>
        <v>666</v>
      </c>
      <c r="F37" s="341">
        <v>334</v>
      </c>
      <c r="G37" s="341">
        <v>332</v>
      </c>
      <c r="H37" s="344">
        <v>31</v>
      </c>
      <c r="I37" s="345">
        <v>22</v>
      </c>
      <c r="J37" s="313">
        <v>5</v>
      </c>
      <c r="M37" s="334">
        <v>231</v>
      </c>
      <c r="N37" s="321">
        <v>191</v>
      </c>
      <c r="O37" s="335">
        <v>244</v>
      </c>
      <c r="P37" s="321">
        <f>SUM(M37:O37)</f>
        <v>666</v>
      </c>
      <c r="Q37" s="308" t="b">
        <f>E37=P37</f>
        <v>1</v>
      </c>
    </row>
    <row r="38" spans="1:17" ht="14" customHeight="1" x14ac:dyDescent="0.4">
      <c r="A38" s="600"/>
      <c r="B38" s="330" t="s">
        <v>1540</v>
      </c>
      <c r="C38" s="327" t="s">
        <v>1532</v>
      </c>
      <c r="D38" s="341">
        <v>12</v>
      </c>
      <c r="E38" s="343">
        <f t="shared" si="5"/>
        <v>490</v>
      </c>
      <c r="F38" s="341">
        <v>233</v>
      </c>
      <c r="G38" s="341">
        <v>257</v>
      </c>
      <c r="H38" s="344">
        <v>24</v>
      </c>
      <c r="I38" s="345">
        <v>7</v>
      </c>
      <c r="J38" s="313">
        <v>1</v>
      </c>
      <c r="M38" s="334">
        <v>176</v>
      </c>
      <c r="N38" s="321">
        <v>175</v>
      </c>
      <c r="O38" s="335">
        <v>139</v>
      </c>
      <c r="P38" s="321">
        <f t="shared" ref="P38:P45" si="6">SUM(M38:O38)</f>
        <v>490</v>
      </c>
      <c r="Q38" s="308" t="b">
        <f t="shared" ref="Q38:Q46" si="7">E38=P38</f>
        <v>1</v>
      </c>
    </row>
    <row r="39" spans="1:17" ht="14" customHeight="1" x14ac:dyDescent="0.4">
      <c r="A39" s="600"/>
      <c r="B39" s="330" t="s">
        <v>1541</v>
      </c>
      <c r="C39" s="327" t="s">
        <v>1534</v>
      </c>
      <c r="D39" s="341">
        <v>3</v>
      </c>
      <c r="E39" s="343">
        <f t="shared" si="5"/>
        <v>70</v>
      </c>
      <c r="F39" s="341">
        <v>70</v>
      </c>
      <c r="G39" s="342" t="s">
        <v>28</v>
      </c>
      <c r="H39" s="344">
        <v>7</v>
      </c>
      <c r="I39" s="345">
        <v>30</v>
      </c>
      <c r="J39" s="313">
        <v>2</v>
      </c>
      <c r="M39" s="334">
        <v>23</v>
      </c>
      <c r="N39" s="321">
        <v>23</v>
      </c>
      <c r="O39" s="335">
        <v>24</v>
      </c>
      <c r="P39" s="321">
        <f t="shared" si="6"/>
        <v>70</v>
      </c>
      <c r="Q39" s="308" t="b">
        <f t="shared" si="7"/>
        <v>1</v>
      </c>
    </row>
    <row r="40" spans="1:17" ht="14" customHeight="1" x14ac:dyDescent="0.4">
      <c r="A40" s="600"/>
      <c r="B40" s="330" t="s">
        <v>1542</v>
      </c>
      <c r="C40" s="327" t="s">
        <v>1534</v>
      </c>
      <c r="D40" s="341">
        <v>6</v>
      </c>
      <c r="E40" s="343">
        <f t="shared" si="5"/>
        <v>179</v>
      </c>
      <c r="F40" s="342" t="s">
        <v>28</v>
      </c>
      <c r="G40" s="341">
        <v>179</v>
      </c>
      <c r="H40" s="344">
        <v>13</v>
      </c>
      <c r="I40" s="345">
        <v>3</v>
      </c>
      <c r="J40" s="313">
        <v>1</v>
      </c>
      <c r="M40" s="334">
        <v>67</v>
      </c>
      <c r="N40" s="321">
        <v>58</v>
      </c>
      <c r="O40" s="335">
        <v>54</v>
      </c>
      <c r="P40" s="321">
        <f t="shared" si="6"/>
        <v>179</v>
      </c>
      <c r="Q40" s="308" t="b">
        <f t="shared" si="7"/>
        <v>1</v>
      </c>
    </row>
    <row r="41" spans="1:17" ht="14" customHeight="1" x14ac:dyDescent="0.4">
      <c r="A41" s="600"/>
      <c r="B41" s="330" t="s">
        <v>1543</v>
      </c>
      <c r="C41" s="327" t="s">
        <v>1523</v>
      </c>
      <c r="D41" s="341">
        <v>3</v>
      </c>
      <c r="E41" s="343">
        <f t="shared" si="5"/>
        <v>77</v>
      </c>
      <c r="F41" s="341">
        <v>50</v>
      </c>
      <c r="G41" s="341">
        <v>27</v>
      </c>
      <c r="H41" s="344">
        <v>4</v>
      </c>
      <c r="I41" s="345">
        <v>4</v>
      </c>
      <c r="J41" s="313">
        <v>1</v>
      </c>
      <c r="M41" s="334">
        <v>36</v>
      </c>
      <c r="N41" s="321">
        <v>30</v>
      </c>
      <c r="O41" s="335">
        <v>11</v>
      </c>
      <c r="P41" s="321">
        <f t="shared" si="6"/>
        <v>77</v>
      </c>
      <c r="Q41" s="308" t="b">
        <f t="shared" si="7"/>
        <v>1</v>
      </c>
    </row>
    <row r="42" spans="1:17" ht="14" customHeight="1" x14ac:dyDescent="0.4">
      <c r="A42" s="600"/>
      <c r="B42" s="330" t="s">
        <v>1544</v>
      </c>
      <c r="C42" s="327" t="s">
        <v>1523</v>
      </c>
      <c r="D42" s="341">
        <v>6</v>
      </c>
      <c r="E42" s="343">
        <f t="shared" si="5"/>
        <v>79</v>
      </c>
      <c r="F42" s="342" t="s">
        <v>28</v>
      </c>
      <c r="G42" s="341">
        <v>79</v>
      </c>
      <c r="H42" s="344">
        <v>15</v>
      </c>
      <c r="I42" s="345">
        <v>55</v>
      </c>
      <c r="J42" s="313">
        <v>1</v>
      </c>
      <c r="M42" s="334">
        <v>25</v>
      </c>
      <c r="N42" s="321">
        <v>26</v>
      </c>
      <c r="O42" s="335">
        <v>28</v>
      </c>
      <c r="P42" s="321">
        <f t="shared" si="6"/>
        <v>79</v>
      </c>
      <c r="Q42" s="308" t="b">
        <f t="shared" si="7"/>
        <v>1</v>
      </c>
    </row>
    <row r="43" spans="1:17" ht="14" customHeight="1" x14ac:dyDescent="0.4">
      <c r="A43" s="600"/>
      <c r="B43" s="330" t="s">
        <v>1545</v>
      </c>
      <c r="C43" s="327" t="s">
        <v>1534</v>
      </c>
      <c r="D43" s="341">
        <v>3</v>
      </c>
      <c r="E43" s="343">
        <f t="shared" si="5"/>
        <v>77</v>
      </c>
      <c r="F43" s="341">
        <v>47</v>
      </c>
      <c r="G43" s="341">
        <v>30</v>
      </c>
      <c r="H43" s="344">
        <v>8</v>
      </c>
      <c r="I43" s="345">
        <v>3</v>
      </c>
      <c r="J43" s="313">
        <v>2</v>
      </c>
      <c r="M43" s="334">
        <v>39</v>
      </c>
      <c r="N43" s="321">
        <v>18</v>
      </c>
      <c r="O43" s="335">
        <v>20</v>
      </c>
      <c r="P43" s="321">
        <f t="shared" si="6"/>
        <v>77</v>
      </c>
      <c r="Q43" s="308" t="b">
        <f t="shared" si="7"/>
        <v>1</v>
      </c>
    </row>
    <row r="44" spans="1:17" ht="22" customHeight="1" x14ac:dyDescent="0.4">
      <c r="A44" s="600"/>
      <c r="B44" s="330" t="s">
        <v>1546</v>
      </c>
      <c r="C44" s="327" t="s">
        <v>1523</v>
      </c>
      <c r="D44" s="341">
        <v>12</v>
      </c>
      <c r="E44" s="343">
        <f t="shared" si="5"/>
        <v>515</v>
      </c>
      <c r="F44" s="341">
        <v>307</v>
      </c>
      <c r="G44" s="341">
        <v>208</v>
      </c>
      <c r="H44" s="344">
        <v>25</v>
      </c>
      <c r="I44" s="345">
        <v>25</v>
      </c>
      <c r="J44" s="313">
        <v>6</v>
      </c>
      <c r="M44" s="334">
        <v>175</v>
      </c>
      <c r="N44" s="321">
        <v>177</v>
      </c>
      <c r="O44" s="335">
        <v>163</v>
      </c>
      <c r="P44" s="321">
        <f t="shared" si="6"/>
        <v>515</v>
      </c>
      <c r="Q44" s="308" t="b">
        <f t="shared" si="7"/>
        <v>1</v>
      </c>
    </row>
    <row r="45" spans="1:17" ht="14" customHeight="1" x14ac:dyDescent="0.4">
      <c r="A45" s="601"/>
      <c r="B45" s="330" t="s">
        <v>1547</v>
      </c>
      <c r="C45" s="327" t="s">
        <v>1523</v>
      </c>
      <c r="D45" s="341">
        <v>7</v>
      </c>
      <c r="E45" s="343">
        <f t="shared" si="5"/>
        <v>276</v>
      </c>
      <c r="F45" s="341">
        <v>276</v>
      </c>
      <c r="G45" s="342" t="s">
        <v>28</v>
      </c>
      <c r="H45" s="344">
        <v>15</v>
      </c>
      <c r="I45" s="345">
        <v>14</v>
      </c>
      <c r="J45" s="313">
        <v>3</v>
      </c>
      <c r="M45" s="336">
        <v>106</v>
      </c>
      <c r="N45" s="337">
        <v>91</v>
      </c>
      <c r="O45" s="338">
        <v>79</v>
      </c>
      <c r="P45" s="321">
        <f t="shared" si="6"/>
        <v>276</v>
      </c>
      <c r="Q45" s="308" t="b">
        <f t="shared" si="7"/>
        <v>1</v>
      </c>
    </row>
    <row r="46" spans="1:17" ht="14" customHeight="1" x14ac:dyDescent="0.4">
      <c r="A46" s="585" t="s">
        <v>1528</v>
      </c>
      <c r="B46" s="587"/>
      <c r="C46" s="327" t="s">
        <v>1532</v>
      </c>
      <c r="D46" s="318">
        <f t="shared" ref="D46:J46" si="8">SUM(D34:D45)</f>
        <v>105</v>
      </c>
      <c r="E46" s="318">
        <f t="shared" si="8"/>
        <v>3547</v>
      </c>
      <c r="F46" s="318">
        <f t="shared" si="8"/>
        <v>1317</v>
      </c>
      <c r="G46" s="318">
        <f t="shared" si="8"/>
        <v>2230</v>
      </c>
      <c r="H46" s="316">
        <f t="shared" si="8"/>
        <v>218</v>
      </c>
      <c r="I46" s="319">
        <f t="shared" si="8"/>
        <v>200</v>
      </c>
      <c r="J46" s="313">
        <f t="shared" si="8"/>
        <v>39</v>
      </c>
      <c r="M46" s="321">
        <f t="shared" ref="M46:P46" si="9">SUM(M34:M45)</f>
        <v>1281</v>
      </c>
      <c r="N46" s="321">
        <f t="shared" si="9"/>
        <v>1134</v>
      </c>
      <c r="O46" s="321">
        <f t="shared" si="9"/>
        <v>1132</v>
      </c>
      <c r="P46" s="321">
        <f t="shared" si="9"/>
        <v>3547</v>
      </c>
      <c r="Q46" s="308" t="b">
        <f t="shared" si="7"/>
        <v>1</v>
      </c>
    </row>
    <row r="47" spans="1:17" ht="14" customHeight="1" x14ac:dyDescent="0.4">
      <c r="A47" s="308" t="s">
        <v>1490</v>
      </c>
    </row>
  </sheetData>
  <mergeCells count="22">
    <mergeCell ref="H32:I33"/>
    <mergeCell ref="J32:J33"/>
    <mergeCell ref="A34:A45"/>
    <mergeCell ref="A46:B46"/>
    <mergeCell ref="A17:A28"/>
    <mergeCell ref="A29:B29"/>
    <mergeCell ref="A32:B33"/>
    <mergeCell ref="C32:C33"/>
    <mergeCell ref="D32:D33"/>
    <mergeCell ref="E32:G32"/>
    <mergeCell ref="K14:K15"/>
    <mergeCell ref="A4:B5"/>
    <mergeCell ref="C4:C5"/>
    <mergeCell ref="D4:D5"/>
    <mergeCell ref="E4:H4"/>
    <mergeCell ref="I4:J5"/>
    <mergeCell ref="K4:K5"/>
    <mergeCell ref="A14:B15"/>
    <mergeCell ref="C14:C15"/>
    <mergeCell ref="D14:D15"/>
    <mergeCell ref="E14:H14"/>
    <mergeCell ref="I14:J15"/>
  </mergeCells>
  <phoneticPr fontId="2"/>
  <pageMargins left="0.7" right="0.7" top="0.75" bottom="0.75" header="0.3" footer="0.3"/>
  <pageSetup paperSize="9" orientation="portrait" horizontalDpi="1200" verticalDpi="1200" copies="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showGridLines="0" zoomScaleNormal="100" zoomScaleSheetLayoutView="120" workbookViewId="0"/>
  </sheetViews>
  <sheetFormatPr defaultRowHeight="16" customHeight="1" outlineLevelRow="1" x14ac:dyDescent="0.4"/>
  <cols>
    <col min="1" max="1" width="4.5" style="308" customWidth="1"/>
    <col min="2" max="2" width="10.5" style="308" bestFit="1" customWidth="1"/>
    <col min="3" max="15" width="6" style="308" customWidth="1"/>
    <col min="16" max="16384" width="9" style="308"/>
  </cols>
  <sheetData>
    <row r="1" spans="1:15" ht="10.95" x14ac:dyDescent="0.4">
      <c r="A1" s="307" t="s">
        <v>1466</v>
      </c>
    </row>
    <row r="2" spans="1:15" ht="10.95" x14ac:dyDescent="0.4">
      <c r="A2" s="307" t="s">
        <v>1548</v>
      </c>
    </row>
    <row r="3" spans="1:15" ht="10.95" x14ac:dyDescent="0.4">
      <c r="A3" s="307"/>
      <c r="O3" s="309" t="s">
        <v>1503</v>
      </c>
    </row>
    <row r="4" spans="1:15" ht="16" customHeight="1" x14ac:dyDescent="0.4">
      <c r="A4" s="591" t="s">
        <v>1504</v>
      </c>
      <c r="B4" s="592"/>
      <c r="C4" s="589" t="s">
        <v>1505</v>
      </c>
      <c r="D4" s="585" t="s">
        <v>1549</v>
      </c>
      <c r="E4" s="586"/>
      <c r="F4" s="586"/>
      <c r="G4" s="586"/>
      <c r="H4" s="586"/>
      <c r="I4" s="586"/>
      <c r="J4" s="586"/>
      <c r="K4" s="586"/>
      <c r="L4" s="586"/>
      <c r="M4" s="586"/>
      <c r="N4" s="595" t="s">
        <v>1508</v>
      </c>
      <c r="O4" s="589" t="s">
        <v>1509</v>
      </c>
    </row>
    <row r="5" spans="1:15" ht="16" customHeight="1" x14ac:dyDescent="0.4">
      <c r="A5" s="607"/>
      <c r="B5" s="608"/>
      <c r="C5" s="602"/>
      <c r="D5" s="585" t="s">
        <v>1550</v>
      </c>
      <c r="E5" s="587"/>
      <c r="F5" s="585" t="s">
        <v>1551</v>
      </c>
      <c r="G5" s="587"/>
      <c r="H5" s="585" t="s">
        <v>1552</v>
      </c>
      <c r="I5" s="587"/>
      <c r="J5" s="585" t="s">
        <v>1553</v>
      </c>
      <c r="K5" s="587"/>
      <c r="L5" s="585" t="s">
        <v>1554</v>
      </c>
      <c r="M5" s="587"/>
      <c r="N5" s="609"/>
      <c r="O5" s="602"/>
    </row>
    <row r="6" spans="1:15" ht="22" customHeight="1" x14ac:dyDescent="0.4">
      <c r="A6" s="593"/>
      <c r="B6" s="594"/>
      <c r="C6" s="590"/>
      <c r="D6" s="310" t="s">
        <v>1506</v>
      </c>
      <c r="E6" s="346" t="s">
        <v>1555</v>
      </c>
      <c r="F6" s="310" t="s">
        <v>1506</v>
      </c>
      <c r="G6" s="346" t="s">
        <v>1556</v>
      </c>
      <c r="H6" s="310" t="s">
        <v>1506</v>
      </c>
      <c r="I6" s="346" t="s">
        <v>1507</v>
      </c>
      <c r="J6" s="310" t="s">
        <v>1506</v>
      </c>
      <c r="K6" s="346" t="s">
        <v>1557</v>
      </c>
      <c r="L6" s="310" t="s">
        <v>1506</v>
      </c>
      <c r="M6" s="346" t="s">
        <v>1557</v>
      </c>
      <c r="N6" s="597"/>
      <c r="O6" s="590"/>
    </row>
    <row r="7" spans="1:15" ht="16" hidden="1" customHeight="1" outlineLevel="1" x14ac:dyDescent="0.4">
      <c r="A7" s="316"/>
      <c r="B7" s="317" t="s">
        <v>1517</v>
      </c>
      <c r="C7" s="318">
        <v>2</v>
      </c>
      <c r="D7" s="318">
        <f>SUM(F7,H7,J7,L7)</f>
        <v>37</v>
      </c>
      <c r="E7" s="318">
        <f>SUM(G7,I7,K7,M7)</f>
        <v>146</v>
      </c>
      <c r="F7" s="318">
        <v>6</v>
      </c>
      <c r="G7" s="318">
        <v>21</v>
      </c>
      <c r="H7" s="318">
        <v>10</v>
      </c>
      <c r="I7" s="318">
        <v>34</v>
      </c>
      <c r="J7" s="318">
        <v>7</v>
      </c>
      <c r="K7" s="318">
        <v>28</v>
      </c>
      <c r="L7" s="318">
        <v>14</v>
      </c>
      <c r="M7" s="318">
        <v>63</v>
      </c>
      <c r="N7" s="318">
        <v>80</v>
      </c>
      <c r="O7" s="318">
        <v>29</v>
      </c>
    </row>
    <row r="8" spans="1:15" ht="16" customHeight="1" collapsed="1" x14ac:dyDescent="0.4">
      <c r="A8" s="316"/>
      <c r="B8" s="317" t="s">
        <v>1518</v>
      </c>
      <c r="C8" s="318">
        <v>2</v>
      </c>
      <c r="D8" s="318">
        <f t="shared" ref="D8:E19" si="0">SUM(F8,H8,J8,L8)</f>
        <v>34</v>
      </c>
      <c r="E8" s="318">
        <f t="shared" si="0"/>
        <v>141</v>
      </c>
      <c r="F8" s="318">
        <v>6</v>
      </c>
      <c r="G8" s="318">
        <v>22</v>
      </c>
      <c r="H8" s="318">
        <v>10</v>
      </c>
      <c r="I8" s="318">
        <v>33</v>
      </c>
      <c r="J8" s="318">
        <v>7</v>
      </c>
      <c r="K8" s="318">
        <v>28</v>
      </c>
      <c r="L8" s="318">
        <v>11</v>
      </c>
      <c r="M8" s="318">
        <v>58</v>
      </c>
      <c r="N8" s="318">
        <v>80</v>
      </c>
      <c r="O8" s="318">
        <v>28</v>
      </c>
    </row>
    <row r="9" spans="1:15" ht="16" customHeight="1" x14ac:dyDescent="0.4">
      <c r="A9" s="316"/>
      <c r="B9" s="317" t="s">
        <v>1486</v>
      </c>
      <c r="C9" s="318">
        <v>2</v>
      </c>
      <c r="D9" s="318">
        <f t="shared" si="0"/>
        <v>32</v>
      </c>
      <c r="E9" s="318">
        <f t="shared" si="0"/>
        <v>132</v>
      </c>
      <c r="F9" s="318">
        <v>6</v>
      </c>
      <c r="G9" s="318">
        <v>21</v>
      </c>
      <c r="H9" s="318">
        <v>9</v>
      </c>
      <c r="I9" s="318">
        <v>28</v>
      </c>
      <c r="J9" s="318">
        <v>6</v>
      </c>
      <c r="K9" s="318">
        <v>30</v>
      </c>
      <c r="L9" s="318">
        <v>11</v>
      </c>
      <c r="M9" s="318">
        <v>53</v>
      </c>
      <c r="N9" s="318">
        <v>80</v>
      </c>
      <c r="O9" s="318">
        <v>26</v>
      </c>
    </row>
    <row r="10" spans="1:15" ht="16" customHeight="1" x14ac:dyDescent="0.4">
      <c r="A10" s="316"/>
      <c r="B10" s="317" t="s">
        <v>1487</v>
      </c>
      <c r="C10" s="318">
        <v>2</v>
      </c>
      <c r="D10" s="318">
        <f t="shared" si="0"/>
        <v>37</v>
      </c>
      <c r="E10" s="318">
        <f t="shared" si="0"/>
        <v>145</v>
      </c>
      <c r="F10" s="318">
        <v>6</v>
      </c>
      <c r="G10" s="318">
        <v>23</v>
      </c>
      <c r="H10" s="318">
        <v>10</v>
      </c>
      <c r="I10" s="318">
        <v>23</v>
      </c>
      <c r="J10" s="318">
        <v>5</v>
      </c>
      <c r="K10" s="318">
        <v>21</v>
      </c>
      <c r="L10" s="318">
        <v>16</v>
      </c>
      <c r="M10" s="318">
        <v>78</v>
      </c>
      <c r="N10" s="318">
        <v>88</v>
      </c>
      <c r="O10" s="318">
        <v>26</v>
      </c>
    </row>
    <row r="11" spans="1:15" ht="16" customHeight="1" x14ac:dyDescent="0.4">
      <c r="A11" s="316"/>
      <c r="B11" s="317" t="s">
        <v>1499</v>
      </c>
      <c r="C11" s="318">
        <v>2</v>
      </c>
      <c r="D11" s="318">
        <f t="shared" si="0"/>
        <v>38</v>
      </c>
      <c r="E11" s="318">
        <f t="shared" si="0"/>
        <v>154</v>
      </c>
      <c r="F11" s="318">
        <v>6</v>
      </c>
      <c r="G11" s="318">
        <v>25</v>
      </c>
      <c r="H11" s="318">
        <v>12</v>
      </c>
      <c r="I11" s="318">
        <v>30</v>
      </c>
      <c r="J11" s="318">
        <v>4</v>
      </c>
      <c r="K11" s="318">
        <v>14</v>
      </c>
      <c r="L11" s="318">
        <v>16</v>
      </c>
      <c r="M11" s="318">
        <v>85</v>
      </c>
      <c r="N11" s="318">
        <v>93</v>
      </c>
      <c r="O11" s="318">
        <v>26</v>
      </c>
    </row>
    <row r="12" spans="1:15" ht="16" customHeight="1" x14ac:dyDescent="0.4">
      <c r="A12" s="316"/>
      <c r="B12" s="317" t="s">
        <v>1501</v>
      </c>
      <c r="C12" s="318">
        <v>2</v>
      </c>
      <c r="D12" s="318">
        <f t="shared" si="0"/>
        <v>38</v>
      </c>
      <c r="E12" s="318">
        <f t="shared" si="0"/>
        <v>153</v>
      </c>
      <c r="F12" s="318">
        <f>SUM(F18:F19)</f>
        <v>6</v>
      </c>
      <c r="G12" s="318">
        <f t="shared" ref="G12:O12" si="1">SUM(G18:G19)</f>
        <v>27</v>
      </c>
      <c r="H12" s="318">
        <f t="shared" si="1"/>
        <v>11</v>
      </c>
      <c r="I12" s="318">
        <f t="shared" si="1"/>
        <v>30</v>
      </c>
      <c r="J12" s="318">
        <f t="shared" si="1"/>
        <v>5</v>
      </c>
      <c r="K12" s="318">
        <f t="shared" si="1"/>
        <v>15</v>
      </c>
      <c r="L12" s="318">
        <f t="shared" si="1"/>
        <v>16</v>
      </c>
      <c r="M12" s="318">
        <f t="shared" si="1"/>
        <v>81</v>
      </c>
      <c r="N12" s="318">
        <f t="shared" si="1"/>
        <v>92</v>
      </c>
      <c r="O12" s="318">
        <f t="shared" si="1"/>
        <v>25</v>
      </c>
    </row>
    <row r="13" spans="1:15" ht="16" hidden="1" customHeight="1" outlineLevel="1" x14ac:dyDescent="0.4">
      <c r="A13" s="308" t="s">
        <v>1558</v>
      </c>
      <c r="O13" s="309"/>
    </row>
    <row r="14" spans="1:15" ht="16" hidden="1" customHeight="1" outlineLevel="1" x14ac:dyDescent="0.4">
      <c r="O14" s="309" t="s">
        <v>1519</v>
      </c>
    </row>
    <row r="15" spans="1:15" ht="16" hidden="1" customHeight="1" outlineLevel="1" x14ac:dyDescent="0.4">
      <c r="A15" s="591" t="s">
        <v>1520</v>
      </c>
      <c r="B15" s="592"/>
      <c r="C15" s="589" t="s">
        <v>1505</v>
      </c>
      <c r="D15" s="585" t="s">
        <v>1549</v>
      </c>
      <c r="E15" s="586"/>
      <c r="F15" s="586"/>
      <c r="G15" s="586"/>
      <c r="H15" s="586"/>
      <c r="I15" s="586"/>
      <c r="J15" s="586"/>
      <c r="K15" s="586"/>
      <c r="L15" s="586"/>
      <c r="M15" s="586"/>
      <c r="N15" s="595" t="s">
        <v>1508</v>
      </c>
      <c r="O15" s="589" t="s">
        <v>1509</v>
      </c>
    </row>
    <row r="16" spans="1:15" ht="16" hidden="1" customHeight="1" outlineLevel="1" x14ac:dyDescent="0.4">
      <c r="A16" s="607"/>
      <c r="B16" s="608"/>
      <c r="C16" s="602"/>
      <c r="D16" s="585" t="s">
        <v>1550</v>
      </c>
      <c r="E16" s="587"/>
      <c r="F16" s="585" t="s">
        <v>1551</v>
      </c>
      <c r="G16" s="587"/>
      <c r="H16" s="585" t="s">
        <v>1552</v>
      </c>
      <c r="I16" s="587"/>
      <c r="J16" s="585" t="s">
        <v>1553</v>
      </c>
      <c r="K16" s="587"/>
      <c r="L16" s="585" t="s">
        <v>1554</v>
      </c>
      <c r="M16" s="587"/>
      <c r="N16" s="609"/>
      <c r="O16" s="602"/>
    </row>
    <row r="17" spans="1:15" ht="22" hidden="1" customHeight="1" outlineLevel="1" x14ac:dyDescent="0.4">
      <c r="A17" s="593"/>
      <c r="B17" s="594"/>
      <c r="C17" s="590"/>
      <c r="D17" s="310" t="s">
        <v>1506</v>
      </c>
      <c r="E17" s="346" t="s">
        <v>1555</v>
      </c>
      <c r="F17" s="310" t="s">
        <v>1506</v>
      </c>
      <c r="G17" s="346" t="s">
        <v>1556</v>
      </c>
      <c r="H17" s="310" t="s">
        <v>1506</v>
      </c>
      <c r="I17" s="346" t="s">
        <v>1507</v>
      </c>
      <c r="J17" s="310" t="s">
        <v>1506</v>
      </c>
      <c r="K17" s="346" t="s">
        <v>1557</v>
      </c>
      <c r="L17" s="310" t="s">
        <v>1506</v>
      </c>
      <c r="M17" s="346" t="s">
        <v>1557</v>
      </c>
      <c r="N17" s="597"/>
      <c r="O17" s="590"/>
    </row>
    <row r="18" spans="1:15" ht="16" customHeight="1" collapsed="1" x14ac:dyDescent="0.4">
      <c r="A18" s="589" t="s">
        <v>1559</v>
      </c>
      <c r="B18" s="324" t="s">
        <v>1560</v>
      </c>
      <c r="C18" s="313" t="s">
        <v>1523</v>
      </c>
      <c r="D18" s="325">
        <f t="shared" si="0"/>
        <v>22</v>
      </c>
      <c r="E18" s="325">
        <f t="shared" si="0"/>
        <v>72</v>
      </c>
      <c r="F18" s="325">
        <v>6</v>
      </c>
      <c r="G18" s="325">
        <v>27</v>
      </c>
      <c r="H18" s="325">
        <v>11</v>
      </c>
      <c r="I18" s="325">
        <v>30</v>
      </c>
      <c r="J18" s="325">
        <v>5</v>
      </c>
      <c r="K18" s="325">
        <v>15</v>
      </c>
      <c r="L18" s="327" t="s">
        <v>1500</v>
      </c>
      <c r="M18" s="327" t="s">
        <v>1561</v>
      </c>
      <c r="N18" s="325">
        <v>47</v>
      </c>
      <c r="O18" s="325">
        <v>3</v>
      </c>
    </row>
    <row r="19" spans="1:15" ht="16" customHeight="1" x14ac:dyDescent="0.4">
      <c r="A19" s="590"/>
      <c r="B19" s="324" t="s">
        <v>1562</v>
      </c>
      <c r="C19" s="313" t="s">
        <v>1563</v>
      </c>
      <c r="D19" s="325">
        <f t="shared" si="0"/>
        <v>16</v>
      </c>
      <c r="E19" s="325">
        <f t="shared" si="0"/>
        <v>81</v>
      </c>
      <c r="F19" s="327" t="s">
        <v>1500</v>
      </c>
      <c r="G19" s="327" t="s">
        <v>1500</v>
      </c>
      <c r="H19" s="327" t="s">
        <v>1500</v>
      </c>
      <c r="I19" s="327" t="s">
        <v>1564</v>
      </c>
      <c r="J19" s="327" t="s">
        <v>1500</v>
      </c>
      <c r="K19" s="327" t="s">
        <v>1564</v>
      </c>
      <c r="L19" s="325">
        <v>16</v>
      </c>
      <c r="M19" s="325">
        <v>81</v>
      </c>
      <c r="N19" s="325">
        <v>45</v>
      </c>
      <c r="O19" s="325">
        <v>22</v>
      </c>
    </row>
    <row r="20" spans="1:15" ht="10.95" x14ac:dyDescent="0.4">
      <c r="A20" s="308" t="s">
        <v>1558</v>
      </c>
    </row>
  </sheetData>
  <mergeCells count="21">
    <mergeCell ref="A18:A19"/>
    <mergeCell ref="A15:B17"/>
    <mergeCell ref="C15:C17"/>
    <mergeCell ref="D15:M15"/>
    <mergeCell ref="N15:N17"/>
    <mergeCell ref="O15:O17"/>
    <mergeCell ref="D16:E16"/>
    <mergeCell ref="F16:G16"/>
    <mergeCell ref="H16:I16"/>
    <mergeCell ref="J16:K16"/>
    <mergeCell ref="L16:M16"/>
    <mergeCell ref="A4:B6"/>
    <mergeCell ref="C4:C6"/>
    <mergeCell ref="D4:M4"/>
    <mergeCell ref="N4:N6"/>
    <mergeCell ref="O4:O6"/>
    <mergeCell ref="D5:E5"/>
    <mergeCell ref="F5:G5"/>
    <mergeCell ref="H5:I5"/>
    <mergeCell ref="J5:K5"/>
    <mergeCell ref="L5:M5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showGridLines="0" zoomScaleNormal="100" workbookViewId="0">
      <pane ySplit="5" topLeftCell="A6" activePane="bottomLeft" state="frozen"/>
      <selection pane="bottomLeft"/>
    </sheetView>
  </sheetViews>
  <sheetFormatPr defaultRowHeight="15.1" customHeight="1" x14ac:dyDescent="0.4"/>
  <cols>
    <col min="1" max="1" width="4.5" style="23" customWidth="1"/>
    <col min="2" max="2" width="7.5" style="23" bestFit="1" customWidth="1"/>
    <col min="3" max="3" width="6.625" style="23" customWidth="1"/>
    <col min="4" max="4" width="3.75" style="23" bestFit="1" customWidth="1"/>
    <col min="5" max="5" width="6.625" style="23" customWidth="1"/>
    <col min="6" max="6" width="3.75" style="23" bestFit="1" customWidth="1"/>
    <col min="7" max="10" width="6.625" style="23" customWidth="1"/>
    <col min="11" max="11" width="37.125" style="23" bestFit="1" customWidth="1"/>
    <col min="12" max="16384" width="9" style="23"/>
  </cols>
  <sheetData>
    <row r="1" spans="1:11" ht="10.95" x14ac:dyDescent="0.4">
      <c r="A1" s="179" t="s">
        <v>1855</v>
      </c>
    </row>
    <row r="2" spans="1:11" ht="10.95" x14ac:dyDescent="0.4">
      <c r="A2" s="179" t="s">
        <v>1853</v>
      </c>
    </row>
    <row r="3" spans="1:11" ht="10.95" x14ac:dyDescent="0.4">
      <c r="K3" s="49" t="s">
        <v>129</v>
      </c>
    </row>
    <row r="4" spans="1:11" ht="15.1" customHeight="1" x14ac:dyDescent="0.4">
      <c r="A4" s="462" t="s">
        <v>130</v>
      </c>
      <c r="B4" s="462" t="s">
        <v>131</v>
      </c>
      <c r="C4" s="462" t="s">
        <v>132</v>
      </c>
      <c r="D4" s="462"/>
      <c r="E4" s="462" t="s">
        <v>79</v>
      </c>
      <c r="F4" s="462"/>
      <c r="G4" s="462" t="s">
        <v>95</v>
      </c>
      <c r="H4" s="463" t="s">
        <v>133</v>
      </c>
      <c r="I4" s="462" t="s">
        <v>134</v>
      </c>
      <c r="J4" s="462"/>
      <c r="K4" s="459" t="s">
        <v>135</v>
      </c>
    </row>
    <row r="5" spans="1:11" ht="30" customHeight="1" x14ac:dyDescent="0.4">
      <c r="A5" s="462"/>
      <c r="B5" s="462"/>
      <c r="C5" s="462"/>
      <c r="D5" s="462"/>
      <c r="E5" s="462"/>
      <c r="F5" s="462"/>
      <c r="G5" s="462"/>
      <c r="H5" s="462"/>
      <c r="I5" s="50" t="s">
        <v>136</v>
      </c>
      <c r="J5" s="51" t="s">
        <v>137</v>
      </c>
      <c r="K5" s="461"/>
    </row>
    <row r="6" spans="1:11" ht="15.1" customHeight="1" x14ac:dyDescent="0.4">
      <c r="A6" s="459" t="s">
        <v>138</v>
      </c>
      <c r="B6" s="52" t="s">
        <v>139</v>
      </c>
      <c r="C6" s="53">
        <v>9</v>
      </c>
      <c r="D6" s="54">
        <v>2</v>
      </c>
      <c r="E6" s="53">
        <v>144</v>
      </c>
      <c r="F6" s="55">
        <v>1</v>
      </c>
      <c r="G6" s="52">
        <v>68</v>
      </c>
      <c r="H6" s="52">
        <v>8</v>
      </c>
      <c r="I6" s="52">
        <v>4</v>
      </c>
      <c r="J6" s="56">
        <v>0</v>
      </c>
      <c r="K6" s="57" t="s">
        <v>140</v>
      </c>
    </row>
    <row r="7" spans="1:11" ht="15.1" customHeight="1" x14ac:dyDescent="0.4">
      <c r="A7" s="460"/>
      <c r="B7" s="52" t="s">
        <v>141</v>
      </c>
      <c r="C7" s="53">
        <v>19</v>
      </c>
      <c r="D7" s="54"/>
      <c r="E7" s="53">
        <v>2359</v>
      </c>
      <c r="F7" s="55"/>
      <c r="G7" s="52">
        <v>994</v>
      </c>
      <c r="H7" s="52">
        <v>292</v>
      </c>
      <c r="I7" s="52">
        <v>99</v>
      </c>
      <c r="J7" s="56">
        <v>0</v>
      </c>
      <c r="K7" s="58"/>
    </row>
    <row r="8" spans="1:11" ht="15.1" customHeight="1" x14ac:dyDescent="0.4">
      <c r="A8" s="461"/>
      <c r="B8" s="52" t="s">
        <v>142</v>
      </c>
      <c r="C8" s="53">
        <v>509</v>
      </c>
      <c r="D8" s="54"/>
      <c r="E8" s="53">
        <v>73931</v>
      </c>
      <c r="F8" s="55"/>
      <c r="G8" s="52">
        <v>34228</v>
      </c>
      <c r="H8" s="52">
        <v>1058</v>
      </c>
      <c r="I8" s="52">
        <v>3918</v>
      </c>
      <c r="J8" s="56">
        <v>0</v>
      </c>
      <c r="K8" s="59"/>
    </row>
    <row r="9" spans="1:11" ht="15.1" customHeight="1" x14ac:dyDescent="0.4">
      <c r="A9" s="459" t="s">
        <v>143</v>
      </c>
      <c r="B9" s="52" t="s">
        <v>139</v>
      </c>
      <c r="C9" s="53">
        <v>9</v>
      </c>
      <c r="D9" s="54">
        <v>2</v>
      </c>
      <c r="E9" s="53">
        <v>144</v>
      </c>
      <c r="F9" s="55">
        <v>1</v>
      </c>
      <c r="G9" s="52">
        <v>68</v>
      </c>
      <c r="H9" s="52">
        <v>8</v>
      </c>
      <c r="I9" s="52">
        <v>4</v>
      </c>
      <c r="J9" s="56">
        <v>0</v>
      </c>
      <c r="K9" s="57"/>
    </row>
    <row r="10" spans="1:11" ht="15.1" customHeight="1" x14ac:dyDescent="0.4">
      <c r="A10" s="460"/>
      <c r="B10" s="52" t="s">
        <v>141</v>
      </c>
      <c r="C10" s="53">
        <v>19</v>
      </c>
      <c r="D10" s="54"/>
      <c r="E10" s="53">
        <v>2412</v>
      </c>
      <c r="F10" s="55"/>
      <c r="G10" s="52">
        <v>989</v>
      </c>
      <c r="H10" s="52">
        <v>300</v>
      </c>
      <c r="I10" s="52">
        <v>97</v>
      </c>
      <c r="J10" s="56">
        <v>0</v>
      </c>
      <c r="K10" s="58"/>
    </row>
    <row r="11" spans="1:11" ht="15.1" customHeight="1" x14ac:dyDescent="0.4">
      <c r="A11" s="461"/>
      <c r="B11" s="52" t="s">
        <v>142</v>
      </c>
      <c r="C11" s="53">
        <v>520</v>
      </c>
      <c r="D11" s="54"/>
      <c r="E11" s="53">
        <v>74265</v>
      </c>
      <c r="F11" s="55"/>
      <c r="G11" s="52">
        <v>34107</v>
      </c>
      <c r="H11" s="52">
        <v>1104</v>
      </c>
      <c r="I11" s="52">
        <v>3839</v>
      </c>
      <c r="J11" s="56">
        <v>0</v>
      </c>
      <c r="K11" s="59"/>
    </row>
    <row r="12" spans="1:11" ht="15.1" customHeight="1" x14ac:dyDescent="0.4">
      <c r="A12" s="459" t="s">
        <v>144</v>
      </c>
      <c r="B12" s="52" t="s">
        <v>145</v>
      </c>
      <c r="C12" s="53">
        <v>9</v>
      </c>
      <c r="D12" s="54">
        <v>2</v>
      </c>
      <c r="E12" s="53">
        <v>144</v>
      </c>
      <c r="F12" s="55">
        <v>1</v>
      </c>
      <c r="G12" s="52">
        <v>68</v>
      </c>
      <c r="H12" s="52">
        <v>8</v>
      </c>
      <c r="I12" s="52">
        <v>4</v>
      </c>
      <c r="J12" s="56">
        <v>0</v>
      </c>
      <c r="K12" s="57" t="s">
        <v>146</v>
      </c>
    </row>
    <row r="13" spans="1:11" ht="15.1" customHeight="1" x14ac:dyDescent="0.4">
      <c r="A13" s="460"/>
      <c r="B13" s="52" t="s">
        <v>147</v>
      </c>
      <c r="C13" s="53">
        <v>19</v>
      </c>
      <c r="D13" s="54"/>
      <c r="E13" s="53">
        <v>2469</v>
      </c>
      <c r="F13" s="55"/>
      <c r="G13" s="52">
        <v>995</v>
      </c>
      <c r="H13" s="52">
        <v>307</v>
      </c>
      <c r="I13" s="52">
        <v>95</v>
      </c>
      <c r="J13" s="56">
        <v>0</v>
      </c>
      <c r="K13" s="58"/>
    </row>
    <row r="14" spans="1:11" ht="15.1" customHeight="1" x14ac:dyDescent="0.4">
      <c r="A14" s="461"/>
      <c r="B14" s="52" t="s">
        <v>148</v>
      </c>
      <c r="C14" s="53">
        <v>505</v>
      </c>
      <c r="D14" s="54"/>
      <c r="E14" s="53">
        <v>75016</v>
      </c>
      <c r="F14" s="55"/>
      <c r="G14" s="52">
        <v>34153</v>
      </c>
      <c r="H14" s="52">
        <v>1162</v>
      </c>
      <c r="I14" s="52">
        <v>3731</v>
      </c>
      <c r="J14" s="56">
        <v>0</v>
      </c>
      <c r="K14" s="59"/>
    </row>
    <row r="15" spans="1:11" ht="15.1" customHeight="1" x14ac:dyDescent="0.4">
      <c r="A15" s="459" t="s">
        <v>149</v>
      </c>
      <c r="B15" s="52" t="s">
        <v>145</v>
      </c>
      <c r="C15" s="53">
        <v>9</v>
      </c>
      <c r="D15" s="54">
        <v>2</v>
      </c>
      <c r="E15" s="53">
        <v>146</v>
      </c>
      <c r="F15" s="55">
        <v>1</v>
      </c>
      <c r="G15" s="52">
        <v>68</v>
      </c>
      <c r="H15" s="52">
        <v>8</v>
      </c>
      <c r="I15" s="52">
        <v>4</v>
      </c>
      <c r="J15" s="56">
        <v>0</v>
      </c>
      <c r="K15" s="57" t="s">
        <v>150</v>
      </c>
    </row>
    <row r="16" spans="1:11" ht="15.1" customHeight="1" x14ac:dyDescent="0.4">
      <c r="A16" s="460"/>
      <c r="B16" s="52" t="s">
        <v>147</v>
      </c>
      <c r="C16" s="53">
        <v>19</v>
      </c>
      <c r="D16" s="54"/>
      <c r="E16" s="53">
        <v>2519</v>
      </c>
      <c r="F16" s="55"/>
      <c r="G16" s="52">
        <v>1011</v>
      </c>
      <c r="H16" s="52">
        <v>322</v>
      </c>
      <c r="I16" s="52">
        <v>93</v>
      </c>
      <c r="J16" s="56">
        <v>0</v>
      </c>
      <c r="K16" s="58" t="s">
        <v>151</v>
      </c>
    </row>
    <row r="17" spans="1:11" ht="15.1" customHeight="1" x14ac:dyDescent="0.4">
      <c r="A17" s="461"/>
      <c r="B17" s="52" t="s">
        <v>148</v>
      </c>
      <c r="C17" s="53">
        <v>494</v>
      </c>
      <c r="D17" s="54"/>
      <c r="E17" s="53">
        <v>75212</v>
      </c>
      <c r="F17" s="55"/>
      <c r="G17" s="52">
        <v>34476</v>
      </c>
      <c r="H17" s="52">
        <v>1214</v>
      </c>
      <c r="I17" s="52">
        <v>3616</v>
      </c>
      <c r="J17" s="56">
        <v>0</v>
      </c>
      <c r="K17" s="59"/>
    </row>
    <row r="18" spans="1:11" ht="15.1" customHeight="1" x14ac:dyDescent="0.4">
      <c r="A18" s="459" t="s">
        <v>152</v>
      </c>
      <c r="B18" s="52" t="s">
        <v>145</v>
      </c>
      <c r="C18" s="53">
        <v>8</v>
      </c>
      <c r="D18" s="54">
        <v>1</v>
      </c>
      <c r="E18" s="53">
        <v>146</v>
      </c>
      <c r="F18" s="55">
        <v>1</v>
      </c>
      <c r="G18" s="52">
        <v>69</v>
      </c>
      <c r="H18" s="52">
        <v>8</v>
      </c>
      <c r="I18" s="52">
        <v>4</v>
      </c>
      <c r="J18" s="56">
        <v>0</v>
      </c>
      <c r="K18" s="57" t="s">
        <v>153</v>
      </c>
    </row>
    <row r="19" spans="1:11" ht="15.1" customHeight="1" x14ac:dyDescent="0.4">
      <c r="A19" s="460"/>
      <c r="B19" s="52" t="s">
        <v>147</v>
      </c>
      <c r="C19" s="53">
        <v>19</v>
      </c>
      <c r="D19" s="54"/>
      <c r="E19" s="53">
        <v>2548</v>
      </c>
      <c r="F19" s="55"/>
      <c r="G19" s="52">
        <v>1026</v>
      </c>
      <c r="H19" s="52">
        <v>336</v>
      </c>
      <c r="I19" s="52">
        <v>93</v>
      </c>
      <c r="J19" s="56">
        <v>0</v>
      </c>
      <c r="K19" s="58"/>
    </row>
    <row r="20" spans="1:11" ht="15.1" customHeight="1" x14ac:dyDescent="0.4">
      <c r="A20" s="461"/>
      <c r="B20" s="52" t="s">
        <v>148</v>
      </c>
      <c r="C20" s="53">
        <v>491</v>
      </c>
      <c r="D20" s="54"/>
      <c r="E20" s="53">
        <v>75818</v>
      </c>
      <c r="F20" s="55"/>
      <c r="G20" s="52">
        <v>34588</v>
      </c>
      <c r="H20" s="52">
        <v>1253</v>
      </c>
      <c r="I20" s="52">
        <v>3575</v>
      </c>
      <c r="J20" s="56">
        <v>0</v>
      </c>
      <c r="K20" s="59"/>
    </row>
    <row r="21" spans="1:11" ht="15.1" customHeight="1" x14ac:dyDescent="0.4">
      <c r="A21" s="459" t="s">
        <v>154</v>
      </c>
      <c r="B21" s="52" t="s">
        <v>145</v>
      </c>
      <c r="C21" s="53">
        <v>8</v>
      </c>
      <c r="D21" s="54">
        <v>1</v>
      </c>
      <c r="E21" s="53">
        <v>146</v>
      </c>
      <c r="F21" s="55">
        <v>1</v>
      </c>
      <c r="G21" s="52">
        <v>69</v>
      </c>
      <c r="H21" s="52">
        <v>8</v>
      </c>
      <c r="I21" s="52">
        <v>4</v>
      </c>
      <c r="J21" s="56">
        <v>0</v>
      </c>
      <c r="K21" s="57" t="s">
        <v>155</v>
      </c>
    </row>
    <row r="22" spans="1:11" ht="15.1" customHeight="1" x14ac:dyDescent="0.4">
      <c r="A22" s="460"/>
      <c r="B22" s="52" t="s">
        <v>147</v>
      </c>
      <c r="C22" s="53">
        <v>19</v>
      </c>
      <c r="D22" s="54"/>
      <c r="E22" s="53">
        <v>2575</v>
      </c>
      <c r="F22" s="55"/>
      <c r="G22" s="52">
        <v>1069</v>
      </c>
      <c r="H22" s="52">
        <v>339</v>
      </c>
      <c r="I22" s="52">
        <v>93</v>
      </c>
      <c r="J22" s="56">
        <v>0</v>
      </c>
      <c r="K22" s="58"/>
    </row>
    <row r="23" spans="1:11" ht="15.1" customHeight="1" x14ac:dyDescent="0.4">
      <c r="A23" s="461"/>
      <c r="B23" s="52" t="s">
        <v>148</v>
      </c>
      <c r="C23" s="53">
        <v>466</v>
      </c>
      <c r="D23" s="54"/>
      <c r="E23" s="53">
        <v>76016</v>
      </c>
      <c r="F23" s="55"/>
      <c r="G23" s="52">
        <v>34970</v>
      </c>
      <c r="H23" s="52">
        <v>1258</v>
      </c>
      <c r="I23" s="52">
        <v>3603</v>
      </c>
      <c r="J23" s="56">
        <v>0</v>
      </c>
      <c r="K23" s="59"/>
    </row>
    <row r="24" spans="1:11" ht="15.1" customHeight="1" x14ac:dyDescent="0.4">
      <c r="A24" s="459" t="s">
        <v>156</v>
      </c>
      <c r="B24" s="52" t="s">
        <v>145</v>
      </c>
      <c r="C24" s="53">
        <v>8</v>
      </c>
      <c r="D24" s="54">
        <v>1</v>
      </c>
      <c r="E24" s="53">
        <v>146</v>
      </c>
      <c r="F24" s="55"/>
      <c r="G24" s="52">
        <v>69</v>
      </c>
      <c r="H24" s="52">
        <v>8</v>
      </c>
      <c r="I24" s="52">
        <v>4</v>
      </c>
      <c r="J24" s="56">
        <v>0</v>
      </c>
      <c r="K24" s="57"/>
    </row>
    <row r="25" spans="1:11" ht="15.1" customHeight="1" x14ac:dyDescent="0.4">
      <c r="A25" s="460"/>
      <c r="B25" s="52" t="s">
        <v>147</v>
      </c>
      <c r="C25" s="53">
        <v>19</v>
      </c>
      <c r="D25" s="54"/>
      <c r="E25" s="53">
        <v>2628</v>
      </c>
      <c r="F25" s="55"/>
      <c r="G25" s="52">
        <v>1070</v>
      </c>
      <c r="H25" s="52">
        <v>353</v>
      </c>
      <c r="I25" s="52">
        <v>93</v>
      </c>
      <c r="J25" s="56">
        <v>0</v>
      </c>
      <c r="K25" s="58"/>
    </row>
    <row r="26" spans="1:11" ht="15.1" customHeight="1" x14ac:dyDescent="0.4">
      <c r="A26" s="461"/>
      <c r="B26" s="52" t="s">
        <v>148</v>
      </c>
      <c r="C26" s="53">
        <v>445</v>
      </c>
      <c r="D26" s="54"/>
      <c r="E26" s="53">
        <v>76021</v>
      </c>
      <c r="F26" s="55"/>
      <c r="G26" s="52">
        <v>35049</v>
      </c>
      <c r="H26" s="52">
        <v>1301</v>
      </c>
      <c r="I26" s="52">
        <v>3621</v>
      </c>
      <c r="J26" s="56">
        <v>0</v>
      </c>
      <c r="K26" s="59"/>
    </row>
    <row r="27" spans="1:11" ht="15.1" customHeight="1" x14ac:dyDescent="0.4">
      <c r="A27" s="459" t="s">
        <v>157</v>
      </c>
      <c r="B27" s="52" t="s">
        <v>145</v>
      </c>
      <c r="C27" s="53">
        <v>8</v>
      </c>
      <c r="D27" s="54">
        <v>1</v>
      </c>
      <c r="E27" s="53">
        <v>146</v>
      </c>
      <c r="F27" s="55"/>
      <c r="G27" s="52">
        <v>69</v>
      </c>
      <c r="H27" s="52">
        <v>8</v>
      </c>
      <c r="I27" s="52">
        <v>4</v>
      </c>
      <c r="J27" s="56">
        <v>0</v>
      </c>
      <c r="K27" s="57"/>
    </row>
    <row r="28" spans="1:11" ht="15.1" customHeight="1" x14ac:dyDescent="0.4">
      <c r="A28" s="460"/>
      <c r="B28" s="52" t="s">
        <v>147</v>
      </c>
      <c r="C28" s="53">
        <v>19</v>
      </c>
      <c r="D28" s="54"/>
      <c r="E28" s="53">
        <v>2646</v>
      </c>
      <c r="F28" s="55"/>
      <c r="G28" s="52">
        <v>1084</v>
      </c>
      <c r="H28" s="52">
        <v>350</v>
      </c>
      <c r="I28" s="52">
        <v>93</v>
      </c>
      <c r="J28" s="56">
        <v>0</v>
      </c>
      <c r="K28" s="58"/>
    </row>
    <row r="29" spans="1:11" ht="15.1" customHeight="1" x14ac:dyDescent="0.4">
      <c r="A29" s="461"/>
      <c r="B29" s="52" t="s">
        <v>148</v>
      </c>
      <c r="C29" s="53">
        <v>471</v>
      </c>
      <c r="D29" s="54"/>
      <c r="E29" s="53">
        <v>75925</v>
      </c>
      <c r="F29" s="55"/>
      <c r="G29" s="52">
        <v>35451</v>
      </c>
      <c r="H29" s="52">
        <v>1328</v>
      </c>
      <c r="I29" s="52">
        <v>3600</v>
      </c>
      <c r="J29" s="56">
        <v>0</v>
      </c>
      <c r="K29" s="59"/>
    </row>
    <row r="30" spans="1:11" ht="15.1" customHeight="1" x14ac:dyDescent="0.4">
      <c r="A30" s="459" t="s">
        <v>158</v>
      </c>
      <c r="B30" s="52" t="s">
        <v>145</v>
      </c>
      <c r="C30" s="53">
        <v>8</v>
      </c>
      <c r="D30" s="54">
        <v>1</v>
      </c>
      <c r="E30" s="53">
        <v>145</v>
      </c>
      <c r="F30" s="55"/>
      <c r="G30" s="52">
        <v>69</v>
      </c>
      <c r="H30" s="52">
        <v>8</v>
      </c>
      <c r="I30" s="52">
        <v>4</v>
      </c>
      <c r="J30" s="56">
        <v>0</v>
      </c>
      <c r="K30" s="57" t="s">
        <v>159</v>
      </c>
    </row>
    <row r="31" spans="1:11" ht="15.1" customHeight="1" x14ac:dyDescent="0.4">
      <c r="A31" s="460"/>
      <c r="B31" s="52" t="s">
        <v>147</v>
      </c>
      <c r="C31" s="53">
        <v>19</v>
      </c>
      <c r="D31" s="54"/>
      <c r="E31" s="53">
        <v>2660</v>
      </c>
      <c r="F31" s="55"/>
      <c r="G31" s="52">
        <v>1096</v>
      </c>
      <c r="H31" s="52">
        <v>344</v>
      </c>
      <c r="I31" s="52">
        <v>93</v>
      </c>
      <c r="J31" s="56">
        <v>0</v>
      </c>
      <c r="K31" s="58"/>
    </row>
    <row r="32" spans="1:11" ht="15.1" customHeight="1" x14ac:dyDescent="0.4">
      <c r="A32" s="461"/>
      <c r="B32" s="52" t="s">
        <v>148</v>
      </c>
      <c r="C32" s="53">
        <v>470</v>
      </c>
      <c r="D32" s="54"/>
      <c r="E32" s="53">
        <v>75683</v>
      </c>
      <c r="F32" s="55"/>
      <c r="G32" s="52">
        <v>35609</v>
      </c>
      <c r="H32" s="52">
        <v>1351</v>
      </c>
      <c r="I32" s="52">
        <v>3610</v>
      </c>
      <c r="J32" s="56">
        <v>0</v>
      </c>
      <c r="K32" s="59"/>
    </row>
    <row r="33" spans="1:11" ht="15.1" customHeight="1" x14ac:dyDescent="0.4">
      <c r="A33" s="459" t="s">
        <v>160</v>
      </c>
      <c r="B33" s="52" t="s">
        <v>145</v>
      </c>
      <c r="C33" s="53">
        <v>8</v>
      </c>
      <c r="D33" s="54">
        <v>1</v>
      </c>
      <c r="E33" s="53">
        <v>145</v>
      </c>
      <c r="F33" s="55"/>
      <c r="G33" s="52">
        <v>69</v>
      </c>
      <c r="H33" s="52">
        <v>8</v>
      </c>
      <c r="I33" s="52">
        <v>4</v>
      </c>
      <c r="J33" s="56">
        <v>0</v>
      </c>
      <c r="K33" s="57"/>
    </row>
    <row r="34" spans="1:11" ht="15.1" customHeight="1" x14ac:dyDescent="0.4">
      <c r="A34" s="460"/>
      <c r="B34" s="52" t="s">
        <v>147</v>
      </c>
      <c r="C34" s="53">
        <v>19</v>
      </c>
      <c r="D34" s="54"/>
      <c r="E34" s="53">
        <v>2673</v>
      </c>
      <c r="F34" s="55"/>
      <c r="G34" s="52">
        <v>1089</v>
      </c>
      <c r="H34" s="52">
        <v>336</v>
      </c>
      <c r="I34" s="52">
        <v>93</v>
      </c>
      <c r="J34" s="56">
        <v>0</v>
      </c>
      <c r="K34" s="58"/>
    </row>
    <row r="35" spans="1:11" ht="15.1" customHeight="1" x14ac:dyDescent="0.4">
      <c r="A35" s="461"/>
      <c r="B35" s="52" t="s">
        <v>148</v>
      </c>
      <c r="C35" s="53">
        <v>434</v>
      </c>
      <c r="D35" s="54"/>
      <c r="E35" s="53">
        <v>76057</v>
      </c>
      <c r="F35" s="55"/>
      <c r="G35" s="52">
        <v>35762</v>
      </c>
      <c r="H35" s="52">
        <v>1353</v>
      </c>
      <c r="I35" s="52">
        <v>3607</v>
      </c>
      <c r="J35" s="56">
        <v>0</v>
      </c>
      <c r="K35" s="59"/>
    </row>
    <row r="36" spans="1:11" ht="15.1" customHeight="1" x14ac:dyDescent="0.4">
      <c r="A36" s="459" t="s">
        <v>161</v>
      </c>
      <c r="B36" s="52" t="s">
        <v>145</v>
      </c>
      <c r="C36" s="53">
        <v>8</v>
      </c>
      <c r="D36" s="54">
        <v>1</v>
      </c>
      <c r="E36" s="53">
        <v>143</v>
      </c>
      <c r="F36" s="55"/>
      <c r="G36" s="52">
        <v>69</v>
      </c>
      <c r="H36" s="52">
        <v>8</v>
      </c>
      <c r="I36" s="52">
        <v>4</v>
      </c>
      <c r="J36" s="56">
        <v>0</v>
      </c>
      <c r="K36" s="57" t="s">
        <v>162</v>
      </c>
    </row>
    <row r="37" spans="1:11" ht="15.1" customHeight="1" x14ac:dyDescent="0.4">
      <c r="A37" s="460"/>
      <c r="B37" s="52" t="s">
        <v>147</v>
      </c>
      <c r="C37" s="53">
        <v>19</v>
      </c>
      <c r="D37" s="54"/>
      <c r="E37" s="53">
        <v>2697</v>
      </c>
      <c r="F37" s="55"/>
      <c r="G37" s="52">
        <v>1103</v>
      </c>
      <c r="H37" s="52">
        <v>359</v>
      </c>
      <c r="I37" s="52">
        <v>93</v>
      </c>
      <c r="J37" s="56">
        <v>0</v>
      </c>
      <c r="K37" s="58"/>
    </row>
    <row r="38" spans="1:11" ht="15.1" customHeight="1" x14ac:dyDescent="0.4">
      <c r="A38" s="461"/>
      <c r="B38" s="52" t="s">
        <v>148</v>
      </c>
      <c r="C38" s="53">
        <v>415</v>
      </c>
      <c r="D38" s="54"/>
      <c r="E38" s="53">
        <v>76774</v>
      </c>
      <c r="F38" s="55"/>
      <c r="G38" s="52">
        <v>36060</v>
      </c>
      <c r="H38" s="52">
        <v>1385</v>
      </c>
      <c r="I38" s="52">
        <v>3627</v>
      </c>
      <c r="J38" s="56">
        <v>0</v>
      </c>
      <c r="K38" s="59"/>
    </row>
    <row r="39" spans="1:11" ht="15.1" customHeight="1" x14ac:dyDescent="0.4">
      <c r="A39" s="459" t="s">
        <v>163</v>
      </c>
      <c r="B39" s="52" t="s">
        <v>145</v>
      </c>
      <c r="C39" s="53">
        <v>8</v>
      </c>
      <c r="D39" s="54">
        <v>1</v>
      </c>
      <c r="E39" s="53">
        <v>143</v>
      </c>
      <c r="F39" s="55"/>
      <c r="G39" s="52">
        <v>69</v>
      </c>
      <c r="H39" s="52">
        <v>8</v>
      </c>
      <c r="I39" s="52">
        <v>4</v>
      </c>
      <c r="J39" s="56">
        <v>0</v>
      </c>
      <c r="K39" s="57" t="s">
        <v>164</v>
      </c>
    </row>
    <row r="40" spans="1:11" ht="15.1" customHeight="1" x14ac:dyDescent="0.4">
      <c r="A40" s="460"/>
      <c r="B40" s="52" t="s">
        <v>147</v>
      </c>
      <c r="C40" s="53">
        <v>18</v>
      </c>
      <c r="D40" s="54"/>
      <c r="E40" s="53">
        <v>2741</v>
      </c>
      <c r="F40" s="55"/>
      <c r="G40" s="52">
        <v>1112</v>
      </c>
      <c r="H40" s="52">
        <v>355</v>
      </c>
      <c r="I40" s="52">
        <v>93</v>
      </c>
      <c r="J40" s="56">
        <v>0</v>
      </c>
      <c r="K40" s="58"/>
    </row>
    <row r="41" spans="1:11" ht="15.1" customHeight="1" x14ac:dyDescent="0.4">
      <c r="A41" s="461"/>
      <c r="B41" s="52" t="s">
        <v>148</v>
      </c>
      <c r="C41" s="53">
        <v>397</v>
      </c>
      <c r="D41" s="54"/>
      <c r="E41" s="53">
        <v>77544</v>
      </c>
      <c r="F41" s="55"/>
      <c r="G41" s="52">
        <v>36142</v>
      </c>
      <c r="H41" s="52">
        <v>1389</v>
      </c>
      <c r="I41" s="52">
        <v>3670</v>
      </c>
      <c r="J41" s="56">
        <v>0</v>
      </c>
      <c r="K41" s="59"/>
    </row>
    <row r="42" spans="1:11" ht="15.1" customHeight="1" x14ac:dyDescent="0.4">
      <c r="A42" s="459" t="s">
        <v>165</v>
      </c>
      <c r="B42" s="52" t="s">
        <v>145</v>
      </c>
      <c r="C42" s="53">
        <v>8</v>
      </c>
      <c r="D42" s="54">
        <v>1</v>
      </c>
      <c r="E42" s="53">
        <v>143</v>
      </c>
      <c r="F42" s="55"/>
      <c r="G42" s="52">
        <v>69</v>
      </c>
      <c r="H42" s="52">
        <v>8</v>
      </c>
      <c r="I42" s="52">
        <v>4</v>
      </c>
      <c r="J42" s="56">
        <v>0</v>
      </c>
      <c r="K42" s="57"/>
    </row>
    <row r="43" spans="1:11" ht="15.1" customHeight="1" x14ac:dyDescent="0.4">
      <c r="A43" s="460"/>
      <c r="B43" s="52" t="s">
        <v>147</v>
      </c>
      <c r="C43" s="53">
        <v>18</v>
      </c>
      <c r="D43" s="54"/>
      <c r="E43" s="60">
        <v>2787</v>
      </c>
      <c r="F43" s="55"/>
      <c r="G43" s="52">
        <v>1116</v>
      </c>
      <c r="H43" s="61">
        <v>350</v>
      </c>
      <c r="I43" s="52">
        <v>93</v>
      </c>
      <c r="J43" s="56">
        <v>0</v>
      </c>
      <c r="K43" s="58"/>
    </row>
    <row r="44" spans="1:11" ht="15.1" customHeight="1" x14ac:dyDescent="0.4">
      <c r="A44" s="461"/>
      <c r="B44" s="52" t="s">
        <v>148</v>
      </c>
      <c r="C44" s="53">
        <v>337</v>
      </c>
      <c r="D44" s="54"/>
      <c r="E44" s="53">
        <v>78730</v>
      </c>
      <c r="F44" s="55"/>
      <c r="G44" s="52">
        <v>36075</v>
      </c>
      <c r="H44" s="52">
        <v>1400</v>
      </c>
      <c r="I44" s="52">
        <v>3666</v>
      </c>
      <c r="J44" s="56">
        <v>0</v>
      </c>
      <c r="K44" s="59"/>
    </row>
    <row r="45" spans="1:11" ht="15.1" customHeight="1" x14ac:dyDescent="0.4">
      <c r="A45" s="459" t="s">
        <v>166</v>
      </c>
      <c r="B45" s="52" t="s">
        <v>145</v>
      </c>
      <c r="C45" s="53">
        <v>8</v>
      </c>
      <c r="D45" s="54">
        <v>1</v>
      </c>
      <c r="E45" s="53">
        <v>144</v>
      </c>
      <c r="F45" s="55"/>
      <c r="G45" s="52">
        <v>69</v>
      </c>
      <c r="H45" s="52">
        <v>8</v>
      </c>
      <c r="I45" s="52">
        <v>4</v>
      </c>
      <c r="J45" s="56">
        <v>0</v>
      </c>
      <c r="K45" s="57" t="s">
        <v>167</v>
      </c>
    </row>
    <row r="46" spans="1:11" ht="15.1" customHeight="1" x14ac:dyDescent="0.4">
      <c r="A46" s="460"/>
      <c r="B46" s="52" t="s">
        <v>147</v>
      </c>
      <c r="C46" s="53">
        <v>10</v>
      </c>
      <c r="D46" s="54"/>
      <c r="E46" s="53">
        <v>2825</v>
      </c>
      <c r="F46" s="55"/>
      <c r="G46" s="52">
        <v>1113</v>
      </c>
      <c r="H46" s="52">
        <v>371</v>
      </c>
      <c r="I46" s="52">
        <v>93</v>
      </c>
      <c r="J46" s="56">
        <v>0</v>
      </c>
      <c r="K46" s="58"/>
    </row>
    <row r="47" spans="1:11" ht="15.1" customHeight="1" x14ac:dyDescent="0.4">
      <c r="A47" s="461"/>
      <c r="B47" s="52" t="s">
        <v>148</v>
      </c>
      <c r="C47" s="53">
        <v>172</v>
      </c>
      <c r="D47" s="54"/>
      <c r="E47" s="53">
        <v>80077</v>
      </c>
      <c r="F47" s="55"/>
      <c r="G47" s="52">
        <v>35735</v>
      </c>
      <c r="H47" s="52">
        <v>1485</v>
      </c>
      <c r="I47" s="52">
        <v>3637</v>
      </c>
      <c r="J47" s="56">
        <v>0</v>
      </c>
      <c r="K47" s="59"/>
    </row>
    <row r="48" spans="1:11" ht="15.1" customHeight="1" x14ac:dyDescent="0.4">
      <c r="A48" s="459" t="s">
        <v>168</v>
      </c>
      <c r="B48" s="52" t="s">
        <v>145</v>
      </c>
      <c r="C48" s="53">
        <v>2</v>
      </c>
      <c r="D48" s="54"/>
      <c r="E48" s="53">
        <v>144</v>
      </c>
      <c r="F48" s="55"/>
      <c r="G48" s="52">
        <v>69</v>
      </c>
      <c r="H48" s="52">
        <v>8</v>
      </c>
      <c r="I48" s="52">
        <v>4</v>
      </c>
      <c r="J48" s="56">
        <v>0</v>
      </c>
      <c r="K48" s="57" t="s">
        <v>169</v>
      </c>
    </row>
    <row r="49" spans="1:11" ht="15.1" customHeight="1" x14ac:dyDescent="0.4">
      <c r="A49" s="460"/>
      <c r="B49" s="52" t="s">
        <v>147</v>
      </c>
      <c r="C49" s="53">
        <v>2</v>
      </c>
      <c r="D49" s="54"/>
      <c r="E49" s="53">
        <v>2898</v>
      </c>
      <c r="F49" s="55"/>
      <c r="G49" s="52">
        <v>1102</v>
      </c>
      <c r="H49" s="52">
        <v>384</v>
      </c>
      <c r="I49" s="52">
        <v>93</v>
      </c>
      <c r="J49" s="56">
        <v>0</v>
      </c>
      <c r="K49" s="58" t="s">
        <v>170</v>
      </c>
    </row>
    <row r="50" spans="1:11" ht="15.1" customHeight="1" x14ac:dyDescent="0.4">
      <c r="A50" s="461"/>
      <c r="B50" s="52" t="s">
        <v>148</v>
      </c>
      <c r="C50" s="53">
        <v>47</v>
      </c>
      <c r="D50" s="54"/>
      <c r="E50" s="53">
        <v>81615</v>
      </c>
      <c r="F50" s="55"/>
      <c r="G50" s="61">
        <v>35182</v>
      </c>
      <c r="H50" s="52">
        <v>1566</v>
      </c>
      <c r="I50" s="52">
        <v>3653</v>
      </c>
      <c r="J50" s="56">
        <v>0</v>
      </c>
      <c r="K50" s="59" t="s">
        <v>171</v>
      </c>
    </row>
    <row r="51" spans="1:11" ht="15.1" customHeight="1" x14ac:dyDescent="0.4">
      <c r="A51" s="464" t="s">
        <v>172</v>
      </c>
      <c r="B51" s="52" t="s">
        <v>145</v>
      </c>
      <c r="C51" s="62">
        <v>0</v>
      </c>
      <c r="D51" s="54"/>
      <c r="E51" s="53">
        <v>145</v>
      </c>
      <c r="F51" s="54">
        <v>1</v>
      </c>
      <c r="G51" s="52">
        <v>69</v>
      </c>
      <c r="H51" s="52">
        <v>8</v>
      </c>
      <c r="I51" s="52">
        <v>4</v>
      </c>
      <c r="J51" s="56">
        <v>0</v>
      </c>
      <c r="K51" s="57" t="s">
        <v>173</v>
      </c>
    </row>
    <row r="52" spans="1:11" ht="15.1" customHeight="1" x14ac:dyDescent="0.4">
      <c r="A52" s="460"/>
      <c r="B52" s="52" t="s">
        <v>147</v>
      </c>
      <c r="C52" s="62">
        <v>0</v>
      </c>
      <c r="D52" s="54"/>
      <c r="E52" s="53">
        <v>2939</v>
      </c>
      <c r="F52" s="55"/>
      <c r="G52" s="52">
        <v>1124</v>
      </c>
      <c r="H52" s="52">
        <v>387</v>
      </c>
      <c r="I52" s="52">
        <v>93</v>
      </c>
      <c r="J52" s="56">
        <v>0</v>
      </c>
      <c r="K52" s="58" t="s">
        <v>174</v>
      </c>
    </row>
    <row r="53" spans="1:11" ht="15.1" customHeight="1" x14ac:dyDescent="0.4">
      <c r="A53" s="461"/>
      <c r="B53" s="52" t="s">
        <v>148</v>
      </c>
      <c r="C53" s="62">
        <v>0</v>
      </c>
      <c r="D53" s="54"/>
      <c r="E53" s="53">
        <v>82303</v>
      </c>
      <c r="F53" s="55"/>
      <c r="G53" s="61">
        <v>35470</v>
      </c>
      <c r="H53" s="61">
        <v>1598</v>
      </c>
      <c r="I53" s="52">
        <v>3655</v>
      </c>
      <c r="J53" s="56">
        <v>0</v>
      </c>
      <c r="K53" s="59" t="s">
        <v>175</v>
      </c>
    </row>
    <row r="54" spans="1:11" ht="10.95" x14ac:dyDescent="0.4">
      <c r="A54" s="23" t="s">
        <v>176</v>
      </c>
    </row>
    <row r="55" spans="1:11" ht="10.95" x14ac:dyDescent="0.4">
      <c r="A55" s="23" t="s">
        <v>177</v>
      </c>
    </row>
  </sheetData>
  <mergeCells count="24">
    <mergeCell ref="A51:A53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I4:J4"/>
    <mergeCell ref="K4:K5"/>
    <mergeCell ref="A6:A8"/>
    <mergeCell ref="A9:A11"/>
    <mergeCell ref="A12:A14"/>
    <mergeCell ref="G4:G5"/>
    <mergeCell ref="H4:H5"/>
    <mergeCell ref="A15:A17"/>
    <mergeCell ref="A4:A5"/>
    <mergeCell ref="B4:B5"/>
    <mergeCell ref="C4:D5"/>
    <mergeCell ref="E4:F5"/>
  </mergeCells>
  <phoneticPr fontId="2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14" customHeight="1" outlineLevelRow="1" x14ac:dyDescent="0.4"/>
  <cols>
    <col min="1" max="1" width="6" style="308" customWidth="1"/>
    <col min="2" max="2" width="4.5" style="308" customWidth="1"/>
    <col min="3" max="3" width="9" style="308" customWidth="1"/>
    <col min="4" max="4" width="7.625" style="308" customWidth="1"/>
    <col min="5" max="5" width="9" style="308" customWidth="1"/>
    <col min="6" max="12" width="6.625" style="308" customWidth="1"/>
    <col min="13" max="16384" width="9" style="308"/>
  </cols>
  <sheetData>
    <row r="1" spans="1:12" ht="10.95" x14ac:dyDescent="0.4">
      <c r="A1" s="307" t="s">
        <v>1466</v>
      </c>
    </row>
    <row r="2" spans="1:12" ht="10.95" x14ac:dyDescent="0.4">
      <c r="A2" s="308" t="s">
        <v>1565</v>
      </c>
    </row>
    <row r="3" spans="1:12" ht="10.95" x14ac:dyDescent="0.4">
      <c r="A3" s="307" t="s">
        <v>1566</v>
      </c>
    </row>
    <row r="4" spans="1:12" ht="10.95" x14ac:dyDescent="0.4">
      <c r="A4" s="307"/>
      <c r="L4" s="309" t="s">
        <v>1567</v>
      </c>
    </row>
    <row r="5" spans="1:12" ht="14" customHeight="1" x14ac:dyDescent="0.4">
      <c r="A5" s="583" t="s">
        <v>1568</v>
      </c>
      <c r="B5" s="583"/>
      <c r="C5" s="583"/>
      <c r="D5" s="583"/>
      <c r="E5" s="583" t="s">
        <v>1569</v>
      </c>
      <c r="F5" s="583" t="s">
        <v>1570</v>
      </c>
      <c r="G5" s="583"/>
      <c r="H5" s="583"/>
      <c r="I5" s="583"/>
      <c r="J5" s="583"/>
      <c r="K5" s="583" t="s">
        <v>1571</v>
      </c>
      <c r="L5" s="583" t="s">
        <v>1572</v>
      </c>
    </row>
    <row r="6" spans="1:12" ht="14" customHeight="1" x14ac:dyDescent="0.4">
      <c r="A6" s="583"/>
      <c r="B6" s="583"/>
      <c r="C6" s="583"/>
      <c r="D6" s="583"/>
      <c r="E6" s="583"/>
      <c r="F6" s="310" t="s">
        <v>1573</v>
      </c>
      <c r="G6" s="310" t="s">
        <v>1574</v>
      </c>
      <c r="H6" s="310" t="s">
        <v>1575</v>
      </c>
      <c r="I6" s="310" t="s">
        <v>1576</v>
      </c>
      <c r="J6" s="310" t="s">
        <v>1577</v>
      </c>
      <c r="K6" s="583"/>
      <c r="L6" s="583"/>
    </row>
    <row r="7" spans="1:12" ht="14" hidden="1" customHeight="1" outlineLevel="1" x14ac:dyDescent="0.4">
      <c r="A7" s="582" t="s">
        <v>1578</v>
      </c>
      <c r="B7" s="582"/>
      <c r="C7" s="582"/>
      <c r="D7" s="310" t="s">
        <v>1579</v>
      </c>
      <c r="E7" s="313">
        <v>36</v>
      </c>
      <c r="F7" s="313">
        <v>37748</v>
      </c>
      <c r="G7" s="313">
        <v>13013</v>
      </c>
      <c r="H7" s="313">
        <v>12583</v>
      </c>
      <c r="I7" s="313">
        <v>12152</v>
      </c>
      <c r="J7" s="313" t="s">
        <v>28</v>
      </c>
      <c r="K7" s="313">
        <v>2131</v>
      </c>
      <c r="L7" s="313">
        <v>470</v>
      </c>
    </row>
    <row r="8" spans="1:12" ht="14" hidden="1" customHeight="1" outlineLevel="1" x14ac:dyDescent="0.4">
      <c r="A8" s="582"/>
      <c r="B8" s="582"/>
      <c r="C8" s="582"/>
      <c r="D8" s="310" t="s">
        <v>1580</v>
      </c>
      <c r="E8" s="313">
        <v>2</v>
      </c>
      <c r="F8" s="313">
        <v>1125</v>
      </c>
      <c r="G8" s="313">
        <v>418</v>
      </c>
      <c r="H8" s="313">
        <v>347</v>
      </c>
      <c r="I8" s="313">
        <v>298</v>
      </c>
      <c r="J8" s="313">
        <v>62</v>
      </c>
      <c r="K8" s="313">
        <v>88</v>
      </c>
      <c r="L8" s="313">
        <v>17</v>
      </c>
    </row>
    <row r="9" spans="1:12" ht="14" hidden="1" customHeight="1" outlineLevel="1" x14ac:dyDescent="0.4">
      <c r="A9" s="582"/>
      <c r="B9" s="582"/>
      <c r="C9" s="582"/>
      <c r="D9" s="310" t="s">
        <v>1581</v>
      </c>
      <c r="E9" s="313">
        <v>2</v>
      </c>
      <c r="F9" s="313">
        <v>2079</v>
      </c>
      <c r="G9" s="313" t="s">
        <v>28</v>
      </c>
      <c r="H9" s="313" t="s">
        <v>28</v>
      </c>
      <c r="I9" s="313" t="s">
        <v>28</v>
      </c>
      <c r="J9" s="313" t="s">
        <v>28</v>
      </c>
      <c r="K9" s="313">
        <v>35</v>
      </c>
      <c r="L9" s="313">
        <v>6</v>
      </c>
    </row>
    <row r="10" spans="1:12" ht="14" customHeight="1" collapsed="1" x14ac:dyDescent="0.4">
      <c r="A10" s="582" t="s">
        <v>1582</v>
      </c>
      <c r="B10" s="582"/>
      <c r="C10" s="582"/>
      <c r="D10" s="310" t="s">
        <v>1583</v>
      </c>
      <c r="E10" s="313">
        <v>36</v>
      </c>
      <c r="F10" s="313">
        <v>37915</v>
      </c>
      <c r="G10" s="313">
        <v>12985</v>
      </c>
      <c r="H10" s="313">
        <v>12604</v>
      </c>
      <c r="I10" s="313">
        <v>12326</v>
      </c>
      <c r="J10" s="347">
        <v>0</v>
      </c>
      <c r="K10" s="313">
        <v>2120</v>
      </c>
      <c r="L10" s="313">
        <v>467</v>
      </c>
    </row>
    <row r="11" spans="1:12" ht="14" customHeight="1" x14ac:dyDescent="0.4">
      <c r="A11" s="582"/>
      <c r="B11" s="582"/>
      <c r="C11" s="582"/>
      <c r="D11" s="310" t="s">
        <v>1584</v>
      </c>
      <c r="E11" s="313">
        <v>2</v>
      </c>
      <c r="F11" s="313">
        <v>1154</v>
      </c>
      <c r="G11" s="313">
        <v>420</v>
      </c>
      <c r="H11" s="313">
        <v>374</v>
      </c>
      <c r="I11" s="313">
        <v>291</v>
      </c>
      <c r="J11" s="313">
        <v>69</v>
      </c>
      <c r="K11" s="313">
        <v>88</v>
      </c>
      <c r="L11" s="313">
        <v>16</v>
      </c>
    </row>
    <row r="12" spans="1:12" ht="14" customHeight="1" x14ac:dyDescent="0.4">
      <c r="A12" s="582"/>
      <c r="B12" s="582"/>
      <c r="C12" s="582"/>
      <c r="D12" s="310" t="s">
        <v>1585</v>
      </c>
      <c r="E12" s="313">
        <v>3</v>
      </c>
      <c r="F12" s="313">
        <v>1893</v>
      </c>
      <c r="G12" s="313" t="s">
        <v>28</v>
      </c>
      <c r="H12" s="313" t="s">
        <v>28</v>
      </c>
      <c r="I12" s="313" t="s">
        <v>28</v>
      </c>
      <c r="J12" s="347">
        <v>0</v>
      </c>
      <c r="K12" s="313">
        <v>50</v>
      </c>
      <c r="L12" s="313">
        <v>8</v>
      </c>
    </row>
    <row r="13" spans="1:12" ht="14" customHeight="1" x14ac:dyDescent="0.4">
      <c r="A13" s="582" t="s">
        <v>1486</v>
      </c>
      <c r="B13" s="582"/>
      <c r="C13" s="582"/>
      <c r="D13" s="310" t="s">
        <v>1583</v>
      </c>
      <c r="E13" s="313">
        <v>36</v>
      </c>
      <c r="F13" s="313">
        <v>38086</v>
      </c>
      <c r="G13" s="313">
        <v>13118</v>
      </c>
      <c r="H13" s="313">
        <v>12573</v>
      </c>
      <c r="I13" s="313">
        <v>12395</v>
      </c>
      <c r="J13" s="347">
        <v>0</v>
      </c>
      <c r="K13" s="313">
        <v>2127</v>
      </c>
      <c r="L13" s="313">
        <v>477</v>
      </c>
    </row>
    <row r="14" spans="1:12" ht="14" customHeight="1" x14ac:dyDescent="0.4">
      <c r="A14" s="582"/>
      <c r="B14" s="582"/>
      <c r="C14" s="582"/>
      <c r="D14" s="310" t="s">
        <v>1584</v>
      </c>
      <c r="E14" s="313">
        <v>2</v>
      </c>
      <c r="F14" s="313">
        <v>1146</v>
      </c>
      <c r="G14" s="313">
        <v>429</v>
      </c>
      <c r="H14" s="313">
        <v>349</v>
      </c>
      <c r="I14" s="313">
        <v>297</v>
      </c>
      <c r="J14" s="313">
        <v>71</v>
      </c>
      <c r="K14" s="313">
        <v>86</v>
      </c>
      <c r="L14" s="313">
        <v>15</v>
      </c>
    </row>
    <row r="15" spans="1:12" ht="14" customHeight="1" x14ac:dyDescent="0.4">
      <c r="A15" s="582"/>
      <c r="B15" s="582"/>
      <c r="C15" s="582"/>
      <c r="D15" s="310" t="s">
        <v>1585</v>
      </c>
      <c r="E15" s="313">
        <v>3</v>
      </c>
      <c r="F15" s="313">
        <v>1866</v>
      </c>
      <c r="G15" s="313" t="s">
        <v>28</v>
      </c>
      <c r="H15" s="313" t="s">
        <v>28</v>
      </c>
      <c r="I15" s="313" t="s">
        <v>28</v>
      </c>
      <c r="J15" s="347">
        <v>0</v>
      </c>
      <c r="K15" s="313">
        <v>46</v>
      </c>
      <c r="L15" s="313">
        <v>9</v>
      </c>
    </row>
    <row r="16" spans="1:12" ht="14" customHeight="1" x14ac:dyDescent="0.4">
      <c r="A16" s="582" t="s">
        <v>1487</v>
      </c>
      <c r="B16" s="582"/>
      <c r="C16" s="582"/>
      <c r="D16" s="310" t="s">
        <v>1583</v>
      </c>
      <c r="E16" s="313">
        <v>36</v>
      </c>
      <c r="F16" s="313">
        <v>38509</v>
      </c>
      <c r="G16" s="313">
        <v>13398</v>
      </c>
      <c r="H16" s="313">
        <v>12776</v>
      </c>
      <c r="I16" s="313">
        <v>12335</v>
      </c>
      <c r="J16" s="347">
        <v>0</v>
      </c>
      <c r="K16" s="313">
        <v>2148</v>
      </c>
      <c r="L16" s="313">
        <v>476</v>
      </c>
    </row>
    <row r="17" spans="1:13" ht="14" customHeight="1" x14ac:dyDescent="0.4">
      <c r="A17" s="582"/>
      <c r="B17" s="582"/>
      <c r="C17" s="582"/>
      <c r="D17" s="310" t="s">
        <v>1584</v>
      </c>
      <c r="E17" s="313">
        <v>2</v>
      </c>
      <c r="F17" s="313">
        <v>1147</v>
      </c>
      <c r="G17" s="313">
        <v>442</v>
      </c>
      <c r="H17" s="313">
        <v>360</v>
      </c>
      <c r="I17" s="313">
        <v>263</v>
      </c>
      <c r="J17" s="313">
        <v>82</v>
      </c>
      <c r="K17" s="313">
        <v>91</v>
      </c>
      <c r="L17" s="313">
        <v>15</v>
      </c>
    </row>
    <row r="18" spans="1:13" ht="14" customHeight="1" x14ac:dyDescent="0.4">
      <c r="A18" s="582"/>
      <c r="B18" s="582"/>
      <c r="C18" s="582"/>
      <c r="D18" s="310" t="s">
        <v>1585</v>
      </c>
      <c r="E18" s="313">
        <v>3</v>
      </c>
      <c r="F18" s="313">
        <v>1812</v>
      </c>
      <c r="G18" s="313" t="s">
        <v>28</v>
      </c>
      <c r="H18" s="313" t="s">
        <v>28</v>
      </c>
      <c r="I18" s="313" t="s">
        <v>28</v>
      </c>
      <c r="J18" s="347">
        <v>0</v>
      </c>
      <c r="K18" s="313">
        <v>47</v>
      </c>
      <c r="L18" s="313">
        <v>8</v>
      </c>
    </row>
    <row r="19" spans="1:13" ht="14" customHeight="1" x14ac:dyDescent="0.4">
      <c r="A19" s="582" t="s">
        <v>1586</v>
      </c>
      <c r="B19" s="582"/>
      <c r="C19" s="582"/>
      <c r="D19" s="310" t="s">
        <v>1583</v>
      </c>
      <c r="E19" s="313">
        <v>36</v>
      </c>
      <c r="F19" s="313">
        <v>38604</v>
      </c>
      <c r="G19" s="313">
        <v>13014</v>
      </c>
      <c r="H19" s="313">
        <v>13046</v>
      </c>
      <c r="I19" s="313">
        <v>12544</v>
      </c>
      <c r="J19" s="347">
        <v>0</v>
      </c>
      <c r="K19" s="313">
        <v>2177</v>
      </c>
      <c r="L19" s="313">
        <v>472</v>
      </c>
    </row>
    <row r="20" spans="1:13" ht="14" customHeight="1" x14ac:dyDescent="0.4">
      <c r="A20" s="582"/>
      <c r="B20" s="582"/>
      <c r="C20" s="582"/>
      <c r="D20" s="310" t="s">
        <v>1584</v>
      </c>
      <c r="E20" s="313">
        <v>2</v>
      </c>
      <c r="F20" s="313">
        <v>1183</v>
      </c>
      <c r="G20" s="313">
        <v>491</v>
      </c>
      <c r="H20" s="313">
        <v>325</v>
      </c>
      <c r="I20" s="313">
        <v>295</v>
      </c>
      <c r="J20" s="313">
        <v>72</v>
      </c>
      <c r="K20" s="313">
        <v>93</v>
      </c>
      <c r="L20" s="313">
        <v>15</v>
      </c>
    </row>
    <row r="21" spans="1:13" ht="14" customHeight="1" x14ac:dyDescent="0.4">
      <c r="A21" s="582"/>
      <c r="B21" s="582"/>
      <c r="C21" s="582"/>
      <c r="D21" s="310" t="s">
        <v>1585</v>
      </c>
      <c r="E21" s="313">
        <v>3</v>
      </c>
      <c r="F21" s="313">
        <v>1985</v>
      </c>
      <c r="G21" s="313" t="s">
        <v>28</v>
      </c>
      <c r="H21" s="313" t="s">
        <v>28</v>
      </c>
      <c r="I21" s="313" t="s">
        <v>28</v>
      </c>
      <c r="J21" s="347">
        <v>0</v>
      </c>
      <c r="K21" s="313">
        <v>59</v>
      </c>
      <c r="L21" s="313">
        <v>12</v>
      </c>
    </row>
    <row r="22" spans="1:13" ht="14" customHeight="1" x14ac:dyDescent="0.4">
      <c r="A22" s="582" t="s">
        <v>1587</v>
      </c>
      <c r="B22" s="582"/>
      <c r="C22" s="582"/>
      <c r="D22" s="310" t="s">
        <v>1583</v>
      </c>
      <c r="E22" s="313">
        <f>SUM(E29,E48)</f>
        <v>36</v>
      </c>
      <c r="F22" s="313">
        <f t="shared" ref="F22:F23" si="0">SUM(G22:J22)</f>
        <v>38193</v>
      </c>
      <c r="G22" s="313">
        <f>SUM(G29,G48)</f>
        <v>12886</v>
      </c>
      <c r="H22" s="313">
        <f>SUM(H29,H48)</f>
        <v>12525</v>
      </c>
      <c r="I22" s="313">
        <f>SUM(I29,I48)</f>
        <v>12782</v>
      </c>
      <c r="J22" s="347">
        <v>0</v>
      </c>
      <c r="K22" s="313">
        <f>SUM(K29,K48)</f>
        <v>2191</v>
      </c>
      <c r="L22" s="313">
        <f>SUM(L29,L48)</f>
        <v>476</v>
      </c>
    </row>
    <row r="23" spans="1:13" ht="14" customHeight="1" x14ac:dyDescent="0.4">
      <c r="A23" s="582"/>
      <c r="B23" s="582"/>
      <c r="C23" s="582"/>
      <c r="D23" s="310" t="s">
        <v>1588</v>
      </c>
      <c r="E23" s="348">
        <v>2</v>
      </c>
      <c r="F23" s="313">
        <f t="shared" si="0"/>
        <v>1185</v>
      </c>
      <c r="G23" s="313">
        <f t="shared" ref="G23:L23" si="1">SUM(G71:G72)</f>
        <v>504</v>
      </c>
      <c r="H23" s="313">
        <f t="shared" si="1"/>
        <v>343</v>
      </c>
      <c r="I23" s="313">
        <f t="shared" si="1"/>
        <v>256</v>
      </c>
      <c r="J23" s="313">
        <f t="shared" si="1"/>
        <v>82</v>
      </c>
      <c r="K23" s="313">
        <f t="shared" si="1"/>
        <v>90</v>
      </c>
      <c r="L23" s="313">
        <f t="shared" si="1"/>
        <v>15</v>
      </c>
    </row>
    <row r="24" spans="1:13" ht="14" customHeight="1" x14ac:dyDescent="0.4">
      <c r="A24" s="582"/>
      <c r="B24" s="582"/>
      <c r="C24" s="582"/>
      <c r="D24" s="310" t="s">
        <v>1589</v>
      </c>
      <c r="E24" s="313">
        <v>3</v>
      </c>
      <c r="F24" s="313">
        <f>SUM(F73:F75)</f>
        <v>2091</v>
      </c>
      <c r="G24" s="313" t="s">
        <v>28</v>
      </c>
      <c r="H24" s="327" t="s">
        <v>28</v>
      </c>
      <c r="I24" s="327" t="s">
        <v>28</v>
      </c>
      <c r="J24" s="347">
        <v>0</v>
      </c>
      <c r="K24" s="313">
        <f>SUM(K73:K75)</f>
        <v>51</v>
      </c>
      <c r="L24" s="313">
        <f>SUM(L73:L75)</f>
        <v>9</v>
      </c>
    </row>
    <row r="25" spans="1:13" ht="14" hidden="1" customHeight="1" outlineLevel="1" x14ac:dyDescent="0.4">
      <c r="A25" s="307"/>
      <c r="C25" s="320"/>
      <c r="D25" s="328"/>
      <c r="E25" s="320"/>
      <c r="F25" s="320">
        <f>SUM(F22:F24)</f>
        <v>41469</v>
      </c>
      <c r="G25" s="320">
        <f t="shared" ref="G25:L25" si="2">SUM(G22:G24)</f>
        <v>13390</v>
      </c>
      <c r="H25" s="320">
        <f t="shared" si="2"/>
        <v>12868</v>
      </c>
      <c r="I25" s="320">
        <f t="shared" si="2"/>
        <v>13038</v>
      </c>
      <c r="J25" s="320">
        <f t="shared" si="2"/>
        <v>82</v>
      </c>
      <c r="K25" s="320">
        <f t="shared" si="2"/>
        <v>2332</v>
      </c>
      <c r="L25" s="320">
        <f t="shared" si="2"/>
        <v>500</v>
      </c>
      <c r="M25" s="308" t="s">
        <v>1590</v>
      </c>
    </row>
    <row r="26" spans="1:13" ht="14" hidden="1" customHeight="1" outlineLevel="1" x14ac:dyDescent="0.4">
      <c r="L26" s="309" t="s">
        <v>1591</v>
      </c>
    </row>
    <row r="27" spans="1:13" ht="14" hidden="1" customHeight="1" outlineLevel="1" x14ac:dyDescent="0.4">
      <c r="A27" s="595" t="s">
        <v>1592</v>
      </c>
      <c r="B27" s="612"/>
      <c r="C27" s="612"/>
      <c r="D27" s="596"/>
      <c r="E27" s="583" t="s">
        <v>1569</v>
      </c>
      <c r="F27" s="583" t="s">
        <v>1570</v>
      </c>
      <c r="G27" s="583"/>
      <c r="H27" s="583"/>
      <c r="I27" s="583"/>
      <c r="J27" s="583"/>
      <c r="K27" s="583" t="s">
        <v>1571</v>
      </c>
      <c r="L27" s="583" t="s">
        <v>1572</v>
      </c>
    </row>
    <row r="28" spans="1:13" ht="14" hidden="1" customHeight="1" outlineLevel="1" x14ac:dyDescent="0.4">
      <c r="A28" s="597"/>
      <c r="B28" s="613"/>
      <c r="C28" s="613"/>
      <c r="D28" s="598"/>
      <c r="E28" s="583"/>
      <c r="F28" s="310" t="s">
        <v>1573</v>
      </c>
      <c r="G28" s="310" t="s">
        <v>1574</v>
      </c>
      <c r="H28" s="310" t="s">
        <v>1575</v>
      </c>
      <c r="I28" s="310" t="s">
        <v>1576</v>
      </c>
      <c r="J28" s="310" t="s">
        <v>1577</v>
      </c>
      <c r="K28" s="583"/>
      <c r="L28" s="583"/>
    </row>
    <row r="29" spans="1:13" ht="14" customHeight="1" collapsed="1" x14ac:dyDescent="0.4">
      <c r="A29" s="589" t="s">
        <v>1593</v>
      </c>
      <c r="B29" s="589" t="s">
        <v>1594</v>
      </c>
      <c r="C29" s="585" t="s">
        <v>1595</v>
      </c>
      <c r="D29" s="587"/>
      <c r="E29" s="313">
        <v>14</v>
      </c>
      <c r="F29" s="313">
        <f>SUM(F30:F43)</f>
        <v>14793</v>
      </c>
      <c r="G29" s="313">
        <f>SUM(G30:G43)</f>
        <v>4983</v>
      </c>
      <c r="H29" s="313">
        <f>SUM(H30:H43)</f>
        <v>4865</v>
      </c>
      <c r="I29" s="313">
        <f>SUM(I30:I43)</f>
        <v>4945</v>
      </c>
      <c r="J29" s="347">
        <v>0</v>
      </c>
      <c r="K29" s="313">
        <f>SUM(K30:K43)</f>
        <v>904</v>
      </c>
      <c r="L29" s="313">
        <f>SUM(L30:L43)</f>
        <v>180</v>
      </c>
    </row>
    <row r="30" spans="1:13" ht="14" customHeight="1" x14ac:dyDescent="0.4">
      <c r="A30" s="602"/>
      <c r="B30" s="602"/>
      <c r="C30" s="610" t="s">
        <v>1596</v>
      </c>
      <c r="D30" s="611"/>
      <c r="E30" s="313" t="s">
        <v>28</v>
      </c>
      <c r="F30" s="313">
        <f t="shared" ref="F30:F43" si="3">SUM(G30:J30)</f>
        <v>1102</v>
      </c>
      <c r="G30" s="313">
        <v>360</v>
      </c>
      <c r="H30" s="313">
        <v>354</v>
      </c>
      <c r="I30" s="313">
        <v>388</v>
      </c>
      <c r="J30" s="347">
        <v>0</v>
      </c>
      <c r="K30" s="313">
        <v>66</v>
      </c>
      <c r="L30" s="313">
        <v>8</v>
      </c>
    </row>
    <row r="31" spans="1:13" ht="14" customHeight="1" x14ac:dyDescent="0.4">
      <c r="A31" s="602"/>
      <c r="B31" s="602"/>
      <c r="C31" s="610" t="s">
        <v>1597</v>
      </c>
      <c r="D31" s="611"/>
      <c r="E31" s="313" t="s">
        <v>28</v>
      </c>
      <c r="F31" s="313">
        <f t="shared" si="3"/>
        <v>827</v>
      </c>
      <c r="G31" s="313">
        <v>280</v>
      </c>
      <c r="H31" s="313">
        <v>273</v>
      </c>
      <c r="I31" s="313">
        <v>274</v>
      </c>
      <c r="J31" s="347">
        <v>0</v>
      </c>
      <c r="K31" s="313">
        <v>56</v>
      </c>
      <c r="L31" s="313">
        <v>26</v>
      </c>
    </row>
    <row r="32" spans="1:13" ht="14" customHeight="1" x14ac:dyDescent="0.4">
      <c r="A32" s="602"/>
      <c r="B32" s="602"/>
      <c r="C32" s="610" t="s">
        <v>1598</v>
      </c>
      <c r="D32" s="611"/>
      <c r="E32" s="313" t="s">
        <v>28</v>
      </c>
      <c r="F32" s="313">
        <f t="shared" si="3"/>
        <v>1198</v>
      </c>
      <c r="G32" s="313">
        <v>400</v>
      </c>
      <c r="H32" s="313">
        <v>399</v>
      </c>
      <c r="I32" s="313">
        <v>399</v>
      </c>
      <c r="J32" s="347">
        <v>0</v>
      </c>
      <c r="K32" s="313">
        <v>68</v>
      </c>
      <c r="L32" s="313">
        <v>15</v>
      </c>
    </row>
    <row r="33" spans="1:12" ht="14" customHeight="1" x14ac:dyDescent="0.4">
      <c r="A33" s="602"/>
      <c r="B33" s="602"/>
      <c r="C33" s="610" t="s">
        <v>1599</v>
      </c>
      <c r="D33" s="611"/>
      <c r="E33" s="313" t="s">
        <v>28</v>
      </c>
      <c r="F33" s="313">
        <f t="shared" si="3"/>
        <v>1319</v>
      </c>
      <c r="G33" s="313">
        <v>441</v>
      </c>
      <c r="H33" s="313">
        <v>440</v>
      </c>
      <c r="I33" s="313">
        <v>438</v>
      </c>
      <c r="J33" s="347">
        <v>0</v>
      </c>
      <c r="K33" s="313">
        <v>69</v>
      </c>
      <c r="L33" s="313">
        <v>12</v>
      </c>
    </row>
    <row r="34" spans="1:12" ht="14" customHeight="1" x14ac:dyDescent="0.4">
      <c r="A34" s="602"/>
      <c r="B34" s="602"/>
      <c r="C34" s="610" t="s">
        <v>1600</v>
      </c>
      <c r="D34" s="611"/>
      <c r="E34" s="313" t="s">
        <v>28</v>
      </c>
      <c r="F34" s="313">
        <f t="shared" si="3"/>
        <v>1069</v>
      </c>
      <c r="G34" s="313">
        <v>363</v>
      </c>
      <c r="H34" s="313">
        <v>355</v>
      </c>
      <c r="I34" s="313">
        <v>351</v>
      </c>
      <c r="J34" s="347">
        <v>0</v>
      </c>
      <c r="K34" s="313">
        <v>62</v>
      </c>
      <c r="L34" s="313">
        <v>8</v>
      </c>
    </row>
    <row r="35" spans="1:12" ht="14" customHeight="1" x14ac:dyDescent="0.4">
      <c r="A35" s="602"/>
      <c r="B35" s="602"/>
      <c r="C35" s="610" t="s">
        <v>1601</v>
      </c>
      <c r="D35" s="611"/>
      <c r="E35" s="313" t="s">
        <v>28</v>
      </c>
      <c r="F35" s="313">
        <f t="shared" si="3"/>
        <v>1194</v>
      </c>
      <c r="G35" s="313">
        <v>400</v>
      </c>
      <c r="H35" s="313">
        <v>397</v>
      </c>
      <c r="I35" s="313">
        <v>397</v>
      </c>
      <c r="J35" s="347">
        <v>0</v>
      </c>
      <c r="K35" s="313">
        <v>66</v>
      </c>
      <c r="L35" s="313">
        <v>12</v>
      </c>
    </row>
    <row r="36" spans="1:12" ht="14" customHeight="1" x14ac:dyDescent="0.4">
      <c r="A36" s="602"/>
      <c r="B36" s="602"/>
      <c r="C36" s="610" t="s">
        <v>1602</v>
      </c>
      <c r="D36" s="611"/>
      <c r="E36" s="313" t="s">
        <v>28</v>
      </c>
      <c r="F36" s="313">
        <f t="shared" si="3"/>
        <v>1277</v>
      </c>
      <c r="G36" s="313">
        <v>441</v>
      </c>
      <c r="H36" s="313">
        <v>396</v>
      </c>
      <c r="I36" s="313">
        <v>440</v>
      </c>
      <c r="J36" s="347">
        <v>0</v>
      </c>
      <c r="K36" s="313">
        <v>66</v>
      </c>
      <c r="L36" s="313">
        <v>8</v>
      </c>
    </row>
    <row r="37" spans="1:12" ht="14" customHeight="1" x14ac:dyDescent="0.4">
      <c r="A37" s="602"/>
      <c r="B37" s="602"/>
      <c r="C37" s="610" t="s">
        <v>1603</v>
      </c>
      <c r="D37" s="611"/>
      <c r="E37" s="313" t="s">
        <v>28</v>
      </c>
      <c r="F37" s="313">
        <f t="shared" si="3"/>
        <v>1071</v>
      </c>
      <c r="G37" s="313">
        <v>360</v>
      </c>
      <c r="H37" s="313">
        <v>358</v>
      </c>
      <c r="I37" s="313">
        <v>353</v>
      </c>
      <c r="J37" s="347">
        <v>0</v>
      </c>
      <c r="K37" s="313">
        <v>84</v>
      </c>
      <c r="L37" s="313">
        <v>33</v>
      </c>
    </row>
    <row r="38" spans="1:12" ht="14" customHeight="1" x14ac:dyDescent="0.4">
      <c r="A38" s="602"/>
      <c r="B38" s="602"/>
      <c r="C38" s="610" t="s">
        <v>1604</v>
      </c>
      <c r="D38" s="611"/>
      <c r="E38" s="313" t="s">
        <v>28</v>
      </c>
      <c r="F38" s="313">
        <f t="shared" si="3"/>
        <v>939</v>
      </c>
      <c r="G38" s="313">
        <v>321</v>
      </c>
      <c r="H38" s="313">
        <v>313</v>
      </c>
      <c r="I38" s="313">
        <v>305</v>
      </c>
      <c r="J38" s="347">
        <v>0</v>
      </c>
      <c r="K38" s="313">
        <v>66</v>
      </c>
      <c r="L38" s="313">
        <v>6</v>
      </c>
    </row>
    <row r="39" spans="1:12" ht="14" customHeight="1" x14ac:dyDescent="0.4">
      <c r="A39" s="602"/>
      <c r="B39" s="602"/>
      <c r="C39" s="610" t="s">
        <v>1605</v>
      </c>
      <c r="D39" s="611"/>
      <c r="E39" s="313" t="s">
        <v>28</v>
      </c>
      <c r="F39" s="313">
        <f t="shared" si="3"/>
        <v>1207</v>
      </c>
      <c r="G39" s="313">
        <v>400</v>
      </c>
      <c r="H39" s="313">
        <v>385</v>
      </c>
      <c r="I39" s="313">
        <v>422</v>
      </c>
      <c r="J39" s="347">
        <v>0</v>
      </c>
      <c r="K39" s="313">
        <v>68</v>
      </c>
      <c r="L39" s="313">
        <v>10</v>
      </c>
    </row>
    <row r="40" spans="1:12" ht="14" customHeight="1" x14ac:dyDescent="0.4">
      <c r="A40" s="602"/>
      <c r="B40" s="602"/>
      <c r="C40" s="610" t="s">
        <v>1606</v>
      </c>
      <c r="D40" s="611"/>
      <c r="E40" s="313" t="s">
        <v>28</v>
      </c>
      <c r="F40" s="313">
        <f t="shared" si="3"/>
        <v>1065</v>
      </c>
      <c r="G40" s="313">
        <v>359</v>
      </c>
      <c r="H40" s="313">
        <v>355</v>
      </c>
      <c r="I40" s="313">
        <v>351</v>
      </c>
      <c r="J40" s="347">
        <v>0</v>
      </c>
      <c r="K40" s="313">
        <v>59</v>
      </c>
      <c r="L40" s="313">
        <v>8</v>
      </c>
    </row>
    <row r="41" spans="1:12" ht="14" customHeight="1" x14ac:dyDescent="0.4">
      <c r="A41" s="602"/>
      <c r="B41" s="602"/>
      <c r="C41" s="610" t="s">
        <v>1607</v>
      </c>
      <c r="D41" s="611"/>
      <c r="E41" s="313" t="s">
        <v>28</v>
      </c>
      <c r="F41" s="313">
        <f t="shared" si="3"/>
        <v>866</v>
      </c>
      <c r="G41" s="313">
        <v>297</v>
      </c>
      <c r="H41" s="313">
        <v>280</v>
      </c>
      <c r="I41" s="313">
        <v>289</v>
      </c>
      <c r="J41" s="347">
        <v>0</v>
      </c>
      <c r="K41" s="313">
        <v>58</v>
      </c>
      <c r="L41" s="313">
        <v>9</v>
      </c>
    </row>
    <row r="42" spans="1:12" ht="14" customHeight="1" x14ac:dyDescent="0.4">
      <c r="A42" s="602"/>
      <c r="B42" s="602"/>
      <c r="C42" s="610" t="s">
        <v>1608</v>
      </c>
      <c r="D42" s="611"/>
      <c r="E42" s="313" t="s">
        <v>28</v>
      </c>
      <c r="F42" s="313">
        <f t="shared" si="3"/>
        <v>1188</v>
      </c>
      <c r="G42" s="313">
        <v>401</v>
      </c>
      <c r="H42" s="313">
        <v>393</v>
      </c>
      <c r="I42" s="313">
        <v>394</v>
      </c>
      <c r="J42" s="347">
        <v>0</v>
      </c>
      <c r="K42" s="313">
        <v>70</v>
      </c>
      <c r="L42" s="313">
        <v>15</v>
      </c>
    </row>
    <row r="43" spans="1:12" ht="14" customHeight="1" x14ac:dyDescent="0.4">
      <c r="A43" s="590"/>
      <c r="B43" s="590"/>
      <c r="C43" s="610" t="s">
        <v>1609</v>
      </c>
      <c r="D43" s="611"/>
      <c r="E43" s="313" t="s">
        <v>28</v>
      </c>
      <c r="F43" s="313">
        <f t="shared" si="3"/>
        <v>471</v>
      </c>
      <c r="G43" s="313">
        <v>160</v>
      </c>
      <c r="H43" s="313">
        <v>167</v>
      </c>
      <c r="I43" s="313">
        <v>144</v>
      </c>
      <c r="J43" s="347">
        <v>0</v>
      </c>
      <c r="K43" s="313">
        <v>46</v>
      </c>
      <c r="L43" s="313">
        <v>10</v>
      </c>
    </row>
    <row r="44" spans="1:12" ht="14" customHeight="1" x14ac:dyDescent="0.4">
      <c r="A44" s="328"/>
      <c r="B44" s="328"/>
      <c r="C44" s="349"/>
      <c r="D44" s="349"/>
      <c r="E44" s="320"/>
      <c r="F44" s="320"/>
      <c r="G44" s="320"/>
      <c r="H44" s="320"/>
      <c r="I44" s="320"/>
      <c r="J44" s="350"/>
      <c r="K44" s="320"/>
      <c r="L44" s="320"/>
    </row>
    <row r="45" spans="1:12" ht="14" customHeight="1" x14ac:dyDescent="0.4">
      <c r="A45" s="307"/>
      <c r="L45" s="309" t="s">
        <v>1567</v>
      </c>
    </row>
    <row r="46" spans="1:12" ht="14" customHeight="1" x14ac:dyDescent="0.4">
      <c r="A46" s="583" t="s">
        <v>1568</v>
      </c>
      <c r="B46" s="583"/>
      <c r="C46" s="583"/>
      <c r="D46" s="583"/>
      <c r="E46" s="583" t="s">
        <v>1569</v>
      </c>
      <c r="F46" s="583" t="s">
        <v>1570</v>
      </c>
      <c r="G46" s="583"/>
      <c r="H46" s="583"/>
      <c r="I46" s="583"/>
      <c r="J46" s="583"/>
      <c r="K46" s="583" t="s">
        <v>1571</v>
      </c>
      <c r="L46" s="583" t="s">
        <v>1572</v>
      </c>
    </row>
    <row r="47" spans="1:12" ht="14" customHeight="1" x14ac:dyDescent="0.4">
      <c r="A47" s="583"/>
      <c r="B47" s="583"/>
      <c r="C47" s="583"/>
      <c r="D47" s="583"/>
      <c r="E47" s="583"/>
      <c r="F47" s="310" t="s">
        <v>1573</v>
      </c>
      <c r="G47" s="310" t="s">
        <v>1574</v>
      </c>
      <c r="H47" s="310" t="s">
        <v>1575</v>
      </c>
      <c r="I47" s="310" t="s">
        <v>1576</v>
      </c>
      <c r="J47" s="310" t="s">
        <v>1577</v>
      </c>
      <c r="K47" s="583"/>
      <c r="L47" s="583"/>
    </row>
    <row r="48" spans="1:12" ht="14" customHeight="1" x14ac:dyDescent="0.4">
      <c r="A48" s="589" t="s">
        <v>1593</v>
      </c>
      <c r="B48" s="589" t="s">
        <v>1610</v>
      </c>
      <c r="C48" s="585" t="s">
        <v>1611</v>
      </c>
      <c r="D48" s="587"/>
      <c r="E48" s="313">
        <v>22</v>
      </c>
      <c r="F48" s="313">
        <f t="shared" ref="F48:L48" si="4">SUM(F49:F70)</f>
        <v>23400</v>
      </c>
      <c r="G48" s="313">
        <f t="shared" si="4"/>
        <v>7903</v>
      </c>
      <c r="H48" s="313">
        <f t="shared" si="4"/>
        <v>7660</v>
      </c>
      <c r="I48" s="313">
        <f t="shared" si="4"/>
        <v>7837</v>
      </c>
      <c r="J48" s="347">
        <f t="shared" si="4"/>
        <v>0</v>
      </c>
      <c r="K48" s="313">
        <f t="shared" si="4"/>
        <v>1287</v>
      </c>
      <c r="L48" s="313">
        <f t="shared" si="4"/>
        <v>296</v>
      </c>
    </row>
    <row r="49" spans="1:12" ht="14" customHeight="1" x14ac:dyDescent="0.4">
      <c r="A49" s="602"/>
      <c r="B49" s="602"/>
      <c r="C49" s="610" t="s">
        <v>1612</v>
      </c>
      <c r="D49" s="611"/>
      <c r="E49" s="313" t="s">
        <v>28</v>
      </c>
      <c r="F49" s="313">
        <f>SUM(G49:J49)</f>
        <v>1311</v>
      </c>
      <c r="G49" s="313">
        <v>419</v>
      </c>
      <c r="H49" s="313">
        <v>439</v>
      </c>
      <c r="I49" s="313">
        <v>453</v>
      </c>
      <c r="J49" s="347">
        <v>0</v>
      </c>
      <c r="K49" s="313">
        <v>59</v>
      </c>
      <c r="L49" s="313">
        <v>20</v>
      </c>
    </row>
    <row r="50" spans="1:12" ht="14" customHeight="1" x14ac:dyDescent="0.4">
      <c r="A50" s="602"/>
      <c r="B50" s="602"/>
      <c r="C50" s="610" t="s">
        <v>1613</v>
      </c>
      <c r="D50" s="611"/>
      <c r="E50" s="313" t="s">
        <v>28</v>
      </c>
      <c r="F50" s="313">
        <f t="shared" ref="F50:F70" si="5">SUM(G50:J50)</f>
        <v>440</v>
      </c>
      <c r="G50" s="313">
        <v>144</v>
      </c>
      <c r="H50" s="313">
        <v>152</v>
      </c>
      <c r="I50" s="313">
        <v>144</v>
      </c>
      <c r="J50" s="347">
        <v>0</v>
      </c>
      <c r="K50" s="313">
        <v>25</v>
      </c>
      <c r="L50" s="313">
        <v>4</v>
      </c>
    </row>
    <row r="51" spans="1:12" ht="14" customHeight="1" x14ac:dyDescent="0.4">
      <c r="A51" s="602"/>
      <c r="B51" s="602"/>
      <c r="C51" s="610" t="s">
        <v>1614</v>
      </c>
      <c r="D51" s="611"/>
      <c r="E51" s="313" t="s">
        <v>28</v>
      </c>
      <c r="F51" s="313">
        <f t="shared" si="5"/>
        <v>1314</v>
      </c>
      <c r="G51" s="313">
        <v>406</v>
      </c>
      <c r="H51" s="313">
        <v>430</v>
      </c>
      <c r="I51" s="313">
        <v>478</v>
      </c>
      <c r="J51" s="347">
        <v>0</v>
      </c>
      <c r="K51" s="313">
        <v>76</v>
      </c>
      <c r="L51" s="313">
        <v>10</v>
      </c>
    </row>
    <row r="52" spans="1:12" ht="14" customHeight="1" x14ac:dyDescent="0.4">
      <c r="A52" s="602"/>
      <c r="B52" s="602"/>
      <c r="C52" s="610" t="s">
        <v>1615</v>
      </c>
      <c r="D52" s="611"/>
      <c r="E52" s="313" t="s">
        <v>28</v>
      </c>
      <c r="F52" s="313">
        <f t="shared" si="5"/>
        <v>1383</v>
      </c>
      <c r="G52" s="313">
        <v>815</v>
      </c>
      <c r="H52" s="313">
        <v>318</v>
      </c>
      <c r="I52" s="313">
        <v>250</v>
      </c>
      <c r="J52" s="347">
        <v>0</v>
      </c>
      <c r="K52" s="313">
        <v>76</v>
      </c>
      <c r="L52" s="313">
        <v>17</v>
      </c>
    </row>
    <row r="53" spans="1:12" ht="14" customHeight="1" x14ac:dyDescent="0.4">
      <c r="A53" s="602"/>
      <c r="B53" s="602"/>
      <c r="C53" s="610" t="s">
        <v>1616</v>
      </c>
      <c r="D53" s="611"/>
      <c r="E53" s="313" t="s">
        <v>28</v>
      </c>
      <c r="F53" s="313">
        <f t="shared" si="5"/>
        <v>449</v>
      </c>
      <c r="G53" s="313">
        <v>162</v>
      </c>
      <c r="H53" s="313">
        <v>151</v>
      </c>
      <c r="I53" s="313">
        <v>136</v>
      </c>
      <c r="J53" s="347">
        <v>0</v>
      </c>
      <c r="K53" s="313">
        <v>37</v>
      </c>
      <c r="L53" s="313">
        <v>15</v>
      </c>
    </row>
    <row r="54" spans="1:12" ht="14" customHeight="1" x14ac:dyDescent="0.4">
      <c r="A54" s="602"/>
      <c r="B54" s="602"/>
      <c r="C54" s="610" t="s">
        <v>1617</v>
      </c>
      <c r="D54" s="611"/>
      <c r="E54" s="313" t="s">
        <v>28</v>
      </c>
      <c r="F54" s="313">
        <f t="shared" si="5"/>
        <v>521</v>
      </c>
      <c r="G54" s="313">
        <v>172</v>
      </c>
      <c r="H54" s="313">
        <v>175</v>
      </c>
      <c r="I54" s="313">
        <v>174</v>
      </c>
      <c r="J54" s="347">
        <v>0</v>
      </c>
      <c r="K54" s="313">
        <v>32</v>
      </c>
      <c r="L54" s="313">
        <v>8</v>
      </c>
    </row>
    <row r="55" spans="1:12" ht="14" customHeight="1" x14ac:dyDescent="0.4">
      <c r="A55" s="602"/>
      <c r="B55" s="602"/>
      <c r="C55" s="610" t="s">
        <v>1618</v>
      </c>
      <c r="D55" s="611"/>
      <c r="E55" s="313" t="s">
        <v>28</v>
      </c>
      <c r="F55" s="313">
        <f t="shared" si="5"/>
        <v>1275</v>
      </c>
      <c r="G55" s="313">
        <v>408</v>
      </c>
      <c r="H55" s="313">
        <v>449</v>
      </c>
      <c r="I55" s="313">
        <v>418</v>
      </c>
      <c r="J55" s="347">
        <v>0</v>
      </c>
      <c r="K55" s="313">
        <v>90</v>
      </c>
      <c r="L55" s="313">
        <v>21</v>
      </c>
    </row>
    <row r="56" spans="1:12" ht="14" customHeight="1" x14ac:dyDescent="0.4">
      <c r="A56" s="602"/>
      <c r="B56" s="602"/>
      <c r="C56" s="610" t="s">
        <v>1619</v>
      </c>
      <c r="D56" s="611"/>
      <c r="E56" s="313" t="s">
        <v>28</v>
      </c>
      <c r="F56" s="313">
        <f t="shared" si="5"/>
        <v>1830</v>
      </c>
      <c r="G56" s="313">
        <v>558</v>
      </c>
      <c r="H56" s="313">
        <v>692</v>
      </c>
      <c r="I56" s="313">
        <v>580</v>
      </c>
      <c r="J56" s="347">
        <v>0</v>
      </c>
      <c r="K56" s="313">
        <v>100</v>
      </c>
      <c r="L56" s="313">
        <v>32</v>
      </c>
    </row>
    <row r="57" spans="1:12" ht="14" customHeight="1" x14ac:dyDescent="0.4">
      <c r="A57" s="602"/>
      <c r="B57" s="602"/>
      <c r="C57" s="610" t="s">
        <v>1620</v>
      </c>
      <c r="D57" s="611"/>
      <c r="E57" s="313" t="s">
        <v>28</v>
      </c>
      <c r="F57" s="313">
        <f t="shared" si="5"/>
        <v>2363</v>
      </c>
      <c r="G57" s="313">
        <v>720</v>
      </c>
      <c r="H57" s="313">
        <v>747</v>
      </c>
      <c r="I57" s="313">
        <v>896</v>
      </c>
      <c r="J57" s="347">
        <v>0</v>
      </c>
      <c r="K57" s="313">
        <v>126</v>
      </c>
      <c r="L57" s="313">
        <v>34</v>
      </c>
    </row>
    <row r="58" spans="1:12" ht="14" customHeight="1" x14ac:dyDescent="0.4">
      <c r="A58" s="602"/>
      <c r="B58" s="602"/>
      <c r="C58" s="610" t="s">
        <v>1621</v>
      </c>
      <c r="D58" s="611"/>
      <c r="E58" s="313" t="s">
        <v>28</v>
      </c>
      <c r="F58" s="313">
        <f t="shared" si="5"/>
        <v>1140</v>
      </c>
      <c r="G58" s="313">
        <v>384</v>
      </c>
      <c r="H58" s="313">
        <v>342</v>
      </c>
      <c r="I58" s="313">
        <v>414</v>
      </c>
      <c r="J58" s="347">
        <v>0</v>
      </c>
      <c r="K58" s="313">
        <v>81</v>
      </c>
      <c r="L58" s="313">
        <v>8</v>
      </c>
    </row>
    <row r="59" spans="1:12" ht="14" customHeight="1" x14ac:dyDescent="0.4">
      <c r="A59" s="602"/>
      <c r="B59" s="602"/>
      <c r="C59" s="610" t="s">
        <v>1622</v>
      </c>
      <c r="D59" s="611"/>
      <c r="E59" s="313" t="s">
        <v>28</v>
      </c>
      <c r="F59" s="313">
        <f t="shared" si="5"/>
        <v>698</v>
      </c>
      <c r="G59" s="313">
        <v>191</v>
      </c>
      <c r="H59" s="313">
        <v>262</v>
      </c>
      <c r="I59" s="313">
        <v>245</v>
      </c>
      <c r="J59" s="347">
        <v>0</v>
      </c>
      <c r="K59" s="313">
        <v>49</v>
      </c>
      <c r="L59" s="313">
        <v>8</v>
      </c>
    </row>
    <row r="60" spans="1:12" ht="14" customHeight="1" x14ac:dyDescent="0.4">
      <c r="A60" s="602"/>
      <c r="B60" s="602"/>
      <c r="C60" s="610" t="s">
        <v>1623</v>
      </c>
      <c r="D60" s="611"/>
      <c r="E60" s="313" t="s">
        <v>28</v>
      </c>
      <c r="F60" s="313">
        <f t="shared" si="5"/>
        <v>1511</v>
      </c>
      <c r="G60" s="313">
        <v>566</v>
      </c>
      <c r="H60" s="313">
        <v>522</v>
      </c>
      <c r="I60" s="313">
        <v>423</v>
      </c>
      <c r="J60" s="347">
        <v>0</v>
      </c>
      <c r="K60" s="313">
        <v>62</v>
      </c>
      <c r="L60" s="313">
        <v>24</v>
      </c>
    </row>
    <row r="61" spans="1:12" ht="14" customHeight="1" x14ac:dyDescent="0.4">
      <c r="A61" s="602"/>
      <c r="B61" s="602"/>
      <c r="C61" s="610" t="s">
        <v>1624</v>
      </c>
      <c r="D61" s="611"/>
      <c r="E61" s="313" t="s">
        <v>28</v>
      </c>
      <c r="F61" s="313">
        <f t="shared" si="5"/>
        <v>794</v>
      </c>
      <c r="G61" s="313">
        <v>280</v>
      </c>
      <c r="H61" s="313">
        <v>250</v>
      </c>
      <c r="I61" s="313">
        <v>264</v>
      </c>
      <c r="J61" s="347">
        <v>0</v>
      </c>
      <c r="K61" s="313">
        <v>50</v>
      </c>
      <c r="L61" s="313">
        <v>3</v>
      </c>
    </row>
    <row r="62" spans="1:12" ht="14" customHeight="1" x14ac:dyDescent="0.4">
      <c r="A62" s="602"/>
      <c r="B62" s="602"/>
      <c r="C62" s="610" t="s">
        <v>1625</v>
      </c>
      <c r="D62" s="611"/>
      <c r="E62" s="313" t="s">
        <v>28</v>
      </c>
      <c r="F62" s="313">
        <f t="shared" si="5"/>
        <v>658</v>
      </c>
      <c r="G62" s="313">
        <v>257</v>
      </c>
      <c r="H62" s="313">
        <v>213</v>
      </c>
      <c r="I62" s="313">
        <v>188</v>
      </c>
      <c r="J62" s="347">
        <v>0</v>
      </c>
      <c r="K62" s="313">
        <v>45</v>
      </c>
      <c r="L62" s="313">
        <v>6</v>
      </c>
    </row>
    <row r="63" spans="1:12" ht="14" customHeight="1" x14ac:dyDescent="0.4">
      <c r="A63" s="602"/>
      <c r="B63" s="602"/>
      <c r="C63" s="610" t="s">
        <v>1626</v>
      </c>
      <c r="D63" s="611"/>
      <c r="E63" s="313" t="s">
        <v>28</v>
      </c>
      <c r="F63" s="313">
        <f t="shared" si="5"/>
        <v>1207</v>
      </c>
      <c r="G63" s="313">
        <v>381</v>
      </c>
      <c r="H63" s="313">
        <v>385</v>
      </c>
      <c r="I63" s="313">
        <v>441</v>
      </c>
      <c r="J63" s="347">
        <v>0</v>
      </c>
      <c r="K63" s="313">
        <v>62</v>
      </c>
      <c r="L63" s="313">
        <v>27</v>
      </c>
    </row>
    <row r="64" spans="1:12" ht="14" customHeight="1" x14ac:dyDescent="0.4">
      <c r="A64" s="602"/>
      <c r="B64" s="602"/>
      <c r="C64" s="610" t="s">
        <v>1627</v>
      </c>
      <c r="D64" s="611"/>
      <c r="E64" s="313" t="s">
        <v>28</v>
      </c>
      <c r="F64" s="313">
        <f t="shared" si="5"/>
        <v>520</v>
      </c>
      <c r="G64" s="313">
        <v>158</v>
      </c>
      <c r="H64" s="313">
        <v>161</v>
      </c>
      <c r="I64" s="313">
        <v>201</v>
      </c>
      <c r="J64" s="347">
        <v>0</v>
      </c>
      <c r="K64" s="313">
        <v>33</v>
      </c>
      <c r="L64" s="313">
        <v>9</v>
      </c>
    </row>
    <row r="65" spans="1:12" ht="14" customHeight="1" x14ac:dyDescent="0.4">
      <c r="A65" s="602"/>
      <c r="B65" s="602"/>
      <c r="C65" s="610" t="s">
        <v>1628</v>
      </c>
      <c r="D65" s="611"/>
      <c r="E65" s="313" t="s">
        <v>28</v>
      </c>
      <c r="F65" s="313">
        <f t="shared" si="5"/>
        <v>826</v>
      </c>
      <c r="G65" s="313">
        <v>217</v>
      </c>
      <c r="H65" s="313">
        <v>281</v>
      </c>
      <c r="I65" s="313">
        <v>328</v>
      </c>
      <c r="J65" s="347">
        <v>0</v>
      </c>
      <c r="K65" s="313">
        <v>50</v>
      </c>
      <c r="L65" s="313">
        <v>6</v>
      </c>
    </row>
    <row r="66" spans="1:12" ht="14" customHeight="1" x14ac:dyDescent="0.4">
      <c r="A66" s="602"/>
      <c r="B66" s="602"/>
      <c r="C66" s="610" t="s">
        <v>1629</v>
      </c>
      <c r="D66" s="611"/>
      <c r="E66" s="313" t="s">
        <v>28</v>
      </c>
      <c r="F66" s="313">
        <f t="shared" si="5"/>
        <v>420</v>
      </c>
      <c r="G66" s="313">
        <v>179</v>
      </c>
      <c r="H66" s="313">
        <v>131</v>
      </c>
      <c r="I66" s="313">
        <v>110</v>
      </c>
      <c r="J66" s="347">
        <v>0</v>
      </c>
      <c r="K66" s="313">
        <v>20</v>
      </c>
      <c r="L66" s="313">
        <v>5</v>
      </c>
    </row>
    <row r="67" spans="1:12" ht="14" customHeight="1" x14ac:dyDescent="0.4">
      <c r="A67" s="602"/>
      <c r="B67" s="602"/>
      <c r="C67" s="610" t="s">
        <v>1630</v>
      </c>
      <c r="D67" s="611"/>
      <c r="E67" s="313" t="s">
        <v>28</v>
      </c>
      <c r="F67" s="313">
        <f t="shared" si="5"/>
        <v>1978</v>
      </c>
      <c r="G67" s="313">
        <v>616</v>
      </c>
      <c r="H67" s="313">
        <v>642</v>
      </c>
      <c r="I67" s="313">
        <v>720</v>
      </c>
      <c r="J67" s="347">
        <v>0</v>
      </c>
      <c r="K67" s="313">
        <v>94</v>
      </c>
      <c r="L67" s="313">
        <v>13</v>
      </c>
    </row>
    <row r="68" spans="1:12" ht="14" customHeight="1" x14ac:dyDescent="0.4">
      <c r="A68" s="602"/>
      <c r="B68" s="602"/>
      <c r="C68" s="610" t="s">
        <v>1631</v>
      </c>
      <c r="D68" s="611"/>
      <c r="E68" s="313" t="s">
        <v>28</v>
      </c>
      <c r="F68" s="313">
        <f t="shared" si="5"/>
        <v>2014</v>
      </c>
      <c r="G68" s="313">
        <v>615</v>
      </c>
      <c r="H68" s="313">
        <v>664</v>
      </c>
      <c r="I68" s="313">
        <v>735</v>
      </c>
      <c r="J68" s="347">
        <v>0</v>
      </c>
      <c r="K68" s="313">
        <v>70</v>
      </c>
      <c r="L68" s="313">
        <v>14</v>
      </c>
    </row>
    <row r="69" spans="1:12" ht="14" customHeight="1" x14ac:dyDescent="0.4">
      <c r="A69" s="602"/>
      <c r="B69" s="602"/>
      <c r="C69" s="610" t="s">
        <v>1632</v>
      </c>
      <c r="D69" s="611"/>
      <c r="E69" s="313" t="s">
        <v>28</v>
      </c>
      <c r="F69" s="313">
        <f t="shared" si="5"/>
        <v>366</v>
      </c>
      <c r="G69" s="313">
        <v>122</v>
      </c>
      <c r="H69" s="313">
        <v>124</v>
      </c>
      <c r="I69" s="313">
        <v>120</v>
      </c>
      <c r="J69" s="347">
        <v>0</v>
      </c>
      <c r="K69" s="313">
        <v>24</v>
      </c>
      <c r="L69" s="313">
        <v>6</v>
      </c>
    </row>
    <row r="70" spans="1:12" ht="14" customHeight="1" x14ac:dyDescent="0.4">
      <c r="A70" s="590"/>
      <c r="B70" s="590"/>
      <c r="C70" s="610" t="s">
        <v>1633</v>
      </c>
      <c r="D70" s="611"/>
      <c r="E70" s="313" t="s">
        <v>28</v>
      </c>
      <c r="F70" s="313">
        <f t="shared" si="5"/>
        <v>382</v>
      </c>
      <c r="G70" s="313">
        <v>133</v>
      </c>
      <c r="H70" s="313">
        <v>130</v>
      </c>
      <c r="I70" s="313">
        <v>119</v>
      </c>
      <c r="J70" s="347">
        <v>0</v>
      </c>
      <c r="K70" s="313">
        <v>26</v>
      </c>
      <c r="L70" s="313">
        <v>6</v>
      </c>
    </row>
    <row r="71" spans="1:12" ht="14" customHeight="1" x14ac:dyDescent="0.4">
      <c r="A71" s="583" t="s">
        <v>1634</v>
      </c>
      <c r="B71" s="583" t="s">
        <v>1635</v>
      </c>
      <c r="C71" s="610" t="s">
        <v>1636</v>
      </c>
      <c r="D71" s="611"/>
      <c r="E71" s="313" t="s">
        <v>28</v>
      </c>
      <c r="F71" s="342">
        <f>SUM(G71:J71)</f>
        <v>1094</v>
      </c>
      <c r="G71" s="342">
        <v>470</v>
      </c>
      <c r="H71" s="342">
        <v>328</v>
      </c>
      <c r="I71" s="342">
        <v>237</v>
      </c>
      <c r="J71" s="342">
        <v>59</v>
      </c>
      <c r="K71" s="342">
        <v>79</v>
      </c>
      <c r="L71" s="342">
        <v>11</v>
      </c>
    </row>
    <row r="72" spans="1:12" ht="14" customHeight="1" x14ac:dyDescent="0.4">
      <c r="A72" s="583"/>
      <c r="B72" s="583"/>
      <c r="C72" s="610" t="s">
        <v>1603</v>
      </c>
      <c r="D72" s="611"/>
      <c r="E72" s="327" t="s">
        <v>28</v>
      </c>
      <c r="F72" s="342">
        <f>SUM(G72:J72)</f>
        <v>91</v>
      </c>
      <c r="G72" s="342">
        <v>34</v>
      </c>
      <c r="H72" s="342">
        <v>15</v>
      </c>
      <c r="I72" s="342">
        <v>19</v>
      </c>
      <c r="J72" s="342">
        <v>23</v>
      </c>
      <c r="K72" s="342">
        <v>11</v>
      </c>
      <c r="L72" s="342">
        <v>4</v>
      </c>
    </row>
    <row r="73" spans="1:12" ht="14" customHeight="1" x14ac:dyDescent="0.4">
      <c r="A73" s="583" t="s">
        <v>1637</v>
      </c>
      <c r="B73" s="310" t="s">
        <v>1635</v>
      </c>
      <c r="C73" s="610" t="s">
        <v>1636</v>
      </c>
      <c r="D73" s="611"/>
      <c r="E73" s="327" t="s">
        <v>28</v>
      </c>
      <c r="F73" s="351">
        <v>1395</v>
      </c>
      <c r="G73" s="351" t="s">
        <v>28</v>
      </c>
      <c r="H73" s="351" t="s">
        <v>28</v>
      </c>
      <c r="I73" s="351" t="s">
        <v>28</v>
      </c>
      <c r="J73" s="347">
        <v>0</v>
      </c>
      <c r="K73" s="351">
        <v>28</v>
      </c>
      <c r="L73" s="351">
        <v>4</v>
      </c>
    </row>
    <row r="74" spans="1:12" ht="14" customHeight="1" x14ac:dyDescent="0.4">
      <c r="A74" s="583"/>
      <c r="B74" s="583" t="s">
        <v>1638</v>
      </c>
      <c r="C74" s="610" t="s">
        <v>1629</v>
      </c>
      <c r="D74" s="611"/>
      <c r="E74" s="327" t="s">
        <v>28</v>
      </c>
      <c r="F74" s="351">
        <v>448</v>
      </c>
      <c r="G74" s="351" t="s">
        <v>28</v>
      </c>
      <c r="H74" s="351" t="s">
        <v>28</v>
      </c>
      <c r="I74" s="351" t="s">
        <v>28</v>
      </c>
      <c r="J74" s="347">
        <v>0</v>
      </c>
      <c r="K74" s="351">
        <v>8</v>
      </c>
      <c r="L74" s="351">
        <v>2</v>
      </c>
    </row>
    <row r="75" spans="1:12" ht="14" customHeight="1" x14ac:dyDescent="0.4">
      <c r="A75" s="583"/>
      <c r="B75" s="583"/>
      <c r="C75" s="610" t="s">
        <v>1639</v>
      </c>
      <c r="D75" s="611"/>
      <c r="E75" s="327" t="s">
        <v>28</v>
      </c>
      <c r="F75" s="351">
        <v>248</v>
      </c>
      <c r="G75" s="351" t="s">
        <v>28</v>
      </c>
      <c r="H75" s="351" t="s">
        <v>28</v>
      </c>
      <c r="I75" s="351" t="s">
        <v>28</v>
      </c>
      <c r="J75" s="347">
        <v>0</v>
      </c>
      <c r="K75" s="351">
        <v>15</v>
      </c>
      <c r="L75" s="351">
        <v>3</v>
      </c>
    </row>
    <row r="76" spans="1:12" ht="14" customHeight="1" x14ac:dyDescent="0.4">
      <c r="A76" s="308" t="s">
        <v>1640</v>
      </c>
    </row>
    <row r="77" spans="1:12" ht="14" customHeight="1" x14ac:dyDescent="0.4">
      <c r="A77" s="308" t="s">
        <v>1641</v>
      </c>
    </row>
    <row r="78" spans="1:12" ht="14" customHeight="1" x14ac:dyDescent="0.4">
      <c r="A78" s="585" t="s">
        <v>1642</v>
      </c>
      <c r="B78" s="587"/>
      <c r="C78" s="610" t="s">
        <v>1643</v>
      </c>
      <c r="D78" s="611"/>
      <c r="E78" s="310" t="s">
        <v>1644</v>
      </c>
      <c r="F78" s="352" t="s">
        <v>1645</v>
      </c>
      <c r="G78" s="353" t="s">
        <v>1646</v>
      </c>
    </row>
    <row r="79" spans="1:12" ht="14" customHeight="1" x14ac:dyDescent="0.4">
      <c r="A79" s="585" t="s">
        <v>1638</v>
      </c>
      <c r="B79" s="587"/>
      <c r="C79" s="610" t="s">
        <v>1647</v>
      </c>
      <c r="D79" s="611"/>
      <c r="E79" s="310" t="s">
        <v>1644</v>
      </c>
      <c r="F79" s="352" t="s">
        <v>1645</v>
      </c>
      <c r="G79" s="353" t="s">
        <v>1648</v>
      </c>
    </row>
    <row r="80" spans="1:12" ht="14" customHeight="1" x14ac:dyDescent="0.4">
      <c r="A80" s="585" t="s">
        <v>1638</v>
      </c>
      <c r="B80" s="587"/>
      <c r="C80" s="610" t="s">
        <v>1649</v>
      </c>
      <c r="D80" s="611"/>
      <c r="E80" s="310" t="s">
        <v>1644</v>
      </c>
      <c r="F80" s="352" t="s">
        <v>1645</v>
      </c>
      <c r="G80" s="353" t="s">
        <v>1650</v>
      </c>
    </row>
  </sheetData>
  <mergeCells count="78">
    <mergeCell ref="A78:B78"/>
    <mergeCell ref="C78:D78"/>
    <mergeCell ref="A79:B79"/>
    <mergeCell ref="C79:D79"/>
    <mergeCell ref="A80:B80"/>
    <mergeCell ref="C80:D80"/>
    <mergeCell ref="C70:D70"/>
    <mergeCell ref="A71:A72"/>
    <mergeCell ref="B71:B72"/>
    <mergeCell ref="C71:D71"/>
    <mergeCell ref="C72:D72"/>
    <mergeCell ref="A48:A70"/>
    <mergeCell ref="B48:B70"/>
    <mergeCell ref="C69:D69"/>
    <mergeCell ref="C58:D58"/>
    <mergeCell ref="C59:D59"/>
    <mergeCell ref="C60:D60"/>
    <mergeCell ref="C61:D61"/>
    <mergeCell ref="C62:D62"/>
    <mergeCell ref="C63:D63"/>
    <mergeCell ref="C64:D64"/>
    <mergeCell ref="C65:D65"/>
    <mergeCell ref="A73:A75"/>
    <mergeCell ref="C73:D73"/>
    <mergeCell ref="B74:B75"/>
    <mergeCell ref="C74:D74"/>
    <mergeCell ref="C75:D75"/>
    <mergeCell ref="C66:D66"/>
    <mergeCell ref="C67:D67"/>
    <mergeCell ref="C68:D68"/>
    <mergeCell ref="K46:K47"/>
    <mergeCell ref="L46:L47"/>
    <mergeCell ref="C48:D48"/>
    <mergeCell ref="C49:D49"/>
    <mergeCell ref="C50:D50"/>
    <mergeCell ref="A46:D47"/>
    <mergeCell ref="C42:D42"/>
    <mergeCell ref="C43:D43"/>
    <mergeCell ref="C57:D57"/>
    <mergeCell ref="E46:E47"/>
    <mergeCell ref="F46:J46"/>
    <mergeCell ref="C51:D51"/>
    <mergeCell ref="C52:D52"/>
    <mergeCell ref="C53:D53"/>
    <mergeCell ref="C54:D54"/>
    <mergeCell ref="C55:D55"/>
    <mergeCell ref="C56:D56"/>
    <mergeCell ref="E27:E28"/>
    <mergeCell ref="F27:J27"/>
    <mergeCell ref="K27:K28"/>
    <mergeCell ref="L27:L28"/>
    <mergeCell ref="A27:D28"/>
    <mergeCell ref="A22:C24"/>
    <mergeCell ref="A29:A43"/>
    <mergeCell ref="B29:B43"/>
    <mergeCell ref="C29:D29"/>
    <mergeCell ref="C30:D30"/>
    <mergeCell ref="C31:D31"/>
    <mergeCell ref="C32:D32"/>
    <mergeCell ref="C38:D38"/>
    <mergeCell ref="C33:D33"/>
    <mergeCell ref="C34:D34"/>
    <mergeCell ref="C35:D35"/>
    <mergeCell ref="C36:D36"/>
    <mergeCell ref="C37:D37"/>
    <mergeCell ref="C39:D39"/>
    <mergeCell ref="C40:D40"/>
    <mergeCell ref="C41:D41"/>
    <mergeCell ref="L5:L6"/>
    <mergeCell ref="A10:C12"/>
    <mergeCell ref="A13:C15"/>
    <mergeCell ref="A16:C18"/>
    <mergeCell ref="A19:C21"/>
    <mergeCell ref="A7:C9"/>
    <mergeCell ref="A5:D6"/>
    <mergeCell ref="E5:E6"/>
    <mergeCell ref="F5:J5"/>
    <mergeCell ref="K5:K6"/>
  </mergeCells>
  <phoneticPr fontId="2"/>
  <pageMargins left="0.7" right="0.7" top="0.75" bottom="0.75" header="0.3" footer="0.3"/>
  <pageSetup paperSize="9" orientation="portrait" copies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zoomScaleNormal="100" workbookViewId="0"/>
  </sheetViews>
  <sheetFormatPr defaultRowHeight="16" customHeight="1" outlineLevelRow="1" x14ac:dyDescent="0.4"/>
  <cols>
    <col min="1" max="1" width="1.625" style="355" customWidth="1"/>
    <col min="2" max="2" width="11.625" style="355" customWidth="1"/>
    <col min="3" max="16384" width="9" style="355"/>
  </cols>
  <sheetData>
    <row r="1" spans="1:14" ht="13.1" x14ac:dyDescent="0.4">
      <c r="A1" s="354" t="s">
        <v>1466</v>
      </c>
    </row>
    <row r="2" spans="1:14" ht="13.1" x14ac:dyDescent="0.4">
      <c r="A2" s="354" t="s">
        <v>1651</v>
      </c>
    </row>
    <row r="3" spans="1:14" ht="13.1" x14ac:dyDescent="0.4">
      <c r="A3" s="354" t="s">
        <v>1652</v>
      </c>
    </row>
    <row r="4" spans="1:14" ht="16" customHeight="1" x14ac:dyDescent="0.4">
      <c r="N4" s="356" t="s">
        <v>1653</v>
      </c>
    </row>
    <row r="5" spans="1:14" ht="16" customHeight="1" x14ac:dyDescent="0.4">
      <c r="A5" s="616" t="s">
        <v>1654</v>
      </c>
      <c r="B5" s="617"/>
      <c r="C5" s="618" t="s">
        <v>1655</v>
      </c>
      <c r="D5" s="618"/>
      <c r="E5" s="618"/>
      <c r="F5" s="618" t="s">
        <v>1635</v>
      </c>
      <c r="G5" s="618"/>
      <c r="H5" s="618"/>
      <c r="I5" s="618"/>
      <c r="J5" s="618"/>
      <c r="K5" s="618"/>
      <c r="L5" s="618" t="s">
        <v>1638</v>
      </c>
      <c r="M5" s="618"/>
      <c r="N5" s="618"/>
    </row>
    <row r="6" spans="1:14" ht="16" customHeight="1" x14ac:dyDescent="0.4">
      <c r="A6" s="616"/>
      <c r="B6" s="617"/>
      <c r="C6" s="618"/>
      <c r="D6" s="618"/>
      <c r="E6" s="618"/>
      <c r="F6" s="618" t="s">
        <v>1656</v>
      </c>
      <c r="G6" s="618"/>
      <c r="H6" s="618"/>
      <c r="I6" s="618" t="s">
        <v>1634</v>
      </c>
      <c r="J6" s="618"/>
      <c r="K6" s="618"/>
      <c r="L6" s="618" t="s">
        <v>1656</v>
      </c>
      <c r="M6" s="618"/>
      <c r="N6" s="618"/>
    </row>
    <row r="7" spans="1:14" ht="16" customHeight="1" x14ac:dyDescent="0.4">
      <c r="A7" s="616"/>
      <c r="B7" s="617"/>
      <c r="C7" s="357" t="s">
        <v>1573</v>
      </c>
      <c r="D7" s="357" t="s">
        <v>1657</v>
      </c>
      <c r="E7" s="357" t="s">
        <v>1658</v>
      </c>
      <c r="F7" s="357" t="s">
        <v>1573</v>
      </c>
      <c r="G7" s="357" t="s">
        <v>1657</v>
      </c>
      <c r="H7" s="357" t="s">
        <v>1658</v>
      </c>
      <c r="I7" s="357" t="s">
        <v>1573</v>
      </c>
      <c r="J7" s="357" t="s">
        <v>1657</v>
      </c>
      <c r="K7" s="357" t="s">
        <v>1658</v>
      </c>
      <c r="L7" s="357" t="s">
        <v>1573</v>
      </c>
      <c r="M7" s="357" t="s">
        <v>1657</v>
      </c>
      <c r="N7" s="357" t="s">
        <v>1658</v>
      </c>
    </row>
    <row r="8" spans="1:14" ht="16" hidden="1" customHeight="1" outlineLevel="1" x14ac:dyDescent="0.4">
      <c r="A8" s="619" t="s">
        <v>1578</v>
      </c>
      <c r="B8" s="620"/>
      <c r="C8" s="358">
        <f t="shared" ref="C8:C12" si="0">SUM(D8:E8)</f>
        <v>39231</v>
      </c>
      <c r="D8" s="358">
        <f>SUM(G8,J8,M8)</f>
        <v>19227</v>
      </c>
      <c r="E8" s="358">
        <f>SUM(H8,K8,N8)</f>
        <v>20004</v>
      </c>
      <c r="F8" s="358">
        <f>SUM(G8:H8)</f>
        <v>14639</v>
      </c>
      <c r="G8" s="358">
        <v>7944</v>
      </c>
      <c r="H8" s="358">
        <v>6695</v>
      </c>
      <c r="I8" s="358">
        <f t="shared" ref="I8:I12" si="1">SUM(J8:K8)</f>
        <v>1137</v>
      </c>
      <c r="J8" s="358">
        <v>512</v>
      </c>
      <c r="K8" s="358">
        <v>625</v>
      </c>
      <c r="L8" s="358">
        <f t="shared" ref="L8:L12" si="2">SUM(M8:N8)</f>
        <v>23455</v>
      </c>
      <c r="M8" s="358">
        <v>10771</v>
      </c>
      <c r="N8" s="358">
        <v>12684</v>
      </c>
    </row>
    <row r="9" spans="1:14" ht="16" customHeight="1" collapsed="1" x14ac:dyDescent="0.4">
      <c r="A9" s="619" t="s">
        <v>1518</v>
      </c>
      <c r="B9" s="620"/>
      <c r="C9" s="358">
        <f t="shared" si="0"/>
        <v>39146</v>
      </c>
      <c r="D9" s="358">
        <f t="shared" ref="C9:E19" si="3">SUM(G9,J9,M9)</f>
        <v>19041</v>
      </c>
      <c r="E9" s="358">
        <f t="shared" si="3"/>
        <v>20105</v>
      </c>
      <c r="F9" s="358">
        <f t="shared" ref="F9:F12" si="4">SUM(G9:H9)</f>
        <v>14597</v>
      </c>
      <c r="G9" s="358">
        <v>7962</v>
      </c>
      <c r="H9" s="358">
        <v>6635</v>
      </c>
      <c r="I9" s="358">
        <f t="shared" si="1"/>
        <v>1125</v>
      </c>
      <c r="J9" s="358">
        <v>525</v>
      </c>
      <c r="K9" s="358">
        <v>600</v>
      </c>
      <c r="L9" s="358">
        <f t="shared" si="2"/>
        <v>23424</v>
      </c>
      <c r="M9" s="358">
        <v>10554</v>
      </c>
      <c r="N9" s="358">
        <v>12870</v>
      </c>
    </row>
    <row r="10" spans="1:14" ht="16" customHeight="1" x14ac:dyDescent="0.4">
      <c r="A10" s="619" t="s">
        <v>1486</v>
      </c>
      <c r="B10" s="620"/>
      <c r="C10" s="358">
        <f t="shared" si="0"/>
        <v>39358</v>
      </c>
      <c r="D10" s="358">
        <f t="shared" si="3"/>
        <v>19176</v>
      </c>
      <c r="E10" s="358">
        <f t="shared" si="3"/>
        <v>20182</v>
      </c>
      <c r="F10" s="358">
        <f t="shared" si="4"/>
        <v>14519</v>
      </c>
      <c r="G10" s="358">
        <v>7890</v>
      </c>
      <c r="H10" s="358">
        <v>6629</v>
      </c>
      <c r="I10" s="358">
        <f t="shared" si="1"/>
        <v>1154</v>
      </c>
      <c r="J10" s="358">
        <v>547</v>
      </c>
      <c r="K10" s="358">
        <v>607</v>
      </c>
      <c r="L10" s="358">
        <f t="shared" si="2"/>
        <v>23685</v>
      </c>
      <c r="M10" s="358">
        <v>10739</v>
      </c>
      <c r="N10" s="358">
        <v>12946</v>
      </c>
    </row>
    <row r="11" spans="1:14" ht="16" customHeight="1" x14ac:dyDescent="0.4">
      <c r="A11" s="619" t="s">
        <v>1487</v>
      </c>
      <c r="B11" s="620"/>
      <c r="C11" s="358">
        <f t="shared" si="0"/>
        <v>39932</v>
      </c>
      <c r="D11" s="358">
        <f t="shared" si="3"/>
        <v>19530</v>
      </c>
      <c r="E11" s="358">
        <f t="shared" si="3"/>
        <v>20402</v>
      </c>
      <c r="F11" s="358">
        <f t="shared" si="4"/>
        <v>14743</v>
      </c>
      <c r="G11" s="358">
        <v>7826</v>
      </c>
      <c r="H11" s="358">
        <v>6917</v>
      </c>
      <c r="I11" s="358">
        <f t="shared" si="1"/>
        <v>1147</v>
      </c>
      <c r="J11" s="358">
        <v>567</v>
      </c>
      <c r="K11" s="358">
        <v>580</v>
      </c>
      <c r="L11" s="358">
        <f t="shared" si="2"/>
        <v>24042</v>
      </c>
      <c r="M11" s="358">
        <v>11137</v>
      </c>
      <c r="N11" s="358">
        <v>12905</v>
      </c>
    </row>
    <row r="12" spans="1:14" ht="16" customHeight="1" x14ac:dyDescent="0.4">
      <c r="A12" s="619" t="s">
        <v>1586</v>
      </c>
      <c r="B12" s="620"/>
      <c r="C12" s="358">
        <f t="shared" si="0"/>
        <v>40056</v>
      </c>
      <c r="D12" s="358">
        <f t="shared" si="3"/>
        <v>19529</v>
      </c>
      <c r="E12" s="358">
        <f t="shared" si="3"/>
        <v>20527</v>
      </c>
      <c r="F12" s="358">
        <f t="shared" si="4"/>
        <v>14903</v>
      </c>
      <c r="G12" s="358">
        <v>7888</v>
      </c>
      <c r="H12" s="358">
        <v>7015</v>
      </c>
      <c r="I12" s="358">
        <f t="shared" si="1"/>
        <v>1183</v>
      </c>
      <c r="J12" s="358">
        <v>595</v>
      </c>
      <c r="K12" s="358">
        <v>588</v>
      </c>
      <c r="L12" s="358">
        <f t="shared" si="2"/>
        <v>23970</v>
      </c>
      <c r="M12" s="358">
        <v>11046</v>
      </c>
      <c r="N12" s="358">
        <v>12924</v>
      </c>
    </row>
    <row r="13" spans="1:14" ht="16" customHeight="1" x14ac:dyDescent="0.4">
      <c r="A13" s="614" t="s">
        <v>1587</v>
      </c>
      <c r="B13" s="615"/>
      <c r="C13" s="359">
        <f t="shared" si="3"/>
        <v>39640</v>
      </c>
      <c r="D13" s="359">
        <f t="shared" si="3"/>
        <v>19490</v>
      </c>
      <c r="E13" s="359">
        <f t="shared" si="3"/>
        <v>20150</v>
      </c>
      <c r="F13" s="359">
        <f>SUM(G13:H13)</f>
        <v>14793</v>
      </c>
      <c r="G13" s="359">
        <f>SUM(G14:G19)</f>
        <v>7842</v>
      </c>
      <c r="H13" s="359">
        <f>SUM(H14:H19)</f>
        <v>6951</v>
      </c>
      <c r="I13" s="359">
        <f>SUM(J13:K13)</f>
        <v>1185</v>
      </c>
      <c r="J13" s="359">
        <f>SUM(J14:J19)</f>
        <v>596</v>
      </c>
      <c r="K13" s="359">
        <f>SUM(K14:K19)</f>
        <v>589</v>
      </c>
      <c r="L13" s="359">
        <f>SUM(M13:N13)</f>
        <v>23662</v>
      </c>
      <c r="M13" s="359">
        <f>SUM(M14:M19)</f>
        <v>11052</v>
      </c>
      <c r="N13" s="359">
        <f>SUM(N14:N19)</f>
        <v>12610</v>
      </c>
    </row>
    <row r="14" spans="1:14" ht="16" customHeight="1" x14ac:dyDescent="0.4">
      <c r="A14" s="360"/>
      <c r="B14" s="357" t="s">
        <v>1659</v>
      </c>
      <c r="C14" s="359">
        <f t="shared" si="3"/>
        <v>32725</v>
      </c>
      <c r="D14" s="359">
        <f t="shared" si="3"/>
        <v>15626</v>
      </c>
      <c r="E14" s="359">
        <f t="shared" si="3"/>
        <v>17099</v>
      </c>
      <c r="F14" s="359">
        <f>SUM(G14:H14)</f>
        <v>11603</v>
      </c>
      <c r="G14" s="359">
        <v>5763</v>
      </c>
      <c r="H14" s="359">
        <v>5840</v>
      </c>
      <c r="I14" s="359">
        <f>SUM(J14:K14)</f>
        <v>744</v>
      </c>
      <c r="J14" s="359">
        <v>322</v>
      </c>
      <c r="K14" s="359">
        <v>422</v>
      </c>
      <c r="L14" s="359">
        <f>SUM(M14:N14)</f>
        <v>20378</v>
      </c>
      <c r="M14" s="359">
        <v>9541</v>
      </c>
      <c r="N14" s="359">
        <v>10837</v>
      </c>
    </row>
    <row r="15" spans="1:14" ht="16" customHeight="1" x14ac:dyDescent="0.4">
      <c r="A15" s="360"/>
      <c r="B15" s="357" t="s">
        <v>1660</v>
      </c>
      <c r="C15" s="359">
        <f t="shared" si="3"/>
        <v>3353</v>
      </c>
      <c r="D15" s="359">
        <f t="shared" si="3"/>
        <v>2907</v>
      </c>
      <c r="E15" s="359">
        <f t="shared" si="3"/>
        <v>446</v>
      </c>
      <c r="F15" s="359">
        <f t="shared" ref="F15:F19" si="5">SUM(G15:H15)</f>
        <v>1898</v>
      </c>
      <c r="G15" s="359">
        <v>1623</v>
      </c>
      <c r="H15" s="359">
        <v>275</v>
      </c>
      <c r="I15" s="359">
        <f t="shared" ref="I15:I19" si="6">SUM(J15:K15)</f>
        <v>91</v>
      </c>
      <c r="J15" s="361">
        <v>78</v>
      </c>
      <c r="K15" s="359">
        <v>13</v>
      </c>
      <c r="L15" s="359">
        <f t="shared" ref="L15:L19" si="7">SUM(M15:N15)</f>
        <v>1364</v>
      </c>
      <c r="M15" s="359">
        <v>1206</v>
      </c>
      <c r="N15" s="359">
        <v>158</v>
      </c>
    </row>
    <row r="16" spans="1:14" ht="16" customHeight="1" x14ac:dyDescent="0.4">
      <c r="A16" s="360"/>
      <c r="B16" s="357" t="s">
        <v>1661</v>
      </c>
      <c r="C16" s="359">
        <f t="shared" si="3"/>
        <v>407</v>
      </c>
      <c r="D16" s="359">
        <f t="shared" si="3"/>
        <v>0</v>
      </c>
      <c r="E16" s="359">
        <f t="shared" si="3"/>
        <v>407</v>
      </c>
      <c r="F16" s="359">
        <f t="shared" si="5"/>
        <v>0</v>
      </c>
      <c r="G16" s="361">
        <v>0</v>
      </c>
      <c r="H16" s="361">
        <v>0</v>
      </c>
      <c r="I16" s="359">
        <f t="shared" si="6"/>
        <v>0</v>
      </c>
      <c r="J16" s="361">
        <v>0</v>
      </c>
      <c r="K16" s="359">
        <v>0</v>
      </c>
      <c r="L16" s="359">
        <f t="shared" si="7"/>
        <v>407</v>
      </c>
      <c r="M16" s="361">
        <v>0</v>
      </c>
      <c r="N16" s="359">
        <v>407</v>
      </c>
    </row>
    <row r="17" spans="1:14" ht="16" customHeight="1" x14ac:dyDescent="0.4">
      <c r="A17" s="360"/>
      <c r="B17" s="357" t="s">
        <v>1662</v>
      </c>
      <c r="C17" s="359">
        <f t="shared" si="3"/>
        <v>237</v>
      </c>
      <c r="D17" s="359">
        <f t="shared" si="3"/>
        <v>17</v>
      </c>
      <c r="E17" s="359">
        <f t="shared" si="3"/>
        <v>220</v>
      </c>
      <c r="F17" s="359">
        <f t="shared" si="5"/>
        <v>114</v>
      </c>
      <c r="G17" s="359">
        <v>1</v>
      </c>
      <c r="H17" s="359">
        <v>113</v>
      </c>
      <c r="I17" s="359">
        <f t="shared" si="6"/>
        <v>0</v>
      </c>
      <c r="J17" s="361">
        <v>0</v>
      </c>
      <c r="K17" s="359">
        <v>0</v>
      </c>
      <c r="L17" s="359">
        <f t="shared" si="7"/>
        <v>123</v>
      </c>
      <c r="M17" s="359">
        <v>16</v>
      </c>
      <c r="N17" s="359">
        <v>107</v>
      </c>
    </row>
    <row r="18" spans="1:14" ht="16" customHeight="1" x14ac:dyDescent="0.4">
      <c r="A18" s="360"/>
      <c r="B18" s="357" t="s">
        <v>1663</v>
      </c>
      <c r="C18" s="359">
        <f t="shared" si="3"/>
        <v>709</v>
      </c>
      <c r="D18" s="359">
        <f t="shared" si="3"/>
        <v>20</v>
      </c>
      <c r="E18" s="359">
        <f t="shared" si="3"/>
        <v>689</v>
      </c>
      <c r="F18" s="359">
        <f t="shared" si="5"/>
        <v>0</v>
      </c>
      <c r="G18" s="361">
        <v>0</v>
      </c>
      <c r="H18" s="361">
        <v>0</v>
      </c>
      <c r="I18" s="359">
        <f t="shared" si="6"/>
        <v>0</v>
      </c>
      <c r="J18" s="361">
        <v>0</v>
      </c>
      <c r="K18" s="359">
        <v>0</v>
      </c>
      <c r="L18" s="359">
        <f t="shared" si="7"/>
        <v>709</v>
      </c>
      <c r="M18" s="359">
        <v>20</v>
      </c>
      <c r="N18" s="359">
        <v>689</v>
      </c>
    </row>
    <row r="19" spans="1:14" ht="16" customHeight="1" x14ac:dyDescent="0.4">
      <c r="A19" s="362"/>
      <c r="B19" s="357" t="s">
        <v>1234</v>
      </c>
      <c r="C19" s="359">
        <f t="shared" si="3"/>
        <v>2209</v>
      </c>
      <c r="D19" s="359">
        <f t="shared" si="3"/>
        <v>920</v>
      </c>
      <c r="E19" s="359">
        <f t="shared" si="3"/>
        <v>1289</v>
      </c>
      <c r="F19" s="359">
        <f t="shared" si="5"/>
        <v>1178</v>
      </c>
      <c r="G19" s="361">
        <v>455</v>
      </c>
      <c r="H19" s="361">
        <v>723</v>
      </c>
      <c r="I19" s="359">
        <f t="shared" si="6"/>
        <v>350</v>
      </c>
      <c r="J19" s="359">
        <v>196</v>
      </c>
      <c r="K19" s="359">
        <v>154</v>
      </c>
      <c r="L19" s="359">
        <f t="shared" si="7"/>
        <v>681</v>
      </c>
      <c r="M19" s="359">
        <v>269</v>
      </c>
      <c r="N19" s="359">
        <v>412</v>
      </c>
    </row>
    <row r="20" spans="1:14" ht="16" customHeight="1" x14ac:dyDescent="0.4">
      <c r="A20" s="355" t="s">
        <v>1664</v>
      </c>
    </row>
  </sheetData>
  <mergeCells count="13">
    <mergeCell ref="A13:B13"/>
    <mergeCell ref="A5:B7"/>
    <mergeCell ref="C5:E6"/>
    <mergeCell ref="F5:K5"/>
    <mergeCell ref="L5:N5"/>
    <mergeCell ref="F6:H6"/>
    <mergeCell ref="I6:K6"/>
    <mergeCell ref="L6:N6"/>
    <mergeCell ref="A8:B8"/>
    <mergeCell ref="A9:B9"/>
    <mergeCell ref="A10:B10"/>
    <mergeCell ref="A11:B11"/>
    <mergeCell ref="A12:B12"/>
  </mergeCells>
  <phoneticPr fontId="2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zoomScaleNormal="100" workbookViewId="0"/>
  </sheetViews>
  <sheetFormatPr defaultRowHeight="15.1" customHeight="1" outlineLevelRow="1" x14ac:dyDescent="0.4"/>
  <cols>
    <col min="1" max="1" width="11.625" style="355" customWidth="1"/>
    <col min="2" max="2" width="5.5" style="355" bestFit="1" customWidth="1"/>
    <col min="3" max="7" width="9.5" style="355" customWidth="1"/>
    <col min="8" max="8" width="11.625" style="355" bestFit="1" customWidth="1"/>
    <col min="9" max="11" width="9.5" style="355" customWidth="1"/>
    <col min="12" max="16384" width="9" style="355"/>
  </cols>
  <sheetData>
    <row r="1" spans="1:13" ht="13.1" x14ac:dyDescent="0.4">
      <c r="A1" s="354" t="s">
        <v>1466</v>
      </c>
    </row>
    <row r="2" spans="1:13" ht="13.1" x14ac:dyDescent="0.4">
      <c r="A2" s="354" t="s">
        <v>1651</v>
      </c>
    </row>
    <row r="3" spans="1:13" ht="13.1" x14ac:dyDescent="0.4">
      <c r="A3" s="354" t="s">
        <v>1665</v>
      </c>
    </row>
    <row r="4" spans="1:13" ht="14" customHeight="1" x14ac:dyDescent="0.4">
      <c r="K4" s="356" t="s">
        <v>1653</v>
      </c>
    </row>
    <row r="5" spans="1:13" ht="22" customHeight="1" x14ac:dyDescent="0.4">
      <c r="A5" s="618" t="s">
        <v>1666</v>
      </c>
      <c r="B5" s="618"/>
      <c r="C5" s="622" t="s">
        <v>1667</v>
      </c>
      <c r="D5" s="618" t="s">
        <v>1668</v>
      </c>
      <c r="E5" s="618"/>
      <c r="F5" s="618"/>
      <c r="G5" s="618"/>
      <c r="H5" s="622" t="s">
        <v>1669</v>
      </c>
      <c r="I5" s="618" t="s">
        <v>1670</v>
      </c>
      <c r="J5" s="622" t="s">
        <v>1671</v>
      </c>
      <c r="K5" s="618" t="s">
        <v>1672</v>
      </c>
      <c r="M5" s="363"/>
    </row>
    <row r="6" spans="1:13" ht="22" customHeight="1" x14ac:dyDescent="0.4">
      <c r="A6" s="618"/>
      <c r="B6" s="618"/>
      <c r="C6" s="618"/>
      <c r="D6" s="357" t="s">
        <v>1573</v>
      </c>
      <c r="E6" s="357" t="s">
        <v>1673</v>
      </c>
      <c r="F6" s="357" t="s">
        <v>1674</v>
      </c>
      <c r="G6" s="357" t="s">
        <v>1672</v>
      </c>
      <c r="H6" s="618"/>
      <c r="I6" s="618"/>
      <c r="J6" s="618"/>
      <c r="K6" s="618"/>
      <c r="M6" s="363"/>
    </row>
    <row r="7" spans="1:13" ht="15.1" hidden="1" customHeight="1" outlineLevel="1" x14ac:dyDescent="0.4">
      <c r="A7" s="621" t="s">
        <v>1675</v>
      </c>
      <c r="B7" s="357" t="s">
        <v>1676</v>
      </c>
      <c r="C7" s="358">
        <f>SUM(D7,H7:K7)</f>
        <v>12567</v>
      </c>
      <c r="D7" s="358">
        <f>SUM(E7:G7)</f>
        <v>7743</v>
      </c>
      <c r="E7" s="358">
        <v>6799</v>
      </c>
      <c r="F7" s="358">
        <v>795</v>
      </c>
      <c r="G7" s="358">
        <v>149</v>
      </c>
      <c r="H7" s="358">
        <v>2726</v>
      </c>
      <c r="I7" s="358">
        <v>1138</v>
      </c>
      <c r="J7" s="358">
        <v>223</v>
      </c>
      <c r="K7" s="358">
        <v>737</v>
      </c>
      <c r="M7" s="363"/>
    </row>
    <row r="8" spans="1:13" ht="15.1" hidden="1" customHeight="1" outlineLevel="1" x14ac:dyDescent="0.4">
      <c r="A8" s="621"/>
      <c r="B8" s="357" t="s">
        <v>1677</v>
      </c>
      <c r="C8" s="358">
        <f t="shared" ref="C8:C24" si="0">SUM(D8,H8:K8)</f>
        <v>5057</v>
      </c>
      <c r="D8" s="358">
        <f t="shared" ref="D8:D24" si="1">SUM(E8:G8)</f>
        <v>2881</v>
      </c>
      <c r="E8" s="358">
        <v>2650</v>
      </c>
      <c r="F8" s="358">
        <v>224</v>
      </c>
      <c r="G8" s="358">
        <v>7</v>
      </c>
      <c r="H8" s="358">
        <v>1043</v>
      </c>
      <c r="I8" s="358">
        <v>615</v>
      </c>
      <c r="J8" s="358">
        <v>75</v>
      </c>
      <c r="K8" s="358">
        <v>443</v>
      </c>
      <c r="M8" s="363"/>
    </row>
    <row r="9" spans="1:13" ht="15.1" hidden="1" customHeight="1" outlineLevel="1" x14ac:dyDescent="0.4">
      <c r="A9" s="621"/>
      <c r="B9" s="357" t="s">
        <v>1678</v>
      </c>
      <c r="C9" s="358">
        <f t="shared" si="0"/>
        <v>7510</v>
      </c>
      <c r="D9" s="358">
        <f t="shared" si="1"/>
        <v>4862</v>
      </c>
      <c r="E9" s="358">
        <v>4149</v>
      </c>
      <c r="F9" s="358">
        <v>571</v>
      </c>
      <c r="G9" s="358">
        <v>142</v>
      </c>
      <c r="H9" s="358">
        <v>1683</v>
      </c>
      <c r="I9" s="358">
        <v>523</v>
      </c>
      <c r="J9" s="358">
        <v>148</v>
      </c>
      <c r="K9" s="358">
        <v>294</v>
      </c>
      <c r="M9" s="363"/>
    </row>
    <row r="10" spans="1:13" ht="15.1" customHeight="1" collapsed="1" x14ac:dyDescent="0.4">
      <c r="A10" s="621" t="s">
        <v>1679</v>
      </c>
      <c r="B10" s="357" t="s">
        <v>1676</v>
      </c>
      <c r="C10" s="358">
        <f t="shared" si="0"/>
        <v>12256</v>
      </c>
      <c r="D10" s="358">
        <f t="shared" si="1"/>
        <v>7588</v>
      </c>
      <c r="E10" s="358">
        <v>6690</v>
      </c>
      <c r="F10" s="358">
        <v>733</v>
      </c>
      <c r="G10" s="358">
        <v>165</v>
      </c>
      <c r="H10" s="358">
        <v>2565</v>
      </c>
      <c r="I10" s="358">
        <v>1171</v>
      </c>
      <c r="J10" s="358">
        <v>152</v>
      </c>
      <c r="K10" s="358">
        <v>780</v>
      </c>
      <c r="M10" s="363"/>
    </row>
    <row r="11" spans="1:13" ht="15.1" customHeight="1" x14ac:dyDescent="0.4">
      <c r="A11" s="621"/>
      <c r="B11" s="357" t="s">
        <v>1680</v>
      </c>
      <c r="C11" s="358">
        <f t="shared" si="0"/>
        <v>5013</v>
      </c>
      <c r="D11" s="358">
        <f t="shared" si="1"/>
        <v>2892</v>
      </c>
      <c r="E11" s="358">
        <v>2681</v>
      </c>
      <c r="F11" s="358">
        <v>200</v>
      </c>
      <c r="G11" s="358">
        <v>11</v>
      </c>
      <c r="H11" s="358">
        <v>953</v>
      </c>
      <c r="I11" s="358">
        <v>646</v>
      </c>
      <c r="J11" s="358">
        <v>56</v>
      </c>
      <c r="K11" s="358">
        <v>466</v>
      </c>
      <c r="M11" s="363"/>
    </row>
    <row r="12" spans="1:13" ht="15.1" customHeight="1" x14ac:dyDescent="0.4">
      <c r="A12" s="621"/>
      <c r="B12" s="357" t="s">
        <v>1681</v>
      </c>
      <c r="C12" s="358">
        <f t="shared" si="0"/>
        <v>7243</v>
      </c>
      <c r="D12" s="358">
        <f t="shared" si="1"/>
        <v>4696</v>
      </c>
      <c r="E12" s="358">
        <v>4009</v>
      </c>
      <c r="F12" s="358">
        <v>533</v>
      </c>
      <c r="G12" s="358">
        <v>154</v>
      </c>
      <c r="H12" s="358">
        <v>1612</v>
      </c>
      <c r="I12" s="358">
        <v>525</v>
      </c>
      <c r="J12" s="358">
        <v>96</v>
      </c>
      <c r="K12" s="358">
        <v>314</v>
      </c>
      <c r="M12" s="363"/>
    </row>
    <row r="13" spans="1:13" ht="15.1" customHeight="1" x14ac:dyDescent="0.4">
      <c r="A13" s="621" t="s">
        <v>1682</v>
      </c>
      <c r="B13" s="357" t="s">
        <v>1676</v>
      </c>
      <c r="C13" s="358">
        <f t="shared" si="0"/>
        <v>12449</v>
      </c>
      <c r="D13" s="358">
        <f t="shared" si="1"/>
        <v>7693</v>
      </c>
      <c r="E13" s="358">
        <v>6844</v>
      </c>
      <c r="F13" s="358">
        <v>709</v>
      </c>
      <c r="G13" s="358">
        <v>140</v>
      </c>
      <c r="H13" s="358">
        <v>2501</v>
      </c>
      <c r="I13" s="358">
        <v>1249</v>
      </c>
      <c r="J13" s="358">
        <v>148</v>
      </c>
      <c r="K13" s="358">
        <v>858</v>
      </c>
      <c r="M13" s="363"/>
    </row>
    <row r="14" spans="1:13" ht="15.1" customHeight="1" x14ac:dyDescent="0.4">
      <c r="A14" s="621"/>
      <c r="B14" s="357" t="s">
        <v>1680</v>
      </c>
      <c r="C14" s="358">
        <f t="shared" si="0"/>
        <v>5052</v>
      </c>
      <c r="D14" s="358">
        <f t="shared" si="1"/>
        <v>2825</v>
      </c>
      <c r="E14" s="358">
        <v>2636</v>
      </c>
      <c r="F14" s="358">
        <v>179</v>
      </c>
      <c r="G14" s="358">
        <v>10</v>
      </c>
      <c r="H14" s="358">
        <v>982</v>
      </c>
      <c r="I14" s="358">
        <v>671</v>
      </c>
      <c r="J14" s="358">
        <v>57</v>
      </c>
      <c r="K14" s="358">
        <v>517</v>
      </c>
      <c r="M14" s="363"/>
    </row>
    <row r="15" spans="1:13" ht="15.1" customHeight="1" x14ac:dyDescent="0.4">
      <c r="A15" s="621"/>
      <c r="B15" s="357" t="s">
        <v>1681</v>
      </c>
      <c r="C15" s="358">
        <f t="shared" si="0"/>
        <v>7397</v>
      </c>
      <c r="D15" s="358">
        <f t="shared" si="1"/>
        <v>4868</v>
      </c>
      <c r="E15" s="358">
        <v>4208</v>
      </c>
      <c r="F15" s="358">
        <v>530</v>
      </c>
      <c r="G15" s="358">
        <v>130</v>
      </c>
      <c r="H15" s="358">
        <v>1519</v>
      </c>
      <c r="I15" s="358">
        <v>578</v>
      </c>
      <c r="J15" s="358">
        <v>91</v>
      </c>
      <c r="K15" s="358">
        <v>341</v>
      </c>
      <c r="M15" s="363"/>
    </row>
    <row r="16" spans="1:13" ht="15.1" customHeight="1" x14ac:dyDescent="0.4">
      <c r="A16" s="621" t="s">
        <v>1683</v>
      </c>
      <c r="B16" s="357" t="s">
        <v>1676</v>
      </c>
      <c r="C16" s="358">
        <f t="shared" si="0"/>
        <v>12558</v>
      </c>
      <c r="D16" s="358">
        <f t="shared" si="1"/>
        <v>7823</v>
      </c>
      <c r="E16" s="358">
        <v>6986</v>
      </c>
      <c r="F16" s="358">
        <v>691</v>
      </c>
      <c r="G16" s="358">
        <v>146</v>
      </c>
      <c r="H16" s="358">
        <v>2846</v>
      </c>
      <c r="I16" s="358">
        <v>1198</v>
      </c>
      <c r="J16" s="358">
        <v>89</v>
      </c>
      <c r="K16" s="358">
        <v>602</v>
      </c>
      <c r="M16" s="363"/>
    </row>
    <row r="17" spans="1:13" ht="15.1" customHeight="1" x14ac:dyDescent="0.4">
      <c r="A17" s="621"/>
      <c r="B17" s="357" t="s">
        <v>1680</v>
      </c>
      <c r="C17" s="358">
        <f t="shared" si="0"/>
        <v>5053</v>
      </c>
      <c r="D17" s="358">
        <f t="shared" si="1"/>
        <v>2884</v>
      </c>
      <c r="E17" s="358">
        <v>2723</v>
      </c>
      <c r="F17" s="358">
        <v>160</v>
      </c>
      <c r="G17" s="358">
        <v>1</v>
      </c>
      <c r="H17" s="358">
        <v>1222</v>
      </c>
      <c r="I17" s="358">
        <v>657</v>
      </c>
      <c r="J17" s="358">
        <v>52</v>
      </c>
      <c r="K17" s="358">
        <v>238</v>
      </c>
      <c r="M17" s="363"/>
    </row>
    <row r="18" spans="1:13" ht="15.1" customHeight="1" x14ac:dyDescent="0.4">
      <c r="A18" s="621"/>
      <c r="B18" s="357" t="s">
        <v>1681</v>
      </c>
      <c r="C18" s="358">
        <f t="shared" si="0"/>
        <v>7505</v>
      </c>
      <c r="D18" s="358">
        <f t="shared" si="1"/>
        <v>4939</v>
      </c>
      <c r="E18" s="358">
        <v>4263</v>
      </c>
      <c r="F18" s="358">
        <v>531</v>
      </c>
      <c r="G18" s="358">
        <v>145</v>
      </c>
      <c r="H18" s="358">
        <v>1624</v>
      </c>
      <c r="I18" s="358">
        <v>541</v>
      </c>
      <c r="J18" s="358">
        <v>37</v>
      </c>
      <c r="K18" s="358">
        <v>364</v>
      </c>
      <c r="M18" s="363"/>
    </row>
    <row r="19" spans="1:13" ht="15.1" customHeight="1" x14ac:dyDescent="0.4">
      <c r="A19" s="621" t="s">
        <v>1684</v>
      </c>
      <c r="B19" s="357" t="s">
        <v>1676</v>
      </c>
      <c r="C19" s="358">
        <f t="shared" si="0"/>
        <v>12481</v>
      </c>
      <c r="D19" s="358">
        <f t="shared" si="1"/>
        <v>7735</v>
      </c>
      <c r="E19" s="358">
        <v>6956</v>
      </c>
      <c r="F19" s="358">
        <v>635</v>
      </c>
      <c r="G19" s="358">
        <v>144</v>
      </c>
      <c r="H19" s="358">
        <v>2785</v>
      </c>
      <c r="I19" s="358">
        <v>1215</v>
      </c>
      <c r="J19" s="358">
        <v>93</v>
      </c>
      <c r="K19" s="358">
        <v>653</v>
      </c>
      <c r="M19" s="363"/>
    </row>
    <row r="20" spans="1:13" ht="15.1" customHeight="1" x14ac:dyDescent="0.4">
      <c r="A20" s="621"/>
      <c r="B20" s="357" t="s">
        <v>1680</v>
      </c>
      <c r="C20" s="358">
        <f t="shared" si="0"/>
        <v>4945</v>
      </c>
      <c r="D20" s="358">
        <f t="shared" si="1"/>
        <v>2769</v>
      </c>
      <c r="E20" s="358">
        <v>2598</v>
      </c>
      <c r="F20" s="358">
        <v>164</v>
      </c>
      <c r="G20" s="358">
        <v>7</v>
      </c>
      <c r="H20" s="358">
        <v>1195</v>
      </c>
      <c r="I20" s="358">
        <v>667</v>
      </c>
      <c r="J20" s="358">
        <v>59</v>
      </c>
      <c r="K20" s="358">
        <v>255</v>
      </c>
      <c r="M20" s="363"/>
    </row>
    <row r="21" spans="1:13" ht="15.1" customHeight="1" x14ac:dyDescent="0.4">
      <c r="A21" s="621"/>
      <c r="B21" s="357" t="s">
        <v>1681</v>
      </c>
      <c r="C21" s="358">
        <f t="shared" si="0"/>
        <v>12481</v>
      </c>
      <c r="D21" s="358">
        <f t="shared" si="1"/>
        <v>7735</v>
      </c>
      <c r="E21" s="358">
        <v>6956</v>
      </c>
      <c r="F21" s="358">
        <v>635</v>
      </c>
      <c r="G21" s="358">
        <v>144</v>
      </c>
      <c r="H21" s="358">
        <v>2785</v>
      </c>
      <c r="I21" s="358">
        <v>1215</v>
      </c>
      <c r="J21" s="358">
        <v>93</v>
      </c>
      <c r="K21" s="358">
        <v>653</v>
      </c>
      <c r="M21" s="363"/>
    </row>
    <row r="22" spans="1:13" ht="15.1" customHeight="1" x14ac:dyDescent="0.4">
      <c r="A22" s="621" t="s">
        <v>1685</v>
      </c>
      <c r="B22" s="357" t="s">
        <v>1676</v>
      </c>
      <c r="C22" s="358">
        <f t="shared" si="0"/>
        <v>13865</v>
      </c>
      <c r="D22" s="358">
        <f t="shared" si="1"/>
        <v>8553</v>
      </c>
      <c r="E22" s="358">
        <f t="shared" ref="E22:K22" si="2">SUM(E23:E24)</f>
        <v>7721</v>
      </c>
      <c r="F22" s="358">
        <f t="shared" si="2"/>
        <v>693</v>
      </c>
      <c r="G22" s="358">
        <f t="shared" si="2"/>
        <v>139</v>
      </c>
      <c r="H22" s="358">
        <f t="shared" si="2"/>
        <v>3056</v>
      </c>
      <c r="I22" s="358">
        <f t="shared" si="2"/>
        <v>1477</v>
      </c>
      <c r="J22" s="358">
        <f t="shared" si="2"/>
        <v>119</v>
      </c>
      <c r="K22" s="358">
        <f t="shared" si="2"/>
        <v>660</v>
      </c>
      <c r="M22" s="363"/>
    </row>
    <row r="23" spans="1:13" ht="15.1" customHeight="1" x14ac:dyDescent="0.4">
      <c r="A23" s="621"/>
      <c r="B23" s="357" t="s">
        <v>1680</v>
      </c>
      <c r="C23" s="358">
        <f t="shared" si="0"/>
        <v>6319</v>
      </c>
      <c r="D23" s="358">
        <f t="shared" si="1"/>
        <v>3545</v>
      </c>
      <c r="E23" s="358">
        <v>3281</v>
      </c>
      <c r="F23" s="358">
        <v>255</v>
      </c>
      <c r="G23" s="358">
        <v>9</v>
      </c>
      <c r="H23" s="358">
        <v>1458</v>
      </c>
      <c r="I23" s="358">
        <v>965</v>
      </c>
      <c r="J23" s="358">
        <v>72</v>
      </c>
      <c r="K23" s="358">
        <v>279</v>
      </c>
      <c r="M23" s="363"/>
    </row>
    <row r="24" spans="1:13" ht="15.1" customHeight="1" x14ac:dyDescent="0.4">
      <c r="A24" s="621"/>
      <c r="B24" s="357" t="s">
        <v>1686</v>
      </c>
      <c r="C24" s="358">
        <f t="shared" si="0"/>
        <v>7546</v>
      </c>
      <c r="D24" s="358">
        <f t="shared" si="1"/>
        <v>5008</v>
      </c>
      <c r="E24" s="358">
        <v>4440</v>
      </c>
      <c r="F24" s="358">
        <v>438</v>
      </c>
      <c r="G24" s="358">
        <v>130</v>
      </c>
      <c r="H24" s="358">
        <v>1598</v>
      </c>
      <c r="I24" s="358">
        <v>512</v>
      </c>
      <c r="J24" s="358">
        <v>47</v>
      </c>
      <c r="K24" s="358">
        <v>381</v>
      </c>
      <c r="M24" s="363"/>
    </row>
    <row r="25" spans="1:13" ht="14" customHeight="1" x14ac:dyDescent="0.4">
      <c r="A25" s="363" t="s">
        <v>1687</v>
      </c>
      <c r="B25" s="363"/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</row>
    <row r="26" spans="1:13" ht="14" customHeight="1" x14ac:dyDescent="0.4">
      <c r="A26" s="363" t="s">
        <v>1688</v>
      </c>
      <c r="B26" s="363"/>
      <c r="C26" s="363"/>
      <c r="D26" s="363"/>
      <c r="E26" s="363"/>
      <c r="F26" s="363"/>
      <c r="G26" s="363"/>
      <c r="H26" s="363"/>
      <c r="I26" s="363"/>
      <c r="J26" s="363"/>
      <c r="K26" s="363"/>
      <c r="L26" s="363"/>
      <c r="M26" s="363"/>
    </row>
  </sheetData>
  <mergeCells count="13">
    <mergeCell ref="A22:A24"/>
    <mergeCell ref="K5:K6"/>
    <mergeCell ref="A7:A9"/>
    <mergeCell ref="A10:A12"/>
    <mergeCell ref="A13:A15"/>
    <mergeCell ref="A16:A18"/>
    <mergeCell ref="A19:A21"/>
    <mergeCell ref="A5:B6"/>
    <mergeCell ref="C5:C6"/>
    <mergeCell ref="D5:G5"/>
    <mergeCell ref="H5:H6"/>
    <mergeCell ref="I5:I6"/>
    <mergeCell ref="J5:J6"/>
  </mergeCells>
  <phoneticPr fontId="2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Normal="100" workbookViewId="0"/>
  </sheetViews>
  <sheetFormatPr defaultRowHeight="15.1" customHeight="1" outlineLevelRow="1" x14ac:dyDescent="0.4"/>
  <cols>
    <col min="1" max="1" width="11.625" style="355" customWidth="1"/>
    <col min="2" max="2" width="5.5" style="355" bestFit="1" customWidth="1"/>
    <col min="3" max="3" width="5.625" style="364" customWidth="1"/>
    <col min="4" max="4" width="4.5" style="364" bestFit="1" customWidth="1"/>
    <col min="5" max="7" width="10.625" style="355" customWidth="1"/>
    <col min="8" max="9" width="10.625" style="364" customWidth="1"/>
    <col min="10" max="10" width="10.625" style="355" customWidth="1"/>
    <col min="11" max="16384" width="9" style="355"/>
  </cols>
  <sheetData>
    <row r="1" spans="1:12" ht="13.1" x14ac:dyDescent="0.4">
      <c r="A1" s="354" t="s">
        <v>1466</v>
      </c>
    </row>
    <row r="2" spans="1:12" ht="13.1" x14ac:dyDescent="0.4">
      <c r="A2" s="354" t="s">
        <v>1689</v>
      </c>
    </row>
    <row r="3" spans="1:12" ht="14" customHeight="1" x14ac:dyDescent="0.4">
      <c r="J3" s="356" t="s">
        <v>1567</v>
      </c>
    </row>
    <row r="4" spans="1:12" ht="15.1" customHeight="1" x14ac:dyDescent="0.4">
      <c r="A4" s="618" t="s">
        <v>1666</v>
      </c>
      <c r="B4" s="618"/>
      <c r="C4" s="623" t="s">
        <v>1690</v>
      </c>
      <c r="D4" s="624"/>
      <c r="E4" s="618" t="s">
        <v>1691</v>
      </c>
      <c r="F4" s="618"/>
      <c r="G4" s="618"/>
      <c r="H4" s="627" t="s">
        <v>1692</v>
      </c>
      <c r="I4" s="628"/>
      <c r="J4" s="618" t="s">
        <v>1572</v>
      </c>
      <c r="L4" s="363"/>
    </row>
    <row r="5" spans="1:12" ht="15.1" customHeight="1" x14ac:dyDescent="0.4">
      <c r="A5" s="618"/>
      <c r="B5" s="618"/>
      <c r="C5" s="625"/>
      <c r="D5" s="626"/>
      <c r="E5" s="357" t="s">
        <v>1573</v>
      </c>
      <c r="F5" s="357" t="s">
        <v>1657</v>
      </c>
      <c r="G5" s="357" t="s">
        <v>1658</v>
      </c>
      <c r="H5" s="629"/>
      <c r="I5" s="630"/>
      <c r="J5" s="618"/>
      <c r="L5" s="363"/>
    </row>
    <row r="6" spans="1:12" ht="15.1" hidden="1" customHeight="1" outlineLevel="1" x14ac:dyDescent="0.4">
      <c r="A6" s="621" t="s">
        <v>1675</v>
      </c>
      <c r="B6" s="357" t="s">
        <v>1693</v>
      </c>
      <c r="C6" s="365">
        <v>1</v>
      </c>
      <c r="D6" s="366"/>
      <c r="E6" s="358">
        <f t="shared" ref="E6:E17" si="0">SUM(F6:G6)</f>
        <v>38</v>
      </c>
      <c r="F6" s="358">
        <v>29</v>
      </c>
      <c r="G6" s="358">
        <v>9</v>
      </c>
      <c r="H6" s="365">
        <v>15</v>
      </c>
      <c r="I6" s="366">
        <v>5</v>
      </c>
      <c r="J6" s="358">
        <v>18</v>
      </c>
      <c r="L6" s="363"/>
    </row>
    <row r="7" spans="1:12" ht="15.1" hidden="1" customHeight="1" outlineLevel="1" x14ac:dyDescent="0.4">
      <c r="A7" s="621"/>
      <c r="B7" s="357" t="s">
        <v>1694</v>
      </c>
      <c r="C7" s="365">
        <v>86</v>
      </c>
      <c r="D7" s="366">
        <v>1</v>
      </c>
      <c r="E7" s="358">
        <f t="shared" si="0"/>
        <v>31823</v>
      </c>
      <c r="F7" s="358">
        <v>16315</v>
      </c>
      <c r="G7" s="358">
        <v>15508</v>
      </c>
      <c r="H7" s="365">
        <v>1454</v>
      </c>
      <c r="I7" s="366">
        <v>3251</v>
      </c>
      <c r="J7" s="358">
        <v>622</v>
      </c>
      <c r="L7" s="363"/>
    </row>
    <row r="8" spans="1:12" ht="15.1" customHeight="1" collapsed="1" x14ac:dyDescent="0.4">
      <c r="A8" s="621" t="s">
        <v>1679</v>
      </c>
      <c r="B8" s="357" t="s">
        <v>1693</v>
      </c>
      <c r="C8" s="365">
        <v>1</v>
      </c>
      <c r="D8" s="366"/>
      <c r="E8" s="358">
        <f t="shared" si="0"/>
        <v>33</v>
      </c>
      <c r="F8" s="358">
        <v>26</v>
      </c>
      <c r="G8" s="358">
        <v>7</v>
      </c>
      <c r="H8" s="365">
        <v>15</v>
      </c>
      <c r="I8" s="366">
        <v>6</v>
      </c>
      <c r="J8" s="358">
        <v>21</v>
      </c>
      <c r="L8" s="363"/>
    </row>
    <row r="9" spans="1:12" ht="15.1" customHeight="1" x14ac:dyDescent="0.4">
      <c r="A9" s="621"/>
      <c r="B9" s="357" t="s">
        <v>1694</v>
      </c>
      <c r="C9" s="365">
        <v>85</v>
      </c>
      <c r="D9" s="366">
        <v>1</v>
      </c>
      <c r="E9" s="358">
        <f t="shared" si="0"/>
        <v>31765</v>
      </c>
      <c r="F9" s="358">
        <v>15964</v>
      </c>
      <c r="G9" s="358">
        <v>15801</v>
      </c>
      <c r="H9" s="365">
        <v>1454</v>
      </c>
      <c r="I9" s="366">
        <v>3312</v>
      </c>
      <c r="J9" s="358">
        <v>679</v>
      </c>
      <c r="L9" s="363"/>
    </row>
    <row r="10" spans="1:12" ht="15.1" customHeight="1" x14ac:dyDescent="0.4">
      <c r="A10" s="621" t="s">
        <v>1695</v>
      </c>
      <c r="B10" s="357" t="s">
        <v>1693</v>
      </c>
      <c r="C10" s="365">
        <v>1</v>
      </c>
      <c r="D10" s="366"/>
      <c r="E10" s="358">
        <f t="shared" si="0"/>
        <v>30</v>
      </c>
      <c r="F10" s="358">
        <v>24</v>
      </c>
      <c r="G10" s="358">
        <v>6</v>
      </c>
      <c r="H10" s="365">
        <v>14</v>
      </c>
      <c r="I10" s="366">
        <v>6</v>
      </c>
      <c r="J10" s="358">
        <v>22</v>
      </c>
      <c r="L10" s="363"/>
    </row>
    <row r="11" spans="1:12" ht="15.1" customHeight="1" x14ac:dyDescent="0.4">
      <c r="A11" s="621"/>
      <c r="B11" s="357" t="s">
        <v>1694</v>
      </c>
      <c r="C11" s="365">
        <v>86</v>
      </c>
      <c r="D11" s="366">
        <v>1</v>
      </c>
      <c r="E11" s="358">
        <f t="shared" si="0"/>
        <v>31489</v>
      </c>
      <c r="F11" s="358">
        <v>15611</v>
      </c>
      <c r="G11" s="358">
        <v>15878</v>
      </c>
      <c r="H11" s="365">
        <v>1481</v>
      </c>
      <c r="I11" s="366">
        <v>3440</v>
      </c>
      <c r="J11" s="358">
        <v>674</v>
      </c>
      <c r="L11" s="363"/>
    </row>
    <row r="12" spans="1:12" ht="15.1" customHeight="1" x14ac:dyDescent="0.4">
      <c r="A12" s="621" t="s">
        <v>1696</v>
      </c>
      <c r="B12" s="357" t="s">
        <v>1693</v>
      </c>
      <c r="C12" s="365">
        <v>1</v>
      </c>
      <c r="D12" s="366"/>
      <c r="E12" s="358">
        <f t="shared" si="0"/>
        <v>27</v>
      </c>
      <c r="F12" s="358">
        <v>23</v>
      </c>
      <c r="G12" s="358">
        <v>4</v>
      </c>
      <c r="H12" s="365">
        <v>14</v>
      </c>
      <c r="I12" s="366">
        <v>3</v>
      </c>
      <c r="J12" s="358">
        <v>2</v>
      </c>
      <c r="L12" s="363"/>
    </row>
    <row r="13" spans="1:12" ht="15.1" customHeight="1" x14ac:dyDescent="0.4">
      <c r="A13" s="621"/>
      <c r="B13" s="357" t="s">
        <v>1694</v>
      </c>
      <c r="C13" s="365">
        <v>86</v>
      </c>
      <c r="D13" s="366">
        <v>1</v>
      </c>
      <c r="E13" s="358">
        <f t="shared" si="0"/>
        <v>31389</v>
      </c>
      <c r="F13" s="358">
        <v>15459</v>
      </c>
      <c r="G13" s="358">
        <v>15930</v>
      </c>
      <c r="H13" s="365">
        <v>1474</v>
      </c>
      <c r="I13" s="366">
        <v>3274</v>
      </c>
      <c r="J13" s="358">
        <v>660</v>
      </c>
      <c r="L13" s="363"/>
    </row>
    <row r="14" spans="1:12" ht="15.1" customHeight="1" x14ac:dyDescent="0.4">
      <c r="A14" s="621" t="s">
        <v>1697</v>
      </c>
      <c r="B14" s="357" t="s">
        <v>1693</v>
      </c>
      <c r="C14" s="365">
        <v>1</v>
      </c>
      <c r="D14" s="366"/>
      <c r="E14" s="358">
        <f t="shared" si="0"/>
        <v>23</v>
      </c>
      <c r="F14" s="358">
        <v>20</v>
      </c>
      <c r="G14" s="358">
        <v>3</v>
      </c>
      <c r="H14" s="365">
        <v>14</v>
      </c>
      <c r="I14" s="366">
        <v>3</v>
      </c>
      <c r="J14" s="358">
        <v>22</v>
      </c>
      <c r="L14" s="363"/>
    </row>
    <row r="15" spans="1:12" ht="15.1" customHeight="1" x14ac:dyDescent="0.4">
      <c r="A15" s="621"/>
      <c r="B15" s="357" t="s">
        <v>1694</v>
      </c>
      <c r="C15" s="365">
        <v>87</v>
      </c>
      <c r="D15" s="366">
        <v>1</v>
      </c>
      <c r="E15" s="358">
        <f t="shared" si="0"/>
        <v>30740</v>
      </c>
      <c r="F15" s="358">
        <v>15312</v>
      </c>
      <c r="G15" s="358">
        <v>15428</v>
      </c>
      <c r="H15" s="365">
        <v>1484</v>
      </c>
      <c r="I15" s="366">
        <v>3188</v>
      </c>
      <c r="J15" s="358">
        <v>634</v>
      </c>
      <c r="L15" s="363"/>
    </row>
    <row r="16" spans="1:12" ht="15.1" customHeight="1" x14ac:dyDescent="0.4">
      <c r="A16" s="621" t="s">
        <v>1685</v>
      </c>
      <c r="B16" s="357" t="s">
        <v>1693</v>
      </c>
      <c r="C16" s="365">
        <v>1</v>
      </c>
      <c r="D16" s="366"/>
      <c r="E16" s="358">
        <f t="shared" si="0"/>
        <v>27</v>
      </c>
      <c r="F16" s="358">
        <v>19</v>
      </c>
      <c r="G16" s="358">
        <v>8</v>
      </c>
      <c r="H16" s="365">
        <v>14</v>
      </c>
      <c r="I16" s="366">
        <v>2</v>
      </c>
      <c r="J16" s="358">
        <v>19</v>
      </c>
      <c r="L16" s="363"/>
    </row>
    <row r="17" spans="1:12" ht="15.1" customHeight="1" x14ac:dyDescent="0.4">
      <c r="A17" s="621"/>
      <c r="B17" s="357" t="s">
        <v>1698</v>
      </c>
      <c r="C17" s="365">
        <v>84</v>
      </c>
      <c r="D17" s="367">
        <v>1</v>
      </c>
      <c r="E17" s="358">
        <f t="shared" si="0"/>
        <v>31355</v>
      </c>
      <c r="F17" s="358">
        <v>15950</v>
      </c>
      <c r="G17" s="358">
        <v>15405</v>
      </c>
      <c r="H17" s="365">
        <v>1509</v>
      </c>
      <c r="I17" s="366">
        <v>3180</v>
      </c>
      <c r="J17" s="358">
        <v>624</v>
      </c>
      <c r="L17" s="363"/>
    </row>
    <row r="18" spans="1:12" ht="14" customHeight="1" x14ac:dyDescent="0.4">
      <c r="A18" s="363" t="s">
        <v>1699</v>
      </c>
      <c r="B18" s="363"/>
      <c r="C18" s="368"/>
      <c r="D18" s="368"/>
      <c r="E18" s="363"/>
      <c r="F18" s="363"/>
      <c r="G18" s="363"/>
      <c r="H18" s="368"/>
      <c r="I18" s="368"/>
      <c r="J18" s="363"/>
      <c r="K18" s="363"/>
      <c r="L18" s="363"/>
    </row>
    <row r="19" spans="1:12" ht="14" customHeight="1" x14ac:dyDescent="0.4">
      <c r="A19" s="363" t="s">
        <v>1700</v>
      </c>
      <c r="B19" s="363"/>
      <c r="C19" s="368"/>
      <c r="D19" s="368"/>
      <c r="E19" s="363"/>
      <c r="F19" s="363"/>
      <c r="G19" s="363"/>
      <c r="H19" s="368"/>
      <c r="I19" s="368"/>
      <c r="J19" s="363"/>
      <c r="K19" s="363"/>
      <c r="L19" s="363"/>
    </row>
    <row r="21" spans="1:12" ht="15.1" customHeight="1" x14ac:dyDescent="0.4">
      <c r="A21" s="354" t="s">
        <v>1701</v>
      </c>
    </row>
    <row r="22" spans="1:12" ht="14" customHeight="1" x14ac:dyDescent="0.4">
      <c r="J22" s="356" t="s">
        <v>1567</v>
      </c>
    </row>
    <row r="23" spans="1:12" ht="15.1" customHeight="1" x14ac:dyDescent="0.4">
      <c r="A23" s="618" t="s">
        <v>1702</v>
      </c>
      <c r="B23" s="618"/>
      <c r="C23" s="623" t="s">
        <v>1690</v>
      </c>
      <c r="D23" s="624"/>
      <c r="E23" s="618" t="s">
        <v>1691</v>
      </c>
      <c r="F23" s="618"/>
      <c r="G23" s="618"/>
      <c r="H23" s="627" t="s">
        <v>1692</v>
      </c>
      <c r="I23" s="628"/>
      <c r="J23" s="618" t="s">
        <v>1572</v>
      </c>
    </row>
    <row r="24" spans="1:12" ht="15.1" customHeight="1" x14ac:dyDescent="0.4">
      <c r="A24" s="618"/>
      <c r="B24" s="618"/>
      <c r="C24" s="625"/>
      <c r="D24" s="626"/>
      <c r="E24" s="357" t="s">
        <v>1573</v>
      </c>
      <c r="F24" s="357" t="s">
        <v>1657</v>
      </c>
      <c r="G24" s="357" t="s">
        <v>1658</v>
      </c>
      <c r="H24" s="629"/>
      <c r="I24" s="630"/>
      <c r="J24" s="618"/>
    </row>
    <row r="25" spans="1:12" ht="15.1" hidden="1" customHeight="1" outlineLevel="1" x14ac:dyDescent="0.4">
      <c r="A25" s="619" t="s">
        <v>1675</v>
      </c>
      <c r="B25" s="620"/>
      <c r="C25" s="365">
        <v>10</v>
      </c>
      <c r="D25" s="369"/>
      <c r="E25" s="358">
        <f t="shared" ref="E25:E30" si="1">SUM(F25:G25)</f>
        <v>1914</v>
      </c>
      <c r="F25" s="358">
        <v>1092</v>
      </c>
      <c r="G25" s="358">
        <v>822</v>
      </c>
      <c r="H25" s="365">
        <v>118</v>
      </c>
      <c r="I25" s="366">
        <v>121</v>
      </c>
      <c r="J25" s="358">
        <v>68</v>
      </c>
    </row>
    <row r="26" spans="1:12" ht="15.1" customHeight="1" collapsed="1" x14ac:dyDescent="0.4">
      <c r="A26" s="619" t="s">
        <v>1679</v>
      </c>
      <c r="B26" s="620"/>
      <c r="C26" s="365">
        <v>10</v>
      </c>
      <c r="D26" s="369"/>
      <c r="E26" s="358">
        <f t="shared" si="1"/>
        <v>1926</v>
      </c>
      <c r="F26" s="358">
        <v>1116</v>
      </c>
      <c r="G26" s="358">
        <v>810</v>
      </c>
      <c r="H26" s="365">
        <v>112</v>
      </c>
      <c r="I26" s="366">
        <v>140</v>
      </c>
      <c r="J26" s="358">
        <v>62</v>
      </c>
    </row>
    <row r="27" spans="1:12" ht="15.1" customHeight="1" x14ac:dyDescent="0.4">
      <c r="A27" s="619" t="s">
        <v>1703</v>
      </c>
      <c r="B27" s="620"/>
      <c r="C27" s="365">
        <v>11</v>
      </c>
      <c r="D27" s="369"/>
      <c r="E27" s="358">
        <f t="shared" si="1"/>
        <v>2196</v>
      </c>
      <c r="F27" s="358">
        <v>1261</v>
      </c>
      <c r="G27" s="358">
        <v>935</v>
      </c>
      <c r="H27" s="365">
        <v>126</v>
      </c>
      <c r="I27" s="366">
        <v>159</v>
      </c>
      <c r="J27" s="358">
        <v>70</v>
      </c>
    </row>
    <row r="28" spans="1:12" ht="15.1" customHeight="1" x14ac:dyDescent="0.4">
      <c r="A28" s="619" t="s">
        <v>1704</v>
      </c>
      <c r="B28" s="620"/>
      <c r="C28" s="365">
        <v>10</v>
      </c>
      <c r="D28" s="369"/>
      <c r="E28" s="358">
        <f t="shared" si="1"/>
        <v>2420</v>
      </c>
      <c r="F28" s="358">
        <v>1389</v>
      </c>
      <c r="G28" s="358">
        <v>1031</v>
      </c>
      <c r="H28" s="365">
        <v>115</v>
      </c>
      <c r="I28" s="366">
        <v>151</v>
      </c>
      <c r="J28" s="358">
        <v>85</v>
      </c>
    </row>
    <row r="29" spans="1:12" ht="15.1" customHeight="1" x14ac:dyDescent="0.4">
      <c r="A29" s="619" t="s">
        <v>1705</v>
      </c>
      <c r="B29" s="620"/>
      <c r="C29" s="365">
        <v>8</v>
      </c>
      <c r="D29" s="369"/>
      <c r="E29" s="358">
        <f t="shared" si="1"/>
        <v>2138</v>
      </c>
      <c r="F29" s="358">
        <v>1316</v>
      </c>
      <c r="G29" s="358">
        <v>822</v>
      </c>
      <c r="H29" s="365">
        <v>113</v>
      </c>
      <c r="I29" s="366">
        <v>139</v>
      </c>
      <c r="J29" s="358">
        <v>80</v>
      </c>
    </row>
    <row r="30" spans="1:12" ht="15.1" customHeight="1" x14ac:dyDescent="0.4">
      <c r="A30" s="619" t="s">
        <v>1685</v>
      </c>
      <c r="B30" s="620"/>
      <c r="C30" s="365">
        <v>8</v>
      </c>
      <c r="D30" s="369"/>
      <c r="E30" s="358">
        <f t="shared" si="1"/>
        <v>1975</v>
      </c>
      <c r="F30" s="358">
        <v>1145</v>
      </c>
      <c r="G30" s="358">
        <v>830</v>
      </c>
      <c r="H30" s="365">
        <v>121</v>
      </c>
      <c r="I30" s="366">
        <v>126</v>
      </c>
      <c r="J30" s="358">
        <v>82</v>
      </c>
    </row>
    <row r="31" spans="1:12" ht="14" customHeight="1" x14ac:dyDescent="0.4">
      <c r="A31" s="363" t="s">
        <v>1706</v>
      </c>
      <c r="B31" s="363"/>
      <c r="C31" s="368"/>
      <c r="D31" s="368"/>
      <c r="E31" s="363"/>
      <c r="F31" s="363"/>
      <c r="G31" s="363"/>
      <c r="H31" s="368"/>
      <c r="I31" s="368"/>
      <c r="J31" s="363"/>
    </row>
  </sheetData>
  <mergeCells count="22">
    <mergeCell ref="A30:B30"/>
    <mergeCell ref="C23:D24"/>
    <mergeCell ref="A26:B26"/>
    <mergeCell ref="A23:B24"/>
    <mergeCell ref="A27:B27"/>
    <mergeCell ref="A28:B28"/>
    <mergeCell ref="A29:B29"/>
    <mergeCell ref="A16:A17"/>
    <mergeCell ref="E23:G23"/>
    <mergeCell ref="H23:I24"/>
    <mergeCell ref="J23:J24"/>
    <mergeCell ref="A25:B25"/>
    <mergeCell ref="J4:J5"/>
    <mergeCell ref="A8:A9"/>
    <mergeCell ref="A10:A11"/>
    <mergeCell ref="A12:A13"/>
    <mergeCell ref="A14:A15"/>
    <mergeCell ref="A6:A7"/>
    <mergeCell ref="A4:B5"/>
    <mergeCell ref="C4:D5"/>
    <mergeCell ref="E4:G4"/>
    <mergeCell ref="H4:I5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showGridLines="0" zoomScaleNormal="100" zoomScaleSheetLayoutView="100" workbookViewId="0"/>
  </sheetViews>
  <sheetFormatPr defaultRowHeight="13.1" x14ac:dyDescent="0.4"/>
  <cols>
    <col min="1" max="7" width="9" style="63"/>
    <col min="8" max="8" width="21.125" style="63" customWidth="1"/>
    <col min="9" max="12" width="9" style="63"/>
    <col min="13" max="13" width="16.625" style="63" customWidth="1"/>
    <col min="14" max="263" width="9" style="63"/>
    <col min="264" max="264" width="21.125" style="63" customWidth="1"/>
    <col min="265" max="268" width="9" style="63"/>
    <col min="269" max="269" width="16.625" style="63" customWidth="1"/>
    <col min="270" max="519" width="9" style="63"/>
    <col min="520" max="520" width="21.125" style="63" customWidth="1"/>
    <col min="521" max="524" width="9" style="63"/>
    <col min="525" max="525" width="16.625" style="63" customWidth="1"/>
    <col min="526" max="775" width="9" style="63"/>
    <col min="776" max="776" width="21.125" style="63" customWidth="1"/>
    <col min="777" max="780" width="9" style="63"/>
    <col min="781" max="781" width="16.625" style="63" customWidth="1"/>
    <col min="782" max="1031" width="9" style="63"/>
    <col min="1032" max="1032" width="21.125" style="63" customWidth="1"/>
    <col min="1033" max="1036" width="9" style="63"/>
    <col min="1037" max="1037" width="16.625" style="63" customWidth="1"/>
    <col min="1038" max="1287" width="9" style="63"/>
    <col min="1288" max="1288" width="21.125" style="63" customWidth="1"/>
    <col min="1289" max="1292" width="9" style="63"/>
    <col min="1293" max="1293" width="16.625" style="63" customWidth="1"/>
    <col min="1294" max="1543" width="9" style="63"/>
    <col min="1544" max="1544" width="21.125" style="63" customWidth="1"/>
    <col min="1545" max="1548" width="9" style="63"/>
    <col min="1549" max="1549" width="16.625" style="63" customWidth="1"/>
    <col min="1550" max="1799" width="9" style="63"/>
    <col min="1800" max="1800" width="21.125" style="63" customWidth="1"/>
    <col min="1801" max="1804" width="9" style="63"/>
    <col min="1805" max="1805" width="16.625" style="63" customWidth="1"/>
    <col min="1806" max="2055" width="9" style="63"/>
    <col min="2056" max="2056" width="21.125" style="63" customWidth="1"/>
    <col min="2057" max="2060" width="9" style="63"/>
    <col min="2061" max="2061" width="16.625" style="63" customWidth="1"/>
    <col min="2062" max="2311" width="9" style="63"/>
    <col min="2312" max="2312" width="21.125" style="63" customWidth="1"/>
    <col min="2313" max="2316" width="9" style="63"/>
    <col min="2317" max="2317" width="16.625" style="63" customWidth="1"/>
    <col min="2318" max="2567" width="9" style="63"/>
    <col min="2568" max="2568" width="21.125" style="63" customWidth="1"/>
    <col min="2569" max="2572" width="9" style="63"/>
    <col min="2573" max="2573" width="16.625" style="63" customWidth="1"/>
    <col min="2574" max="2823" width="9" style="63"/>
    <col min="2824" max="2824" width="21.125" style="63" customWidth="1"/>
    <col min="2825" max="2828" width="9" style="63"/>
    <col min="2829" max="2829" width="16.625" style="63" customWidth="1"/>
    <col min="2830" max="3079" width="9" style="63"/>
    <col min="3080" max="3080" width="21.125" style="63" customWidth="1"/>
    <col min="3081" max="3084" width="9" style="63"/>
    <col min="3085" max="3085" width="16.625" style="63" customWidth="1"/>
    <col min="3086" max="3335" width="9" style="63"/>
    <col min="3336" max="3336" width="21.125" style="63" customWidth="1"/>
    <col min="3337" max="3340" width="9" style="63"/>
    <col min="3341" max="3341" width="16.625" style="63" customWidth="1"/>
    <col min="3342" max="3591" width="9" style="63"/>
    <col min="3592" max="3592" width="21.125" style="63" customWidth="1"/>
    <col min="3593" max="3596" width="9" style="63"/>
    <col min="3597" max="3597" width="16.625" style="63" customWidth="1"/>
    <col min="3598" max="3847" width="9" style="63"/>
    <col min="3848" max="3848" width="21.125" style="63" customWidth="1"/>
    <col min="3849" max="3852" width="9" style="63"/>
    <col min="3853" max="3853" width="16.625" style="63" customWidth="1"/>
    <col min="3854" max="4103" width="9" style="63"/>
    <col min="4104" max="4104" width="21.125" style="63" customWidth="1"/>
    <col min="4105" max="4108" width="9" style="63"/>
    <col min="4109" max="4109" width="16.625" style="63" customWidth="1"/>
    <col min="4110" max="4359" width="9" style="63"/>
    <col min="4360" max="4360" width="21.125" style="63" customWidth="1"/>
    <col min="4361" max="4364" width="9" style="63"/>
    <col min="4365" max="4365" width="16.625" style="63" customWidth="1"/>
    <col min="4366" max="4615" width="9" style="63"/>
    <col min="4616" max="4616" width="21.125" style="63" customWidth="1"/>
    <col min="4617" max="4620" width="9" style="63"/>
    <col min="4621" max="4621" width="16.625" style="63" customWidth="1"/>
    <col min="4622" max="4871" width="9" style="63"/>
    <col min="4872" max="4872" width="21.125" style="63" customWidth="1"/>
    <col min="4873" max="4876" width="9" style="63"/>
    <col min="4877" max="4877" width="16.625" style="63" customWidth="1"/>
    <col min="4878" max="5127" width="9" style="63"/>
    <col min="5128" max="5128" width="21.125" style="63" customWidth="1"/>
    <col min="5129" max="5132" width="9" style="63"/>
    <col min="5133" max="5133" width="16.625" style="63" customWidth="1"/>
    <col min="5134" max="5383" width="9" style="63"/>
    <col min="5384" max="5384" width="21.125" style="63" customWidth="1"/>
    <col min="5385" max="5388" width="9" style="63"/>
    <col min="5389" max="5389" width="16.625" style="63" customWidth="1"/>
    <col min="5390" max="5639" width="9" style="63"/>
    <col min="5640" max="5640" width="21.125" style="63" customWidth="1"/>
    <col min="5641" max="5644" width="9" style="63"/>
    <col min="5645" max="5645" width="16.625" style="63" customWidth="1"/>
    <col min="5646" max="5895" width="9" style="63"/>
    <col min="5896" max="5896" width="21.125" style="63" customWidth="1"/>
    <col min="5897" max="5900" width="9" style="63"/>
    <col min="5901" max="5901" width="16.625" style="63" customWidth="1"/>
    <col min="5902" max="6151" width="9" style="63"/>
    <col min="6152" max="6152" width="21.125" style="63" customWidth="1"/>
    <col min="6153" max="6156" width="9" style="63"/>
    <col min="6157" max="6157" width="16.625" style="63" customWidth="1"/>
    <col min="6158" max="6407" width="9" style="63"/>
    <col min="6408" max="6408" width="21.125" style="63" customWidth="1"/>
    <col min="6409" max="6412" width="9" style="63"/>
    <col min="6413" max="6413" width="16.625" style="63" customWidth="1"/>
    <col min="6414" max="6663" width="9" style="63"/>
    <col min="6664" max="6664" width="21.125" style="63" customWidth="1"/>
    <col min="6665" max="6668" width="9" style="63"/>
    <col min="6669" max="6669" width="16.625" style="63" customWidth="1"/>
    <col min="6670" max="6919" width="9" style="63"/>
    <col min="6920" max="6920" width="21.125" style="63" customWidth="1"/>
    <col min="6921" max="6924" width="9" style="63"/>
    <col min="6925" max="6925" width="16.625" style="63" customWidth="1"/>
    <col min="6926" max="7175" width="9" style="63"/>
    <col min="7176" max="7176" width="21.125" style="63" customWidth="1"/>
    <col min="7177" max="7180" width="9" style="63"/>
    <col min="7181" max="7181" width="16.625" style="63" customWidth="1"/>
    <col min="7182" max="7431" width="9" style="63"/>
    <col min="7432" max="7432" width="21.125" style="63" customWidth="1"/>
    <col min="7433" max="7436" width="9" style="63"/>
    <col min="7437" max="7437" width="16.625" style="63" customWidth="1"/>
    <col min="7438" max="7687" width="9" style="63"/>
    <col min="7688" max="7688" width="21.125" style="63" customWidth="1"/>
    <col min="7689" max="7692" width="9" style="63"/>
    <col min="7693" max="7693" width="16.625" style="63" customWidth="1"/>
    <col min="7694" max="7943" width="9" style="63"/>
    <col min="7944" max="7944" width="21.125" style="63" customWidth="1"/>
    <col min="7945" max="7948" width="9" style="63"/>
    <col min="7949" max="7949" width="16.625" style="63" customWidth="1"/>
    <col min="7950" max="8199" width="9" style="63"/>
    <col min="8200" max="8200" width="21.125" style="63" customWidth="1"/>
    <col min="8201" max="8204" width="9" style="63"/>
    <col min="8205" max="8205" width="16.625" style="63" customWidth="1"/>
    <col min="8206" max="8455" width="9" style="63"/>
    <col min="8456" max="8456" width="21.125" style="63" customWidth="1"/>
    <col min="8457" max="8460" width="9" style="63"/>
    <col min="8461" max="8461" width="16.625" style="63" customWidth="1"/>
    <col min="8462" max="8711" width="9" style="63"/>
    <col min="8712" max="8712" width="21.125" style="63" customWidth="1"/>
    <col min="8713" max="8716" width="9" style="63"/>
    <col min="8717" max="8717" width="16.625" style="63" customWidth="1"/>
    <col min="8718" max="8967" width="9" style="63"/>
    <col min="8968" max="8968" width="21.125" style="63" customWidth="1"/>
    <col min="8969" max="8972" width="9" style="63"/>
    <col min="8973" max="8973" width="16.625" style="63" customWidth="1"/>
    <col min="8974" max="9223" width="9" style="63"/>
    <col min="9224" max="9224" width="21.125" style="63" customWidth="1"/>
    <col min="9225" max="9228" width="9" style="63"/>
    <col min="9229" max="9229" width="16.625" style="63" customWidth="1"/>
    <col min="9230" max="9479" width="9" style="63"/>
    <col min="9480" max="9480" width="21.125" style="63" customWidth="1"/>
    <col min="9481" max="9484" width="9" style="63"/>
    <col min="9485" max="9485" width="16.625" style="63" customWidth="1"/>
    <col min="9486" max="9735" width="9" style="63"/>
    <col min="9736" max="9736" width="21.125" style="63" customWidth="1"/>
    <col min="9737" max="9740" width="9" style="63"/>
    <col min="9741" max="9741" width="16.625" style="63" customWidth="1"/>
    <col min="9742" max="9991" width="9" style="63"/>
    <col min="9992" max="9992" width="21.125" style="63" customWidth="1"/>
    <col min="9993" max="9996" width="9" style="63"/>
    <col min="9997" max="9997" width="16.625" style="63" customWidth="1"/>
    <col min="9998" max="10247" width="9" style="63"/>
    <col min="10248" max="10248" width="21.125" style="63" customWidth="1"/>
    <col min="10249" max="10252" width="9" style="63"/>
    <col min="10253" max="10253" width="16.625" style="63" customWidth="1"/>
    <col min="10254" max="10503" width="9" style="63"/>
    <col min="10504" max="10504" width="21.125" style="63" customWidth="1"/>
    <col min="10505" max="10508" width="9" style="63"/>
    <col min="10509" max="10509" width="16.625" style="63" customWidth="1"/>
    <col min="10510" max="10759" width="9" style="63"/>
    <col min="10760" max="10760" width="21.125" style="63" customWidth="1"/>
    <col min="10761" max="10764" width="9" style="63"/>
    <col min="10765" max="10765" width="16.625" style="63" customWidth="1"/>
    <col min="10766" max="11015" width="9" style="63"/>
    <col min="11016" max="11016" width="21.125" style="63" customWidth="1"/>
    <col min="11017" max="11020" width="9" style="63"/>
    <col min="11021" max="11021" width="16.625" style="63" customWidth="1"/>
    <col min="11022" max="11271" width="9" style="63"/>
    <col min="11272" max="11272" width="21.125" style="63" customWidth="1"/>
    <col min="11273" max="11276" width="9" style="63"/>
    <col min="11277" max="11277" width="16.625" style="63" customWidth="1"/>
    <col min="11278" max="11527" width="9" style="63"/>
    <col min="11528" max="11528" width="21.125" style="63" customWidth="1"/>
    <col min="11529" max="11532" width="9" style="63"/>
    <col min="11533" max="11533" width="16.625" style="63" customWidth="1"/>
    <col min="11534" max="11783" width="9" style="63"/>
    <col min="11784" max="11784" width="21.125" style="63" customWidth="1"/>
    <col min="11785" max="11788" width="9" style="63"/>
    <col min="11789" max="11789" width="16.625" style="63" customWidth="1"/>
    <col min="11790" max="12039" width="9" style="63"/>
    <col min="12040" max="12040" width="21.125" style="63" customWidth="1"/>
    <col min="12041" max="12044" width="9" style="63"/>
    <col min="12045" max="12045" width="16.625" style="63" customWidth="1"/>
    <col min="12046" max="12295" width="9" style="63"/>
    <col min="12296" max="12296" width="21.125" style="63" customWidth="1"/>
    <col min="12297" max="12300" width="9" style="63"/>
    <col min="12301" max="12301" width="16.625" style="63" customWidth="1"/>
    <col min="12302" max="12551" width="9" style="63"/>
    <col min="12552" max="12552" width="21.125" style="63" customWidth="1"/>
    <col min="12553" max="12556" width="9" style="63"/>
    <col min="12557" max="12557" width="16.625" style="63" customWidth="1"/>
    <col min="12558" max="12807" width="9" style="63"/>
    <col min="12808" max="12808" width="21.125" style="63" customWidth="1"/>
    <col min="12809" max="12812" width="9" style="63"/>
    <col min="12813" max="12813" width="16.625" style="63" customWidth="1"/>
    <col min="12814" max="13063" width="9" style="63"/>
    <col min="13064" max="13064" width="21.125" style="63" customWidth="1"/>
    <col min="13065" max="13068" width="9" style="63"/>
    <col min="13069" max="13069" width="16.625" style="63" customWidth="1"/>
    <col min="13070" max="13319" width="9" style="63"/>
    <col min="13320" max="13320" width="21.125" style="63" customWidth="1"/>
    <col min="13321" max="13324" width="9" style="63"/>
    <col min="13325" max="13325" width="16.625" style="63" customWidth="1"/>
    <col min="13326" max="13575" width="9" style="63"/>
    <col min="13576" max="13576" width="21.125" style="63" customWidth="1"/>
    <col min="13577" max="13580" width="9" style="63"/>
    <col min="13581" max="13581" width="16.625" style="63" customWidth="1"/>
    <col min="13582" max="13831" width="9" style="63"/>
    <col min="13832" max="13832" width="21.125" style="63" customWidth="1"/>
    <col min="13833" max="13836" width="9" style="63"/>
    <col min="13837" max="13837" width="16.625" style="63" customWidth="1"/>
    <col min="13838" max="14087" width="9" style="63"/>
    <col min="14088" max="14088" width="21.125" style="63" customWidth="1"/>
    <col min="14089" max="14092" width="9" style="63"/>
    <col min="14093" max="14093" width="16.625" style="63" customWidth="1"/>
    <col min="14094" max="14343" width="9" style="63"/>
    <col min="14344" max="14344" width="21.125" style="63" customWidth="1"/>
    <col min="14345" max="14348" width="9" style="63"/>
    <col min="14349" max="14349" width="16.625" style="63" customWidth="1"/>
    <col min="14350" max="14599" width="9" style="63"/>
    <col min="14600" max="14600" width="21.125" style="63" customWidth="1"/>
    <col min="14601" max="14604" width="9" style="63"/>
    <col min="14605" max="14605" width="16.625" style="63" customWidth="1"/>
    <col min="14606" max="14855" width="9" style="63"/>
    <col min="14856" max="14856" width="21.125" style="63" customWidth="1"/>
    <col min="14857" max="14860" width="9" style="63"/>
    <col min="14861" max="14861" width="16.625" style="63" customWidth="1"/>
    <col min="14862" max="15111" width="9" style="63"/>
    <col min="15112" max="15112" width="21.125" style="63" customWidth="1"/>
    <col min="15113" max="15116" width="9" style="63"/>
    <col min="15117" max="15117" width="16.625" style="63" customWidth="1"/>
    <col min="15118" max="15367" width="9" style="63"/>
    <col min="15368" max="15368" width="21.125" style="63" customWidth="1"/>
    <col min="15369" max="15372" width="9" style="63"/>
    <col min="15373" max="15373" width="16.625" style="63" customWidth="1"/>
    <col min="15374" max="15623" width="9" style="63"/>
    <col min="15624" max="15624" width="21.125" style="63" customWidth="1"/>
    <col min="15625" max="15628" width="9" style="63"/>
    <col min="15629" max="15629" width="16.625" style="63" customWidth="1"/>
    <col min="15630" max="15879" width="9" style="63"/>
    <col min="15880" max="15880" width="21.125" style="63" customWidth="1"/>
    <col min="15881" max="15884" width="9" style="63"/>
    <col min="15885" max="15885" width="16.625" style="63" customWidth="1"/>
    <col min="15886" max="16135" width="9" style="63"/>
    <col min="16136" max="16136" width="21.125" style="63" customWidth="1"/>
    <col min="16137" max="16140" width="9" style="63"/>
    <col min="16141" max="16141" width="16.625" style="63" customWidth="1"/>
    <col min="16142" max="16384" width="9" style="63"/>
  </cols>
  <sheetData>
    <row r="1" spans="1:13" s="23" customFormat="1" ht="10.95" x14ac:dyDescent="0.4">
      <c r="A1" s="179" t="s">
        <v>1855</v>
      </c>
    </row>
    <row r="2" spans="1:13" x14ac:dyDescent="0.4">
      <c r="A2" s="398" t="s">
        <v>1854</v>
      </c>
    </row>
    <row r="3" spans="1:13" x14ac:dyDescent="0.4">
      <c r="M3" s="64"/>
    </row>
  </sheetData>
  <phoneticPr fontId="2"/>
  <pageMargins left="0.75" right="0.75" top="1" bottom="1" header="0.51200000000000001" footer="0.51200000000000001"/>
  <pageSetup paperSize="9" scale="9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"/>
  <sheetViews>
    <sheetView showGridLines="0" workbookViewId="0">
      <selection activeCell="E25" sqref="E25"/>
    </sheetView>
  </sheetViews>
  <sheetFormatPr defaultColWidth="7.25" defaultRowHeight="14" customHeight="1" x14ac:dyDescent="0.4"/>
  <cols>
    <col min="1" max="10" width="7.375" style="66" bestFit="1" customWidth="1"/>
    <col min="11" max="11" width="4.25" style="66" bestFit="1" customWidth="1"/>
    <col min="12" max="19" width="7.375" style="66" bestFit="1" customWidth="1"/>
    <col min="20" max="16384" width="7.25" style="66"/>
  </cols>
  <sheetData>
    <row r="1" spans="1:19" s="23" customFormat="1" ht="10.95" x14ac:dyDescent="0.4">
      <c r="A1" s="179" t="s">
        <v>1855</v>
      </c>
    </row>
    <row r="2" spans="1:19" s="63" customFormat="1" ht="13.1" x14ac:dyDescent="0.4">
      <c r="A2" s="398" t="s">
        <v>1856</v>
      </c>
    </row>
    <row r="3" spans="1:19" ht="10.95" x14ac:dyDescent="0.4">
      <c r="A3" s="65"/>
      <c r="S3" s="67" t="s">
        <v>178</v>
      </c>
    </row>
    <row r="4" spans="1:19" ht="39.1" customHeight="1" x14ac:dyDescent="0.4">
      <c r="A4" s="476" t="s">
        <v>179</v>
      </c>
      <c r="B4" s="476"/>
      <c r="C4" s="476"/>
      <c r="D4" s="476"/>
      <c r="E4" s="476"/>
      <c r="F4" s="476"/>
      <c r="G4" s="476"/>
      <c r="H4" s="476"/>
      <c r="I4" s="476"/>
      <c r="J4" s="476"/>
      <c r="K4" s="68" t="s">
        <v>180</v>
      </c>
      <c r="L4" s="476" t="s">
        <v>181</v>
      </c>
      <c r="M4" s="476"/>
      <c r="N4" s="476"/>
      <c r="O4" s="476"/>
      <c r="P4" s="476"/>
      <c r="Q4" s="476"/>
      <c r="R4" s="476"/>
      <c r="S4" s="476"/>
    </row>
    <row r="5" spans="1:19" ht="14" customHeight="1" x14ac:dyDescent="0.4">
      <c r="A5" s="69"/>
      <c r="B5" s="69"/>
      <c r="C5" s="69"/>
      <c r="D5" s="69"/>
      <c r="E5" s="69"/>
      <c r="F5" s="69"/>
      <c r="G5" s="69"/>
      <c r="H5" s="69"/>
      <c r="I5" s="69"/>
      <c r="J5" s="419"/>
      <c r="K5" s="477">
        <v>39</v>
      </c>
      <c r="L5" s="69"/>
      <c r="M5" s="69"/>
      <c r="N5" s="69"/>
      <c r="O5" s="69"/>
      <c r="P5" s="69"/>
      <c r="Q5" s="69"/>
      <c r="R5" s="69"/>
      <c r="S5" s="69"/>
    </row>
    <row r="6" spans="1:19" ht="14" customHeight="1" x14ac:dyDescent="0.4">
      <c r="A6" s="69"/>
      <c r="B6" s="69"/>
      <c r="C6" s="69"/>
      <c r="D6" s="69"/>
      <c r="E6" s="69"/>
      <c r="F6" s="69"/>
      <c r="G6" s="69"/>
      <c r="H6" s="69"/>
      <c r="I6" s="69"/>
      <c r="J6" s="70"/>
      <c r="K6" s="465"/>
      <c r="L6" s="69"/>
      <c r="M6" s="69"/>
      <c r="N6" s="69"/>
      <c r="O6" s="69"/>
      <c r="P6" s="69"/>
      <c r="Q6" s="69"/>
      <c r="R6" s="69"/>
      <c r="S6" s="69"/>
    </row>
    <row r="7" spans="1:19" ht="14" customHeight="1" x14ac:dyDescent="0.15">
      <c r="A7" s="71"/>
      <c r="B7" s="71"/>
      <c r="C7" s="71"/>
      <c r="D7" s="71"/>
      <c r="E7" s="71"/>
      <c r="F7" s="71"/>
      <c r="G7" s="71" t="s">
        <v>182</v>
      </c>
      <c r="H7" s="71" t="s">
        <v>182</v>
      </c>
      <c r="I7" s="71" t="s">
        <v>182</v>
      </c>
      <c r="J7" s="72" t="s">
        <v>183</v>
      </c>
      <c r="K7" s="477">
        <v>38</v>
      </c>
      <c r="L7" s="73"/>
      <c r="M7" s="73"/>
      <c r="N7" s="73"/>
      <c r="O7" s="73"/>
      <c r="P7" s="73"/>
      <c r="Q7" s="73"/>
      <c r="R7" s="73"/>
      <c r="S7" s="73"/>
    </row>
    <row r="8" spans="1:19" ht="14" customHeight="1" x14ac:dyDescent="0.15">
      <c r="A8" s="71" t="s">
        <v>182</v>
      </c>
      <c r="B8" s="71" t="s">
        <v>182</v>
      </c>
      <c r="C8" s="71" t="s">
        <v>182</v>
      </c>
      <c r="D8" s="71" t="s">
        <v>182</v>
      </c>
      <c r="E8" s="71" t="s">
        <v>182</v>
      </c>
      <c r="F8" s="71" t="s">
        <v>182</v>
      </c>
      <c r="G8" s="71" t="s">
        <v>182</v>
      </c>
      <c r="H8" s="71" t="s">
        <v>182</v>
      </c>
      <c r="I8" s="71" t="s">
        <v>182</v>
      </c>
      <c r="J8" s="72">
        <v>1252</v>
      </c>
      <c r="K8" s="465"/>
      <c r="L8" s="73"/>
      <c r="M8" s="73"/>
      <c r="N8" s="73"/>
      <c r="O8" s="73"/>
      <c r="P8" s="73"/>
      <c r="Q8" s="73"/>
      <c r="R8" s="73"/>
      <c r="S8" s="73"/>
    </row>
    <row r="9" spans="1:19" ht="14" customHeight="1" x14ac:dyDescent="0.15">
      <c r="A9" s="71" t="s">
        <v>182</v>
      </c>
      <c r="B9" s="71" t="s">
        <v>182</v>
      </c>
      <c r="C9" s="71" t="s">
        <v>182</v>
      </c>
      <c r="D9" s="71" t="s">
        <v>182</v>
      </c>
      <c r="E9" s="71" t="s">
        <v>182</v>
      </c>
      <c r="F9" s="71" t="s">
        <v>182</v>
      </c>
      <c r="G9" s="71" t="s">
        <v>182</v>
      </c>
      <c r="H9" s="71" t="s">
        <v>182</v>
      </c>
      <c r="I9" s="428" t="s">
        <v>184</v>
      </c>
      <c r="J9" s="428" t="s">
        <v>185</v>
      </c>
      <c r="K9" s="465">
        <v>37</v>
      </c>
      <c r="L9" s="73" t="s">
        <v>182</v>
      </c>
      <c r="M9" s="73" t="s">
        <v>182</v>
      </c>
      <c r="N9" s="73" t="s">
        <v>182</v>
      </c>
      <c r="O9" s="74"/>
      <c r="P9" s="75"/>
      <c r="Q9" s="75"/>
      <c r="R9" s="75"/>
      <c r="S9" s="75"/>
    </row>
    <row r="10" spans="1:19" ht="14" customHeight="1" x14ac:dyDescent="0.15">
      <c r="A10" s="71" t="s">
        <v>182</v>
      </c>
      <c r="B10" s="71" t="s">
        <v>182</v>
      </c>
      <c r="C10" s="71" t="s">
        <v>182</v>
      </c>
      <c r="D10" s="71" t="s">
        <v>182</v>
      </c>
      <c r="E10" s="71" t="s">
        <v>182</v>
      </c>
      <c r="F10" s="71" t="s">
        <v>182</v>
      </c>
      <c r="G10" s="71" t="s">
        <v>182</v>
      </c>
      <c r="H10" s="71" t="s">
        <v>182</v>
      </c>
      <c r="I10" s="76">
        <v>1170</v>
      </c>
      <c r="J10" s="76">
        <v>1101</v>
      </c>
      <c r="K10" s="465"/>
      <c r="L10" s="73" t="s">
        <v>182</v>
      </c>
      <c r="M10" s="73" t="s">
        <v>182</v>
      </c>
      <c r="N10" s="73" t="s">
        <v>182</v>
      </c>
      <c r="O10" s="74"/>
      <c r="P10" s="77"/>
      <c r="Q10" s="77"/>
      <c r="R10" s="77"/>
      <c r="S10" s="77"/>
    </row>
    <row r="11" spans="1:19" ht="14" customHeight="1" x14ac:dyDescent="0.15">
      <c r="A11" s="71" t="s">
        <v>182</v>
      </c>
      <c r="B11" s="71" t="s">
        <v>182</v>
      </c>
      <c r="C11" s="71" t="s">
        <v>182</v>
      </c>
      <c r="D11" s="71" t="s">
        <v>182</v>
      </c>
      <c r="E11" s="71" t="s">
        <v>182</v>
      </c>
      <c r="F11" s="71" t="s">
        <v>182</v>
      </c>
      <c r="G11" s="71" t="s">
        <v>182</v>
      </c>
      <c r="H11" s="71" t="s">
        <v>182</v>
      </c>
      <c r="I11" s="71" t="s">
        <v>182</v>
      </c>
      <c r="J11" s="78" t="s">
        <v>182</v>
      </c>
      <c r="K11" s="465">
        <v>36</v>
      </c>
      <c r="L11" s="73" t="s">
        <v>182</v>
      </c>
      <c r="M11" s="73" t="s">
        <v>182</v>
      </c>
      <c r="N11" s="73" t="s">
        <v>182</v>
      </c>
      <c r="O11" s="74"/>
      <c r="P11" s="75"/>
      <c r="Q11" s="75"/>
      <c r="R11" s="75"/>
      <c r="S11" s="75"/>
    </row>
    <row r="12" spans="1:19" ht="14" customHeight="1" x14ac:dyDescent="0.15">
      <c r="A12" s="71" t="s">
        <v>182</v>
      </c>
      <c r="B12" s="71" t="s">
        <v>182</v>
      </c>
      <c r="C12" s="71" t="s">
        <v>182</v>
      </c>
      <c r="D12" s="71" t="s">
        <v>182</v>
      </c>
      <c r="E12" s="71" t="s">
        <v>182</v>
      </c>
      <c r="F12" s="71" t="s">
        <v>182</v>
      </c>
      <c r="G12" s="71" t="s">
        <v>182</v>
      </c>
      <c r="H12" s="71" t="s">
        <v>182</v>
      </c>
      <c r="I12" s="71" t="s">
        <v>182</v>
      </c>
      <c r="J12" s="78" t="s">
        <v>182</v>
      </c>
      <c r="K12" s="465"/>
      <c r="L12" s="73" t="s">
        <v>182</v>
      </c>
      <c r="M12" s="73" t="s">
        <v>182</v>
      </c>
      <c r="N12" s="73" t="s">
        <v>182</v>
      </c>
      <c r="O12" s="74"/>
      <c r="P12" s="77"/>
      <c r="Q12" s="77"/>
      <c r="R12" s="77"/>
      <c r="S12" s="77"/>
    </row>
    <row r="13" spans="1:19" ht="14" customHeight="1" x14ac:dyDescent="0.15">
      <c r="A13" s="71" t="s">
        <v>182</v>
      </c>
      <c r="B13" s="71" t="s">
        <v>182</v>
      </c>
      <c r="C13" s="71" t="s">
        <v>182</v>
      </c>
      <c r="D13" s="71" t="s">
        <v>182</v>
      </c>
      <c r="E13" s="71" t="s">
        <v>182</v>
      </c>
      <c r="F13" s="71" t="s">
        <v>182</v>
      </c>
      <c r="G13" s="71" t="s">
        <v>182</v>
      </c>
      <c r="H13" s="71" t="s">
        <v>182</v>
      </c>
      <c r="I13" s="71" t="s">
        <v>182</v>
      </c>
      <c r="J13" s="428" t="s">
        <v>186</v>
      </c>
      <c r="K13" s="465">
        <v>35</v>
      </c>
      <c r="L13" s="73" t="s">
        <v>182</v>
      </c>
      <c r="M13" s="73" t="s">
        <v>182</v>
      </c>
      <c r="N13" s="73" t="s">
        <v>182</v>
      </c>
      <c r="O13" s="79" t="s">
        <v>182</v>
      </c>
      <c r="P13" s="79" t="s">
        <v>182</v>
      </c>
      <c r="Q13" s="79" t="s">
        <v>182</v>
      </c>
      <c r="R13" s="79" t="s">
        <v>182</v>
      </c>
      <c r="S13" s="79" t="s">
        <v>182</v>
      </c>
    </row>
    <row r="14" spans="1:19" ht="14" customHeight="1" x14ac:dyDescent="0.15">
      <c r="A14" s="71" t="s">
        <v>182</v>
      </c>
      <c r="B14" s="71" t="s">
        <v>182</v>
      </c>
      <c r="C14" s="71"/>
      <c r="D14" s="71" t="s">
        <v>182</v>
      </c>
      <c r="E14" s="71" t="s">
        <v>182</v>
      </c>
      <c r="F14" s="71" t="s">
        <v>182</v>
      </c>
      <c r="G14" s="71" t="s">
        <v>182</v>
      </c>
      <c r="H14" s="71" t="s">
        <v>182</v>
      </c>
      <c r="I14" s="71" t="s">
        <v>182</v>
      </c>
      <c r="J14" s="76">
        <v>1074</v>
      </c>
      <c r="K14" s="465"/>
      <c r="L14" s="73" t="s">
        <v>182</v>
      </c>
      <c r="M14" s="73" t="s">
        <v>182</v>
      </c>
      <c r="N14" s="73" t="s">
        <v>182</v>
      </c>
      <c r="O14" s="79" t="s">
        <v>182</v>
      </c>
      <c r="P14" s="79" t="s">
        <v>182</v>
      </c>
      <c r="Q14" s="79" t="s">
        <v>182</v>
      </c>
      <c r="R14" s="79" t="s">
        <v>182</v>
      </c>
      <c r="S14" s="79" t="s">
        <v>182</v>
      </c>
    </row>
    <row r="15" spans="1:19" ht="14" customHeight="1" x14ac:dyDescent="0.15">
      <c r="A15" s="71" t="s">
        <v>182</v>
      </c>
      <c r="B15" s="71" t="s">
        <v>182</v>
      </c>
      <c r="C15" s="71" t="s">
        <v>182</v>
      </c>
      <c r="D15" s="71" t="s">
        <v>182</v>
      </c>
      <c r="E15" s="71" t="s">
        <v>182</v>
      </c>
      <c r="F15" s="71" t="s">
        <v>182</v>
      </c>
      <c r="G15" s="71" t="s">
        <v>182</v>
      </c>
      <c r="H15" s="71" t="s">
        <v>182</v>
      </c>
      <c r="I15" s="428" t="s">
        <v>187</v>
      </c>
      <c r="J15" s="72" t="s">
        <v>188</v>
      </c>
      <c r="K15" s="465">
        <v>34</v>
      </c>
      <c r="L15" s="73" t="s">
        <v>182</v>
      </c>
      <c r="M15" s="73" t="s">
        <v>182</v>
      </c>
      <c r="N15" s="73" t="s">
        <v>182</v>
      </c>
      <c r="O15" s="80"/>
      <c r="P15" s="75"/>
      <c r="Q15" s="75"/>
      <c r="R15" s="75"/>
      <c r="S15" s="75"/>
    </row>
    <row r="16" spans="1:19" ht="14" customHeight="1" x14ac:dyDescent="0.15">
      <c r="A16" s="71" t="s">
        <v>182</v>
      </c>
      <c r="B16" s="71" t="s">
        <v>182</v>
      </c>
      <c r="C16" s="71" t="s">
        <v>182</v>
      </c>
      <c r="D16" s="71" t="s">
        <v>182</v>
      </c>
      <c r="E16" s="71" t="s">
        <v>182</v>
      </c>
      <c r="F16" s="71" t="s">
        <v>182</v>
      </c>
      <c r="G16" s="71" t="s">
        <v>182</v>
      </c>
      <c r="H16" s="71" t="s">
        <v>182</v>
      </c>
      <c r="I16" s="76">
        <v>1083</v>
      </c>
      <c r="J16" s="76">
        <v>1052</v>
      </c>
      <c r="K16" s="465"/>
      <c r="L16" s="73" t="s">
        <v>182</v>
      </c>
      <c r="M16" s="73" t="s">
        <v>182</v>
      </c>
      <c r="N16" s="73" t="s">
        <v>182</v>
      </c>
      <c r="O16" s="80"/>
      <c r="P16" s="77"/>
      <c r="Q16" s="77"/>
      <c r="R16" s="77"/>
      <c r="S16" s="77"/>
    </row>
    <row r="17" spans="1:19" ht="14" customHeight="1" x14ac:dyDescent="0.15">
      <c r="A17" s="71" t="s">
        <v>182</v>
      </c>
      <c r="B17" s="71" t="s">
        <v>182</v>
      </c>
      <c r="C17" s="71" t="s">
        <v>182</v>
      </c>
      <c r="D17" s="71" t="s">
        <v>182</v>
      </c>
      <c r="E17" s="71" t="s">
        <v>182</v>
      </c>
      <c r="F17" s="71" t="s">
        <v>182</v>
      </c>
      <c r="G17" s="71" t="s">
        <v>182</v>
      </c>
      <c r="H17" s="71" t="s">
        <v>182</v>
      </c>
      <c r="I17" s="428" t="s">
        <v>189</v>
      </c>
      <c r="J17" s="420" t="s">
        <v>190</v>
      </c>
      <c r="K17" s="465">
        <v>33</v>
      </c>
      <c r="L17" s="73" t="s">
        <v>182</v>
      </c>
      <c r="M17" s="73" t="s">
        <v>182</v>
      </c>
      <c r="N17" s="73" t="s">
        <v>182</v>
      </c>
      <c r="O17" s="80"/>
      <c r="P17" s="75"/>
      <c r="Q17" s="75"/>
      <c r="R17" s="75"/>
      <c r="S17" s="75"/>
    </row>
    <row r="18" spans="1:19" ht="14" customHeight="1" x14ac:dyDescent="0.15">
      <c r="A18" s="71" t="s">
        <v>182</v>
      </c>
      <c r="B18" s="71" t="s">
        <v>182</v>
      </c>
      <c r="C18" s="71" t="s">
        <v>182</v>
      </c>
      <c r="D18" s="71" t="s">
        <v>182</v>
      </c>
      <c r="E18" s="71" t="s">
        <v>182</v>
      </c>
      <c r="F18" s="71" t="s">
        <v>182</v>
      </c>
      <c r="G18" s="71" t="s">
        <v>182</v>
      </c>
      <c r="H18" s="71" t="s">
        <v>182</v>
      </c>
      <c r="I18" s="76">
        <v>1011</v>
      </c>
      <c r="J18" s="81">
        <v>967</v>
      </c>
      <c r="K18" s="465"/>
      <c r="L18" s="73" t="s">
        <v>182</v>
      </c>
      <c r="M18" s="73" t="s">
        <v>182</v>
      </c>
      <c r="N18" s="73" t="s">
        <v>182</v>
      </c>
      <c r="O18" s="80"/>
      <c r="P18" s="77"/>
      <c r="Q18" s="77"/>
      <c r="R18" s="77"/>
      <c r="S18" s="77"/>
    </row>
    <row r="19" spans="1:19" ht="14" customHeight="1" x14ac:dyDescent="0.15">
      <c r="A19" s="71" t="s">
        <v>182</v>
      </c>
      <c r="B19" s="71" t="s">
        <v>182</v>
      </c>
      <c r="C19" s="71" t="s">
        <v>182</v>
      </c>
      <c r="D19" s="71" t="s">
        <v>182</v>
      </c>
      <c r="E19" s="71" t="s">
        <v>182</v>
      </c>
      <c r="F19" s="71" t="s">
        <v>182</v>
      </c>
      <c r="G19" s="71" t="s">
        <v>182</v>
      </c>
      <c r="H19" s="71" t="s">
        <v>182</v>
      </c>
      <c r="I19" s="428" t="s">
        <v>191</v>
      </c>
      <c r="J19" s="428" t="s">
        <v>192</v>
      </c>
      <c r="K19" s="465">
        <v>32</v>
      </c>
      <c r="L19" s="73" t="s">
        <v>182</v>
      </c>
      <c r="M19" s="73" t="s">
        <v>182</v>
      </c>
      <c r="N19" s="73" t="s">
        <v>182</v>
      </c>
      <c r="O19" s="73" t="s">
        <v>182</v>
      </c>
      <c r="P19" s="73" t="s">
        <v>182</v>
      </c>
      <c r="Q19" s="73" t="s">
        <v>182</v>
      </c>
      <c r="R19" s="73" t="s">
        <v>182</v>
      </c>
      <c r="S19" s="73" t="s">
        <v>182</v>
      </c>
    </row>
    <row r="20" spans="1:19" ht="14" customHeight="1" x14ac:dyDescent="0.15">
      <c r="A20" s="71" t="s">
        <v>182</v>
      </c>
      <c r="B20" s="71" t="s">
        <v>182</v>
      </c>
      <c r="C20" s="71" t="s">
        <v>182</v>
      </c>
      <c r="D20" s="71" t="s">
        <v>182</v>
      </c>
      <c r="E20" s="71" t="s">
        <v>182</v>
      </c>
      <c r="F20" s="71" t="s">
        <v>182</v>
      </c>
      <c r="G20" s="71" t="s">
        <v>182</v>
      </c>
      <c r="H20" s="71" t="s">
        <v>182</v>
      </c>
      <c r="I20" s="72">
        <v>961</v>
      </c>
      <c r="J20" s="72">
        <v>955</v>
      </c>
      <c r="K20" s="465"/>
      <c r="L20" s="73" t="s">
        <v>182</v>
      </c>
      <c r="M20" s="73" t="s">
        <v>182</v>
      </c>
      <c r="N20" s="73" t="s">
        <v>182</v>
      </c>
      <c r="O20" s="73" t="s">
        <v>182</v>
      </c>
      <c r="P20" s="73" t="s">
        <v>182</v>
      </c>
      <c r="Q20" s="73" t="s">
        <v>182</v>
      </c>
      <c r="R20" s="73" t="s">
        <v>182</v>
      </c>
      <c r="S20" s="73" t="s">
        <v>182</v>
      </c>
    </row>
    <row r="21" spans="1:19" ht="14" customHeight="1" x14ac:dyDescent="0.15">
      <c r="A21" s="71" t="s">
        <v>182</v>
      </c>
      <c r="B21" s="65"/>
      <c r="C21" s="71"/>
      <c r="D21" s="71"/>
      <c r="E21" s="71"/>
      <c r="F21" s="71" t="s">
        <v>182</v>
      </c>
      <c r="G21" s="71" t="s">
        <v>182</v>
      </c>
      <c r="H21" s="78" t="s">
        <v>182</v>
      </c>
      <c r="I21" s="428" t="s">
        <v>193</v>
      </c>
      <c r="J21" s="428" t="s">
        <v>194</v>
      </c>
      <c r="K21" s="465">
        <v>31</v>
      </c>
      <c r="L21" s="73" t="s">
        <v>182</v>
      </c>
      <c r="M21" s="73" t="s">
        <v>182</v>
      </c>
      <c r="N21" s="73" t="s">
        <v>182</v>
      </c>
      <c r="O21" s="73" t="s">
        <v>182</v>
      </c>
      <c r="P21" s="73" t="s">
        <v>182</v>
      </c>
      <c r="Q21" s="73" t="s">
        <v>182</v>
      </c>
      <c r="R21" s="73" t="s">
        <v>182</v>
      </c>
      <c r="S21" s="73" t="s">
        <v>182</v>
      </c>
    </row>
    <row r="22" spans="1:19" ht="14" customHeight="1" x14ac:dyDescent="0.15">
      <c r="A22" s="71" t="s">
        <v>182</v>
      </c>
      <c r="B22" s="71" t="s">
        <v>182</v>
      </c>
      <c r="C22" s="71" t="s">
        <v>182</v>
      </c>
      <c r="D22" s="71" t="s">
        <v>182</v>
      </c>
      <c r="E22" s="71" t="s">
        <v>182</v>
      </c>
      <c r="F22" s="71" t="s">
        <v>182</v>
      </c>
      <c r="G22" s="71" t="s">
        <v>182</v>
      </c>
      <c r="H22" s="78" t="s">
        <v>182</v>
      </c>
      <c r="I22" s="76">
        <v>965</v>
      </c>
      <c r="J22" s="76">
        <v>942</v>
      </c>
      <c r="K22" s="465"/>
      <c r="L22" s="73" t="s">
        <v>182</v>
      </c>
      <c r="M22" s="73" t="s">
        <v>182</v>
      </c>
      <c r="N22" s="73" t="s">
        <v>182</v>
      </c>
      <c r="O22" s="73" t="s">
        <v>182</v>
      </c>
      <c r="P22" s="73" t="s">
        <v>182</v>
      </c>
      <c r="Q22" s="73" t="s">
        <v>182</v>
      </c>
      <c r="R22" s="73" t="s">
        <v>182</v>
      </c>
      <c r="S22" s="73" t="s">
        <v>182</v>
      </c>
    </row>
    <row r="23" spans="1:19" ht="14" customHeight="1" x14ac:dyDescent="0.15">
      <c r="A23" s="71" t="s">
        <v>182</v>
      </c>
      <c r="B23" s="71" t="s">
        <v>182</v>
      </c>
      <c r="C23" s="71" t="s">
        <v>182</v>
      </c>
      <c r="D23" s="71" t="s">
        <v>182</v>
      </c>
      <c r="E23" s="71" t="s">
        <v>182</v>
      </c>
      <c r="F23" s="71" t="s">
        <v>182</v>
      </c>
      <c r="G23" s="428" t="s">
        <v>195</v>
      </c>
      <c r="H23" s="428" t="s">
        <v>196</v>
      </c>
      <c r="I23" s="72" t="s">
        <v>197</v>
      </c>
      <c r="J23" s="72" t="s">
        <v>198</v>
      </c>
      <c r="K23" s="465">
        <v>30</v>
      </c>
      <c r="L23" s="73" t="s">
        <v>182</v>
      </c>
      <c r="M23" s="73" t="s">
        <v>182</v>
      </c>
      <c r="N23" s="73" t="s">
        <v>182</v>
      </c>
      <c r="O23" s="73" t="s">
        <v>182</v>
      </c>
      <c r="P23" s="73" t="s">
        <v>182</v>
      </c>
      <c r="Q23" s="73" t="s">
        <v>182</v>
      </c>
      <c r="R23" s="73" t="s">
        <v>182</v>
      </c>
      <c r="S23" s="73" t="s">
        <v>182</v>
      </c>
    </row>
    <row r="24" spans="1:19" ht="14" customHeight="1" x14ac:dyDescent="0.15">
      <c r="A24" s="71" t="s">
        <v>182</v>
      </c>
      <c r="B24" s="71" t="s">
        <v>182</v>
      </c>
      <c r="C24" s="71" t="s">
        <v>182</v>
      </c>
      <c r="D24" s="71" t="s">
        <v>182</v>
      </c>
      <c r="E24" s="71" t="s">
        <v>182</v>
      </c>
      <c r="F24" s="71" t="s">
        <v>182</v>
      </c>
      <c r="G24" s="76">
        <v>970</v>
      </c>
      <c r="H24" s="76">
        <v>940</v>
      </c>
      <c r="I24" s="76">
        <v>878</v>
      </c>
      <c r="J24" s="72">
        <v>837</v>
      </c>
      <c r="K24" s="465"/>
      <c r="L24" s="73" t="s">
        <v>182</v>
      </c>
      <c r="M24" s="73" t="s">
        <v>182</v>
      </c>
      <c r="N24" s="73" t="s">
        <v>182</v>
      </c>
      <c r="O24" s="73" t="s">
        <v>182</v>
      </c>
      <c r="P24" s="73" t="s">
        <v>182</v>
      </c>
      <c r="Q24" s="73" t="s">
        <v>182</v>
      </c>
      <c r="R24" s="73" t="s">
        <v>182</v>
      </c>
      <c r="S24" s="73" t="s">
        <v>182</v>
      </c>
    </row>
    <row r="25" spans="1:19" ht="14" customHeight="1" x14ac:dyDescent="0.4">
      <c r="A25" s="71" t="s">
        <v>182</v>
      </c>
      <c r="B25" s="71" t="s">
        <v>182</v>
      </c>
      <c r="C25" s="71" t="s">
        <v>182</v>
      </c>
      <c r="D25" s="71" t="s">
        <v>182</v>
      </c>
      <c r="E25" s="71" t="s">
        <v>182</v>
      </c>
      <c r="F25" s="71" t="s">
        <v>182</v>
      </c>
      <c r="G25" s="71" t="s">
        <v>182</v>
      </c>
      <c r="H25" s="421" t="s">
        <v>199</v>
      </c>
      <c r="I25" s="428" t="s">
        <v>200</v>
      </c>
      <c r="J25" s="428" t="s">
        <v>201</v>
      </c>
      <c r="K25" s="474">
        <v>29</v>
      </c>
      <c r="L25" s="82"/>
      <c r="M25" s="83"/>
      <c r="N25" s="83"/>
      <c r="O25" s="83"/>
      <c r="P25" s="83"/>
      <c r="Q25" s="83"/>
      <c r="R25" s="83"/>
      <c r="S25" s="84" t="s">
        <v>182</v>
      </c>
    </row>
    <row r="26" spans="1:19" ht="14" customHeight="1" x14ac:dyDescent="0.4">
      <c r="A26" s="71" t="s">
        <v>182</v>
      </c>
      <c r="B26" s="71" t="s">
        <v>182</v>
      </c>
      <c r="C26" s="71" t="s">
        <v>182</v>
      </c>
      <c r="D26" s="71" t="s">
        <v>182</v>
      </c>
      <c r="E26" s="71" t="s">
        <v>182</v>
      </c>
      <c r="F26" s="71" t="s">
        <v>182</v>
      </c>
      <c r="G26" s="71" t="s">
        <v>182</v>
      </c>
      <c r="H26" s="85">
        <v>881</v>
      </c>
      <c r="I26" s="76">
        <v>873</v>
      </c>
      <c r="J26" s="76">
        <v>669</v>
      </c>
      <c r="K26" s="474"/>
      <c r="L26" s="82"/>
      <c r="M26" s="83"/>
      <c r="N26" s="83"/>
      <c r="O26" s="83"/>
      <c r="P26" s="83"/>
      <c r="Q26" s="83"/>
      <c r="R26" s="83"/>
      <c r="S26" s="84" t="s">
        <v>182</v>
      </c>
    </row>
    <row r="27" spans="1:19" ht="14" customHeight="1" x14ac:dyDescent="0.4">
      <c r="A27" s="71" t="s">
        <v>182</v>
      </c>
      <c r="B27" s="78" t="s">
        <v>182</v>
      </c>
      <c r="C27" s="78" t="s">
        <v>182</v>
      </c>
      <c r="D27" s="78" t="s">
        <v>182</v>
      </c>
      <c r="E27" s="78" t="s">
        <v>182</v>
      </c>
      <c r="F27" s="428" t="s">
        <v>202</v>
      </c>
      <c r="G27" s="428" t="s">
        <v>203</v>
      </c>
      <c r="H27" s="422" t="s">
        <v>204</v>
      </c>
      <c r="I27" s="428" t="s">
        <v>205</v>
      </c>
      <c r="J27" s="429" t="s">
        <v>206</v>
      </c>
      <c r="K27" s="474">
        <v>28</v>
      </c>
      <c r="L27" s="427" t="s">
        <v>207</v>
      </c>
      <c r="M27" s="427" t="s">
        <v>208</v>
      </c>
      <c r="N27" s="83" t="s">
        <v>182</v>
      </c>
      <c r="O27" s="83" t="s">
        <v>182</v>
      </c>
      <c r="P27" s="83" t="s">
        <v>182</v>
      </c>
      <c r="Q27" s="83" t="s">
        <v>182</v>
      </c>
      <c r="R27" s="83" t="s">
        <v>182</v>
      </c>
      <c r="S27" s="84" t="s">
        <v>182</v>
      </c>
    </row>
    <row r="28" spans="1:19" ht="14" customHeight="1" x14ac:dyDescent="0.4">
      <c r="A28" s="71" t="s">
        <v>182</v>
      </c>
      <c r="B28" s="78" t="s">
        <v>182</v>
      </c>
      <c r="C28" s="78" t="s">
        <v>182</v>
      </c>
      <c r="D28" s="78" t="s">
        <v>182</v>
      </c>
      <c r="E28" s="78" t="s">
        <v>182</v>
      </c>
      <c r="F28" s="76">
        <v>881</v>
      </c>
      <c r="G28" s="76">
        <v>826</v>
      </c>
      <c r="H28" s="86">
        <v>821</v>
      </c>
      <c r="I28" s="76">
        <v>817</v>
      </c>
      <c r="J28" s="76">
        <v>801</v>
      </c>
      <c r="K28" s="474"/>
      <c r="L28" s="418">
        <v>892</v>
      </c>
      <c r="M28" s="418">
        <v>917</v>
      </c>
      <c r="N28" s="83" t="s">
        <v>182</v>
      </c>
      <c r="O28" s="83" t="s">
        <v>182</v>
      </c>
      <c r="P28" s="83" t="s">
        <v>182</v>
      </c>
      <c r="Q28" s="83" t="s">
        <v>182</v>
      </c>
      <c r="R28" s="83" t="s">
        <v>182</v>
      </c>
      <c r="S28" s="84" t="s">
        <v>182</v>
      </c>
    </row>
    <row r="29" spans="1:19" ht="14" customHeight="1" x14ac:dyDescent="0.4">
      <c r="A29" s="71" t="s">
        <v>182</v>
      </c>
      <c r="B29" s="71" t="s">
        <v>182</v>
      </c>
      <c r="C29" s="71" t="s">
        <v>182</v>
      </c>
      <c r="D29" s="71" t="s">
        <v>182</v>
      </c>
      <c r="E29" s="428" t="s">
        <v>209</v>
      </c>
      <c r="F29" s="428" t="s">
        <v>210</v>
      </c>
      <c r="G29" s="428" t="s">
        <v>211</v>
      </c>
      <c r="H29" s="428" t="s">
        <v>212</v>
      </c>
      <c r="I29" s="87" t="s">
        <v>213</v>
      </c>
      <c r="J29" s="72" t="s">
        <v>214</v>
      </c>
      <c r="K29" s="465">
        <v>27</v>
      </c>
      <c r="L29" s="83" t="s">
        <v>182</v>
      </c>
      <c r="M29" s="83" t="s">
        <v>182</v>
      </c>
      <c r="N29" s="83" t="s">
        <v>182</v>
      </c>
      <c r="O29" s="83" t="s">
        <v>182</v>
      </c>
      <c r="P29" s="83" t="s">
        <v>182</v>
      </c>
      <c r="Q29" s="83" t="s">
        <v>182</v>
      </c>
      <c r="R29" s="83" t="s">
        <v>182</v>
      </c>
      <c r="S29" s="84" t="s">
        <v>182</v>
      </c>
    </row>
    <row r="30" spans="1:19" ht="14" customHeight="1" x14ac:dyDescent="0.4">
      <c r="A30" s="71" t="s">
        <v>182</v>
      </c>
      <c r="B30" s="71" t="s">
        <v>182</v>
      </c>
      <c r="C30" s="71" t="s">
        <v>182</v>
      </c>
      <c r="D30" s="71" t="s">
        <v>182</v>
      </c>
      <c r="E30" s="76">
        <v>845</v>
      </c>
      <c r="F30" s="76">
        <v>816</v>
      </c>
      <c r="G30" s="76">
        <v>811</v>
      </c>
      <c r="H30" s="76">
        <v>715</v>
      </c>
      <c r="I30" s="85">
        <v>706</v>
      </c>
      <c r="J30" s="76">
        <v>705</v>
      </c>
      <c r="K30" s="465"/>
      <c r="L30" s="83" t="s">
        <v>182</v>
      </c>
      <c r="M30" s="83" t="s">
        <v>182</v>
      </c>
      <c r="N30" s="83" t="s">
        <v>182</v>
      </c>
      <c r="O30" s="83" t="s">
        <v>182</v>
      </c>
      <c r="P30" s="83" t="s">
        <v>182</v>
      </c>
      <c r="Q30" s="83" t="s">
        <v>182</v>
      </c>
      <c r="R30" s="83" t="s">
        <v>182</v>
      </c>
      <c r="S30" s="84"/>
    </row>
    <row r="31" spans="1:19" ht="14" customHeight="1" x14ac:dyDescent="0.4">
      <c r="A31" s="71" t="s">
        <v>182</v>
      </c>
      <c r="B31" s="71" t="s">
        <v>182</v>
      </c>
      <c r="C31" s="71" t="s">
        <v>182</v>
      </c>
      <c r="D31" s="71" t="s">
        <v>182</v>
      </c>
      <c r="E31" s="421" t="s">
        <v>215</v>
      </c>
      <c r="F31" s="428" t="s">
        <v>216</v>
      </c>
      <c r="G31" s="422" t="s">
        <v>207</v>
      </c>
      <c r="H31" s="428" t="s">
        <v>217</v>
      </c>
      <c r="I31" s="422" t="s">
        <v>218</v>
      </c>
      <c r="J31" s="428" t="s">
        <v>219</v>
      </c>
      <c r="K31" s="474">
        <v>26</v>
      </c>
      <c r="L31" s="82" t="s">
        <v>182</v>
      </c>
      <c r="M31" s="83" t="s">
        <v>182</v>
      </c>
      <c r="N31" s="83" t="s">
        <v>182</v>
      </c>
      <c r="O31" s="83" t="s">
        <v>182</v>
      </c>
      <c r="P31" s="83" t="s">
        <v>182</v>
      </c>
      <c r="Q31" s="83" t="s">
        <v>182</v>
      </c>
      <c r="R31" s="83" t="s">
        <v>182</v>
      </c>
      <c r="S31" s="84" t="s">
        <v>182</v>
      </c>
    </row>
    <row r="32" spans="1:19" ht="14" customHeight="1" x14ac:dyDescent="0.4">
      <c r="A32" s="71" t="s">
        <v>182</v>
      </c>
      <c r="B32" s="71" t="s">
        <v>182</v>
      </c>
      <c r="C32" s="71" t="s">
        <v>182</v>
      </c>
      <c r="D32" s="71" t="s">
        <v>182</v>
      </c>
      <c r="E32" s="85">
        <v>816</v>
      </c>
      <c r="F32" s="76">
        <v>806</v>
      </c>
      <c r="G32" s="86">
        <v>784</v>
      </c>
      <c r="H32" s="76">
        <v>760</v>
      </c>
      <c r="I32" s="86">
        <v>758</v>
      </c>
      <c r="J32" s="76">
        <v>722</v>
      </c>
      <c r="K32" s="474"/>
      <c r="L32" s="88" t="s">
        <v>182</v>
      </c>
      <c r="M32" s="83" t="s">
        <v>182</v>
      </c>
      <c r="N32" s="83" t="s">
        <v>182</v>
      </c>
      <c r="O32" s="83" t="s">
        <v>182</v>
      </c>
      <c r="P32" s="83" t="s">
        <v>182</v>
      </c>
      <c r="Q32" s="83" t="s">
        <v>182</v>
      </c>
      <c r="R32" s="83" t="s">
        <v>182</v>
      </c>
      <c r="S32" s="84" t="s">
        <v>182</v>
      </c>
    </row>
    <row r="33" spans="1:20" ht="14" customHeight="1" x14ac:dyDescent="0.4">
      <c r="A33" s="71" t="s">
        <v>182</v>
      </c>
      <c r="B33" s="71" t="s">
        <v>182</v>
      </c>
      <c r="C33" s="71" t="s">
        <v>182</v>
      </c>
      <c r="D33" s="428" t="s">
        <v>220</v>
      </c>
      <c r="E33" s="421" t="s">
        <v>221</v>
      </c>
      <c r="F33" s="428" t="s">
        <v>222</v>
      </c>
      <c r="G33" s="422" t="s">
        <v>223</v>
      </c>
      <c r="H33" s="428" t="s">
        <v>208</v>
      </c>
      <c r="I33" s="422" t="s">
        <v>224</v>
      </c>
      <c r="J33" s="428" t="s">
        <v>225</v>
      </c>
      <c r="K33" s="475">
        <v>25</v>
      </c>
      <c r="L33" s="430" t="s">
        <v>197</v>
      </c>
      <c r="M33" s="430" t="s">
        <v>183</v>
      </c>
      <c r="N33" s="430" t="s">
        <v>193</v>
      </c>
      <c r="O33" s="89" t="s">
        <v>182</v>
      </c>
      <c r="P33" s="89" t="s">
        <v>182</v>
      </c>
      <c r="Q33" s="83" t="s">
        <v>182</v>
      </c>
      <c r="R33" s="83" t="s">
        <v>182</v>
      </c>
      <c r="S33" s="84" t="s">
        <v>182</v>
      </c>
    </row>
    <row r="34" spans="1:20" ht="14" customHeight="1" x14ac:dyDescent="0.4">
      <c r="A34" s="71" t="s">
        <v>182</v>
      </c>
      <c r="B34" s="71" t="s">
        <v>182</v>
      </c>
      <c r="C34" s="71" t="s">
        <v>182</v>
      </c>
      <c r="D34" s="76">
        <v>788</v>
      </c>
      <c r="E34" s="85">
        <v>765</v>
      </c>
      <c r="F34" s="76">
        <v>719</v>
      </c>
      <c r="G34" s="86">
        <v>712</v>
      </c>
      <c r="H34" s="76">
        <v>698</v>
      </c>
      <c r="I34" s="86">
        <v>684</v>
      </c>
      <c r="J34" s="76">
        <v>663</v>
      </c>
      <c r="K34" s="475"/>
      <c r="L34" s="90">
        <v>845</v>
      </c>
      <c r="M34" s="90">
        <v>890</v>
      </c>
      <c r="N34" s="90">
        <v>917</v>
      </c>
      <c r="O34" s="89" t="s">
        <v>182</v>
      </c>
      <c r="P34" s="89" t="s">
        <v>182</v>
      </c>
      <c r="Q34" s="83" t="s">
        <v>182</v>
      </c>
      <c r="R34" s="83" t="s">
        <v>182</v>
      </c>
      <c r="S34" s="84" t="s">
        <v>182</v>
      </c>
    </row>
    <row r="35" spans="1:20" ht="14" customHeight="1" x14ac:dyDescent="0.4">
      <c r="A35" s="71" t="s">
        <v>182</v>
      </c>
      <c r="B35" s="71" t="s">
        <v>182</v>
      </c>
      <c r="C35" s="428" t="s">
        <v>226</v>
      </c>
      <c r="D35" s="428" t="s">
        <v>227</v>
      </c>
      <c r="E35" s="421" t="s">
        <v>228</v>
      </c>
      <c r="F35" s="428" t="s">
        <v>229</v>
      </c>
      <c r="G35" s="422" t="s">
        <v>230</v>
      </c>
      <c r="H35" s="428" t="s">
        <v>231</v>
      </c>
      <c r="I35" s="422" t="s">
        <v>232</v>
      </c>
      <c r="J35" s="428" t="s">
        <v>233</v>
      </c>
      <c r="K35" s="475">
        <v>24</v>
      </c>
      <c r="L35" s="430" t="s">
        <v>234</v>
      </c>
      <c r="M35" s="423" t="s">
        <v>235</v>
      </c>
      <c r="N35" s="430" t="s">
        <v>204</v>
      </c>
      <c r="O35" s="430" t="s">
        <v>232</v>
      </c>
      <c r="P35" s="431" t="s">
        <v>202</v>
      </c>
      <c r="Q35" s="83" t="s">
        <v>182</v>
      </c>
      <c r="R35" s="83" t="s">
        <v>182</v>
      </c>
      <c r="S35" s="84" t="s">
        <v>182</v>
      </c>
    </row>
    <row r="36" spans="1:20" ht="14" customHeight="1" x14ac:dyDescent="0.4">
      <c r="A36" s="71" t="s">
        <v>182</v>
      </c>
      <c r="B36" s="71" t="s">
        <v>182</v>
      </c>
      <c r="C36" s="76">
        <v>724</v>
      </c>
      <c r="D36" s="76">
        <v>717</v>
      </c>
      <c r="E36" s="85">
        <v>708</v>
      </c>
      <c r="F36" s="76">
        <v>702</v>
      </c>
      <c r="G36" s="86">
        <v>693</v>
      </c>
      <c r="H36" s="76">
        <v>688</v>
      </c>
      <c r="I36" s="86">
        <v>655</v>
      </c>
      <c r="J36" s="76">
        <v>645</v>
      </c>
      <c r="K36" s="475"/>
      <c r="L36" s="90">
        <v>755</v>
      </c>
      <c r="M36" s="91">
        <v>821</v>
      </c>
      <c r="N36" s="90">
        <v>826</v>
      </c>
      <c r="O36" s="90">
        <v>852</v>
      </c>
      <c r="P36" s="92">
        <v>860</v>
      </c>
      <c r="Q36" s="83" t="s">
        <v>182</v>
      </c>
      <c r="R36" s="83" t="s">
        <v>182</v>
      </c>
      <c r="S36" s="84" t="s">
        <v>182</v>
      </c>
    </row>
    <row r="37" spans="1:20" ht="14" customHeight="1" x14ac:dyDescent="0.4">
      <c r="A37" s="428" t="s">
        <v>236</v>
      </c>
      <c r="B37" s="421" t="s">
        <v>237</v>
      </c>
      <c r="C37" s="428" t="s">
        <v>238</v>
      </c>
      <c r="D37" s="420" t="s">
        <v>239</v>
      </c>
      <c r="E37" s="428" t="s">
        <v>240</v>
      </c>
      <c r="F37" s="422" t="s">
        <v>241</v>
      </c>
      <c r="G37" s="428" t="s">
        <v>242</v>
      </c>
      <c r="H37" s="422" t="s">
        <v>243</v>
      </c>
      <c r="I37" s="428" t="s">
        <v>244</v>
      </c>
      <c r="J37" s="428" t="s">
        <v>245</v>
      </c>
      <c r="K37" s="475">
        <v>23</v>
      </c>
      <c r="L37" s="93" t="s">
        <v>209</v>
      </c>
      <c r="M37" s="430" t="s">
        <v>246</v>
      </c>
      <c r="N37" s="89" t="s">
        <v>182</v>
      </c>
      <c r="O37" s="89" t="s">
        <v>182</v>
      </c>
      <c r="P37" s="89" t="s">
        <v>182</v>
      </c>
      <c r="Q37" s="83" t="s">
        <v>182</v>
      </c>
      <c r="R37" s="83" t="s">
        <v>182</v>
      </c>
      <c r="S37" s="84" t="s">
        <v>182</v>
      </c>
    </row>
    <row r="38" spans="1:20" ht="14" customHeight="1" x14ac:dyDescent="0.4">
      <c r="A38" s="76">
        <v>713</v>
      </c>
      <c r="B38" s="85">
        <v>694</v>
      </c>
      <c r="C38" s="76">
        <v>681</v>
      </c>
      <c r="D38" s="81">
        <v>679</v>
      </c>
      <c r="E38" s="76">
        <v>642</v>
      </c>
      <c r="F38" s="86">
        <v>636</v>
      </c>
      <c r="G38" s="76">
        <v>617</v>
      </c>
      <c r="H38" s="86">
        <v>599</v>
      </c>
      <c r="I38" s="76">
        <v>533</v>
      </c>
      <c r="J38" s="76">
        <v>507</v>
      </c>
      <c r="K38" s="475"/>
      <c r="L38" s="93">
        <v>713</v>
      </c>
      <c r="M38" s="90">
        <v>757</v>
      </c>
      <c r="N38" s="89" t="s">
        <v>182</v>
      </c>
      <c r="O38" s="89" t="s">
        <v>182</v>
      </c>
      <c r="P38" s="89" t="s">
        <v>182</v>
      </c>
      <c r="Q38" s="83" t="s">
        <v>182</v>
      </c>
      <c r="R38" s="83" t="s">
        <v>182</v>
      </c>
      <c r="S38" s="84" t="s">
        <v>182</v>
      </c>
    </row>
    <row r="39" spans="1:20" ht="14" customHeight="1" x14ac:dyDescent="0.4">
      <c r="A39" s="78" t="s">
        <v>182</v>
      </c>
      <c r="B39" s="78" t="s">
        <v>182</v>
      </c>
      <c r="C39" s="78" t="s">
        <v>182</v>
      </c>
      <c r="D39" s="78" t="s">
        <v>182</v>
      </c>
      <c r="E39" s="428" t="s">
        <v>247</v>
      </c>
      <c r="F39" s="422" t="s">
        <v>248</v>
      </c>
      <c r="G39" s="428" t="s">
        <v>249</v>
      </c>
      <c r="H39" s="422" t="s">
        <v>250</v>
      </c>
      <c r="I39" s="428" t="s">
        <v>251</v>
      </c>
      <c r="J39" s="428" t="s">
        <v>252</v>
      </c>
      <c r="K39" s="475">
        <v>22</v>
      </c>
      <c r="L39" s="430" t="s">
        <v>253</v>
      </c>
      <c r="M39" s="423" t="s">
        <v>254</v>
      </c>
      <c r="N39" s="430" t="s">
        <v>187</v>
      </c>
      <c r="O39" s="89" t="s">
        <v>182</v>
      </c>
      <c r="P39" s="89" t="s">
        <v>182</v>
      </c>
      <c r="Q39" s="83" t="s">
        <v>182</v>
      </c>
      <c r="R39" s="83" t="s">
        <v>182</v>
      </c>
      <c r="S39" s="84" t="s">
        <v>182</v>
      </c>
    </row>
    <row r="40" spans="1:20" ht="14" customHeight="1" x14ac:dyDescent="0.4">
      <c r="A40" s="78" t="s">
        <v>182</v>
      </c>
      <c r="B40" s="78" t="s">
        <v>182</v>
      </c>
      <c r="C40" s="78" t="s">
        <v>182</v>
      </c>
      <c r="D40" s="78" t="s">
        <v>182</v>
      </c>
      <c r="E40" s="76">
        <v>670</v>
      </c>
      <c r="F40" s="86">
        <v>667</v>
      </c>
      <c r="G40" s="76">
        <v>664</v>
      </c>
      <c r="H40" s="86">
        <v>648</v>
      </c>
      <c r="I40" s="76">
        <v>589</v>
      </c>
      <c r="J40" s="76">
        <v>584</v>
      </c>
      <c r="K40" s="475"/>
      <c r="L40" s="90">
        <v>747</v>
      </c>
      <c r="M40" s="91">
        <v>754</v>
      </c>
      <c r="N40" s="90">
        <v>758</v>
      </c>
      <c r="O40" s="89" t="s">
        <v>182</v>
      </c>
      <c r="P40" s="89" t="s">
        <v>182</v>
      </c>
      <c r="Q40" s="83" t="s">
        <v>182</v>
      </c>
      <c r="R40" s="83" t="s">
        <v>182</v>
      </c>
      <c r="S40" s="84" t="s">
        <v>182</v>
      </c>
    </row>
    <row r="41" spans="1:20" ht="14" customHeight="1" x14ac:dyDescent="0.4">
      <c r="A41" s="71" t="s">
        <v>182</v>
      </c>
      <c r="B41" s="71" t="s">
        <v>182</v>
      </c>
      <c r="C41" s="428" t="s">
        <v>255</v>
      </c>
      <c r="D41" s="428" t="s">
        <v>256</v>
      </c>
      <c r="E41" s="428" t="s">
        <v>257</v>
      </c>
      <c r="F41" s="87" t="s">
        <v>258</v>
      </c>
      <c r="G41" s="72" t="s">
        <v>259</v>
      </c>
      <c r="H41" s="78" t="s">
        <v>260</v>
      </c>
      <c r="I41" s="72" t="s">
        <v>261</v>
      </c>
      <c r="J41" s="72" t="s">
        <v>262</v>
      </c>
      <c r="K41" s="475">
        <v>21</v>
      </c>
      <c r="L41" s="430" t="s">
        <v>194</v>
      </c>
      <c r="M41" s="423" t="s">
        <v>237</v>
      </c>
      <c r="N41" s="430" t="s">
        <v>192</v>
      </c>
      <c r="O41" s="430" t="s">
        <v>263</v>
      </c>
      <c r="P41" s="430" t="s">
        <v>264</v>
      </c>
      <c r="Q41" s="83" t="s">
        <v>182</v>
      </c>
      <c r="R41" s="83" t="s">
        <v>182</v>
      </c>
      <c r="S41" s="84" t="s">
        <v>182</v>
      </c>
    </row>
    <row r="42" spans="1:20" ht="14" customHeight="1" x14ac:dyDescent="0.4">
      <c r="A42" s="71" t="s">
        <v>182</v>
      </c>
      <c r="B42" s="71" t="s">
        <v>182</v>
      </c>
      <c r="C42" s="76">
        <v>669</v>
      </c>
      <c r="D42" s="76">
        <v>611</v>
      </c>
      <c r="E42" s="76">
        <v>608</v>
      </c>
      <c r="F42" s="85">
        <v>603</v>
      </c>
      <c r="G42" s="76">
        <v>598</v>
      </c>
      <c r="H42" s="86">
        <v>596</v>
      </c>
      <c r="I42" s="76">
        <v>531</v>
      </c>
      <c r="J42" s="76">
        <v>515</v>
      </c>
      <c r="K42" s="475"/>
      <c r="L42" s="90">
        <v>580</v>
      </c>
      <c r="M42" s="91">
        <v>685</v>
      </c>
      <c r="N42" s="90">
        <v>690</v>
      </c>
      <c r="O42" s="90">
        <v>714</v>
      </c>
      <c r="P42" s="90">
        <v>716</v>
      </c>
      <c r="Q42" s="83" t="s">
        <v>182</v>
      </c>
      <c r="R42" s="83" t="s">
        <v>182</v>
      </c>
      <c r="S42" s="84" t="s">
        <v>182</v>
      </c>
    </row>
    <row r="43" spans="1:20" ht="14" customHeight="1" x14ac:dyDescent="0.4">
      <c r="A43" s="71" t="s">
        <v>182</v>
      </c>
      <c r="B43" s="78" t="s">
        <v>182</v>
      </c>
      <c r="C43" s="78" t="s">
        <v>182</v>
      </c>
      <c r="D43" s="78" t="s">
        <v>182</v>
      </c>
      <c r="E43" s="428" t="s">
        <v>265</v>
      </c>
      <c r="F43" s="422" t="s">
        <v>266</v>
      </c>
      <c r="G43" s="428" t="s">
        <v>267</v>
      </c>
      <c r="H43" s="422" t="s">
        <v>268</v>
      </c>
      <c r="I43" s="428" t="s">
        <v>269</v>
      </c>
      <c r="J43" s="428" t="s">
        <v>270</v>
      </c>
      <c r="K43" s="475">
        <v>20</v>
      </c>
      <c r="L43" s="430" t="s">
        <v>243</v>
      </c>
      <c r="M43" s="430" t="s">
        <v>221</v>
      </c>
      <c r="N43" s="430" t="s">
        <v>271</v>
      </c>
      <c r="O43" s="430" t="s">
        <v>272</v>
      </c>
      <c r="P43" s="430" t="s">
        <v>241</v>
      </c>
      <c r="Q43" s="83" t="s">
        <v>182</v>
      </c>
      <c r="R43" s="83" t="s">
        <v>182</v>
      </c>
      <c r="S43" s="84" t="s">
        <v>182</v>
      </c>
    </row>
    <row r="44" spans="1:20" ht="14" customHeight="1" x14ac:dyDescent="0.4">
      <c r="A44" s="71" t="s">
        <v>182</v>
      </c>
      <c r="B44" s="78" t="s">
        <v>182</v>
      </c>
      <c r="C44" s="78" t="s">
        <v>182</v>
      </c>
      <c r="D44" s="78" t="s">
        <v>182</v>
      </c>
      <c r="E44" s="76">
        <v>607</v>
      </c>
      <c r="F44" s="86">
        <v>590</v>
      </c>
      <c r="G44" s="76">
        <v>579</v>
      </c>
      <c r="H44" s="86">
        <v>555</v>
      </c>
      <c r="I44" s="76">
        <v>542</v>
      </c>
      <c r="J44" s="76">
        <v>531</v>
      </c>
      <c r="K44" s="475"/>
      <c r="L44" s="90">
        <v>593</v>
      </c>
      <c r="M44" s="90">
        <v>650</v>
      </c>
      <c r="N44" s="90">
        <v>663</v>
      </c>
      <c r="O44" s="90">
        <v>673</v>
      </c>
      <c r="P44" s="90">
        <v>694</v>
      </c>
      <c r="Q44" s="83" t="s">
        <v>182</v>
      </c>
      <c r="R44" s="83" t="s">
        <v>182</v>
      </c>
      <c r="S44" s="84" t="s">
        <v>182</v>
      </c>
    </row>
    <row r="45" spans="1:20" ht="14" customHeight="1" x14ac:dyDescent="0.4">
      <c r="A45" s="421" t="s">
        <v>273</v>
      </c>
      <c r="B45" s="421" t="s">
        <v>274</v>
      </c>
      <c r="C45" s="428" t="s">
        <v>275</v>
      </c>
      <c r="D45" s="420" t="s">
        <v>276</v>
      </c>
      <c r="E45" s="428" t="s">
        <v>277</v>
      </c>
      <c r="F45" s="422" t="s">
        <v>278</v>
      </c>
      <c r="G45" s="428" t="s">
        <v>279</v>
      </c>
      <c r="H45" s="422" t="s">
        <v>280</v>
      </c>
      <c r="I45" s="428" t="s">
        <v>281</v>
      </c>
      <c r="J45" s="428" t="s">
        <v>282</v>
      </c>
      <c r="K45" s="465">
        <v>19</v>
      </c>
      <c r="L45" s="89" t="s">
        <v>182</v>
      </c>
      <c r="M45" s="83" t="s">
        <v>182</v>
      </c>
      <c r="N45" s="83" t="s">
        <v>182</v>
      </c>
      <c r="O45" s="83" t="s">
        <v>182</v>
      </c>
      <c r="P45" s="83" t="s">
        <v>182</v>
      </c>
      <c r="Q45" s="83" t="s">
        <v>182</v>
      </c>
      <c r="R45" s="83" t="s">
        <v>182</v>
      </c>
      <c r="S45" s="84" t="s">
        <v>182</v>
      </c>
    </row>
    <row r="46" spans="1:20" ht="14" customHeight="1" x14ac:dyDescent="0.4">
      <c r="A46" s="85">
        <v>569</v>
      </c>
      <c r="B46" s="85">
        <v>557</v>
      </c>
      <c r="C46" s="76">
        <v>548</v>
      </c>
      <c r="D46" s="81">
        <v>538</v>
      </c>
      <c r="E46" s="76">
        <v>523</v>
      </c>
      <c r="F46" s="86">
        <v>509</v>
      </c>
      <c r="G46" s="76">
        <v>506</v>
      </c>
      <c r="H46" s="86">
        <v>490</v>
      </c>
      <c r="I46" s="76">
        <v>487</v>
      </c>
      <c r="J46" s="76">
        <v>479</v>
      </c>
      <c r="K46" s="465"/>
      <c r="L46" s="83" t="s">
        <v>182</v>
      </c>
      <c r="M46" s="83" t="s">
        <v>182</v>
      </c>
      <c r="N46" s="83" t="s">
        <v>182</v>
      </c>
      <c r="O46" s="83" t="s">
        <v>182</v>
      </c>
      <c r="P46" s="83" t="s">
        <v>182</v>
      </c>
      <c r="Q46" s="83" t="s">
        <v>182</v>
      </c>
      <c r="R46" s="83" t="s">
        <v>182</v>
      </c>
      <c r="S46" s="84" t="s">
        <v>182</v>
      </c>
      <c r="T46" s="69"/>
    </row>
    <row r="47" spans="1:20" ht="14" customHeight="1" x14ac:dyDescent="0.4">
      <c r="A47" s="71" t="s">
        <v>182</v>
      </c>
      <c r="B47" s="71" t="s">
        <v>182</v>
      </c>
      <c r="C47" s="71" t="s">
        <v>182</v>
      </c>
      <c r="D47" s="421" t="s">
        <v>283</v>
      </c>
      <c r="E47" s="428" t="s">
        <v>284</v>
      </c>
      <c r="F47" s="428" t="s">
        <v>285</v>
      </c>
      <c r="G47" s="72" t="s">
        <v>286</v>
      </c>
      <c r="H47" s="78" t="s">
        <v>287</v>
      </c>
      <c r="I47" s="72" t="s">
        <v>288</v>
      </c>
      <c r="J47" s="72" t="s">
        <v>289</v>
      </c>
      <c r="K47" s="474">
        <v>18</v>
      </c>
      <c r="L47" s="430" t="s">
        <v>258</v>
      </c>
      <c r="M47" s="427" t="s">
        <v>214</v>
      </c>
      <c r="N47" s="83" t="s">
        <v>182</v>
      </c>
      <c r="O47" s="83" t="s">
        <v>182</v>
      </c>
      <c r="P47" s="83" t="s">
        <v>182</v>
      </c>
      <c r="Q47" s="83" t="s">
        <v>182</v>
      </c>
      <c r="R47" s="83" t="s">
        <v>182</v>
      </c>
      <c r="S47" s="84" t="s">
        <v>182</v>
      </c>
      <c r="T47" s="69"/>
    </row>
    <row r="48" spans="1:20" ht="14" customHeight="1" x14ac:dyDescent="0.4">
      <c r="A48" s="71" t="s">
        <v>182</v>
      </c>
      <c r="B48" s="71" t="s">
        <v>182</v>
      </c>
      <c r="C48" s="71" t="s">
        <v>182</v>
      </c>
      <c r="D48" s="85">
        <v>541</v>
      </c>
      <c r="E48" s="76">
        <v>524</v>
      </c>
      <c r="F48" s="76">
        <v>523</v>
      </c>
      <c r="G48" s="76">
        <v>517</v>
      </c>
      <c r="H48" s="86">
        <v>466</v>
      </c>
      <c r="I48" s="76">
        <v>464</v>
      </c>
      <c r="J48" s="76">
        <v>457</v>
      </c>
      <c r="K48" s="474"/>
      <c r="L48" s="418">
        <v>559</v>
      </c>
      <c r="M48" s="418">
        <v>605</v>
      </c>
      <c r="N48" s="83" t="s">
        <v>182</v>
      </c>
      <c r="O48" s="83" t="s">
        <v>182</v>
      </c>
      <c r="P48" s="83" t="s">
        <v>182</v>
      </c>
      <c r="Q48" s="83" t="s">
        <v>182</v>
      </c>
      <c r="R48" s="83" t="s">
        <v>182</v>
      </c>
      <c r="S48" s="84" t="s">
        <v>182</v>
      </c>
      <c r="T48" s="69"/>
    </row>
    <row r="49" spans="1:19" ht="14" customHeight="1" x14ac:dyDescent="0.4">
      <c r="A49" s="71" t="s">
        <v>182</v>
      </c>
      <c r="B49" s="71" t="s">
        <v>182</v>
      </c>
      <c r="C49" s="71" t="s">
        <v>182</v>
      </c>
      <c r="D49" s="71" t="s">
        <v>182</v>
      </c>
      <c r="E49" s="78" t="s">
        <v>182</v>
      </c>
      <c r="F49" s="78" t="s">
        <v>182</v>
      </c>
      <c r="G49" s="428" t="s">
        <v>290</v>
      </c>
      <c r="H49" s="428" t="s">
        <v>291</v>
      </c>
      <c r="I49" s="422" t="s">
        <v>254</v>
      </c>
      <c r="J49" s="428" t="s">
        <v>292</v>
      </c>
      <c r="K49" s="474">
        <v>17</v>
      </c>
      <c r="L49" s="427" t="s">
        <v>251</v>
      </c>
      <c r="M49" s="424" t="s">
        <v>293</v>
      </c>
      <c r="N49" s="427" t="s">
        <v>261</v>
      </c>
      <c r="O49" s="424" t="s">
        <v>294</v>
      </c>
      <c r="P49" s="432" t="s">
        <v>295</v>
      </c>
      <c r="Q49" s="425" t="s">
        <v>296</v>
      </c>
      <c r="R49" s="427" t="s">
        <v>297</v>
      </c>
      <c r="S49" s="430" t="s">
        <v>298</v>
      </c>
    </row>
    <row r="50" spans="1:19" ht="14" customHeight="1" x14ac:dyDescent="0.4">
      <c r="A50" s="71" t="s">
        <v>182</v>
      </c>
      <c r="B50" s="71" t="s">
        <v>182</v>
      </c>
      <c r="C50" s="71" t="s">
        <v>182</v>
      </c>
      <c r="D50" s="71" t="s">
        <v>182</v>
      </c>
      <c r="E50" s="78" t="s">
        <v>182</v>
      </c>
      <c r="F50" s="78" t="s">
        <v>182</v>
      </c>
      <c r="G50" s="76">
        <v>492</v>
      </c>
      <c r="H50" s="76">
        <v>483</v>
      </c>
      <c r="I50" s="86">
        <v>453</v>
      </c>
      <c r="J50" s="76">
        <v>452</v>
      </c>
      <c r="K50" s="474"/>
      <c r="L50" s="418">
        <v>448</v>
      </c>
      <c r="M50" s="94">
        <v>486</v>
      </c>
      <c r="N50" s="418">
        <v>496</v>
      </c>
      <c r="O50" s="94">
        <v>527</v>
      </c>
      <c r="P50" s="418">
        <v>528</v>
      </c>
      <c r="Q50" s="95">
        <v>556</v>
      </c>
      <c r="R50" s="418">
        <v>563</v>
      </c>
      <c r="S50" s="418">
        <v>563</v>
      </c>
    </row>
    <row r="51" spans="1:19" ht="14" customHeight="1" x14ac:dyDescent="0.4">
      <c r="A51" s="71" t="s">
        <v>182</v>
      </c>
      <c r="B51" s="71" t="s">
        <v>182</v>
      </c>
      <c r="C51" s="71" t="s">
        <v>182</v>
      </c>
      <c r="D51" s="71" t="s">
        <v>182</v>
      </c>
      <c r="E51" s="71" t="s">
        <v>182</v>
      </c>
      <c r="F51" s="78" t="s">
        <v>182</v>
      </c>
      <c r="G51" s="78" t="s">
        <v>182</v>
      </c>
      <c r="H51" s="428" t="s">
        <v>299</v>
      </c>
      <c r="I51" s="72" t="s">
        <v>300</v>
      </c>
      <c r="J51" s="72" t="s">
        <v>301</v>
      </c>
      <c r="K51" s="474">
        <v>16</v>
      </c>
      <c r="L51" s="427" t="s">
        <v>291</v>
      </c>
      <c r="M51" s="424" t="s">
        <v>198</v>
      </c>
      <c r="N51" s="427" t="s">
        <v>262</v>
      </c>
      <c r="O51" s="424" t="s">
        <v>217</v>
      </c>
      <c r="P51" s="427" t="s">
        <v>302</v>
      </c>
      <c r="Q51" s="83" t="s">
        <v>182</v>
      </c>
      <c r="R51" s="83" t="s">
        <v>182</v>
      </c>
      <c r="S51" s="83" t="s">
        <v>182</v>
      </c>
    </row>
    <row r="52" spans="1:19" ht="14" customHeight="1" x14ac:dyDescent="0.4">
      <c r="A52" s="71" t="s">
        <v>182</v>
      </c>
      <c r="B52" s="71" t="s">
        <v>182</v>
      </c>
      <c r="C52" s="71" t="s">
        <v>182</v>
      </c>
      <c r="D52" s="71" t="s">
        <v>182</v>
      </c>
      <c r="E52" s="71" t="s">
        <v>182</v>
      </c>
      <c r="F52" s="78" t="s">
        <v>182</v>
      </c>
      <c r="G52" s="78" t="s">
        <v>182</v>
      </c>
      <c r="H52" s="76">
        <v>426</v>
      </c>
      <c r="I52" s="76">
        <v>405</v>
      </c>
      <c r="J52" s="76">
        <v>391</v>
      </c>
      <c r="K52" s="474"/>
      <c r="L52" s="96">
        <v>505</v>
      </c>
      <c r="M52" s="83">
        <v>511</v>
      </c>
      <c r="N52" s="96">
        <v>513</v>
      </c>
      <c r="O52" s="83">
        <v>519</v>
      </c>
      <c r="P52" s="418">
        <v>529</v>
      </c>
      <c r="Q52" s="83" t="s">
        <v>182</v>
      </c>
      <c r="R52" s="83" t="s">
        <v>182</v>
      </c>
      <c r="S52" s="83" t="s">
        <v>182</v>
      </c>
    </row>
    <row r="53" spans="1:19" ht="14" customHeight="1" x14ac:dyDescent="0.4">
      <c r="A53" s="71" t="s">
        <v>182</v>
      </c>
      <c r="B53" s="71" t="s">
        <v>182</v>
      </c>
      <c r="C53" s="428" t="s">
        <v>303</v>
      </c>
      <c r="D53" s="428" t="s">
        <v>304</v>
      </c>
      <c r="E53" s="421" t="s">
        <v>246</v>
      </c>
      <c r="F53" s="428" t="s">
        <v>305</v>
      </c>
      <c r="G53" s="420" t="s">
        <v>306</v>
      </c>
      <c r="H53" s="72" t="s">
        <v>307</v>
      </c>
      <c r="I53" s="97" t="s">
        <v>296</v>
      </c>
      <c r="J53" s="72" t="s">
        <v>308</v>
      </c>
      <c r="K53" s="474">
        <v>15</v>
      </c>
      <c r="L53" s="427" t="s">
        <v>252</v>
      </c>
      <c r="M53" s="424" t="s">
        <v>231</v>
      </c>
      <c r="N53" s="427" t="s">
        <v>266</v>
      </c>
      <c r="O53" s="427" t="s">
        <v>309</v>
      </c>
      <c r="P53" s="83" t="s">
        <v>182</v>
      </c>
      <c r="Q53" s="83" t="s">
        <v>182</v>
      </c>
      <c r="R53" s="83" t="s">
        <v>182</v>
      </c>
      <c r="S53" s="84" t="s">
        <v>182</v>
      </c>
    </row>
    <row r="54" spans="1:19" ht="14" customHeight="1" x14ac:dyDescent="0.4">
      <c r="A54" s="71" t="s">
        <v>182</v>
      </c>
      <c r="B54" s="71" t="s">
        <v>182</v>
      </c>
      <c r="C54" s="76">
        <v>454</v>
      </c>
      <c r="D54" s="76">
        <v>422</v>
      </c>
      <c r="E54" s="85">
        <v>420</v>
      </c>
      <c r="F54" s="76">
        <v>407</v>
      </c>
      <c r="G54" s="81">
        <v>396</v>
      </c>
      <c r="H54" s="76">
        <v>391</v>
      </c>
      <c r="I54" s="81">
        <v>378</v>
      </c>
      <c r="J54" s="72">
        <v>348</v>
      </c>
      <c r="K54" s="474"/>
      <c r="L54" s="418">
        <v>484</v>
      </c>
      <c r="M54" s="94">
        <v>488</v>
      </c>
      <c r="N54" s="418">
        <v>504</v>
      </c>
      <c r="O54" s="418">
        <v>529</v>
      </c>
      <c r="P54" s="83" t="s">
        <v>182</v>
      </c>
      <c r="Q54" s="83" t="s">
        <v>182</v>
      </c>
      <c r="R54" s="83" t="s">
        <v>182</v>
      </c>
      <c r="S54" s="84" t="s">
        <v>182</v>
      </c>
    </row>
    <row r="55" spans="1:19" ht="14" customHeight="1" x14ac:dyDescent="0.4">
      <c r="A55" s="71" t="s">
        <v>182</v>
      </c>
      <c r="B55" s="71" t="s">
        <v>182</v>
      </c>
      <c r="C55" s="71" t="s">
        <v>182</v>
      </c>
      <c r="D55" s="71" t="s">
        <v>182</v>
      </c>
      <c r="E55" s="71" t="s">
        <v>182</v>
      </c>
      <c r="F55" s="71" t="s">
        <v>182</v>
      </c>
      <c r="G55" s="420"/>
      <c r="H55" s="87" t="s">
        <v>310</v>
      </c>
      <c r="I55" s="428" t="s">
        <v>311</v>
      </c>
      <c r="J55" s="428" t="s">
        <v>312</v>
      </c>
      <c r="K55" s="474">
        <v>14</v>
      </c>
      <c r="L55" s="427" t="s">
        <v>313</v>
      </c>
      <c r="M55" s="424" t="s">
        <v>283</v>
      </c>
      <c r="N55" s="427" t="s">
        <v>288</v>
      </c>
      <c r="O55" s="427" t="s">
        <v>249</v>
      </c>
      <c r="P55" s="427" t="s">
        <v>222</v>
      </c>
      <c r="Q55" s="427" t="s">
        <v>280</v>
      </c>
      <c r="R55" s="83" t="s">
        <v>182</v>
      </c>
      <c r="S55" s="84" t="s">
        <v>182</v>
      </c>
    </row>
    <row r="56" spans="1:19" ht="14" customHeight="1" x14ac:dyDescent="0.4">
      <c r="A56" s="71" t="s">
        <v>182</v>
      </c>
      <c r="B56" s="71" t="s">
        <v>182</v>
      </c>
      <c r="C56" s="71" t="s">
        <v>182</v>
      </c>
      <c r="D56" s="71" t="s">
        <v>182</v>
      </c>
      <c r="E56" s="71" t="s">
        <v>182</v>
      </c>
      <c r="F56" s="71" t="s">
        <v>182</v>
      </c>
      <c r="G56" s="81"/>
      <c r="H56" s="85">
        <v>390</v>
      </c>
      <c r="I56" s="76">
        <v>349</v>
      </c>
      <c r="J56" s="76">
        <v>316</v>
      </c>
      <c r="K56" s="474"/>
      <c r="L56" s="96">
        <v>372</v>
      </c>
      <c r="M56" s="83">
        <v>412</v>
      </c>
      <c r="N56" s="418">
        <v>413</v>
      </c>
      <c r="O56" s="418">
        <v>416</v>
      </c>
      <c r="P56" s="418">
        <v>436</v>
      </c>
      <c r="Q56" s="418">
        <v>444</v>
      </c>
      <c r="R56" s="83" t="s">
        <v>182</v>
      </c>
      <c r="S56" s="84" t="s">
        <v>182</v>
      </c>
    </row>
    <row r="57" spans="1:19" ht="14" customHeight="1" x14ac:dyDescent="0.4">
      <c r="A57" s="71" t="s">
        <v>182</v>
      </c>
      <c r="B57" s="71" t="s">
        <v>182</v>
      </c>
      <c r="C57" s="71" t="s">
        <v>182</v>
      </c>
      <c r="D57" s="428" t="s">
        <v>314</v>
      </c>
      <c r="E57" s="422" t="s">
        <v>315</v>
      </c>
      <c r="F57" s="428" t="s">
        <v>316</v>
      </c>
      <c r="G57" s="428" t="s">
        <v>317</v>
      </c>
      <c r="H57" s="426" t="s">
        <v>318</v>
      </c>
      <c r="I57" s="421" t="s">
        <v>319</v>
      </c>
      <c r="J57" s="428" t="s">
        <v>320</v>
      </c>
      <c r="K57" s="474">
        <v>13</v>
      </c>
      <c r="L57" s="427" t="s">
        <v>211</v>
      </c>
      <c r="M57" s="427" t="s">
        <v>203</v>
      </c>
      <c r="N57" s="83" t="s">
        <v>182</v>
      </c>
      <c r="O57" s="83" t="s">
        <v>182</v>
      </c>
      <c r="P57" s="83" t="s">
        <v>182</v>
      </c>
      <c r="Q57" s="83" t="s">
        <v>182</v>
      </c>
      <c r="R57" s="83" t="s">
        <v>182</v>
      </c>
      <c r="S57" s="83" t="s">
        <v>182</v>
      </c>
    </row>
    <row r="58" spans="1:19" ht="14" customHeight="1" x14ac:dyDescent="0.4">
      <c r="A58" s="71" t="s">
        <v>182</v>
      </c>
      <c r="B58" s="71" t="s">
        <v>182</v>
      </c>
      <c r="C58" s="71" t="s">
        <v>182</v>
      </c>
      <c r="D58" s="76">
        <v>424</v>
      </c>
      <c r="E58" s="86">
        <v>374</v>
      </c>
      <c r="F58" s="76">
        <v>364</v>
      </c>
      <c r="G58" s="76">
        <v>320</v>
      </c>
      <c r="H58" s="81">
        <v>317</v>
      </c>
      <c r="I58" s="85">
        <v>317</v>
      </c>
      <c r="J58" s="76">
        <v>268</v>
      </c>
      <c r="K58" s="474"/>
      <c r="L58" s="418">
        <v>380</v>
      </c>
      <c r="M58" s="418">
        <v>424</v>
      </c>
      <c r="N58" s="83" t="s">
        <v>182</v>
      </c>
      <c r="O58" s="83" t="s">
        <v>182</v>
      </c>
      <c r="P58" s="83" t="s">
        <v>182</v>
      </c>
      <c r="Q58" s="83" t="s">
        <v>182</v>
      </c>
      <c r="R58" s="83" t="s">
        <v>182</v>
      </c>
      <c r="S58" s="83" t="s">
        <v>182</v>
      </c>
    </row>
    <row r="59" spans="1:19" ht="14" customHeight="1" x14ac:dyDescent="0.4">
      <c r="A59" s="71" t="s">
        <v>182</v>
      </c>
      <c r="B59" s="71" t="s">
        <v>182</v>
      </c>
      <c r="C59" s="71" t="s">
        <v>182</v>
      </c>
      <c r="D59" s="71" t="s">
        <v>182</v>
      </c>
      <c r="E59" s="71" t="s">
        <v>182</v>
      </c>
      <c r="F59" s="71" t="s">
        <v>182</v>
      </c>
      <c r="G59" s="71" t="s">
        <v>182</v>
      </c>
      <c r="H59" s="71" t="s">
        <v>182</v>
      </c>
      <c r="I59" s="428" t="s">
        <v>321</v>
      </c>
      <c r="J59" s="428" t="s">
        <v>322</v>
      </c>
      <c r="K59" s="474">
        <v>12</v>
      </c>
      <c r="L59" s="427" t="s">
        <v>323</v>
      </c>
      <c r="M59" s="425" t="s">
        <v>324</v>
      </c>
      <c r="N59" s="427" t="s">
        <v>325</v>
      </c>
      <c r="O59" s="83" t="s">
        <v>182</v>
      </c>
      <c r="P59" s="83" t="s">
        <v>182</v>
      </c>
      <c r="Q59" s="83" t="s">
        <v>182</v>
      </c>
      <c r="R59" s="83" t="s">
        <v>182</v>
      </c>
      <c r="S59" s="84" t="s">
        <v>182</v>
      </c>
    </row>
    <row r="60" spans="1:19" ht="14" customHeight="1" x14ac:dyDescent="0.4">
      <c r="A60" s="71" t="s">
        <v>182</v>
      </c>
      <c r="B60" s="71" t="s">
        <v>182</v>
      </c>
      <c r="C60" s="71" t="s">
        <v>182</v>
      </c>
      <c r="D60" s="71" t="s">
        <v>182</v>
      </c>
      <c r="E60" s="71" t="s">
        <v>182</v>
      </c>
      <c r="F60" s="71" t="s">
        <v>182</v>
      </c>
      <c r="G60" s="71" t="s">
        <v>182</v>
      </c>
      <c r="H60" s="71" t="s">
        <v>182</v>
      </c>
      <c r="I60" s="76">
        <v>300</v>
      </c>
      <c r="J60" s="76">
        <v>242</v>
      </c>
      <c r="K60" s="474"/>
      <c r="L60" s="418">
        <v>297</v>
      </c>
      <c r="M60" s="95">
        <v>311</v>
      </c>
      <c r="N60" s="418">
        <v>319</v>
      </c>
      <c r="O60" s="83" t="s">
        <v>182</v>
      </c>
      <c r="P60" s="83" t="s">
        <v>182</v>
      </c>
      <c r="Q60" s="83" t="s">
        <v>182</v>
      </c>
      <c r="R60" s="83" t="s">
        <v>182</v>
      </c>
      <c r="S60" s="84" t="s">
        <v>182</v>
      </c>
    </row>
    <row r="61" spans="1:19" ht="14" customHeight="1" x14ac:dyDescent="0.4">
      <c r="A61" s="71" t="s">
        <v>182</v>
      </c>
      <c r="B61" s="71" t="s">
        <v>182</v>
      </c>
      <c r="C61" s="71" t="s">
        <v>182</v>
      </c>
      <c r="D61" s="71" t="s">
        <v>182</v>
      </c>
      <c r="E61" s="71" t="s">
        <v>182</v>
      </c>
      <c r="F61" s="71" t="s">
        <v>182</v>
      </c>
      <c r="G61" s="71" t="s">
        <v>182</v>
      </c>
      <c r="H61" s="71" t="s">
        <v>182</v>
      </c>
      <c r="I61" s="78" t="s">
        <v>182</v>
      </c>
      <c r="J61" s="428" t="s">
        <v>326</v>
      </c>
      <c r="K61" s="474">
        <v>11</v>
      </c>
      <c r="L61" s="427" t="s">
        <v>267</v>
      </c>
      <c r="M61" s="427" t="s">
        <v>224</v>
      </c>
      <c r="N61" s="425" t="s">
        <v>292</v>
      </c>
      <c r="O61" s="83" t="s">
        <v>182</v>
      </c>
      <c r="P61" s="83" t="s">
        <v>182</v>
      </c>
      <c r="Q61" s="83" t="s">
        <v>182</v>
      </c>
      <c r="R61" s="83" t="s">
        <v>182</v>
      </c>
      <c r="S61" s="84" t="s">
        <v>182</v>
      </c>
    </row>
    <row r="62" spans="1:19" ht="14" customHeight="1" x14ac:dyDescent="0.4">
      <c r="A62" s="71" t="s">
        <v>182</v>
      </c>
      <c r="B62" s="71" t="s">
        <v>182</v>
      </c>
      <c r="C62" s="71" t="s">
        <v>182</v>
      </c>
      <c r="D62" s="71" t="s">
        <v>182</v>
      </c>
      <c r="E62" s="71" t="s">
        <v>182</v>
      </c>
      <c r="F62" s="71" t="s">
        <v>182</v>
      </c>
      <c r="G62" s="71" t="s">
        <v>182</v>
      </c>
      <c r="H62" s="71" t="s">
        <v>182</v>
      </c>
      <c r="I62" s="78" t="s">
        <v>182</v>
      </c>
      <c r="J62" s="76">
        <v>192</v>
      </c>
      <c r="K62" s="474"/>
      <c r="L62" s="96">
        <v>266</v>
      </c>
      <c r="M62" s="418">
        <v>306</v>
      </c>
      <c r="N62" s="95">
        <v>331</v>
      </c>
      <c r="O62" s="83" t="s">
        <v>182</v>
      </c>
      <c r="P62" s="83" t="s">
        <v>182</v>
      </c>
      <c r="Q62" s="83" t="s">
        <v>182</v>
      </c>
      <c r="R62" s="83" t="s">
        <v>182</v>
      </c>
      <c r="S62" s="84" t="s">
        <v>182</v>
      </c>
    </row>
    <row r="63" spans="1:19" ht="14" customHeight="1" x14ac:dyDescent="0.4">
      <c r="A63" s="71" t="s">
        <v>182</v>
      </c>
      <c r="B63" s="71" t="s">
        <v>182</v>
      </c>
      <c r="C63" s="71" t="s">
        <v>182</v>
      </c>
      <c r="D63" s="71" t="s">
        <v>182</v>
      </c>
      <c r="E63" s="71" t="s">
        <v>182</v>
      </c>
      <c r="F63" s="71" t="s">
        <v>182</v>
      </c>
      <c r="G63" s="71" t="s">
        <v>182</v>
      </c>
      <c r="H63" s="428" t="s">
        <v>327</v>
      </c>
      <c r="I63" s="428" t="s">
        <v>328</v>
      </c>
      <c r="J63" s="428" t="s">
        <v>329</v>
      </c>
      <c r="K63" s="474">
        <v>10</v>
      </c>
      <c r="L63" s="427" t="s">
        <v>330</v>
      </c>
      <c r="M63" s="83" t="s">
        <v>182</v>
      </c>
      <c r="N63" s="83" t="s">
        <v>182</v>
      </c>
      <c r="O63" s="83" t="s">
        <v>182</v>
      </c>
      <c r="P63" s="83" t="s">
        <v>182</v>
      </c>
      <c r="Q63" s="83" t="s">
        <v>182</v>
      </c>
      <c r="R63" s="83" t="s">
        <v>182</v>
      </c>
      <c r="S63" s="84" t="s">
        <v>182</v>
      </c>
    </row>
    <row r="64" spans="1:19" ht="14" customHeight="1" x14ac:dyDescent="0.4">
      <c r="A64" s="71" t="s">
        <v>182</v>
      </c>
      <c r="B64" s="71" t="s">
        <v>182</v>
      </c>
      <c r="C64" s="71" t="s">
        <v>182</v>
      </c>
      <c r="D64" s="71" t="s">
        <v>182</v>
      </c>
      <c r="E64" s="71" t="s">
        <v>182</v>
      </c>
      <c r="F64" s="71" t="s">
        <v>182</v>
      </c>
      <c r="G64" s="71" t="s">
        <v>182</v>
      </c>
      <c r="H64" s="76">
        <v>227</v>
      </c>
      <c r="I64" s="76">
        <v>206</v>
      </c>
      <c r="J64" s="76">
        <v>201</v>
      </c>
      <c r="K64" s="474"/>
      <c r="L64" s="418">
        <v>278</v>
      </c>
      <c r="M64" s="83" t="s">
        <v>182</v>
      </c>
      <c r="N64" s="83" t="s">
        <v>182</v>
      </c>
      <c r="O64" s="83" t="s">
        <v>182</v>
      </c>
      <c r="P64" s="83" t="s">
        <v>182</v>
      </c>
      <c r="Q64" s="83" t="s">
        <v>182</v>
      </c>
      <c r="R64" s="83" t="s">
        <v>182</v>
      </c>
      <c r="S64" s="84" t="s">
        <v>182</v>
      </c>
    </row>
    <row r="65" spans="1:19" ht="14" customHeight="1" x14ac:dyDescent="0.4">
      <c r="A65" s="71" t="s">
        <v>182</v>
      </c>
      <c r="B65" s="71" t="s">
        <v>182</v>
      </c>
      <c r="C65" s="71" t="s">
        <v>182</v>
      </c>
      <c r="D65" s="71" t="s">
        <v>182</v>
      </c>
      <c r="E65" s="71" t="s">
        <v>182</v>
      </c>
      <c r="F65" s="71" t="s">
        <v>182</v>
      </c>
      <c r="G65" s="71" t="s">
        <v>182</v>
      </c>
      <c r="H65" s="71" t="s">
        <v>182</v>
      </c>
      <c r="I65" s="71" t="s">
        <v>182</v>
      </c>
      <c r="J65" s="72" t="s">
        <v>325</v>
      </c>
      <c r="K65" s="474">
        <v>9</v>
      </c>
      <c r="L65" s="96" t="s">
        <v>331</v>
      </c>
      <c r="M65" s="83" t="s">
        <v>182</v>
      </c>
      <c r="N65" s="83" t="s">
        <v>182</v>
      </c>
      <c r="O65" s="83" t="s">
        <v>182</v>
      </c>
      <c r="P65" s="83" t="s">
        <v>182</v>
      </c>
      <c r="Q65" s="83" t="s">
        <v>182</v>
      </c>
      <c r="R65" s="83" t="s">
        <v>182</v>
      </c>
      <c r="S65" s="84" t="s">
        <v>182</v>
      </c>
    </row>
    <row r="66" spans="1:19" ht="14" customHeight="1" x14ac:dyDescent="0.4">
      <c r="A66" s="71" t="s">
        <v>182</v>
      </c>
      <c r="B66" s="71" t="s">
        <v>182</v>
      </c>
      <c r="C66" s="71" t="s">
        <v>182</v>
      </c>
      <c r="D66" s="71" t="s">
        <v>182</v>
      </c>
      <c r="E66" s="71" t="s">
        <v>182</v>
      </c>
      <c r="F66" s="71" t="s">
        <v>182</v>
      </c>
      <c r="G66" s="71" t="s">
        <v>182</v>
      </c>
      <c r="H66" s="71" t="s">
        <v>182</v>
      </c>
      <c r="I66" s="71" t="s">
        <v>182</v>
      </c>
      <c r="J66" s="76">
        <v>211</v>
      </c>
      <c r="K66" s="474"/>
      <c r="L66" s="96">
        <v>238</v>
      </c>
      <c r="M66" s="83" t="s">
        <v>182</v>
      </c>
      <c r="N66" s="83" t="s">
        <v>182</v>
      </c>
      <c r="O66" s="83" t="s">
        <v>182</v>
      </c>
      <c r="P66" s="83" t="s">
        <v>182</v>
      </c>
      <c r="Q66" s="83" t="s">
        <v>182</v>
      </c>
      <c r="R66" s="83" t="s">
        <v>182</v>
      </c>
      <c r="S66" s="84" t="s">
        <v>182</v>
      </c>
    </row>
    <row r="67" spans="1:19" ht="14" customHeight="1" x14ac:dyDescent="0.4">
      <c r="A67" s="71" t="s">
        <v>182</v>
      </c>
      <c r="B67" s="71" t="s">
        <v>182</v>
      </c>
      <c r="C67" s="71" t="s">
        <v>182</v>
      </c>
      <c r="D67" s="71" t="s">
        <v>182</v>
      </c>
      <c r="E67" s="71" t="s">
        <v>182</v>
      </c>
      <c r="F67" s="71" t="s">
        <v>182</v>
      </c>
      <c r="G67" s="71" t="s">
        <v>182</v>
      </c>
      <c r="H67" s="421" t="s">
        <v>324</v>
      </c>
      <c r="I67" s="428" t="s">
        <v>332</v>
      </c>
      <c r="J67" s="72" t="s">
        <v>333</v>
      </c>
      <c r="K67" s="474">
        <v>8</v>
      </c>
      <c r="L67" s="427" t="s">
        <v>334</v>
      </c>
      <c r="M67" s="425" t="s">
        <v>236</v>
      </c>
      <c r="N67" s="83" t="s">
        <v>182</v>
      </c>
      <c r="O67" s="83" t="s">
        <v>182</v>
      </c>
      <c r="P67" s="83" t="s">
        <v>182</v>
      </c>
      <c r="Q67" s="83" t="s">
        <v>182</v>
      </c>
      <c r="R67" s="83" t="s">
        <v>182</v>
      </c>
      <c r="S67" s="84" t="s">
        <v>182</v>
      </c>
    </row>
    <row r="68" spans="1:19" ht="14" customHeight="1" x14ac:dyDescent="0.4">
      <c r="A68" s="71" t="s">
        <v>182</v>
      </c>
      <c r="B68" s="71" t="s">
        <v>182</v>
      </c>
      <c r="C68" s="71" t="s">
        <v>182</v>
      </c>
      <c r="D68" s="71" t="s">
        <v>182</v>
      </c>
      <c r="E68" s="71" t="s">
        <v>182</v>
      </c>
      <c r="F68" s="71" t="s">
        <v>182</v>
      </c>
      <c r="G68" s="71" t="s">
        <v>182</v>
      </c>
      <c r="H68" s="85">
        <v>189</v>
      </c>
      <c r="I68" s="76">
        <v>182</v>
      </c>
      <c r="J68" s="72">
        <v>81</v>
      </c>
      <c r="K68" s="474"/>
      <c r="L68" s="418">
        <v>181</v>
      </c>
      <c r="M68" s="98">
        <v>240</v>
      </c>
      <c r="N68" s="83" t="s">
        <v>182</v>
      </c>
      <c r="O68" s="83" t="s">
        <v>182</v>
      </c>
      <c r="P68" s="83" t="s">
        <v>182</v>
      </c>
      <c r="Q68" s="83" t="s">
        <v>182</v>
      </c>
      <c r="R68" s="83" t="s">
        <v>182</v>
      </c>
      <c r="S68" s="84" t="s">
        <v>182</v>
      </c>
    </row>
    <row r="69" spans="1:19" ht="14" customHeight="1" x14ac:dyDescent="0.4">
      <c r="A69" s="71" t="s">
        <v>182</v>
      </c>
      <c r="B69" s="71" t="s">
        <v>182</v>
      </c>
      <c r="C69" s="71" t="s">
        <v>182</v>
      </c>
      <c r="D69" s="428" t="s">
        <v>323</v>
      </c>
      <c r="E69" s="421" t="s">
        <v>297</v>
      </c>
      <c r="F69" s="428" t="s">
        <v>335</v>
      </c>
      <c r="G69" s="422" t="s">
        <v>336</v>
      </c>
      <c r="H69" s="428" t="s">
        <v>337</v>
      </c>
      <c r="I69" s="428" t="s">
        <v>338</v>
      </c>
      <c r="J69" s="428" t="s">
        <v>339</v>
      </c>
      <c r="K69" s="474">
        <v>7</v>
      </c>
      <c r="L69" s="96" t="s">
        <v>327</v>
      </c>
      <c r="M69" s="427" t="s">
        <v>340</v>
      </c>
      <c r="N69" s="83" t="s">
        <v>182</v>
      </c>
      <c r="O69" s="83" t="s">
        <v>182</v>
      </c>
      <c r="P69" s="83" t="s">
        <v>182</v>
      </c>
      <c r="Q69" s="83" t="s">
        <v>182</v>
      </c>
      <c r="R69" s="83" t="s">
        <v>182</v>
      </c>
      <c r="S69" s="84" t="s">
        <v>182</v>
      </c>
    </row>
    <row r="70" spans="1:19" ht="14" customHeight="1" x14ac:dyDescent="0.4">
      <c r="A70" s="71" t="s">
        <v>182</v>
      </c>
      <c r="B70" s="71" t="s">
        <v>182</v>
      </c>
      <c r="C70" s="71" t="s">
        <v>182</v>
      </c>
      <c r="D70" s="76">
        <v>182</v>
      </c>
      <c r="E70" s="85">
        <v>155</v>
      </c>
      <c r="F70" s="76">
        <v>148</v>
      </c>
      <c r="G70" s="86">
        <v>135</v>
      </c>
      <c r="H70" s="76">
        <v>124</v>
      </c>
      <c r="I70" s="76">
        <v>108</v>
      </c>
      <c r="J70" s="76">
        <v>104</v>
      </c>
      <c r="K70" s="474"/>
      <c r="L70" s="418">
        <v>157</v>
      </c>
      <c r="M70" s="418">
        <v>170</v>
      </c>
      <c r="N70" s="83" t="s">
        <v>182</v>
      </c>
      <c r="O70" s="83" t="s">
        <v>182</v>
      </c>
      <c r="P70" s="83" t="s">
        <v>182</v>
      </c>
      <c r="Q70" s="83" t="s">
        <v>182</v>
      </c>
      <c r="R70" s="83" t="s">
        <v>182</v>
      </c>
      <c r="S70" s="84" t="s">
        <v>182</v>
      </c>
    </row>
    <row r="71" spans="1:19" ht="14" customHeight="1" x14ac:dyDescent="0.4">
      <c r="A71" s="71" t="s">
        <v>182</v>
      </c>
      <c r="B71" s="71" t="s">
        <v>182</v>
      </c>
      <c r="C71" s="71" t="s">
        <v>182</v>
      </c>
      <c r="D71" s="71" t="s">
        <v>182</v>
      </c>
      <c r="E71" s="71" t="s">
        <v>182</v>
      </c>
      <c r="F71" s="71" t="s">
        <v>182</v>
      </c>
      <c r="G71" s="71" t="s">
        <v>182</v>
      </c>
      <c r="H71" s="71" t="s">
        <v>182</v>
      </c>
      <c r="I71" s="78" t="s">
        <v>182</v>
      </c>
      <c r="J71" s="428" t="s">
        <v>341</v>
      </c>
      <c r="K71" s="474">
        <v>6</v>
      </c>
      <c r="L71" s="82" t="s">
        <v>182</v>
      </c>
      <c r="M71" s="83" t="s">
        <v>182</v>
      </c>
      <c r="N71" s="83" t="s">
        <v>182</v>
      </c>
      <c r="O71" s="83" t="s">
        <v>182</v>
      </c>
      <c r="P71" s="83" t="s">
        <v>182</v>
      </c>
      <c r="Q71" s="83" t="s">
        <v>182</v>
      </c>
      <c r="R71" s="83" t="s">
        <v>182</v>
      </c>
      <c r="S71" s="84" t="s">
        <v>182</v>
      </c>
    </row>
    <row r="72" spans="1:19" ht="14" customHeight="1" x14ac:dyDescent="0.4">
      <c r="A72" s="71" t="s">
        <v>182</v>
      </c>
      <c r="B72" s="71" t="s">
        <v>182</v>
      </c>
      <c r="C72" s="71" t="s">
        <v>182</v>
      </c>
      <c r="D72" s="71" t="s">
        <v>182</v>
      </c>
      <c r="E72" s="71" t="s">
        <v>182</v>
      </c>
      <c r="F72" s="71" t="s">
        <v>182</v>
      </c>
      <c r="G72" s="71" t="s">
        <v>182</v>
      </c>
      <c r="H72" s="71" t="s">
        <v>182</v>
      </c>
      <c r="I72" s="78" t="s">
        <v>182</v>
      </c>
      <c r="J72" s="76">
        <v>17</v>
      </c>
      <c r="K72" s="474"/>
      <c r="L72" s="82" t="s">
        <v>182</v>
      </c>
      <c r="M72" s="83" t="s">
        <v>182</v>
      </c>
      <c r="N72" s="83" t="s">
        <v>182</v>
      </c>
      <c r="O72" s="83" t="s">
        <v>182</v>
      </c>
      <c r="P72" s="83" t="s">
        <v>182</v>
      </c>
      <c r="Q72" s="83" t="s">
        <v>182</v>
      </c>
      <c r="R72" s="83" t="s">
        <v>182</v>
      </c>
      <c r="S72" s="84" t="s">
        <v>182</v>
      </c>
    </row>
    <row r="73" spans="1:19" ht="14" customHeight="1" x14ac:dyDescent="0.4">
      <c r="A73" s="71" t="s">
        <v>182</v>
      </c>
      <c r="B73" s="71" t="s">
        <v>182</v>
      </c>
      <c r="C73" s="71" t="s">
        <v>182</v>
      </c>
      <c r="D73" s="71" t="s">
        <v>182</v>
      </c>
      <c r="E73" s="71" t="s">
        <v>182</v>
      </c>
      <c r="F73" s="71" t="s">
        <v>182</v>
      </c>
      <c r="G73" s="71" t="s">
        <v>182</v>
      </c>
      <c r="H73" s="71" t="s">
        <v>182</v>
      </c>
      <c r="I73" s="71" t="s">
        <v>182</v>
      </c>
      <c r="J73" s="78" t="s">
        <v>182</v>
      </c>
      <c r="K73" s="465">
        <v>5</v>
      </c>
      <c r="L73" s="427" t="s">
        <v>329</v>
      </c>
      <c r="M73" s="83" t="s">
        <v>182</v>
      </c>
      <c r="N73" s="83" t="s">
        <v>182</v>
      </c>
      <c r="O73" s="83" t="s">
        <v>182</v>
      </c>
      <c r="P73" s="83" t="s">
        <v>182</v>
      </c>
      <c r="Q73" s="83" t="s">
        <v>182</v>
      </c>
      <c r="R73" s="83" t="s">
        <v>182</v>
      </c>
      <c r="S73" s="84" t="s">
        <v>182</v>
      </c>
    </row>
    <row r="74" spans="1:19" ht="14" customHeight="1" x14ac:dyDescent="0.4">
      <c r="A74" s="71" t="s">
        <v>182</v>
      </c>
      <c r="B74" s="71" t="s">
        <v>182</v>
      </c>
      <c r="C74" s="71" t="s">
        <v>182</v>
      </c>
      <c r="D74" s="71" t="s">
        <v>182</v>
      </c>
      <c r="E74" s="71" t="s">
        <v>182</v>
      </c>
      <c r="F74" s="71" t="s">
        <v>182</v>
      </c>
      <c r="G74" s="71" t="s">
        <v>182</v>
      </c>
      <c r="H74" s="71" t="s">
        <v>182</v>
      </c>
      <c r="I74" s="71" t="s">
        <v>182</v>
      </c>
      <c r="J74" s="78" t="s">
        <v>182</v>
      </c>
      <c r="K74" s="465"/>
      <c r="L74" s="418">
        <v>91</v>
      </c>
      <c r="M74" s="83" t="s">
        <v>182</v>
      </c>
      <c r="N74" s="83" t="s">
        <v>182</v>
      </c>
      <c r="O74" s="83" t="s">
        <v>182</v>
      </c>
      <c r="P74" s="83" t="s">
        <v>182</v>
      </c>
      <c r="Q74" s="83" t="s">
        <v>182</v>
      </c>
      <c r="R74" s="83" t="s">
        <v>182</v>
      </c>
      <c r="S74" s="84" t="s">
        <v>182</v>
      </c>
    </row>
    <row r="75" spans="1:19" ht="14" customHeight="1" x14ac:dyDescent="0.4">
      <c r="A75" s="78"/>
      <c r="B75" s="78"/>
      <c r="C75" s="78"/>
      <c r="D75" s="78"/>
      <c r="E75" s="71" t="s">
        <v>182</v>
      </c>
      <c r="F75" s="71" t="s">
        <v>182</v>
      </c>
      <c r="G75" s="71" t="s">
        <v>182</v>
      </c>
      <c r="H75" s="428" t="s">
        <v>342</v>
      </c>
      <c r="I75" s="428" t="s">
        <v>343</v>
      </c>
      <c r="J75" s="428" t="s">
        <v>344</v>
      </c>
      <c r="K75" s="466">
        <v>4</v>
      </c>
      <c r="L75" s="427" t="s">
        <v>339</v>
      </c>
      <c r="M75" s="83" t="s">
        <v>182</v>
      </c>
      <c r="N75" s="83" t="s">
        <v>182</v>
      </c>
      <c r="O75" s="83" t="s">
        <v>182</v>
      </c>
      <c r="P75" s="83" t="s">
        <v>182</v>
      </c>
      <c r="Q75" s="83" t="s">
        <v>182</v>
      </c>
      <c r="R75" s="83" t="s">
        <v>182</v>
      </c>
      <c r="S75" s="84" t="s">
        <v>182</v>
      </c>
    </row>
    <row r="76" spans="1:19" ht="14" customHeight="1" x14ac:dyDescent="0.4">
      <c r="A76" s="99"/>
      <c r="B76" s="78"/>
      <c r="C76" s="78"/>
      <c r="D76" s="78"/>
      <c r="E76" s="71" t="s">
        <v>182</v>
      </c>
      <c r="F76" s="71" t="s">
        <v>182</v>
      </c>
      <c r="G76" s="71" t="s">
        <v>182</v>
      </c>
      <c r="H76" s="76">
        <v>10</v>
      </c>
      <c r="I76" s="76">
        <v>36</v>
      </c>
      <c r="J76" s="76">
        <v>8</v>
      </c>
      <c r="K76" s="467"/>
      <c r="L76" s="418">
        <v>45</v>
      </c>
      <c r="M76" s="83" t="s">
        <v>182</v>
      </c>
      <c r="N76" s="83" t="s">
        <v>182</v>
      </c>
      <c r="O76" s="83" t="s">
        <v>182</v>
      </c>
      <c r="P76" s="83" t="s">
        <v>182</v>
      </c>
      <c r="Q76" s="83" t="s">
        <v>182</v>
      </c>
      <c r="R76" s="83" t="s">
        <v>182</v>
      </c>
      <c r="S76" s="84" t="s">
        <v>182</v>
      </c>
    </row>
    <row r="77" spans="1:19" ht="14" customHeight="1" x14ac:dyDescent="0.4">
      <c r="A77" s="99"/>
      <c r="B77" s="78"/>
      <c r="C77" s="78"/>
      <c r="D77" s="78"/>
      <c r="E77" s="71" t="s">
        <v>182</v>
      </c>
      <c r="F77" s="71" t="s">
        <v>182</v>
      </c>
      <c r="G77" s="71" t="s">
        <v>182</v>
      </c>
      <c r="H77" s="71" t="s">
        <v>182</v>
      </c>
      <c r="I77" s="71" t="s">
        <v>182</v>
      </c>
      <c r="J77" s="420"/>
      <c r="K77" s="468">
        <v>3</v>
      </c>
      <c r="L77" s="427" t="s">
        <v>341</v>
      </c>
      <c r="M77" s="427" t="s">
        <v>337</v>
      </c>
      <c r="N77" s="83" t="s">
        <v>182</v>
      </c>
      <c r="O77" s="83" t="s">
        <v>182</v>
      </c>
      <c r="P77" s="83" t="s">
        <v>182</v>
      </c>
      <c r="Q77" s="83" t="s">
        <v>182</v>
      </c>
      <c r="R77" s="83" t="s">
        <v>182</v>
      </c>
      <c r="S77" s="84" t="s">
        <v>182</v>
      </c>
    </row>
    <row r="78" spans="1:19" ht="14" customHeight="1" x14ac:dyDescent="0.15">
      <c r="A78" s="99"/>
      <c r="B78" s="100" t="s">
        <v>345</v>
      </c>
      <c r="C78" s="78"/>
      <c r="D78" s="78"/>
      <c r="E78" s="71"/>
      <c r="F78" s="71"/>
      <c r="G78" s="71"/>
      <c r="H78" s="71" t="s">
        <v>182</v>
      </c>
      <c r="I78" s="71" t="s">
        <v>182</v>
      </c>
      <c r="J78" s="97"/>
      <c r="K78" s="469"/>
      <c r="L78" s="418">
        <v>9</v>
      </c>
      <c r="M78" s="418">
        <v>56</v>
      </c>
      <c r="N78" s="83" t="s">
        <v>182</v>
      </c>
      <c r="O78" s="101" t="s">
        <v>182</v>
      </c>
      <c r="P78" s="101" t="s">
        <v>182</v>
      </c>
      <c r="Q78" s="101" t="s">
        <v>182</v>
      </c>
      <c r="R78" s="101" t="s">
        <v>182</v>
      </c>
      <c r="S78" s="84" t="s">
        <v>182</v>
      </c>
    </row>
    <row r="79" spans="1:19" ht="14" customHeight="1" x14ac:dyDescent="0.4">
      <c r="A79" s="78"/>
      <c r="B79" s="78"/>
      <c r="C79" s="78"/>
      <c r="D79" s="78"/>
      <c r="E79" s="71" t="s">
        <v>182</v>
      </c>
      <c r="F79" s="71" t="s">
        <v>182</v>
      </c>
      <c r="G79" s="71" t="s">
        <v>182</v>
      </c>
      <c r="H79" s="78" t="s">
        <v>182</v>
      </c>
      <c r="I79" s="78" t="s">
        <v>182</v>
      </c>
      <c r="J79" s="97" t="s">
        <v>182</v>
      </c>
      <c r="K79" s="470">
        <v>2</v>
      </c>
      <c r="L79" s="433"/>
      <c r="M79" s="83" t="s">
        <v>182</v>
      </c>
      <c r="N79" s="83" t="s">
        <v>182</v>
      </c>
      <c r="O79" s="102" t="s">
        <v>182</v>
      </c>
      <c r="P79" s="102" t="s">
        <v>182</v>
      </c>
      <c r="Q79" s="102" t="s">
        <v>182</v>
      </c>
      <c r="R79" s="102" t="s">
        <v>182</v>
      </c>
      <c r="S79" s="84" t="s">
        <v>182</v>
      </c>
    </row>
    <row r="80" spans="1:19" ht="14" customHeight="1" x14ac:dyDescent="0.15">
      <c r="A80" s="78"/>
      <c r="B80" s="78"/>
      <c r="C80" s="78"/>
      <c r="D80" s="78"/>
      <c r="E80" s="71" t="s">
        <v>182</v>
      </c>
      <c r="F80" s="71" t="s">
        <v>182</v>
      </c>
      <c r="G80" s="71" t="s">
        <v>182</v>
      </c>
      <c r="H80" s="78" t="s">
        <v>182</v>
      </c>
      <c r="I80" s="78" t="s">
        <v>182</v>
      </c>
      <c r="J80" s="97" t="s">
        <v>182</v>
      </c>
      <c r="K80" s="471"/>
      <c r="L80" s="82"/>
      <c r="M80" s="83" t="s">
        <v>182</v>
      </c>
      <c r="N80" s="83" t="s">
        <v>182</v>
      </c>
      <c r="O80" s="101" t="s">
        <v>182</v>
      </c>
      <c r="P80" s="101" t="s">
        <v>182</v>
      </c>
      <c r="Q80" s="101" t="s">
        <v>182</v>
      </c>
      <c r="R80" s="101" t="s">
        <v>182</v>
      </c>
      <c r="S80" s="84" t="s">
        <v>182</v>
      </c>
    </row>
    <row r="81" spans="1:19" ht="14" customHeight="1" x14ac:dyDescent="0.4">
      <c r="A81" s="69"/>
      <c r="B81" s="69"/>
      <c r="C81" s="69"/>
      <c r="D81" s="69"/>
      <c r="E81" s="69"/>
      <c r="F81" s="69" t="s">
        <v>182</v>
      </c>
      <c r="G81" s="69" t="s">
        <v>182</v>
      </c>
      <c r="H81" s="69" t="s">
        <v>182</v>
      </c>
      <c r="I81" s="69" t="s">
        <v>182</v>
      </c>
      <c r="J81" s="69" t="s">
        <v>182</v>
      </c>
      <c r="K81" s="472">
        <v>1</v>
      </c>
      <c r="L81" s="434" t="s">
        <v>342</v>
      </c>
      <c r="M81" s="69" t="s">
        <v>182</v>
      </c>
      <c r="N81" s="69" t="s">
        <v>182</v>
      </c>
      <c r="O81" s="69" t="s">
        <v>182</v>
      </c>
      <c r="P81" s="69" t="s">
        <v>182</v>
      </c>
      <c r="Q81" s="69" t="s">
        <v>182</v>
      </c>
      <c r="R81" s="69"/>
      <c r="S81" s="69"/>
    </row>
    <row r="82" spans="1:19" ht="14" customHeight="1" x14ac:dyDescent="0.4">
      <c r="A82" s="69"/>
      <c r="B82" s="69"/>
      <c r="C82" s="69"/>
      <c r="D82" s="69"/>
      <c r="E82" s="69"/>
      <c r="F82" s="69"/>
      <c r="G82" s="69"/>
      <c r="H82" s="69" t="s">
        <v>182</v>
      </c>
      <c r="I82" s="69" t="s">
        <v>182</v>
      </c>
      <c r="J82" s="69" t="s">
        <v>182</v>
      </c>
      <c r="K82" s="473"/>
      <c r="L82" s="418">
        <v>3</v>
      </c>
      <c r="M82" s="69" t="s">
        <v>182</v>
      </c>
      <c r="N82" s="69" t="s">
        <v>182</v>
      </c>
      <c r="O82" s="69" t="s">
        <v>182</v>
      </c>
      <c r="P82" s="69" t="s">
        <v>182</v>
      </c>
      <c r="Q82" s="69" t="s">
        <v>182</v>
      </c>
      <c r="R82" s="69"/>
      <c r="S82" s="69" t="s">
        <v>182</v>
      </c>
    </row>
    <row r="83" spans="1:19" ht="14" customHeight="1" x14ac:dyDescent="0.4">
      <c r="A83" s="69"/>
      <c r="B83" s="69"/>
      <c r="C83" s="69"/>
      <c r="D83" s="69"/>
      <c r="E83" s="69"/>
      <c r="F83" s="69"/>
      <c r="G83" s="69"/>
      <c r="H83" s="69"/>
      <c r="I83" s="69"/>
      <c r="J83" s="69"/>
      <c r="L83" s="69"/>
      <c r="M83" s="69"/>
      <c r="N83" s="69"/>
      <c r="O83" s="69"/>
    </row>
    <row r="84" spans="1:19" ht="14" customHeight="1" x14ac:dyDescent="0.4">
      <c r="N84" s="69"/>
      <c r="O84" s="69"/>
    </row>
    <row r="99" spans="2:2" ht="14" customHeight="1" x14ac:dyDescent="0.4">
      <c r="B99" s="100"/>
    </row>
  </sheetData>
  <mergeCells count="41">
    <mergeCell ref="K23:K24"/>
    <mergeCell ref="A4:J4"/>
    <mergeCell ref="L4:S4"/>
    <mergeCell ref="K5:K6"/>
    <mergeCell ref="K7:K8"/>
    <mergeCell ref="K9:K10"/>
    <mergeCell ref="K11:K12"/>
    <mergeCell ref="K13:K14"/>
    <mergeCell ref="K15:K16"/>
    <mergeCell ref="K17:K18"/>
    <mergeCell ref="K19:K20"/>
    <mergeCell ref="K21:K22"/>
    <mergeCell ref="K47:K48"/>
    <mergeCell ref="K25:K26"/>
    <mergeCell ref="K27:K28"/>
    <mergeCell ref="K29:K30"/>
    <mergeCell ref="K31:K32"/>
    <mergeCell ref="K33:K34"/>
    <mergeCell ref="K35:K36"/>
    <mergeCell ref="K37:K38"/>
    <mergeCell ref="K39:K40"/>
    <mergeCell ref="K41:K42"/>
    <mergeCell ref="K43:K44"/>
    <mergeCell ref="K45:K46"/>
    <mergeCell ref="K71:K72"/>
    <mergeCell ref="K49:K50"/>
    <mergeCell ref="K51:K52"/>
    <mergeCell ref="K53:K54"/>
    <mergeCell ref="K55:K56"/>
    <mergeCell ref="K57:K58"/>
    <mergeCell ref="K59:K60"/>
    <mergeCell ref="K61:K62"/>
    <mergeCell ref="K63:K64"/>
    <mergeCell ref="K65:K66"/>
    <mergeCell ref="K67:K68"/>
    <mergeCell ref="K69:K70"/>
    <mergeCell ref="K73:K74"/>
    <mergeCell ref="K75:K76"/>
    <mergeCell ref="K77:K78"/>
    <mergeCell ref="K79:K80"/>
    <mergeCell ref="K81:K82"/>
  </mergeCells>
  <phoneticPr fontId="2"/>
  <pageMargins left="0.7" right="0.7" top="0.75" bottom="0.75" header="0.3" footer="0.3"/>
  <pageSetup paperSize="9" orientation="portrait" copies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showGridLines="0" zoomScaleNormal="100" workbookViewId="0"/>
  </sheetViews>
  <sheetFormatPr defaultRowHeight="18" customHeight="1" outlineLevelRow="1" x14ac:dyDescent="0.4"/>
  <cols>
    <col min="1" max="1" width="9" style="36"/>
    <col min="2" max="2" width="6.75" style="36" bestFit="1" customWidth="1"/>
    <col min="3" max="8" width="6" style="36" bestFit="1" customWidth="1"/>
    <col min="9" max="22" width="6" style="36" customWidth="1"/>
    <col min="23" max="16384" width="9" style="36"/>
  </cols>
  <sheetData>
    <row r="1" spans="1:10" ht="10.95" x14ac:dyDescent="0.4">
      <c r="A1" s="103" t="s">
        <v>346</v>
      </c>
    </row>
    <row r="2" spans="1:10" ht="10.95" x14ac:dyDescent="0.4">
      <c r="A2" s="103" t="s">
        <v>347</v>
      </c>
    </row>
    <row r="3" spans="1:10" ht="10.95" x14ac:dyDescent="0.4">
      <c r="A3" s="103" t="s">
        <v>348</v>
      </c>
    </row>
    <row r="4" spans="1:10" ht="10.95" x14ac:dyDescent="0.4">
      <c r="J4" s="104" t="s">
        <v>349</v>
      </c>
    </row>
    <row r="5" spans="1:10" ht="36" customHeight="1" x14ac:dyDescent="0.4">
      <c r="A5" s="478" t="s">
        <v>350</v>
      </c>
      <c r="B5" s="478" t="s">
        <v>351</v>
      </c>
      <c r="C5" s="478" t="s">
        <v>352</v>
      </c>
      <c r="D5" s="478"/>
      <c r="E5" s="478"/>
      <c r="F5" s="478"/>
      <c r="G5" s="478"/>
      <c r="H5" s="478"/>
      <c r="I5" s="479" t="s">
        <v>93</v>
      </c>
      <c r="J5" s="479" t="s">
        <v>94</v>
      </c>
    </row>
    <row r="6" spans="1:10" ht="36" customHeight="1" x14ac:dyDescent="0.4">
      <c r="A6" s="478"/>
      <c r="B6" s="478"/>
      <c r="C6" s="105" t="s">
        <v>82</v>
      </c>
      <c r="D6" s="105" t="s">
        <v>86</v>
      </c>
      <c r="E6" s="105" t="s">
        <v>87</v>
      </c>
      <c r="F6" s="105" t="s">
        <v>88</v>
      </c>
      <c r="G6" s="105" t="s">
        <v>89</v>
      </c>
      <c r="H6" s="105" t="s">
        <v>90</v>
      </c>
      <c r="I6" s="479"/>
      <c r="J6" s="479"/>
    </row>
    <row r="7" spans="1:10" ht="18" hidden="1" customHeight="1" outlineLevel="1" x14ac:dyDescent="0.4">
      <c r="A7" s="106" t="s">
        <v>353</v>
      </c>
      <c r="B7" s="107">
        <f t="shared" ref="B7:B12" si="0">SUM(C7:J7)</f>
        <v>2697</v>
      </c>
      <c r="C7" s="107">
        <v>450</v>
      </c>
      <c r="D7" s="107">
        <v>437</v>
      </c>
      <c r="E7" s="107">
        <v>415</v>
      </c>
      <c r="F7" s="107">
        <v>418</v>
      </c>
      <c r="G7" s="107">
        <v>378</v>
      </c>
      <c r="H7" s="107">
        <v>378</v>
      </c>
      <c r="I7" s="107">
        <v>8</v>
      </c>
      <c r="J7" s="107">
        <v>213</v>
      </c>
    </row>
    <row r="8" spans="1:10" ht="18" customHeight="1" collapsed="1" x14ac:dyDescent="0.4">
      <c r="A8" s="106" t="s">
        <v>354</v>
      </c>
      <c r="B8" s="107">
        <f t="shared" si="0"/>
        <v>2741</v>
      </c>
      <c r="C8" s="107">
        <v>450</v>
      </c>
      <c r="D8" s="107">
        <v>452</v>
      </c>
      <c r="E8" s="107">
        <v>432</v>
      </c>
      <c r="F8" s="107">
        <v>415</v>
      </c>
      <c r="G8" s="107">
        <v>376</v>
      </c>
      <c r="H8" s="107">
        <v>380</v>
      </c>
      <c r="I8" s="107">
        <v>6</v>
      </c>
      <c r="J8" s="107">
        <v>230</v>
      </c>
    </row>
    <row r="9" spans="1:10" ht="18" customHeight="1" x14ac:dyDescent="0.4">
      <c r="A9" s="106" t="s">
        <v>355</v>
      </c>
      <c r="B9" s="107">
        <v>2787</v>
      </c>
      <c r="C9" s="107">
        <v>457</v>
      </c>
      <c r="D9" s="107">
        <v>444</v>
      </c>
      <c r="E9" s="107">
        <v>445</v>
      </c>
      <c r="F9" s="107">
        <v>436</v>
      </c>
      <c r="G9" s="107">
        <v>363</v>
      </c>
      <c r="H9" s="107">
        <v>382</v>
      </c>
      <c r="I9" s="107">
        <v>7</v>
      </c>
      <c r="J9" s="107">
        <v>253</v>
      </c>
    </row>
    <row r="10" spans="1:10" ht="18" customHeight="1" x14ac:dyDescent="0.4">
      <c r="A10" s="106" t="s">
        <v>356</v>
      </c>
      <c r="B10" s="107">
        <f t="shared" si="0"/>
        <v>2825</v>
      </c>
      <c r="C10" s="107">
        <v>454</v>
      </c>
      <c r="D10" s="107">
        <v>459</v>
      </c>
      <c r="E10" s="107">
        <v>444</v>
      </c>
      <c r="F10" s="107">
        <v>447</v>
      </c>
      <c r="G10" s="107">
        <v>389</v>
      </c>
      <c r="H10" s="107">
        <v>366</v>
      </c>
      <c r="I10" s="107">
        <v>6</v>
      </c>
      <c r="J10" s="107">
        <v>260</v>
      </c>
    </row>
    <row r="11" spans="1:10" ht="18" customHeight="1" x14ac:dyDescent="0.4">
      <c r="A11" s="106" t="s">
        <v>357</v>
      </c>
      <c r="B11" s="107">
        <f t="shared" si="0"/>
        <v>2898</v>
      </c>
      <c r="C11" s="107">
        <v>452</v>
      </c>
      <c r="D11" s="107">
        <v>458</v>
      </c>
      <c r="E11" s="107">
        <v>458</v>
      </c>
      <c r="F11" s="107">
        <v>445</v>
      </c>
      <c r="G11" s="107">
        <v>403</v>
      </c>
      <c r="H11" s="107">
        <v>393</v>
      </c>
      <c r="I11" s="107">
        <v>4</v>
      </c>
      <c r="J11" s="107">
        <v>285</v>
      </c>
    </row>
    <row r="12" spans="1:10" ht="18" customHeight="1" x14ac:dyDescent="0.4">
      <c r="A12" s="106" t="s">
        <v>358</v>
      </c>
      <c r="B12" s="107">
        <f t="shared" si="0"/>
        <v>2939</v>
      </c>
      <c r="C12" s="107">
        <v>452</v>
      </c>
      <c r="D12" s="107">
        <v>452</v>
      </c>
      <c r="E12" s="107">
        <v>458</v>
      </c>
      <c r="F12" s="107">
        <v>455</v>
      </c>
      <c r="G12" s="107">
        <v>401</v>
      </c>
      <c r="H12" s="107">
        <v>398</v>
      </c>
      <c r="I12" s="107">
        <v>3</v>
      </c>
      <c r="J12" s="107">
        <v>320</v>
      </c>
    </row>
  </sheetData>
  <mergeCells count="5">
    <mergeCell ref="A5:A6"/>
    <mergeCell ref="B5:B6"/>
    <mergeCell ref="C5:H5"/>
    <mergeCell ref="I5:I6"/>
    <mergeCell ref="J5:J6"/>
  </mergeCells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showGridLines="0" zoomScaleNormal="100" workbookViewId="0"/>
  </sheetViews>
  <sheetFormatPr defaultRowHeight="18" customHeight="1" outlineLevelRow="1" x14ac:dyDescent="0.4"/>
  <cols>
    <col min="1" max="1" width="9" style="36"/>
    <col min="2" max="5" width="5.75" style="36" customWidth="1"/>
    <col min="6" max="7" width="5" style="36" customWidth="1"/>
    <col min="8" max="8" width="5.75" style="36" customWidth="1"/>
    <col min="9" max="10" width="5" style="36" customWidth="1"/>
    <col min="11" max="11" width="5.75" style="36" customWidth="1"/>
    <col min="12" max="13" width="5" style="36" customWidth="1"/>
    <col min="14" max="14" width="5.75" style="36" customWidth="1"/>
    <col min="15" max="16" width="5" style="36" customWidth="1"/>
    <col min="17" max="17" width="5.75" style="36" customWidth="1"/>
    <col min="18" max="19" width="5" style="36" customWidth="1"/>
    <col min="20" max="20" width="5.75" style="36" customWidth="1"/>
    <col min="21" max="22" width="5" style="36" customWidth="1"/>
    <col min="23" max="16384" width="9" style="36"/>
  </cols>
  <sheetData>
    <row r="1" spans="1:22" ht="10.95" x14ac:dyDescent="0.4">
      <c r="A1" s="103" t="s">
        <v>346</v>
      </c>
    </row>
    <row r="2" spans="1:22" ht="10.95" x14ac:dyDescent="0.4">
      <c r="A2" s="103" t="s">
        <v>347</v>
      </c>
    </row>
    <row r="3" spans="1:22" ht="10.95" x14ac:dyDescent="0.4">
      <c r="A3" s="103" t="s">
        <v>359</v>
      </c>
    </row>
    <row r="4" spans="1:22" ht="10.95" x14ac:dyDescent="0.4">
      <c r="V4" s="104" t="s">
        <v>360</v>
      </c>
    </row>
    <row r="5" spans="1:22" ht="18" customHeight="1" x14ac:dyDescent="0.4">
      <c r="A5" s="478" t="s">
        <v>361</v>
      </c>
      <c r="B5" s="478" t="s">
        <v>362</v>
      </c>
      <c r="C5" s="478"/>
      <c r="D5" s="478"/>
      <c r="E5" s="478" t="s">
        <v>363</v>
      </c>
      <c r="F5" s="478"/>
      <c r="G5" s="478"/>
      <c r="H5" s="478" t="s">
        <v>364</v>
      </c>
      <c r="I5" s="478"/>
      <c r="J5" s="478"/>
      <c r="K5" s="478" t="s">
        <v>365</v>
      </c>
      <c r="L5" s="478"/>
      <c r="M5" s="478"/>
      <c r="N5" s="478" t="s">
        <v>366</v>
      </c>
      <c r="O5" s="478"/>
      <c r="P5" s="478"/>
      <c r="Q5" s="478" t="s">
        <v>367</v>
      </c>
      <c r="R5" s="478"/>
      <c r="S5" s="478"/>
      <c r="T5" s="478" t="s">
        <v>368</v>
      </c>
      <c r="U5" s="478"/>
      <c r="V5" s="478"/>
    </row>
    <row r="6" spans="1:22" ht="18" customHeight="1" x14ac:dyDescent="0.4">
      <c r="A6" s="478"/>
      <c r="B6" s="105" t="s">
        <v>75</v>
      </c>
      <c r="C6" s="105" t="s">
        <v>73</v>
      </c>
      <c r="D6" s="105" t="s">
        <v>74</v>
      </c>
      <c r="E6" s="105" t="s">
        <v>75</v>
      </c>
      <c r="F6" s="105" t="s">
        <v>73</v>
      </c>
      <c r="G6" s="105" t="s">
        <v>74</v>
      </c>
      <c r="H6" s="105" t="s">
        <v>75</v>
      </c>
      <c r="I6" s="105" t="s">
        <v>73</v>
      </c>
      <c r="J6" s="105" t="s">
        <v>74</v>
      </c>
      <c r="K6" s="105" t="s">
        <v>75</v>
      </c>
      <c r="L6" s="105" t="s">
        <v>73</v>
      </c>
      <c r="M6" s="105" t="s">
        <v>74</v>
      </c>
      <c r="N6" s="105" t="s">
        <v>75</v>
      </c>
      <c r="O6" s="105" t="s">
        <v>73</v>
      </c>
      <c r="P6" s="105" t="s">
        <v>74</v>
      </c>
      <c r="Q6" s="105" t="s">
        <v>75</v>
      </c>
      <c r="R6" s="105" t="s">
        <v>73</v>
      </c>
      <c r="S6" s="105" t="s">
        <v>74</v>
      </c>
      <c r="T6" s="105" t="s">
        <v>75</v>
      </c>
      <c r="U6" s="105" t="s">
        <v>73</v>
      </c>
      <c r="V6" s="105" t="s">
        <v>74</v>
      </c>
    </row>
    <row r="7" spans="1:22" s="109" customFormat="1" ht="18" hidden="1" customHeight="1" outlineLevel="1" x14ac:dyDescent="0.4">
      <c r="A7" s="482" t="s">
        <v>353</v>
      </c>
      <c r="B7" s="108">
        <f>SUM(E7,H7,K7,N7,Q7,T7)</f>
        <v>1099</v>
      </c>
      <c r="C7" s="108"/>
      <c r="D7" s="108"/>
      <c r="E7" s="108">
        <v>200</v>
      </c>
      <c r="F7" s="108"/>
      <c r="G7" s="108"/>
      <c r="H7" s="108">
        <v>186</v>
      </c>
      <c r="I7" s="108"/>
      <c r="J7" s="108"/>
      <c r="K7" s="108">
        <v>172</v>
      </c>
      <c r="L7" s="108"/>
      <c r="M7" s="108"/>
      <c r="N7" s="108">
        <v>197</v>
      </c>
      <c r="O7" s="108"/>
      <c r="P7" s="108"/>
      <c r="Q7" s="108">
        <v>159</v>
      </c>
      <c r="R7" s="108"/>
      <c r="S7" s="108"/>
      <c r="T7" s="108">
        <v>185</v>
      </c>
      <c r="U7" s="108"/>
      <c r="V7" s="108"/>
    </row>
    <row r="8" spans="1:22" s="109" customFormat="1" ht="18" hidden="1" customHeight="1" outlineLevel="1" x14ac:dyDescent="0.4">
      <c r="A8" s="483"/>
      <c r="B8" s="110">
        <f>SUM(C8:D8)</f>
        <v>76774</v>
      </c>
      <c r="C8" s="110">
        <f>SUM(F8,I8,L8,O8,R8,U8)</f>
        <v>39594</v>
      </c>
      <c r="D8" s="110">
        <f>SUM(G8,J8,M8,P8,S8,V8)</f>
        <v>37180</v>
      </c>
      <c r="E8" s="110">
        <f>SUM(F8:G8)</f>
        <v>13521</v>
      </c>
      <c r="F8" s="110">
        <v>7009</v>
      </c>
      <c r="G8" s="110">
        <v>6512</v>
      </c>
      <c r="H8" s="110">
        <f>SUM(I8:J8)</f>
        <v>13032</v>
      </c>
      <c r="I8" s="110">
        <v>6669</v>
      </c>
      <c r="J8" s="110">
        <v>6363</v>
      </c>
      <c r="K8" s="110">
        <f>SUM(L8:M8)</f>
        <v>12164</v>
      </c>
      <c r="L8" s="110">
        <v>6231</v>
      </c>
      <c r="M8" s="110">
        <v>5933</v>
      </c>
      <c r="N8" s="110">
        <f>SUM(O8:P8)</f>
        <v>12570</v>
      </c>
      <c r="O8" s="110">
        <v>6495</v>
      </c>
      <c r="P8" s="110">
        <v>6075</v>
      </c>
      <c r="Q8" s="110">
        <f>SUM(R8:S8)</f>
        <v>12709</v>
      </c>
      <c r="R8" s="110">
        <v>6575</v>
      </c>
      <c r="S8" s="110">
        <v>6134</v>
      </c>
      <c r="T8" s="110">
        <f>SUM(U8:V8)</f>
        <v>12778</v>
      </c>
      <c r="U8" s="110">
        <v>6615</v>
      </c>
      <c r="V8" s="110">
        <v>6163</v>
      </c>
    </row>
    <row r="9" spans="1:22" ht="18" customHeight="1" collapsed="1" x14ac:dyDescent="0.4">
      <c r="A9" s="480" t="s">
        <v>354</v>
      </c>
      <c r="B9" s="111">
        <f>SUM(E9,H9,K9,N9,Q9,T9)</f>
        <v>1210</v>
      </c>
      <c r="C9" s="111"/>
      <c r="D9" s="111"/>
      <c r="E9" s="111">
        <v>186</v>
      </c>
      <c r="F9" s="111"/>
      <c r="G9" s="111"/>
      <c r="H9" s="111">
        <v>242</v>
      </c>
      <c r="I9" s="111"/>
      <c r="J9" s="111"/>
      <c r="K9" s="111">
        <v>214</v>
      </c>
      <c r="L9" s="111"/>
      <c r="M9" s="111"/>
      <c r="N9" s="111">
        <v>195</v>
      </c>
      <c r="O9" s="111"/>
      <c r="P9" s="111"/>
      <c r="Q9" s="111">
        <v>214</v>
      </c>
      <c r="R9" s="111"/>
      <c r="S9" s="111"/>
      <c r="T9" s="111">
        <v>159</v>
      </c>
      <c r="U9" s="111"/>
      <c r="V9" s="111"/>
    </row>
    <row r="10" spans="1:22" ht="18" customHeight="1" x14ac:dyDescent="0.4">
      <c r="A10" s="481"/>
      <c r="B10" s="112">
        <f>SUM(C10:D10)</f>
        <v>77544</v>
      </c>
      <c r="C10" s="112">
        <f>SUM(F10,I10,L10,O10,R10,U10)</f>
        <v>39881</v>
      </c>
      <c r="D10" s="112">
        <f>SUM(G10,J10,M10,P10,S10,V10)</f>
        <v>37663</v>
      </c>
      <c r="E10" s="113">
        <f>SUM(F10:G10)</f>
        <v>13466</v>
      </c>
      <c r="F10" s="113">
        <v>6891</v>
      </c>
      <c r="G10" s="113">
        <v>6575</v>
      </c>
      <c r="H10" s="113">
        <f>SUM(I10:J10)</f>
        <v>13495</v>
      </c>
      <c r="I10" s="113">
        <v>6975</v>
      </c>
      <c r="J10" s="113">
        <v>6520</v>
      </c>
      <c r="K10" s="113">
        <f>SUM(L10:M10)</f>
        <v>13036</v>
      </c>
      <c r="L10" s="113">
        <v>6662</v>
      </c>
      <c r="M10" s="113">
        <v>6374</v>
      </c>
      <c r="N10" s="113">
        <f>SUM(O10:P10)</f>
        <v>12173</v>
      </c>
      <c r="O10" s="113">
        <v>6219</v>
      </c>
      <c r="P10" s="113">
        <v>5954</v>
      </c>
      <c r="Q10" s="113">
        <f>SUM(R10:S10)</f>
        <v>12614</v>
      </c>
      <c r="R10" s="113">
        <v>6522</v>
      </c>
      <c r="S10" s="113">
        <v>6092</v>
      </c>
      <c r="T10" s="113">
        <f>SUM(U10:V10)</f>
        <v>12760</v>
      </c>
      <c r="U10" s="113">
        <v>6612</v>
      </c>
      <c r="V10" s="113">
        <v>6148</v>
      </c>
    </row>
    <row r="11" spans="1:22" ht="18" customHeight="1" x14ac:dyDescent="0.4">
      <c r="A11" s="480" t="s">
        <v>355</v>
      </c>
      <c r="B11" s="111">
        <f>SUM(E11,H11,K11,N11,Q11,T11)</f>
        <v>1347</v>
      </c>
      <c r="C11" s="111"/>
      <c r="D11" s="111"/>
      <c r="E11" s="111">
        <v>209</v>
      </c>
      <c r="F11" s="111"/>
      <c r="G11" s="111"/>
      <c r="H11" s="111">
        <v>223</v>
      </c>
      <c r="I11" s="111"/>
      <c r="J11" s="111"/>
      <c r="K11" s="111">
        <v>267</v>
      </c>
      <c r="L11" s="111"/>
      <c r="M11" s="111"/>
      <c r="N11" s="111">
        <v>214</v>
      </c>
      <c r="O11" s="111"/>
      <c r="P11" s="111"/>
      <c r="Q11" s="111">
        <v>206</v>
      </c>
      <c r="R11" s="111"/>
      <c r="S11" s="111"/>
      <c r="T11" s="111">
        <v>228</v>
      </c>
      <c r="U11" s="111"/>
      <c r="V11" s="111"/>
    </row>
    <row r="12" spans="1:22" ht="18" customHeight="1" x14ac:dyDescent="0.4">
      <c r="A12" s="481"/>
      <c r="B12" s="112">
        <f>SUM(C12:D12)</f>
        <v>78730</v>
      </c>
      <c r="C12" s="112">
        <f>SUM(F12,I12,L12,O12,R12,U12)</f>
        <v>40433</v>
      </c>
      <c r="D12" s="112">
        <f>SUM(G12,J12,M12,P12,S12,V12)</f>
        <v>38297</v>
      </c>
      <c r="E12" s="113">
        <f>SUM(F12:G12)</f>
        <v>13787</v>
      </c>
      <c r="F12" s="113">
        <v>7086</v>
      </c>
      <c r="G12" s="113">
        <v>6701</v>
      </c>
      <c r="H12" s="113">
        <f>SUM(I12:J12)</f>
        <v>13546</v>
      </c>
      <c r="I12" s="113">
        <v>6923</v>
      </c>
      <c r="J12" s="113">
        <v>6623</v>
      </c>
      <c r="K12" s="113">
        <f>SUM(L12:M12)</f>
        <v>13500</v>
      </c>
      <c r="L12" s="113">
        <v>7009</v>
      </c>
      <c r="M12" s="113">
        <v>6491</v>
      </c>
      <c r="N12" s="113">
        <f>SUM(O12:P12)</f>
        <v>13071</v>
      </c>
      <c r="O12" s="113">
        <v>6688</v>
      </c>
      <c r="P12" s="113">
        <v>6383</v>
      </c>
      <c r="Q12" s="113">
        <f>SUM(R12:S12)</f>
        <v>12183</v>
      </c>
      <c r="R12" s="113">
        <v>6223</v>
      </c>
      <c r="S12" s="113">
        <v>5960</v>
      </c>
      <c r="T12" s="113">
        <f>SUM(U12:V12)</f>
        <v>12643</v>
      </c>
      <c r="U12" s="113">
        <v>6504</v>
      </c>
      <c r="V12" s="113">
        <v>6139</v>
      </c>
    </row>
    <row r="13" spans="1:22" ht="18" customHeight="1" x14ac:dyDescent="0.4">
      <c r="A13" s="480" t="s">
        <v>356</v>
      </c>
      <c r="B13" s="111">
        <f>SUM(E13,H13,K13,N13,Q13,T13)</f>
        <v>1448</v>
      </c>
      <c r="C13" s="111"/>
      <c r="D13" s="111"/>
      <c r="E13" s="111">
        <v>250</v>
      </c>
      <c r="F13" s="111"/>
      <c r="G13" s="111"/>
      <c r="H13" s="111">
        <v>250</v>
      </c>
      <c r="I13" s="111"/>
      <c r="J13" s="111"/>
      <c r="K13" s="111">
        <v>232</v>
      </c>
      <c r="L13" s="111"/>
      <c r="M13" s="111"/>
      <c r="N13" s="111">
        <v>279</v>
      </c>
      <c r="O13" s="111"/>
      <c r="P13" s="111"/>
      <c r="Q13" s="111">
        <v>229</v>
      </c>
      <c r="R13" s="111"/>
      <c r="S13" s="111"/>
      <c r="T13" s="111">
        <v>208</v>
      </c>
      <c r="U13" s="111"/>
      <c r="V13" s="111"/>
    </row>
    <row r="14" spans="1:22" ht="18" customHeight="1" x14ac:dyDescent="0.4">
      <c r="A14" s="481"/>
      <c r="B14" s="112">
        <f>SUM(C14:D14)</f>
        <v>80077</v>
      </c>
      <c r="C14" s="112">
        <f>SUM(F14,I14,L14,O14,R14,U14)</f>
        <v>41129</v>
      </c>
      <c r="D14" s="112">
        <f>SUM(G14,J14,M14,P14,S14,V14)</f>
        <v>38948</v>
      </c>
      <c r="E14" s="113">
        <f>SUM(F14:G14)</f>
        <v>13864</v>
      </c>
      <c r="F14" s="113">
        <v>7137</v>
      </c>
      <c r="G14" s="113">
        <v>6727</v>
      </c>
      <c r="H14" s="113">
        <f>SUM(I14:J14)</f>
        <v>13810</v>
      </c>
      <c r="I14" s="113">
        <v>7110</v>
      </c>
      <c r="J14" s="113">
        <v>6700</v>
      </c>
      <c r="K14" s="113">
        <f>SUM(L14:M14)</f>
        <v>13515</v>
      </c>
      <c r="L14" s="113">
        <v>6913</v>
      </c>
      <c r="M14" s="113">
        <v>6602</v>
      </c>
      <c r="N14" s="113">
        <f>SUM(O14:P14)</f>
        <v>13591</v>
      </c>
      <c r="O14" s="113">
        <v>7021</v>
      </c>
      <c r="P14" s="113">
        <v>6570</v>
      </c>
      <c r="Q14" s="113">
        <f>SUM(R14:S14)</f>
        <v>13067</v>
      </c>
      <c r="R14" s="113">
        <v>6696</v>
      </c>
      <c r="S14" s="113">
        <v>6371</v>
      </c>
      <c r="T14" s="113">
        <f>SUM(U14:V14)</f>
        <v>12230</v>
      </c>
      <c r="U14" s="113">
        <v>6252</v>
      </c>
      <c r="V14" s="113">
        <v>5978</v>
      </c>
    </row>
    <row r="15" spans="1:22" ht="18" customHeight="1" x14ac:dyDescent="0.4">
      <c r="A15" s="480" t="s">
        <v>369</v>
      </c>
      <c r="B15" s="111">
        <f>SUM(E15,H15,K15,N15,Q15,T15)</f>
        <v>1615</v>
      </c>
      <c r="C15" s="111"/>
      <c r="D15" s="111"/>
      <c r="E15" s="111">
        <v>262</v>
      </c>
      <c r="F15" s="111"/>
      <c r="G15" s="111"/>
      <c r="H15" s="111">
        <v>287</v>
      </c>
      <c r="I15" s="111"/>
      <c r="J15" s="111"/>
      <c r="K15" s="111">
        <v>297</v>
      </c>
      <c r="L15" s="111"/>
      <c r="M15" s="111"/>
      <c r="N15" s="111">
        <v>250</v>
      </c>
      <c r="O15" s="111"/>
      <c r="P15" s="111"/>
      <c r="Q15" s="111">
        <v>285</v>
      </c>
      <c r="R15" s="111"/>
      <c r="S15" s="111"/>
      <c r="T15" s="111">
        <v>234</v>
      </c>
      <c r="U15" s="111"/>
      <c r="V15" s="111"/>
    </row>
    <row r="16" spans="1:22" ht="18" customHeight="1" x14ac:dyDescent="0.4">
      <c r="A16" s="481"/>
      <c r="B16" s="112">
        <f>SUM(C16:D16)</f>
        <v>81615</v>
      </c>
      <c r="C16" s="112">
        <f>SUM(F16,I16,L16,O16,R16,U16)</f>
        <v>41800</v>
      </c>
      <c r="D16" s="112">
        <f>SUM(G16,J16,M16,P16,S16,V16)</f>
        <v>39815</v>
      </c>
      <c r="E16" s="113">
        <f>SUM(F16:G16)</f>
        <v>13679</v>
      </c>
      <c r="F16" s="113">
        <v>6915</v>
      </c>
      <c r="G16" s="113">
        <v>6764</v>
      </c>
      <c r="H16" s="113">
        <f>SUM(I16:J16)</f>
        <v>13931</v>
      </c>
      <c r="I16" s="113">
        <v>7176</v>
      </c>
      <c r="J16" s="113">
        <v>6755</v>
      </c>
      <c r="K16" s="113">
        <f>SUM(L16:M16)</f>
        <v>13769</v>
      </c>
      <c r="L16" s="113">
        <v>7077</v>
      </c>
      <c r="M16" s="113">
        <v>6692</v>
      </c>
      <c r="N16" s="113">
        <f>SUM(O16:P16)</f>
        <v>13504</v>
      </c>
      <c r="O16" s="113">
        <v>6897</v>
      </c>
      <c r="P16" s="113">
        <v>6607</v>
      </c>
      <c r="Q16" s="113">
        <f>SUM(R16:S16)</f>
        <v>13621</v>
      </c>
      <c r="R16" s="113">
        <v>7017</v>
      </c>
      <c r="S16" s="113">
        <v>6604</v>
      </c>
      <c r="T16" s="113">
        <f>SUM(U16:V16)</f>
        <v>13111</v>
      </c>
      <c r="U16" s="113">
        <v>6718</v>
      </c>
      <c r="V16" s="113">
        <v>6393</v>
      </c>
    </row>
    <row r="17" spans="1:22" ht="18" customHeight="1" x14ac:dyDescent="0.4">
      <c r="A17" s="480" t="s">
        <v>358</v>
      </c>
      <c r="B17" s="111">
        <v>1855</v>
      </c>
      <c r="C17" s="111"/>
      <c r="D17" s="111"/>
      <c r="E17" s="111">
        <v>326</v>
      </c>
      <c r="F17" s="111"/>
      <c r="G17" s="111"/>
      <c r="H17" s="111">
        <v>305</v>
      </c>
      <c r="I17" s="111"/>
      <c r="J17" s="111"/>
      <c r="K17" s="111">
        <v>324</v>
      </c>
      <c r="L17" s="111"/>
      <c r="M17" s="111"/>
      <c r="N17" s="111">
        <v>320</v>
      </c>
      <c r="O17" s="111"/>
      <c r="P17" s="111"/>
      <c r="Q17" s="111">
        <v>288</v>
      </c>
      <c r="R17" s="111"/>
      <c r="S17" s="111"/>
      <c r="T17" s="111">
        <v>292</v>
      </c>
      <c r="U17" s="111"/>
      <c r="V17" s="111"/>
    </row>
    <row r="18" spans="1:22" ht="18" customHeight="1" x14ac:dyDescent="0.4">
      <c r="A18" s="481"/>
      <c r="B18" s="112">
        <f>SUM(C18:D18)</f>
        <v>82303</v>
      </c>
      <c r="C18" s="112">
        <f>SUM(F18,I18,L18,O18,R18,U18)</f>
        <v>42216</v>
      </c>
      <c r="D18" s="112">
        <f>SUM(G18,J18,M18,P18,S18,V18)</f>
        <v>40087</v>
      </c>
      <c r="E18" s="112">
        <f>SUM(F18:G18)</f>
        <v>13689</v>
      </c>
      <c r="F18" s="113">
        <v>7093</v>
      </c>
      <c r="G18" s="113">
        <v>6596</v>
      </c>
      <c r="H18" s="112">
        <f>SUM(I18:J18)</f>
        <v>13661</v>
      </c>
      <c r="I18" s="113">
        <v>6910</v>
      </c>
      <c r="J18" s="113">
        <v>6751</v>
      </c>
      <c r="K18" s="112">
        <f>SUM(L18:M18)</f>
        <v>13950</v>
      </c>
      <c r="L18" s="113">
        <v>7177</v>
      </c>
      <c r="M18" s="113">
        <v>6773</v>
      </c>
      <c r="N18" s="112">
        <f>SUM(O18:P18)</f>
        <v>13790</v>
      </c>
      <c r="O18" s="113">
        <v>7073</v>
      </c>
      <c r="P18" s="113">
        <v>6717</v>
      </c>
      <c r="Q18" s="112">
        <f>SUM(R18:S18)</f>
        <v>13556</v>
      </c>
      <c r="R18" s="113">
        <v>6906</v>
      </c>
      <c r="S18" s="113">
        <v>6650</v>
      </c>
      <c r="T18" s="112">
        <f>SUM(U18:V18)</f>
        <v>13657</v>
      </c>
      <c r="U18" s="113">
        <v>7057</v>
      </c>
      <c r="V18" s="113">
        <v>6600</v>
      </c>
    </row>
    <row r="19" spans="1:22" ht="10.95" x14ac:dyDescent="0.4">
      <c r="A19" s="36" t="s">
        <v>370</v>
      </c>
    </row>
  </sheetData>
  <mergeCells count="14">
    <mergeCell ref="A15:A16"/>
    <mergeCell ref="A17:A18"/>
    <mergeCell ref="Q5:S5"/>
    <mergeCell ref="T5:V5"/>
    <mergeCell ref="A7:A8"/>
    <mergeCell ref="A9:A10"/>
    <mergeCell ref="A11:A12"/>
    <mergeCell ref="A13:A14"/>
    <mergeCell ref="A5:A6"/>
    <mergeCell ref="B5:D5"/>
    <mergeCell ref="E5:G5"/>
    <mergeCell ref="H5:J5"/>
    <mergeCell ref="K5:M5"/>
    <mergeCell ref="N5:P5"/>
  </mergeCells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showGridLines="0" zoomScaleNormal="100" workbookViewId="0"/>
  </sheetViews>
  <sheetFormatPr defaultRowHeight="20" customHeight="1" outlineLevelRow="1" x14ac:dyDescent="0.4"/>
  <cols>
    <col min="1" max="1" width="3.75" style="36" customWidth="1"/>
    <col min="2" max="2" width="7.5" style="36" customWidth="1"/>
    <col min="3" max="30" width="3.75" style="36" customWidth="1"/>
    <col min="31" max="16384" width="9" style="36"/>
  </cols>
  <sheetData>
    <row r="1" spans="1:30" ht="10.95" x14ac:dyDescent="0.4">
      <c r="A1" s="103" t="s">
        <v>346</v>
      </c>
    </row>
    <row r="2" spans="1:30" ht="10.95" x14ac:dyDescent="0.4">
      <c r="A2" s="103" t="s">
        <v>347</v>
      </c>
    </row>
    <row r="3" spans="1:30" ht="10.95" x14ac:dyDescent="0.4">
      <c r="A3" s="103" t="s">
        <v>371</v>
      </c>
      <c r="B3" s="103"/>
    </row>
    <row r="4" spans="1:30" ht="10.95" x14ac:dyDescent="0.4">
      <c r="AD4" s="104" t="s">
        <v>360</v>
      </c>
    </row>
    <row r="5" spans="1:30" ht="20" customHeight="1" x14ac:dyDescent="0.4">
      <c r="A5" s="486" t="s">
        <v>361</v>
      </c>
      <c r="B5" s="487"/>
      <c r="C5" s="478" t="s">
        <v>372</v>
      </c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  <c r="Q5" s="478" t="s">
        <v>373</v>
      </c>
      <c r="R5" s="478"/>
      <c r="S5" s="478"/>
      <c r="T5" s="478"/>
      <c r="U5" s="478"/>
      <c r="V5" s="478"/>
      <c r="W5" s="478"/>
      <c r="X5" s="478"/>
      <c r="Y5" s="488" t="s">
        <v>374</v>
      </c>
      <c r="Z5" s="478"/>
      <c r="AA5" s="478"/>
      <c r="AB5" s="478" t="s">
        <v>375</v>
      </c>
      <c r="AC5" s="478"/>
      <c r="AD5" s="478"/>
    </row>
    <row r="6" spans="1:30" ht="40" customHeight="1" x14ac:dyDescent="0.4">
      <c r="A6" s="486"/>
      <c r="B6" s="487"/>
      <c r="C6" s="478" t="s">
        <v>376</v>
      </c>
      <c r="D6" s="478"/>
      <c r="E6" s="478"/>
      <c r="F6" s="479" t="s">
        <v>377</v>
      </c>
      <c r="G6" s="479" t="s">
        <v>378</v>
      </c>
      <c r="H6" s="479" t="s">
        <v>379</v>
      </c>
      <c r="I6" s="479" t="s">
        <v>380</v>
      </c>
      <c r="J6" s="479" t="s">
        <v>381</v>
      </c>
      <c r="K6" s="479" t="s">
        <v>382</v>
      </c>
      <c r="L6" s="479" t="s">
        <v>383</v>
      </c>
      <c r="M6" s="479" t="s">
        <v>384</v>
      </c>
      <c r="N6" s="479" t="s">
        <v>385</v>
      </c>
      <c r="O6" s="479" t="s">
        <v>386</v>
      </c>
      <c r="P6" s="479" t="s">
        <v>387</v>
      </c>
      <c r="Q6" s="478" t="s">
        <v>376</v>
      </c>
      <c r="R6" s="478"/>
      <c r="S6" s="478"/>
      <c r="T6" s="478" t="s">
        <v>388</v>
      </c>
      <c r="U6" s="478"/>
      <c r="V6" s="479" t="s">
        <v>389</v>
      </c>
      <c r="W6" s="479" t="s">
        <v>390</v>
      </c>
      <c r="X6" s="479" t="s">
        <v>391</v>
      </c>
      <c r="Y6" s="478"/>
      <c r="Z6" s="478"/>
      <c r="AA6" s="478"/>
      <c r="AB6" s="479" t="s">
        <v>392</v>
      </c>
      <c r="AC6" s="479" t="s">
        <v>393</v>
      </c>
      <c r="AD6" s="479" t="s">
        <v>394</v>
      </c>
    </row>
    <row r="7" spans="1:30" ht="20" customHeight="1" x14ac:dyDescent="0.4">
      <c r="A7" s="486"/>
      <c r="B7" s="487"/>
      <c r="C7" s="105" t="s">
        <v>75</v>
      </c>
      <c r="D7" s="105" t="s">
        <v>73</v>
      </c>
      <c r="E7" s="105" t="s">
        <v>74</v>
      </c>
      <c r="F7" s="479"/>
      <c r="G7" s="479"/>
      <c r="H7" s="479"/>
      <c r="I7" s="479"/>
      <c r="J7" s="479"/>
      <c r="K7" s="479"/>
      <c r="L7" s="479"/>
      <c r="M7" s="479"/>
      <c r="N7" s="479"/>
      <c r="O7" s="479"/>
      <c r="P7" s="479"/>
      <c r="Q7" s="105" t="s">
        <v>75</v>
      </c>
      <c r="R7" s="105" t="s">
        <v>73</v>
      </c>
      <c r="S7" s="105" t="s">
        <v>74</v>
      </c>
      <c r="T7" s="114" t="s">
        <v>395</v>
      </c>
      <c r="U7" s="107" t="s">
        <v>396</v>
      </c>
      <c r="V7" s="479"/>
      <c r="W7" s="479"/>
      <c r="X7" s="479"/>
      <c r="Y7" s="105" t="s">
        <v>75</v>
      </c>
      <c r="Z7" s="105" t="s">
        <v>73</v>
      </c>
      <c r="AA7" s="105" t="s">
        <v>74</v>
      </c>
      <c r="AB7" s="479"/>
      <c r="AC7" s="479"/>
      <c r="AD7" s="479"/>
    </row>
    <row r="8" spans="1:30" ht="20" hidden="1" customHeight="1" outlineLevel="1" x14ac:dyDescent="0.4">
      <c r="A8" s="484" t="s">
        <v>353</v>
      </c>
      <c r="B8" s="485"/>
      <c r="C8" s="115">
        <v>3900</v>
      </c>
      <c r="D8" s="115">
        <v>1417</v>
      </c>
      <c r="E8" s="115">
        <v>2483</v>
      </c>
      <c r="F8" s="116">
        <v>143</v>
      </c>
      <c r="G8" s="116">
        <v>3</v>
      </c>
      <c r="H8" s="116">
        <v>155</v>
      </c>
      <c r="I8" s="116">
        <v>125</v>
      </c>
      <c r="J8" s="116">
        <v>13</v>
      </c>
      <c r="K8" s="115">
        <v>2859</v>
      </c>
      <c r="L8" s="117" t="s">
        <v>397</v>
      </c>
      <c r="M8" s="116">
        <v>147</v>
      </c>
      <c r="N8" s="116">
        <v>24</v>
      </c>
      <c r="O8" s="116">
        <v>53</v>
      </c>
      <c r="P8" s="116">
        <v>378</v>
      </c>
      <c r="Q8" s="116">
        <v>645</v>
      </c>
      <c r="R8" s="116">
        <v>216</v>
      </c>
      <c r="S8" s="116">
        <v>429</v>
      </c>
      <c r="T8" s="116">
        <v>216</v>
      </c>
      <c r="U8" s="117" t="s">
        <v>397</v>
      </c>
      <c r="V8" s="116">
        <v>8</v>
      </c>
      <c r="W8" s="116">
        <v>272</v>
      </c>
      <c r="X8" s="116">
        <v>149</v>
      </c>
      <c r="Y8" s="115">
        <v>4545</v>
      </c>
      <c r="Z8" s="115">
        <v>1633</v>
      </c>
      <c r="AA8" s="115">
        <v>2912</v>
      </c>
      <c r="AB8" s="116">
        <v>483</v>
      </c>
      <c r="AC8" s="116">
        <v>161</v>
      </c>
      <c r="AD8" s="116">
        <v>143</v>
      </c>
    </row>
    <row r="9" spans="1:30" ht="20" customHeight="1" collapsed="1" x14ac:dyDescent="0.4">
      <c r="A9" s="484" t="s">
        <v>354</v>
      </c>
      <c r="B9" s="485"/>
      <c r="C9" s="115">
        <v>3967</v>
      </c>
      <c r="D9" s="115">
        <v>1448</v>
      </c>
      <c r="E9" s="115">
        <v>2519</v>
      </c>
      <c r="F9" s="116">
        <v>143</v>
      </c>
      <c r="G9" s="116">
        <v>4</v>
      </c>
      <c r="H9" s="116">
        <v>152</v>
      </c>
      <c r="I9" s="116">
        <v>130</v>
      </c>
      <c r="J9" s="116">
        <v>16</v>
      </c>
      <c r="K9" s="115">
        <v>2900</v>
      </c>
      <c r="L9" s="116">
        <v>1</v>
      </c>
      <c r="M9" s="116">
        <v>148</v>
      </c>
      <c r="N9" s="116">
        <v>25</v>
      </c>
      <c r="O9" s="116">
        <v>53</v>
      </c>
      <c r="P9" s="116">
        <v>395</v>
      </c>
      <c r="Q9" s="116">
        <v>593</v>
      </c>
      <c r="R9" s="116">
        <v>197</v>
      </c>
      <c r="S9" s="116">
        <v>396</v>
      </c>
      <c r="T9" s="116">
        <v>206</v>
      </c>
      <c r="U9" s="117" t="s">
        <v>397</v>
      </c>
      <c r="V9" s="116">
        <v>6</v>
      </c>
      <c r="W9" s="116">
        <v>251</v>
      </c>
      <c r="X9" s="116">
        <v>130</v>
      </c>
      <c r="Y9" s="115">
        <v>4560</v>
      </c>
      <c r="Z9" s="115">
        <v>1645</v>
      </c>
      <c r="AA9" s="115">
        <v>2915</v>
      </c>
      <c r="AB9" s="116">
        <v>486</v>
      </c>
      <c r="AC9" s="116">
        <v>162</v>
      </c>
      <c r="AD9" s="116">
        <v>143</v>
      </c>
    </row>
    <row r="10" spans="1:30" ht="20" customHeight="1" x14ac:dyDescent="0.4">
      <c r="A10" s="484" t="s">
        <v>355</v>
      </c>
      <c r="B10" s="485"/>
      <c r="C10" s="115">
        <v>4029</v>
      </c>
      <c r="D10" s="115">
        <v>1463</v>
      </c>
      <c r="E10" s="115">
        <v>2566</v>
      </c>
      <c r="F10" s="116">
        <v>143</v>
      </c>
      <c r="G10" s="116">
        <v>6</v>
      </c>
      <c r="H10" s="116">
        <v>149</v>
      </c>
      <c r="I10" s="116">
        <v>130</v>
      </c>
      <c r="J10" s="116">
        <v>20</v>
      </c>
      <c r="K10" s="115">
        <v>2943</v>
      </c>
      <c r="L10" s="116">
        <v>5</v>
      </c>
      <c r="M10" s="116">
        <v>150</v>
      </c>
      <c r="N10" s="116">
        <v>19</v>
      </c>
      <c r="O10" s="116">
        <v>54</v>
      </c>
      <c r="P10" s="116">
        <v>410</v>
      </c>
      <c r="Q10" s="116">
        <v>562</v>
      </c>
      <c r="R10" s="116">
        <v>171</v>
      </c>
      <c r="S10" s="116">
        <v>391</v>
      </c>
      <c r="T10" s="116">
        <v>201</v>
      </c>
      <c r="U10" s="117" t="s">
        <v>397</v>
      </c>
      <c r="V10" s="116">
        <v>14</v>
      </c>
      <c r="W10" s="116">
        <v>240</v>
      </c>
      <c r="X10" s="116">
        <v>107</v>
      </c>
      <c r="Y10" s="115">
        <v>4591</v>
      </c>
      <c r="Z10" s="115">
        <v>1634</v>
      </c>
      <c r="AA10" s="115">
        <v>2957</v>
      </c>
      <c r="AB10" s="116">
        <v>483</v>
      </c>
      <c r="AC10" s="116">
        <v>161</v>
      </c>
      <c r="AD10" s="116">
        <v>143</v>
      </c>
    </row>
    <row r="11" spans="1:30" ht="20" customHeight="1" x14ac:dyDescent="0.4">
      <c r="A11" s="484" t="s">
        <v>356</v>
      </c>
      <c r="B11" s="485"/>
      <c r="C11" s="115">
        <v>4121</v>
      </c>
      <c r="D11" s="115">
        <v>1478</v>
      </c>
      <c r="E11" s="115">
        <v>2643</v>
      </c>
      <c r="F11" s="116">
        <v>146</v>
      </c>
      <c r="G11" s="116">
        <v>3</v>
      </c>
      <c r="H11" s="116">
        <v>156</v>
      </c>
      <c r="I11" s="116">
        <v>111</v>
      </c>
      <c r="J11" s="116">
        <v>22</v>
      </c>
      <c r="K11" s="115">
        <v>3020</v>
      </c>
      <c r="L11" s="116">
        <v>1</v>
      </c>
      <c r="M11" s="116">
        <v>149</v>
      </c>
      <c r="N11" s="116">
        <v>31</v>
      </c>
      <c r="O11" s="116">
        <v>60</v>
      </c>
      <c r="P11" s="116">
        <v>422</v>
      </c>
      <c r="Q11" s="116">
        <v>486</v>
      </c>
      <c r="R11" s="116">
        <v>160</v>
      </c>
      <c r="S11" s="116">
        <v>326</v>
      </c>
      <c r="T11" s="116">
        <v>164</v>
      </c>
      <c r="U11" s="117" t="s">
        <v>397</v>
      </c>
      <c r="V11" s="116">
        <v>3</v>
      </c>
      <c r="W11" s="116">
        <v>229</v>
      </c>
      <c r="X11" s="116">
        <v>90</v>
      </c>
      <c r="Y11" s="115">
        <v>4607</v>
      </c>
      <c r="Z11" s="115">
        <v>1638</v>
      </c>
      <c r="AA11" s="115">
        <v>2969</v>
      </c>
      <c r="AB11" s="116">
        <v>489</v>
      </c>
      <c r="AC11" s="116">
        <v>163</v>
      </c>
      <c r="AD11" s="116">
        <v>144</v>
      </c>
    </row>
    <row r="12" spans="1:30" ht="20" customHeight="1" x14ac:dyDescent="0.4">
      <c r="A12" s="484" t="s">
        <v>357</v>
      </c>
      <c r="B12" s="485"/>
      <c r="C12" s="115">
        <v>4294</v>
      </c>
      <c r="D12" s="115">
        <v>1544</v>
      </c>
      <c r="E12" s="115">
        <v>2750</v>
      </c>
      <c r="F12" s="116">
        <v>145</v>
      </c>
      <c r="G12" s="116">
        <v>2</v>
      </c>
      <c r="H12" s="116">
        <v>160</v>
      </c>
      <c r="I12" s="116">
        <v>111</v>
      </c>
      <c r="J12" s="116">
        <v>23</v>
      </c>
      <c r="K12" s="115">
        <v>3234</v>
      </c>
      <c r="L12" s="116">
        <v>0</v>
      </c>
      <c r="M12" s="116">
        <v>164</v>
      </c>
      <c r="N12" s="116">
        <v>13</v>
      </c>
      <c r="O12" s="116">
        <v>70</v>
      </c>
      <c r="P12" s="116">
        <v>372</v>
      </c>
      <c r="Q12" s="116">
        <v>491</v>
      </c>
      <c r="R12" s="116">
        <v>166</v>
      </c>
      <c r="S12" s="116">
        <v>325</v>
      </c>
      <c r="T12" s="116">
        <v>177</v>
      </c>
      <c r="U12" s="117" t="s">
        <v>397</v>
      </c>
      <c r="V12" s="116">
        <v>1</v>
      </c>
      <c r="W12" s="116">
        <v>221</v>
      </c>
      <c r="X12" s="116">
        <v>92</v>
      </c>
      <c r="Y12" s="115">
        <v>4785</v>
      </c>
      <c r="Z12" s="115">
        <v>1710</v>
      </c>
      <c r="AA12" s="115">
        <v>3075</v>
      </c>
      <c r="AB12" s="116">
        <v>489</v>
      </c>
      <c r="AC12" s="116">
        <v>163</v>
      </c>
      <c r="AD12" s="116">
        <v>144</v>
      </c>
    </row>
    <row r="13" spans="1:30" ht="20" customHeight="1" x14ac:dyDescent="0.4">
      <c r="A13" s="484" t="s">
        <v>358</v>
      </c>
      <c r="B13" s="485"/>
      <c r="C13" s="115">
        <v>4300</v>
      </c>
      <c r="D13" s="115">
        <v>1513</v>
      </c>
      <c r="E13" s="115">
        <v>2787</v>
      </c>
      <c r="F13" s="115">
        <v>144</v>
      </c>
      <c r="G13" s="115">
        <v>0</v>
      </c>
      <c r="H13" s="115">
        <v>164</v>
      </c>
      <c r="I13" s="115">
        <v>90</v>
      </c>
      <c r="J13" s="115">
        <v>21</v>
      </c>
      <c r="K13" s="115">
        <v>3219</v>
      </c>
      <c r="L13" s="115">
        <v>0</v>
      </c>
      <c r="M13" s="115">
        <v>163</v>
      </c>
      <c r="N13" s="115">
        <v>13</v>
      </c>
      <c r="O13" s="115">
        <v>77</v>
      </c>
      <c r="P13" s="115">
        <v>409</v>
      </c>
      <c r="Q13" s="115">
        <v>504</v>
      </c>
      <c r="R13" s="115">
        <v>181</v>
      </c>
      <c r="S13" s="115">
        <v>323</v>
      </c>
      <c r="T13" s="115">
        <v>211</v>
      </c>
      <c r="U13" s="115">
        <v>0</v>
      </c>
      <c r="V13" s="115">
        <v>1</v>
      </c>
      <c r="W13" s="115">
        <v>206</v>
      </c>
      <c r="X13" s="115">
        <v>86</v>
      </c>
      <c r="Y13" s="115">
        <v>4804</v>
      </c>
      <c r="Z13" s="115">
        <v>1694</v>
      </c>
      <c r="AA13" s="115">
        <v>3110</v>
      </c>
      <c r="AB13" s="115">
        <v>492</v>
      </c>
      <c r="AC13" s="115">
        <v>163</v>
      </c>
      <c r="AD13" s="115">
        <v>144</v>
      </c>
    </row>
    <row r="14" spans="1:30" ht="10.95" x14ac:dyDescent="0.4">
      <c r="A14" s="36" t="s">
        <v>398</v>
      </c>
    </row>
    <row r="15" spans="1:30" ht="10.95" x14ac:dyDescent="0.4">
      <c r="A15" s="36" t="s">
        <v>399</v>
      </c>
    </row>
  </sheetData>
  <mergeCells count="31">
    <mergeCell ref="A11:B11"/>
    <mergeCell ref="A12:B12"/>
    <mergeCell ref="A13:B13"/>
    <mergeCell ref="AB6:AB7"/>
    <mergeCell ref="AC6:AC7"/>
    <mergeCell ref="A5:B7"/>
    <mergeCell ref="C5:P5"/>
    <mergeCell ref="Q5:X5"/>
    <mergeCell ref="Y5:AA6"/>
    <mergeCell ref="AB5:AD5"/>
    <mergeCell ref="C6:E6"/>
    <mergeCell ref="F6:F7"/>
    <mergeCell ref="G6:G7"/>
    <mergeCell ref="H6:H7"/>
    <mergeCell ref="I6:I7"/>
    <mergeCell ref="AD6:AD7"/>
    <mergeCell ref="A8:B8"/>
    <mergeCell ref="A9:B9"/>
    <mergeCell ref="A10:B10"/>
    <mergeCell ref="P6:P7"/>
    <mergeCell ref="Q6:S6"/>
    <mergeCell ref="T6:U6"/>
    <mergeCell ref="V6:V7"/>
    <mergeCell ref="W6:W7"/>
    <mergeCell ref="X6:X7"/>
    <mergeCell ref="J6:J7"/>
    <mergeCell ref="K6:K7"/>
    <mergeCell ref="L6:L7"/>
    <mergeCell ref="M6:M7"/>
    <mergeCell ref="N6:N7"/>
    <mergeCell ref="O6:O7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43</vt:i4>
      </vt:variant>
      <vt:variant>
        <vt:lpstr>名前付き一覧</vt:lpstr>
      </vt:variant>
      <vt:variant>
        <vt:i4>7</vt:i4>
      </vt:variant>
    </vt:vector>
  </HeadingPairs>
  <TitlesOfParts>
    <vt:vector size="50" baseType="lpstr">
      <vt:lpstr>1(1)学校数</vt:lpstr>
      <vt:lpstr>1(2)在学者数</vt:lpstr>
      <vt:lpstr>1(3)市立小・中学校の行政区別の概況</vt:lpstr>
      <vt:lpstr>2(1)学校種ごとの推移</vt:lpstr>
      <vt:lpstr>2(2)戦後の小中学校の推移</vt:lpstr>
      <vt:lpstr>2(3)小中学校の規模別学校一覧</vt:lpstr>
      <vt:lpstr>3(1)①学級数</vt:lpstr>
      <vt:lpstr>3(1)②児童数</vt:lpstr>
      <vt:lpstr>3(1)③教職員等の数</vt:lpstr>
      <vt:lpstr>3(1)④～⑦特別支援学級児童数ほか</vt:lpstr>
      <vt:lpstr>3(2)①学級数及び児童数</vt:lpstr>
      <vt:lpstr>3(2)②教職員等の数</vt:lpstr>
      <vt:lpstr>3(3)施設等の状況(小学校)</vt:lpstr>
      <vt:lpstr>3(4)①～⑥障がい種別特別支援学級設置校</vt:lpstr>
      <vt:lpstr>4(1)①②学級数・生徒数</vt:lpstr>
      <vt:lpstr>4(1)③教職員等の数</vt:lpstr>
      <vt:lpstr>4(1)④～⑦特別支援学級生徒数ほか</vt:lpstr>
      <vt:lpstr>4(2)①学級数及び生徒数</vt:lpstr>
      <vt:lpstr>4(2)②教職員等の数</vt:lpstr>
      <vt:lpstr>4(3)施設等の状況(中学校)</vt:lpstr>
      <vt:lpstr>4(4)障がい種別特別支援学級設置校</vt:lpstr>
      <vt:lpstr>4(5)卒業後の状況</vt:lpstr>
      <vt:lpstr>5(1)学級数及び児童生徒数(合計)</vt:lpstr>
      <vt:lpstr>5(1)学級数及び児童生徒数(小学部)</vt:lpstr>
      <vt:lpstr>5(1)学級数及び児童生徒数(中学部)</vt:lpstr>
      <vt:lpstr>5(1)学級数及び児童生徒数(高等部)</vt:lpstr>
      <vt:lpstr>5(1)②教職員等の数</vt:lpstr>
      <vt:lpstr>5(3)施設等の状況(特別支援学校)</vt:lpstr>
      <vt:lpstr>5(4)卒業後の状況</vt:lpstr>
      <vt:lpstr>6(1)①学級数及び生徒数(年度別)</vt:lpstr>
      <vt:lpstr>6(1)①学級数及び生徒数(学科別)</vt:lpstr>
      <vt:lpstr>6(1)②教職員等の数</vt:lpstr>
      <vt:lpstr>6(3)施設等の状況(高等学校)</vt:lpstr>
      <vt:lpstr>6(4)①進路別</vt:lpstr>
      <vt:lpstr>6(4)産業熱就職状況ほか</vt:lpstr>
      <vt:lpstr>7(1)幼稚園(2)認定こども園</vt:lpstr>
      <vt:lpstr>7(3)小学校</vt:lpstr>
      <vt:lpstr>7(4)中学校</vt:lpstr>
      <vt:lpstr>7(5)特別支援学校</vt:lpstr>
      <vt:lpstr>7(6)①学年別本科生徒数及び教職員数</vt:lpstr>
      <vt:lpstr>7(6)②学科別生徒数</vt:lpstr>
      <vt:lpstr>7(6)③卒後進路</vt:lpstr>
      <vt:lpstr>7(7)専修学校(8)各種学校</vt:lpstr>
      <vt:lpstr>'2(2)戦後の小中学校の推移'!Print_Area</vt:lpstr>
      <vt:lpstr>'3(3)施設等の状況(小学校)'!Print_Area</vt:lpstr>
      <vt:lpstr>'4(3)施設等の状況(中学校)'!Print_Area</vt:lpstr>
      <vt:lpstr>'5(1)学級数及び児童生徒数(合計)'!Print_Area</vt:lpstr>
      <vt:lpstr>'5(1)学級数及び児童生徒数(小学部)'!Print_Area</vt:lpstr>
      <vt:lpstr>'5(3)施設等の状況(特別支援学校)'!Print_Area</vt:lpstr>
      <vt:lpstr>'6(3)施設等の状況(高等学校)'!Print_Area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2019-09-18T08:56:16Z</cp:lastPrinted>
  <dcterms:created xsi:type="dcterms:W3CDTF">2019-09-18T07:09:45Z</dcterms:created>
  <dcterms:modified xsi:type="dcterms:W3CDTF">2020-12-02T12:11:43Z</dcterms:modified>
</cp:coreProperties>
</file>