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2_家庭部門\04_ECOチャレンジ応援事業\■R5年度\06_エコアクション解説・報告書\01_エコアクション解説書、ポイント申請書\HP用（エコアクション解説書、ポイント申請書）\"/>
    </mc:Choice>
  </mc:AlternateContent>
  <bookViews>
    <workbookView xWindow="-120" yWindow="-90" windowWidth="19440" windowHeight="7620"/>
  </bookViews>
  <sheets>
    <sheet name="1枚目 (Excel用_記載例)" sheetId="40" r:id="rId1"/>
    <sheet name="2枚目 (Excel用_記載例)" sheetId="41" r:id="rId2"/>
  </sheets>
  <definedNames>
    <definedName name="_xlnm.Print_Area" localSheetId="0">'1枚目 (Excel用_記載例)'!$B$2:$AQ$72</definedName>
    <definedName name="_xlnm.Print_Area" localSheetId="1">'2枚目 (Excel用_記載例)'!$B$2:$AS$80</definedName>
  </definedNames>
  <calcPr calcId="162913"/>
</workbook>
</file>

<file path=xl/calcChain.xml><?xml version="1.0" encoding="utf-8"?>
<calcChain xmlns="http://schemas.openxmlformats.org/spreadsheetml/2006/main">
  <c r="Z23" i="40" l="1"/>
  <c r="Z21" i="40"/>
  <c r="Z19" i="40"/>
  <c r="AL11" i="40" l="1"/>
  <c r="Y52" i="41" l="1"/>
  <c r="K54" i="41" s="1"/>
  <c r="Y54" i="41" s="1"/>
  <c r="AJ51" i="41" s="1"/>
  <c r="Y48" i="41"/>
  <c r="K50" i="41" s="1"/>
  <c r="Y50" i="41" s="1"/>
  <c r="AJ47" i="41" s="1"/>
  <c r="AP47" i="41"/>
  <c r="K46" i="41"/>
  <c r="Y46" i="41" s="1"/>
  <c r="AJ43" i="41" s="1"/>
  <c r="Y44" i="41"/>
  <c r="AP43" i="41" s="1"/>
  <c r="Y38" i="41"/>
  <c r="K40" i="41" s="1"/>
  <c r="Y40" i="41" s="1"/>
  <c r="AJ37" i="41" s="1"/>
  <c r="AP37" i="41"/>
  <c r="Y34" i="41"/>
  <c r="AP33" i="41" s="1"/>
  <c r="Y30" i="41"/>
  <c r="K32" i="41" s="1"/>
  <c r="Y32" i="41" s="1"/>
  <c r="AJ29" i="41" s="1"/>
  <c r="AP29" i="41"/>
  <c r="Y24" i="41"/>
  <c r="K26" i="41" s="1"/>
  <c r="Y26" i="41" s="1"/>
  <c r="AJ23" i="41" s="1"/>
  <c r="AP23" i="41"/>
  <c r="K22" i="41"/>
  <c r="Y22" i="41" s="1"/>
  <c r="AJ19" i="41" s="1"/>
  <c r="Y20" i="41"/>
  <c r="AP19" i="41"/>
  <c r="Y16" i="41"/>
  <c r="K18" i="41" s="1"/>
  <c r="Y18" i="41" s="1"/>
  <c r="AJ15" i="41" s="1"/>
  <c r="AP15" i="41"/>
  <c r="AL69" i="40"/>
  <c r="AL67" i="40"/>
  <c r="AL65" i="40"/>
  <c r="AL60" i="40"/>
  <c r="AL58" i="40"/>
  <c r="AL56" i="40"/>
  <c r="AL54" i="40"/>
  <c r="AL52" i="40"/>
  <c r="AL50" i="40"/>
  <c r="AL48" i="40"/>
  <c r="AL46" i="40"/>
  <c r="AL44" i="40"/>
  <c r="AL42" i="40"/>
  <c r="AL40" i="40"/>
  <c r="AL38" i="40"/>
  <c r="AL35" i="40"/>
  <c r="AL33" i="40"/>
  <c r="AL31" i="40"/>
  <c r="AL29" i="40"/>
  <c r="AL27" i="40"/>
  <c r="AL25" i="40"/>
  <c r="AL18" i="40"/>
  <c r="AL72" i="40" s="1"/>
  <c r="AP56" i="41" l="1"/>
  <c r="AJ13" i="41"/>
  <c r="AJ41" i="41"/>
  <c r="K36" i="41"/>
  <c r="Y36" i="41" s="1"/>
  <c r="AJ33" i="41" s="1"/>
  <c r="AJ27" i="41" s="1"/>
  <c r="AP51" i="41"/>
  <c r="AJ56" i="41" l="1"/>
</calcChain>
</file>

<file path=xl/sharedStrings.xml><?xml version="1.0" encoding="utf-8"?>
<sst xmlns="http://schemas.openxmlformats.org/spreadsheetml/2006/main" count="419" uniqueCount="153">
  <si>
    <t>電気使用量の削減</t>
    <rPh sb="0" eb="2">
      <t>デンキ</t>
    </rPh>
    <rPh sb="2" eb="5">
      <t>シヨウリョウ</t>
    </rPh>
    <rPh sb="6" eb="8">
      <t>サクゲン</t>
    </rPh>
    <phoneticPr fontId="1"/>
  </si>
  <si>
    <t>環境イベントへの参加</t>
    <rPh sb="0" eb="2">
      <t>カンキョウ</t>
    </rPh>
    <rPh sb="8" eb="10">
      <t>サンカ</t>
    </rPh>
    <phoneticPr fontId="1"/>
  </si>
  <si>
    <t>ﾎﾟｲﾝﾄ</t>
    <phoneticPr fontId="1"/>
  </si>
  <si>
    <t>出前講座の受講</t>
    <rPh sb="0" eb="2">
      <t>デマエ</t>
    </rPh>
    <rPh sb="1" eb="2">
      <t>デマエ</t>
    </rPh>
    <rPh sb="2" eb="4">
      <t>コウザ</t>
    </rPh>
    <rPh sb="5" eb="7">
      <t>ジュコウ</t>
    </rPh>
    <phoneticPr fontId="1"/>
  </si>
  <si>
    <t>住宅窓の複層ガラス等への改修</t>
    <rPh sb="0" eb="2">
      <t>ジュウタク</t>
    </rPh>
    <rPh sb="2" eb="3">
      <t>マド</t>
    </rPh>
    <rPh sb="4" eb="6">
      <t>フクソウ</t>
    </rPh>
    <rPh sb="9" eb="10">
      <t>トウ</t>
    </rPh>
    <rPh sb="12" eb="14">
      <t>カイシュウ</t>
    </rPh>
    <phoneticPr fontId="1"/>
  </si>
  <si>
    <t>認定資料</t>
    <rPh sb="0" eb="2">
      <t>ニンテイ</t>
    </rPh>
    <rPh sb="2" eb="4">
      <t>シリョウ</t>
    </rPh>
    <phoneticPr fontId="1"/>
  </si>
  <si>
    <t>〔</t>
    <phoneticPr fontId="1"/>
  </si>
  <si>
    <t>〕</t>
    <phoneticPr fontId="1"/>
  </si>
  <si>
    <t>＝</t>
    <phoneticPr fontId="1"/>
  </si>
  <si>
    <t>ガス使用削減量（合計）　</t>
    <phoneticPr fontId="1"/>
  </si>
  <si>
    <t>電気使用削減量（合計）　</t>
    <phoneticPr fontId="1"/>
  </si>
  <si>
    <t>参加者登録番号：</t>
    <phoneticPr fontId="1"/>
  </si>
  <si>
    <t>〕ﾎﾟｲﾝﾄ　</t>
    <phoneticPr fontId="1"/>
  </si>
  <si>
    <t>ポイント券の画像等の電子データ又は原本</t>
  </si>
  <si>
    <t>宅配ボックスの設置（１戸用のみ）</t>
    <rPh sb="0" eb="2">
      <t>タクハイ</t>
    </rPh>
    <rPh sb="7" eb="9">
      <t>セッチ</t>
    </rPh>
    <rPh sb="11" eb="13">
      <t>コヨウ</t>
    </rPh>
    <phoneticPr fontId="1"/>
  </si>
  <si>
    <t>氏名：</t>
    <rPh sb="0" eb="2">
      <t>シメイ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</si>
  <si>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</si>
  <si>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</si>
  <si>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うちエコ診断WEBサービスの利用</t>
    <rPh sb="4" eb="6">
      <t>シンダン</t>
    </rPh>
    <rPh sb="14" eb="16">
      <t>リヨウ</t>
    </rPh>
    <phoneticPr fontId="1"/>
  </si>
  <si>
    <t>【診断結果】</t>
    <rPh sb="1" eb="5">
      <t>シンダンケッカ</t>
    </rPh>
    <phoneticPr fontId="1"/>
  </si>
  <si>
    <t>申請ポイント</t>
    <rPh sb="0" eb="2">
      <t>シンセイ</t>
    </rPh>
    <phoneticPr fontId="1"/>
  </si>
  <si>
    <t>家庭用ＬＥＤ照明器具等の購入</t>
    <rPh sb="0" eb="3">
      <t>カテイヨウ</t>
    </rPh>
    <rPh sb="6" eb="8">
      <t>ショウメイ</t>
    </rPh>
    <rPh sb="8" eb="10">
      <t>キグ</t>
    </rPh>
    <rPh sb="10" eb="11">
      <t>トウ</t>
    </rPh>
    <rPh sb="12" eb="14">
      <t>コウニュウ</t>
    </rPh>
    <phoneticPr fontId="1"/>
  </si>
  <si>
    <t>うちエコ診断の受診
（対面またはオンライン）</t>
    <rPh sb="4" eb="6">
      <t>シンダン</t>
    </rPh>
    <rPh sb="7" eb="9">
      <t>ジュシン</t>
    </rPh>
    <rPh sb="11" eb="13">
      <t>タイメン</t>
    </rPh>
    <phoneticPr fontId="1"/>
  </si>
  <si>
    <t>工事内容等が分かる領収書の画像等の電子データ又は写し</t>
    <rPh sb="0" eb="4">
      <t>コウジナイヨウ</t>
    </rPh>
    <rPh sb="4" eb="5">
      <t>トウ</t>
    </rPh>
    <rPh sb="6" eb="7">
      <t>ワ</t>
    </rPh>
    <phoneticPr fontId="1"/>
  </si>
  <si>
    <t>環境に配慮したエシカル消費</t>
    <rPh sb="0" eb="2">
      <t>カンキョウ</t>
    </rPh>
    <rPh sb="3" eb="5">
      <t>ハイリョ</t>
    </rPh>
    <rPh sb="11" eb="13">
      <t>ショウヒ</t>
    </rPh>
    <phoneticPr fontId="1"/>
  </si>
  <si>
    <t xml:space="preserve">ｋｇ- CO2 </t>
    <phoneticPr fontId="1"/>
  </si>
  <si>
    <t>人</t>
    <phoneticPr fontId="1"/>
  </si>
  <si>
    <t>　ご家庭の世帯数　　</t>
    <rPh sb="2" eb="4">
      <t>カテイ</t>
    </rPh>
    <rPh sb="5" eb="8">
      <t>セタイスウ</t>
    </rPh>
    <phoneticPr fontId="1"/>
  </si>
  <si>
    <t>・電気　　</t>
    <rPh sb="1" eb="3">
      <t>デンキ</t>
    </rPh>
    <phoneticPr fontId="1"/>
  </si>
  <si>
    <t>×</t>
    <phoneticPr fontId="1"/>
  </si>
  <si>
    <t>ご自身で計算される方は下記の計数にて算出下さい。</t>
    <phoneticPr fontId="1"/>
  </si>
  <si>
    <t>緑のカーテン設置</t>
    <rPh sb="0" eb="1">
      <t>ミドリ</t>
    </rPh>
    <rPh sb="6" eb="8">
      <t>セッチ</t>
    </rPh>
    <phoneticPr fontId="1"/>
  </si>
  <si>
    <t>緑のカーテンコンテストへの応募</t>
    <rPh sb="0" eb="1">
      <t>ミドリ</t>
    </rPh>
    <rPh sb="13" eb="15">
      <t>オウボ</t>
    </rPh>
    <phoneticPr fontId="1"/>
  </si>
  <si>
    <t>食品ロスダイアリーアプリの活用</t>
    <rPh sb="0" eb="2">
      <t>ショクヒン</t>
    </rPh>
    <rPh sb="13" eb="15">
      <t>カツヨウ</t>
    </rPh>
    <phoneticPr fontId="1"/>
  </si>
  <si>
    <t>食品ロスダイアリー≪2週間の登録状況≫画面のスクリーンショットの画像データ又は写し</t>
  </si>
  <si>
    <t>街中での宅配の受取（駅設置の宅配ボックス、コンビニなど）</t>
    <rPh sb="0" eb="2">
      <t>マチナカ</t>
    </rPh>
    <rPh sb="4" eb="6">
      <t>タクハイ</t>
    </rPh>
    <rPh sb="7" eb="9">
      <t>ウケトリ</t>
    </rPh>
    <rPh sb="10" eb="11">
      <t>エキ</t>
    </rPh>
    <rPh sb="11" eb="13">
      <t>セッチ</t>
    </rPh>
    <rPh sb="14" eb="16">
      <t>タクハイ</t>
    </rPh>
    <phoneticPr fontId="1"/>
  </si>
  <si>
    <t>商品の配達完了のお知らせメール等の画像（街中の宅配ボックスで受け取ったことがわかるもの）　</t>
  </si>
  <si>
    <t>リペア、リユースショップ、フリマアプリ
などの利用（衣服のみ）</t>
    <rPh sb="23" eb="25">
      <t>リヨウ</t>
    </rPh>
    <rPh sb="26" eb="28">
      <t>イフク</t>
    </rPh>
    <phoneticPr fontId="1"/>
  </si>
  <si>
    <t>契約内容がわかるものの画像データまたは写し</t>
  </si>
  <si>
    <t>なし</t>
  </si>
  <si>
    <t>シェアリング
「電気自動車」の利用</t>
    <rPh sb="8" eb="10">
      <t>デンキ</t>
    </rPh>
    <rPh sb="10" eb="13">
      <t>ジドウシャ</t>
    </rPh>
    <rPh sb="15" eb="17">
      <t>リヨウ</t>
    </rPh>
    <phoneticPr fontId="1"/>
  </si>
  <si>
    <t>シェアリング
「EVスクーター」の利用</t>
    <rPh sb="17" eb="19">
      <t>リヨウ</t>
    </rPh>
    <phoneticPr fontId="1"/>
  </si>
  <si>
    <t>再生可能エネルギー由来の電力購入
　再エネ率30％以上100％未満</t>
    <rPh sb="0" eb="2">
      <t>サイセイ</t>
    </rPh>
    <rPh sb="2" eb="4">
      <t>カノウ</t>
    </rPh>
    <rPh sb="9" eb="11">
      <t>ユライ</t>
    </rPh>
    <rPh sb="12" eb="14">
      <t>デンリョク</t>
    </rPh>
    <rPh sb="14" eb="16">
      <t>コウニュウ</t>
    </rPh>
    <phoneticPr fontId="1"/>
  </si>
  <si>
    <t>再生可能エネルギー由来の電力購入
　再エネ率100％</t>
    <rPh sb="0" eb="2">
      <t>サイセイ</t>
    </rPh>
    <rPh sb="2" eb="4">
      <t>カノウ</t>
    </rPh>
    <rPh sb="9" eb="11">
      <t>ユライ</t>
    </rPh>
    <rPh sb="12" eb="14">
      <t>デンリョク</t>
    </rPh>
    <rPh sb="14" eb="16">
      <t>コウニュウ</t>
    </rPh>
    <phoneticPr fontId="1"/>
  </si>
  <si>
    <t>地域産農水産物の購入
　福岡県内産</t>
    <rPh sb="0" eb="2">
      <t>チイキ</t>
    </rPh>
    <rPh sb="2" eb="3">
      <t>サン</t>
    </rPh>
    <rPh sb="3" eb="4">
      <t>ノウ</t>
    </rPh>
    <rPh sb="4" eb="7">
      <t>スイサンブツ</t>
    </rPh>
    <rPh sb="8" eb="10">
      <t>コウニュウ</t>
    </rPh>
    <rPh sb="12" eb="17">
      <t>フクオカケンナイサン</t>
    </rPh>
    <phoneticPr fontId="1"/>
  </si>
  <si>
    <t>地域産農水産物の購入
　地元産（福岡市内産、新宮町内産）</t>
    <rPh sb="0" eb="2">
      <t>チイキ</t>
    </rPh>
    <rPh sb="2" eb="3">
      <t>サン</t>
    </rPh>
    <rPh sb="3" eb="4">
      <t>ノウ</t>
    </rPh>
    <rPh sb="4" eb="7">
      <t>スイサンブツ</t>
    </rPh>
    <rPh sb="8" eb="10">
      <t>コウニュウ</t>
    </rPh>
    <rPh sb="12" eb="15">
      <t>ジモトサン</t>
    </rPh>
    <rPh sb="16" eb="21">
      <t>フクオカシナイサン</t>
    </rPh>
    <rPh sb="22" eb="27">
      <t>シングウチョウナイサン</t>
    </rPh>
    <phoneticPr fontId="1"/>
  </si>
  <si>
    <t>※うちエコ診断WEBサービスの利用方法については、別紙「うちエコ診断WEBサービスについて」を参照。</t>
    <phoneticPr fontId="1"/>
  </si>
  <si>
    <t>うちエコ診断結果レポートの画像等の電子データ又は写し　</t>
    <rPh sb="4" eb="6">
      <t>シンダン</t>
    </rPh>
    <phoneticPr fontId="1"/>
  </si>
  <si>
    <t>【申請ポイント】  200ポイント</t>
    <phoneticPr fontId="1"/>
  </si>
  <si>
    <t>回</t>
    <phoneticPr fontId="1"/>
  </si>
  <si>
    <t>申請回数（回）</t>
    <rPh sb="0" eb="2">
      <t>シンセイ</t>
    </rPh>
    <rPh sb="2" eb="4">
      <t>カイスウ</t>
    </rPh>
    <rPh sb="5" eb="6">
      <t>カイ</t>
    </rPh>
    <phoneticPr fontId="1"/>
  </si>
  <si>
    <t>【申請回数】　上限　1回</t>
    <phoneticPr fontId="1"/>
  </si>
  <si>
    <t>【申請回数】　複数回</t>
    <rPh sb="7" eb="10">
      <t>フクスウカイ</t>
    </rPh>
    <phoneticPr fontId="1"/>
  </si>
  <si>
    <t>【申請回数】　上限　3回</t>
    <phoneticPr fontId="1"/>
  </si>
  <si>
    <t>【申請ポイント】　500ポイント</t>
    <phoneticPr fontId="1"/>
  </si>
  <si>
    <t>【申請回数】　上限　5回</t>
    <phoneticPr fontId="1"/>
  </si>
  <si>
    <t>【申請ポイント】　100ポイント</t>
    <phoneticPr fontId="1"/>
  </si>
  <si>
    <t>○</t>
  </si>
  <si>
    <t>【申請ポイント】　2,000ポイント　</t>
    <phoneticPr fontId="1"/>
  </si>
  <si>
    <t>【申請ポイント】　300ポイント　</t>
    <phoneticPr fontId="1"/>
  </si>
  <si>
    <t>【申請ポイント】　1,000ポイント　</t>
    <phoneticPr fontId="1"/>
  </si>
  <si>
    <t>【申請ポイント】　5,000ポイント　</t>
    <phoneticPr fontId="1"/>
  </si>
  <si>
    <t>【申請回数】　上限　10回</t>
    <phoneticPr fontId="1"/>
  </si>
  <si>
    <t>【申請ポイント】　200ポイント</t>
    <phoneticPr fontId="1"/>
  </si>
  <si>
    <t>記入日：</t>
    <rPh sb="0" eb="3">
      <t>キニュウビ</t>
    </rPh>
    <phoneticPr fontId="1"/>
  </si>
  <si>
    <t>必須</t>
    <rPh sb="0" eb="2">
      <t>ヒッスウ</t>
    </rPh>
    <phoneticPr fontId="1"/>
  </si>
  <si>
    <t>個</t>
    <rPh sb="0" eb="1">
      <t>コ</t>
    </rPh>
    <phoneticPr fontId="1"/>
  </si>
  <si>
    <r>
      <t xml:space="preserve">家庭用燃料電池（エネファーム）の購入
</t>
    </r>
    <r>
      <rPr>
        <b/>
        <sz val="18"/>
        <color rgb="FFFF6699"/>
        <rFont val="HG丸ｺﾞｼｯｸM-PRO"/>
        <family val="3"/>
        <charset val="128"/>
      </rPr>
      <t>※上限ポイント対象外</t>
    </r>
    <phoneticPr fontId="1"/>
  </si>
  <si>
    <t>申請するエコアクション　（左の欄に○を記入）</t>
    <rPh sb="0" eb="2">
      <t>シンセイ</t>
    </rPh>
    <phoneticPr fontId="1"/>
  </si>
  <si>
    <t>【申請ポイント】　購入金額20,000円以上で，10,000ﾎﾟｲﾝﾄ
　　　　　　　　　　（脱炭素キャンペーン終了後は2,000円となりますので、ご了承ください。）</t>
    <rPh sb="47" eb="50">
      <t>ダツタンソ</t>
    </rPh>
    <rPh sb="65" eb="66">
      <t>エン</t>
    </rPh>
    <rPh sb="75" eb="77">
      <t>リョウショウ</t>
    </rPh>
    <phoneticPr fontId="1"/>
  </si>
  <si>
    <t>過去に
実施した
ことあり↓</t>
  </si>
  <si>
    <t>初めて↓</t>
    <rPh sb="0" eb="1">
      <t>ハジ</t>
    </rPh>
    <phoneticPr fontId="1"/>
  </si>
  <si>
    <t>回目</t>
    <phoneticPr fontId="1"/>
  </si>
  <si>
    <t>エコアクション報告回数</t>
    <rPh sb="7" eb="9">
      <t>ホウコク</t>
    </rPh>
    <rPh sb="9" eb="11">
      <t>カイスウ</t>
    </rPh>
    <phoneticPr fontId="1"/>
  </si>
  <si>
    <t>◆取組期間　令和５年４月１日～令和６年１月31日　のエコアクション</t>
    <rPh sb="1" eb="3">
      <t>トリク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</si>
  <si>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r>
      <t xml:space="preserve">【申請ポイント】
・3,000～4,999円　…　300ポイント　　　　　　　・10,000～19,999　…　1,000ポイント
・5,000～9,999円　…　500ポイント　　　　　　　・20,000～　　　　　…　2,000ポイント
</t>
    </r>
    <r>
      <rPr>
        <b/>
        <sz val="16"/>
        <color rgb="FFFF6699"/>
        <rFont val="HG丸ｺﾞｼｯｸM-PRO"/>
        <family val="3"/>
        <charset val="128"/>
      </rPr>
      <t>※年間上限2,000ポイント</t>
    </r>
    <phoneticPr fontId="1"/>
  </si>
  <si>
    <r>
      <t>省エネ家電の購入</t>
    </r>
    <r>
      <rPr>
        <b/>
        <sz val="18"/>
        <rFont val="ＭＳ Ｐゴシック"/>
        <family val="3"/>
        <charset val="128"/>
        <scheme val="minor"/>
      </rPr>
      <t xml:space="preserve">
</t>
    </r>
    <r>
      <rPr>
        <b/>
        <sz val="18"/>
        <color rgb="FFFF6699"/>
        <rFont val="HG丸ｺﾞｼｯｸM-PRO"/>
        <family val="3"/>
        <charset val="128"/>
      </rPr>
      <t>※脱炭素キャンペーンは上限ポイント
　対象外</t>
    </r>
    <rPh sb="0" eb="1">
      <t>ショウ</t>
    </rPh>
    <rPh sb="3" eb="5">
      <t>カデン</t>
    </rPh>
    <rPh sb="6" eb="8">
      <t>コウニュウ</t>
    </rPh>
    <phoneticPr fontId="1"/>
  </si>
  <si>
    <t>電気ご使用量のお知らせの画像等の電子データ又は写し(指定期間分全て)</t>
    <phoneticPr fontId="1"/>
  </si>
  <si>
    <t>月～</t>
    <phoneticPr fontId="1"/>
  </si>
  <si>
    <t>認定資料</t>
    <phoneticPr fontId="1"/>
  </si>
  <si>
    <t>㎏-CO2</t>
    <phoneticPr fontId="1"/>
  </si>
  <si>
    <t>令和５年度 ＥＣＯチャレンジ応援事業　エコアクション報告書　（1枚目）</t>
    <rPh sb="14" eb="18">
      <t>オウエンジギョウ</t>
    </rPh>
    <rPh sb="32" eb="34">
      <t>マイメ</t>
    </rPh>
    <phoneticPr fontId="1"/>
  </si>
  <si>
    <t>申請するエコアクション （左の欄に○を記入）</t>
    <rPh sb="0" eb="2">
      <t>シンセイ</t>
    </rPh>
    <phoneticPr fontId="1"/>
  </si>
  <si>
    <r>
      <t>〕</t>
    </r>
    <r>
      <rPr>
        <sz val="20"/>
        <rFont val="ＭＳ Ｐゴシック"/>
        <family val="3"/>
        <charset val="128"/>
        <scheme val="minor"/>
      </rPr>
      <t>kg-CO</t>
    </r>
    <r>
      <rPr>
        <vertAlign val="subscript"/>
        <sz val="20"/>
        <rFont val="ＭＳ Ｐゴシック"/>
        <family val="3"/>
        <charset val="128"/>
        <scheme val="minor"/>
      </rPr>
      <t>２</t>
    </r>
    <r>
      <rPr>
        <sz val="20"/>
        <rFont val="ＭＳ Ｐゴシック"/>
        <family val="3"/>
        <charset val="128"/>
        <scheme val="minor"/>
      </rPr>
      <t xml:space="preserve"> </t>
    </r>
    <phoneticPr fontId="1"/>
  </si>
  <si>
    <r>
      <t>〕</t>
    </r>
    <r>
      <rPr>
        <sz val="20"/>
        <rFont val="ＭＳ Ｐゴシック"/>
        <family val="3"/>
        <charset val="128"/>
        <scheme val="minor"/>
      </rPr>
      <t>ﾎﾟｲﾝﾄ　</t>
    </r>
    <phoneticPr fontId="1"/>
  </si>
  <si>
    <r>
      <rPr>
        <sz val="24"/>
        <rFont val="ＭＳ Ｐゴシック"/>
        <family val="3"/>
        <charset val="128"/>
        <scheme val="minor"/>
      </rPr>
      <t>〕</t>
    </r>
    <r>
      <rPr>
        <sz val="20"/>
        <rFont val="ＭＳ Ｐゴシック"/>
        <family val="3"/>
        <charset val="128"/>
        <scheme val="minor"/>
      </rPr>
      <t>kg-CO</t>
    </r>
    <r>
      <rPr>
        <vertAlign val="subscript"/>
        <sz val="20"/>
        <rFont val="ＭＳ Ｐゴシック"/>
        <family val="3"/>
        <charset val="128"/>
        <scheme val="minor"/>
      </rPr>
      <t xml:space="preserve">２ </t>
    </r>
    <phoneticPr fontId="1"/>
  </si>
  <si>
    <r>
      <t xml:space="preserve">【申請ポイント】 初回キャンペーン </t>
    </r>
    <r>
      <rPr>
        <b/>
        <sz val="16"/>
        <rFont val="ＭＳ Ｐゴシック"/>
        <family val="2"/>
        <charset val="128"/>
        <scheme val="minor"/>
      </rPr>
      <t>1,000</t>
    </r>
    <r>
      <rPr>
        <sz val="16"/>
        <rFont val="ＭＳ Ｐゴシック"/>
        <family val="3"/>
        <charset val="128"/>
        <scheme val="minor"/>
      </rPr>
      <t>ポイント</t>
    </r>
    <rPh sb="1" eb="3">
      <t>シンセイ</t>
    </rPh>
    <rPh sb="9" eb="11">
      <t>ショカイ</t>
    </rPh>
    <phoneticPr fontId="1"/>
  </si>
  <si>
    <r>
      <t>ｋｇ- CO</t>
    </r>
    <r>
      <rPr>
        <vertAlign val="subscript"/>
        <sz val="20"/>
        <rFont val="ＭＳ Ｐゴシック"/>
        <family val="3"/>
        <charset val="128"/>
        <scheme val="minor"/>
      </rPr>
      <t xml:space="preserve">2 </t>
    </r>
    <phoneticPr fontId="1"/>
  </si>
  <si>
    <t>福岡　太郎</t>
    <rPh sb="0" eb="2">
      <t>フクオカ</t>
    </rPh>
    <rPh sb="3" eb="5">
      <t>タロウ</t>
    </rPh>
    <phoneticPr fontId="1"/>
  </si>
  <si>
    <t>◆取組期間　令和５年４月１日～令和６年１月31日　のエコアクション</t>
    <phoneticPr fontId="1"/>
  </si>
  <si>
    <t>F</t>
    <phoneticPr fontId="1"/>
  </si>
  <si>
    <t>C</t>
    <phoneticPr fontId="1"/>
  </si>
  <si>
    <r>
      <t xml:space="preserve">【申請ポイント】　前年同指定期間比のCO2削減量１kg-CO2の対して20ポイント　
</t>
    </r>
    <r>
      <rPr>
        <b/>
        <sz val="18"/>
        <color rgb="FFFF6699"/>
        <rFont val="HG丸ｺﾞｼｯｸM-PRO"/>
        <family val="3"/>
        <charset val="128"/>
      </rPr>
      <t>※年間上限１,５00ポイント</t>
    </r>
    <rPh sb="9" eb="11">
      <t>ゼンネン</t>
    </rPh>
    <rPh sb="11" eb="12">
      <t>ドウ</t>
    </rPh>
    <rPh sb="12" eb="14">
      <t>シテイ</t>
    </rPh>
    <rPh sb="14" eb="16">
      <t>キカン</t>
    </rPh>
    <rPh sb="16" eb="17">
      <t>ヒ</t>
    </rPh>
    <rPh sb="21" eb="23">
      <t>サクゲン</t>
    </rPh>
    <rPh sb="23" eb="24">
      <t>リョウ</t>
    </rPh>
    <rPh sb="32" eb="33">
      <t>タイ</t>
    </rPh>
    <phoneticPr fontId="1"/>
  </si>
  <si>
    <r>
      <t xml:space="preserve">【申請ポイント】　前年同指定期間比のCO2削減量１kg-CO2の対して30ポイント　
</t>
    </r>
    <r>
      <rPr>
        <b/>
        <sz val="18"/>
        <color rgb="FFFF6699"/>
        <rFont val="HG丸ｺﾞｼｯｸM-PRO"/>
        <family val="3"/>
        <charset val="128"/>
      </rPr>
      <t>※年間上限１</t>
    </r>
    <r>
      <rPr>
        <b/>
        <sz val="18"/>
        <color rgb="FFFF6699"/>
        <rFont val="ＭＳ Ｐゴシック"/>
        <family val="3"/>
        <charset val="128"/>
      </rPr>
      <t>,</t>
    </r>
    <r>
      <rPr>
        <b/>
        <sz val="18"/>
        <color rgb="FFFF6699"/>
        <rFont val="HG丸ｺﾞｼｯｸM-PRO"/>
        <family val="3"/>
        <charset val="128"/>
      </rPr>
      <t>５00ポイント</t>
    </r>
    <rPh sb="9" eb="11">
      <t>ゼンネン</t>
    </rPh>
    <rPh sb="11" eb="12">
      <t>ドウ</t>
    </rPh>
    <rPh sb="12" eb="14">
      <t>シテイ</t>
    </rPh>
    <rPh sb="14" eb="16">
      <t>キカン</t>
    </rPh>
    <rPh sb="16" eb="17">
      <t>ヒ</t>
    </rPh>
    <rPh sb="21" eb="23">
      <t>サクゲン</t>
    </rPh>
    <rPh sb="23" eb="24">
      <t>リョウ</t>
    </rPh>
    <rPh sb="32" eb="33">
      <t>タイ</t>
    </rPh>
    <phoneticPr fontId="1"/>
  </si>
  <si>
    <t>ｍ3</t>
    <phoneticPr fontId="1"/>
  </si>
  <si>
    <r>
      <t>×ＣＯ</t>
    </r>
    <r>
      <rPr>
        <vertAlign val="subscript"/>
        <sz val="20"/>
        <rFont val="ＭＳ Ｐゴシック"/>
        <family val="3"/>
        <charset val="128"/>
        <scheme val="minor"/>
      </rPr>
      <t>２</t>
    </r>
    <r>
      <rPr>
        <sz val="20"/>
        <rFont val="ＭＳ Ｐゴシック"/>
        <family val="3"/>
        <charset val="128"/>
        <scheme val="minor"/>
      </rPr>
      <t xml:space="preserve">排出係数 </t>
    </r>
    <r>
      <rPr>
        <b/>
        <sz val="20"/>
        <color rgb="FF0070C0"/>
        <rFont val="ＭＳ Ｐゴシック"/>
        <family val="3"/>
        <charset val="128"/>
        <scheme val="minor"/>
      </rPr>
      <t>0.385</t>
    </r>
    <phoneticPr fontId="1"/>
  </si>
  <si>
    <r>
      <t xml:space="preserve"> × ＣＯ</t>
    </r>
    <r>
      <rPr>
        <vertAlign val="subscript"/>
        <sz val="20"/>
        <rFont val="ＭＳ Ｐゴシック"/>
        <family val="3"/>
        <charset val="128"/>
        <scheme val="minor"/>
      </rPr>
      <t>２</t>
    </r>
    <r>
      <rPr>
        <sz val="20"/>
        <rFont val="ＭＳ Ｐゴシック"/>
        <family val="3"/>
        <charset val="128"/>
        <scheme val="minor"/>
      </rPr>
      <t xml:space="preserve">排出係数 </t>
    </r>
    <r>
      <rPr>
        <b/>
        <sz val="20"/>
        <color rgb="FF0070C0"/>
        <rFont val="ＭＳ Ｐゴシック"/>
        <family val="3"/>
        <charset val="128"/>
        <scheme val="minor"/>
      </rPr>
      <t>2.21</t>
    </r>
    <phoneticPr fontId="1"/>
  </si>
  <si>
    <r>
      <t xml:space="preserve"> × ＣＯ</t>
    </r>
    <r>
      <rPr>
        <vertAlign val="subscript"/>
        <sz val="20"/>
        <rFont val="ＭＳ Ｐゴシック"/>
        <family val="3"/>
        <charset val="128"/>
        <scheme val="minor"/>
      </rPr>
      <t>２</t>
    </r>
    <r>
      <rPr>
        <sz val="20"/>
        <rFont val="ＭＳ Ｐゴシック"/>
        <family val="3"/>
        <charset val="128"/>
        <scheme val="minor"/>
      </rPr>
      <t>排出係数</t>
    </r>
    <r>
      <rPr>
        <b/>
        <sz val="20"/>
        <color rgb="FF0070C0"/>
        <rFont val="ＭＳ Ｐゴシック"/>
        <family val="3"/>
        <charset val="128"/>
        <scheme val="minor"/>
      </rPr>
      <t xml:space="preserve"> 6.6</t>
    </r>
    <phoneticPr fontId="1"/>
  </si>
  <si>
    <r>
      <t>kg-CO</t>
    </r>
    <r>
      <rPr>
        <vertAlign val="subscript"/>
        <sz val="20"/>
        <rFont val="ＭＳ Ｐゴシック"/>
        <family val="3"/>
        <charset val="128"/>
        <scheme val="minor"/>
      </rPr>
      <t>２</t>
    </r>
    <r>
      <rPr>
        <sz val="20"/>
        <rFont val="ＭＳ Ｐゴシック"/>
        <family val="3"/>
        <charset val="128"/>
        <scheme val="minor"/>
      </rPr>
      <t>×</t>
    </r>
    <r>
      <rPr>
        <b/>
        <sz val="20"/>
        <color rgb="FF0070C0"/>
        <rFont val="ＭＳ Ｐゴシック"/>
        <family val="3"/>
        <charset val="128"/>
        <scheme val="minor"/>
      </rPr>
      <t>20</t>
    </r>
    <r>
      <rPr>
        <sz val="20"/>
        <rFont val="ＭＳ Ｐゴシック"/>
        <family val="3"/>
        <charset val="128"/>
        <scheme val="minor"/>
      </rPr>
      <t xml:space="preserve"> ﾎﾟｲﾝﾄ</t>
    </r>
    <phoneticPr fontId="1"/>
  </si>
  <si>
    <r>
      <t>kg-CO</t>
    </r>
    <r>
      <rPr>
        <vertAlign val="subscript"/>
        <sz val="20"/>
        <rFont val="ＭＳ Ｐゴシック"/>
        <family val="3"/>
        <charset val="128"/>
        <scheme val="minor"/>
      </rPr>
      <t>２</t>
    </r>
    <r>
      <rPr>
        <sz val="20"/>
        <rFont val="ＭＳ Ｐゴシック"/>
        <family val="3"/>
        <charset val="128"/>
        <scheme val="minor"/>
      </rPr>
      <t>×</t>
    </r>
    <r>
      <rPr>
        <b/>
        <sz val="20"/>
        <color rgb="FF0070C0"/>
        <rFont val="ＭＳ Ｐゴシック"/>
        <family val="3"/>
        <charset val="128"/>
        <scheme val="minor"/>
      </rPr>
      <t>30</t>
    </r>
    <r>
      <rPr>
        <sz val="20"/>
        <rFont val="ＭＳ Ｐゴシック"/>
        <family val="3"/>
        <charset val="128"/>
        <scheme val="minor"/>
      </rPr>
      <t xml:space="preserve"> ﾎﾟｲﾝﾄ</t>
    </r>
    <phoneticPr fontId="1"/>
  </si>
  <si>
    <r>
      <t>ＣＯ２排出係数
 0.385 kg-CO</t>
    </r>
    <r>
      <rPr>
        <vertAlign val="subscript"/>
        <sz val="16"/>
        <color rgb="FF0070C0"/>
        <rFont val="ＭＳ Ｐゴシック"/>
        <family val="3"/>
        <charset val="128"/>
        <scheme val="minor"/>
      </rPr>
      <t>２</t>
    </r>
    <r>
      <rPr>
        <sz val="16"/>
        <color rgb="FF0070C0"/>
        <rFont val="ＭＳ Ｐゴシック"/>
        <family val="3"/>
        <charset val="128"/>
        <scheme val="minor"/>
      </rPr>
      <t>/kWh</t>
    </r>
    <phoneticPr fontId="1"/>
  </si>
  <si>
    <r>
      <t>ＣＯ２排出係数
 2.21 kg-CO</t>
    </r>
    <r>
      <rPr>
        <vertAlign val="subscript"/>
        <sz val="16"/>
        <color rgb="FF0070C0"/>
        <rFont val="ＭＳ Ｐゴシック"/>
        <family val="3"/>
        <charset val="128"/>
        <scheme val="minor"/>
      </rPr>
      <t>２</t>
    </r>
    <r>
      <rPr>
        <sz val="16"/>
        <color rgb="FF0070C0"/>
        <rFont val="ＭＳ Ｐゴシック"/>
        <family val="3"/>
        <charset val="128"/>
        <scheme val="minor"/>
      </rPr>
      <t>/ｍ３</t>
    </r>
    <phoneticPr fontId="1"/>
  </si>
  <si>
    <r>
      <t xml:space="preserve">ヒートポンプ給湯機（エコキュート）の購入
</t>
    </r>
    <r>
      <rPr>
        <b/>
        <sz val="18"/>
        <color rgb="FFFF6699"/>
        <rFont val="HG丸ｺﾞｼｯｸM-PRO"/>
        <family val="3"/>
        <charset val="128"/>
      </rPr>
      <t>※上限ポイント対象外</t>
    </r>
    <rPh sb="6" eb="9">
      <t>キュウトウキ</t>
    </rPh>
    <rPh sb="18" eb="20">
      <t>コウニュウ</t>
    </rPh>
    <phoneticPr fontId="1"/>
  </si>
  <si>
    <t>エコドライブ講習会で発行するキーワード　　　　　　　　　　　　　　　　　　　</t>
    <phoneticPr fontId="1"/>
  </si>
  <si>
    <t>キーワード：</t>
    <phoneticPr fontId="1"/>
  </si>
  <si>
    <t>各イベント会場にて配布するポイント引換券の電子データ又は原本、各イベントで発行するキーワード</t>
    <phoneticPr fontId="1"/>
  </si>
  <si>
    <r>
      <t xml:space="preserve">参加登録時に登録した交通系ＩＣカード番号（裏面の１７桁の番号）
</t>
    </r>
    <r>
      <rPr>
        <sz val="11"/>
        <color rgb="FF000000"/>
        <rFont val="ＭＳ Ｐゴシック"/>
        <family val="3"/>
        <charset val="128"/>
        <scheme val="minor"/>
      </rPr>
      <t>※はやか（福岡市営地下鉄）、ニモカ（西鉄）、スゴカ（JR九州）のいずれか</t>
    </r>
    <rPh sb="0" eb="4">
      <t>サンカトウロク</t>
    </rPh>
    <rPh sb="4" eb="5">
      <t>ジ</t>
    </rPh>
    <rPh sb="6" eb="8">
      <t>トウロク</t>
    </rPh>
    <rPh sb="10" eb="12">
      <t>コウツウ</t>
    </rPh>
    <rPh sb="37" eb="39">
      <t>フクオカ</t>
    </rPh>
    <rPh sb="39" eb="44">
      <t>シエイチカテツ</t>
    </rPh>
    <rPh sb="50" eb="52">
      <t>ニシテツ</t>
    </rPh>
    <rPh sb="60" eb="62">
      <t>キュウシュウ</t>
    </rPh>
    <phoneticPr fontId="1"/>
  </si>
  <si>
    <r>
      <rPr>
        <sz val="12"/>
        <color rgb="FF000000"/>
        <rFont val="ＭＳ Ｐゴシック"/>
        <family val="3"/>
        <charset val="128"/>
        <scheme val="minor"/>
      </rPr>
      <t>参加登録時に登録した交通系ＩＣカード番号（裏面の１７桁の番号）</t>
    </r>
    <r>
      <rPr>
        <sz val="11"/>
        <color rgb="FF000000"/>
        <rFont val="ＭＳ Ｐゴシック"/>
        <family val="3"/>
        <charset val="128"/>
        <scheme val="minor"/>
      </rPr>
      <t xml:space="preserve">
※はやか（福岡市営地下鉄）、ニモカ（西鉄）、スゴカ（JR九州）のいずれか</t>
    </r>
    <phoneticPr fontId="1"/>
  </si>
  <si>
    <r>
      <t xml:space="preserve">ガス使用量の削減
</t>
    </r>
    <r>
      <rPr>
        <b/>
        <sz val="28"/>
        <rFont val="ＭＳ Ｐゴシック"/>
        <family val="3"/>
        <charset val="128"/>
        <scheme val="minor"/>
      </rPr>
      <t>（都市ガス）</t>
    </r>
    <rPh sb="10" eb="12">
      <t>トシ</t>
    </rPh>
    <phoneticPr fontId="1"/>
  </si>
  <si>
    <t>【申請ポイント】  500ポイント</t>
    <phoneticPr fontId="1"/>
  </si>
  <si>
    <t>【申請ポイント】  100ポイント</t>
    <phoneticPr fontId="1"/>
  </si>
  <si>
    <t>下記①、②の電子データ又は写し
①領収書等（購入日、購入商品、支払金額がわかるもの）　
②メーカー発行の保証書（型番、製造番号、メーカーがわかるもの）
※メーカー発行の保証書に記載がない場合は、製品本体に貼ってある品質表示版（ステッカー）等の写真をご提出ください。</t>
    <phoneticPr fontId="1"/>
  </si>
  <si>
    <t>下記①、②の電子データ又は原本（写し）
①領収書等（購入日、購入商品、支払金額がわかるもの）の画像等の電子データ又は写し
②エシカル消費に関連する認証ラベル・マークが付いた商品の画像等の電子データ又は原本（ラベル・マーク部分）</t>
    <phoneticPr fontId="1"/>
  </si>
  <si>
    <t>下記①、②の電子データ又は原本（写し）
 ①領収書等（購入日、購入商品、支払金額がわかるもの）　
 ②購入した商品のメーカー・品番がわかる資料</t>
    <phoneticPr fontId="1"/>
  </si>
  <si>
    <t>下記①、②の電子データ又は原本（写し）
 ①領収書等（購入日、購入商品、支払金額がわかるもの）　
 ②購入した商品のメーカー・品番がわかる資料</t>
    <rPh sb="13" eb="15">
      <t>ゲンポン</t>
    </rPh>
    <phoneticPr fontId="1"/>
  </si>
  <si>
    <r>
      <t>ＣＯ２排出係数
6.6 kg-CO</t>
    </r>
    <r>
      <rPr>
        <vertAlign val="subscript"/>
        <sz val="16"/>
        <color rgb="FF0070C0"/>
        <rFont val="ＭＳ Ｐゴシック"/>
        <family val="3"/>
        <charset val="128"/>
        <scheme val="minor"/>
      </rPr>
      <t>２</t>
    </r>
    <r>
      <rPr>
        <sz val="16"/>
        <color rgb="FF0070C0"/>
        <rFont val="ＭＳ Ｐゴシック"/>
        <family val="3"/>
        <charset val="128"/>
        <scheme val="minor"/>
      </rPr>
      <t>/ｍ３</t>
    </r>
    <phoneticPr fontId="1"/>
  </si>
  <si>
    <t>・LPガス　　</t>
    <phoneticPr fontId="1"/>
  </si>
  <si>
    <t>・都市ガス　　</t>
    <rPh sb="1" eb="3">
      <t>トシ</t>
    </rPh>
    <phoneticPr fontId="1"/>
  </si>
  <si>
    <t>合計　①+②</t>
    <rPh sb="0" eb="2">
      <t>ゴウケイ</t>
    </rPh>
    <phoneticPr fontId="1"/>
  </si>
  <si>
    <t>小計　②</t>
    <rPh sb="0" eb="2">
      <t>ショウケイ</t>
    </rPh>
    <phoneticPr fontId="1"/>
  </si>
  <si>
    <t>小計　①</t>
    <rPh sb="0" eb="1">
      <t>ショウ</t>
    </rPh>
    <phoneticPr fontId="1"/>
  </si>
  <si>
    <t>エコアクション
報告回数</t>
    <rPh sb="8" eb="10">
      <t>ホウコク</t>
    </rPh>
    <rPh sb="10" eb="12">
      <t>カイスウ</t>
    </rPh>
    <phoneticPr fontId="1"/>
  </si>
  <si>
    <t>【申請ポイント】　100ポイント
　　　　　　　　　　（同じ世帯の方が複数人参加されても、イベント毎に100ﾎﾟｲﾝﾄのみ）</t>
    <phoneticPr fontId="1"/>
  </si>
  <si>
    <t>設置した緑のカーテンの写真</t>
    <rPh sb="0" eb="2">
      <t>セッチ</t>
    </rPh>
    <rPh sb="4" eb="5">
      <t>ミドリ</t>
    </rPh>
    <rPh sb="11" eb="13">
      <t>シャシン</t>
    </rPh>
    <phoneticPr fontId="1"/>
  </si>
  <si>
    <t>　7 電気使用量の削減、8ガス使用量の削減は裏面</t>
    <rPh sb="3" eb="8">
      <t>デンキシヨウリョウ</t>
    </rPh>
    <rPh sb="9" eb="11">
      <t>サクゲン</t>
    </rPh>
    <rPh sb="15" eb="18">
      <t>シヨウリョウ</t>
    </rPh>
    <rPh sb="19" eb="21">
      <t>サクゲン</t>
    </rPh>
    <rPh sb="22" eb="24">
      <t>リメン</t>
    </rPh>
    <phoneticPr fontId="1"/>
  </si>
  <si>
    <t>下記①、②の電子データ又は原本（写し）
①レシート、領収書、パソコンやスマートフォンの決済画面など（購入日、購入商品、支払金額がわかるもの）
②仕立て直し、購入した商品の写真</t>
    <phoneticPr fontId="1"/>
  </si>
  <si>
    <r>
      <t xml:space="preserve">エコドライブ講習会の受講
</t>
    </r>
    <r>
      <rPr>
        <b/>
        <sz val="18"/>
        <color rgb="FFFF6699"/>
        <rFont val="HG丸ｺﾞｼｯｸM-PRO"/>
        <family val="3"/>
        <charset val="128"/>
      </rPr>
      <t>※上限ポイント対象外</t>
    </r>
    <rPh sb="6" eb="9">
      <t>コウシュウカイ</t>
    </rPh>
    <rPh sb="10" eb="12">
      <t>ジュコウ</t>
    </rPh>
    <phoneticPr fontId="1"/>
  </si>
  <si>
    <t xml:space="preserve">kWh </t>
    <phoneticPr fontId="1"/>
  </si>
  <si>
    <r>
      <t>CO</t>
    </r>
    <r>
      <rPr>
        <vertAlign val="subscript"/>
        <sz val="20"/>
        <rFont val="ＭＳ Ｐゴシック"/>
        <family val="3"/>
        <charset val="128"/>
        <scheme val="minor"/>
      </rPr>
      <t>2</t>
    </r>
    <r>
      <rPr>
        <sz val="20"/>
        <rFont val="ＭＳ Ｐゴシック"/>
        <family val="3"/>
        <charset val="128"/>
        <scheme val="minor"/>
      </rPr>
      <t>排出削減量・・・小数点以下を切り捨てた数値　　</t>
    </r>
    <phoneticPr fontId="1"/>
  </si>
  <si>
    <t>CO2排出削減量・・・小数点以下を切り捨てた数値　　</t>
  </si>
  <si>
    <t>領収書、ご利用明細、予約完了メール等の画像（車種、利用日又は利用月、利用回数、利用金額がわかるもの）</t>
    <phoneticPr fontId="1"/>
  </si>
  <si>
    <t>令和５年度 ＥＣＯチャレンジ応援事業　エコアクション報告書　（2枚目）</t>
    <rPh sb="14" eb="18">
      <t>オウエンジギョウ</t>
    </rPh>
    <phoneticPr fontId="1"/>
  </si>
  <si>
    <r>
      <t xml:space="preserve"> CO</t>
    </r>
    <r>
      <rPr>
        <vertAlign val="subscript"/>
        <sz val="20"/>
        <rFont val="ＭＳ Ｐゴシック"/>
        <family val="3"/>
        <charset val="128"/>
        <scheme val="minor"/>
      </rPr>
      <t>2</t>
    </r>
    <r>
      <rPr>
        <sz val="20"/>
        <rFont val="ＭＳ Ｐゴシック"/>
        <family val="3"/>
        <charset val="128"/>
        <scheme val="minor"/>
      </rPr>
      <t>排出削減量・・・小数点以下を切り捨てた数値　　</t>
    </r>
    <phoneticPr fontId="1"/>
  </si>
  <si>
    <r>
      <t xml:space="preserve">ガス使用量の削減
</t>
    </r>
    <r>
      <rPr>
        <b/>
        <sz val="28"/>
        <rFont val="ＭＳ Ｐゴシック"/>
        <family val="3"/>
        <charset val="128"/>
        <scheme val="minor"/>
      </rPr>
      <t>（LPガス）</t>
    </r>
    <phoneticPr fontId="1"/>
  </si>
  <si>
    <t>福岡　太郎</t>
    <phoneticPr fontId="1"/>
  </si>
  <si>
    <t>【申請ポイント】　100ポイント　
　　　　　　　　　　（同じ世帯の方が複数人参加されても、出前講座毎に100ﾎﾟｲﾝﾄのみ）</t>
    <phoneticPr fontId="1"/>
  </si>
  <si>
    <r>
      <rPr>
        <b/>
        <sz val="20"/>
        <rFont val="ＭＳ Ｐゴシック"/>
        <family val="3"/>
        <charset val="128"/>
        <scheme val="minor"/>
      </rPr>
      <t>CO</t>
    </r>
    <r>
      <rPr>
        <b/>
        <vertAlign val="subscript"/>
        <sz val="20"/>
        <rFont val="ＭＳ Ｐゴシック"/>
        <family val="3"/>
        <charset val="128"/>
        <scheme val="minor"/>
      </rPr>
      <t>2</t>
    </r>
    <r>
      <rPr>
        <b/>
        <sz val="20"/>
        <rFont val="ＭＳ Ｐゴシック"/>
        <family val="3"/>
        <charset val="128"/>
        <scheme val="minor"/>
      </rPr>
      <t>排出削減量</t>
    </r>
    <r>
      <rPr>
        <sz val="20"/>
        <rFont val="ＭＳ Ｐゴシック"/>
        <family val="3"/>
        <charset val="128"/>
        <scheme val="minor"/>
      </rPr>
      <t>・・・小数点以下を切り捨てた数値　　</t>
    </r>
    <phoneticPr fontId="1"/>
  </si>
  <si>
    <t>下記①、②の電子データ又は写真
① 領収書等（購入日、購入商品、支払金額がわかるもの）
② 購入した商品の写真（福岡市内産、新宮町内産であることがわかるもの）</t>
    <rPh sb="56" eb="61">
      <t>フクオカシナイサン</t>
    </rPh>
    <rPh sb="62" eb="66">
      <t>シングウチョウナイ</t>
    </rPh>
    <phoneticPr fontId="1"/>
  </si>
  <si>
    <t>下記①、②の電子データ又は写真
① 領収書等（購入日、購入商品、支払金額がわかるもの）
② 購入した商品の写真（福岡県内産であることがわかるもの）</t>
    <phoneticPr fontId="1"/>
  </si>
  <si>
    <t>　年間CO２排出削減量</t>
    <rPh sb="1" eb="3">
      <t>ネンカン</t>
    </rPh>
    <rPh sb="6" eb="8">
      <t>ハイシュツ</t>
    </rPh>
    <rPh sb="8" eb="11">
      <t>サクゲンリョウ</t>
    </rPh>
    <phoneticPr fontId="1"/>
  </si>
  <si>
    <t>　年間光熱費削減額</t>
    <rPh sb="1" eb="3">
      <t>ネンカン</t>
    </rPh>
    <rPh sb="3" eb="6">
      <t>コウネツヒ</t>
    </rPh>
    <rPh sb="6" eb="8">
      <t>サクゲン</t>
    </rPh>
    <rPh sb="8" eb="9">
      <t>ガク</t>
    </rPh>
    <phoneticPr fontId="1"/>
  </si>
  <si>
    <t>円</t>
    <rPh sb="0" eb="1">
      <t>エン</t>
    </rPh>
    <phoneticPr fontId="1"/>
  </si>
  <si>
    <r>
      <t>(ア) CO</t>
    </r>
    <r>
      <rPr>
        <b/>
        <vertAlign val="subscript"/>
        <sz val="18"/>
        <rFont val="ＭＳ Ｐゴシック"/>
        <family val="3"/>
        <charset val="128"/>
        <scheme val="minor"/>
      </rPr>
      <t>2</t>
    </r>
    <r>
      <rPr>
        <b/>
        <sz val="18"/>
        <rFont val="ＭＳ Ｐゴシック"/>
        <family val="3"/>
        <charset val="128"/>
        <scheme val="minor"/>
      </rPr>
      <t>排出削減量</t>
    </r>
    <phoneticPr fontId="1"/>
  </si>
  <si>
    <r>
      <t>（ア）CO</t>
    </r>
    <r>
      <rPr>
        <b/>
        <vertAlign val="subscript"/>
        <sz val="20"/>
        <rFont val="ＭＳ Ｐゴシック"/>
        <family val="3"/>
        <charset val="128"/>
        <scheme val="minor"/>
      </rPr>
      <t>2</t>
    </r>
    <r>
      <rPr>
        <b/>
        <sz val="20"/>
        <rFont val="ＭＳ Ｐゴシック"/>
        <family val="3"/>
        <charset val="128"/>
        <scheme val="minor"/>
      </rPr>
      <t>排出削減量</t>
    </r>
    <phoneticPr fontId="1"/>
  </si>
  <si>
    <t>（イ）申請ポイント</t>
    <phoneticPr fontId="1"/>
  </si>
  <si>
    <t>（ア）CO2排出削減量</t>
    <phoneticPr fontId="1"/>
  </si>
  <si>
    <r>
      <t>CO</t>
    </r>
    <r>
      <rPr>
        <vertAlign val="subscript"/>
        <sz val="18"/>
        <rFont val="ＭＳ Ｐゴシック"/>
        <family val="3"/>
        <charset val="128"/>
        <scheme val="minor"/>
      </rPr>
      <t>2</t>
    </r>
    <r>
      <rPr>
        <sz val="18"/>
        <rFont val="ＭＳ Ｐゴシック"/>
        <family val="3"/>
        <charset val="128"/>
        <scheme val="minor"/>
      </rPr>
      <t>排出削減量（ア）</t>
    </r>
    <rPh sb="3" eb="5">
      <t>ハイシュツ</t>
    </rPh>
    <rPh sb="5" eb="7">
      <t>サクゲン</t>
    </rPh>
    <rPh sb="7" eb="8">
      <t>リョウ</t>
    </rPh>
    <phoneticPr fontId="1"/>
  </si>
  <si>
    <t>申請ポイント（イ）</t>
    <rPh sb="0" eb="2">
      <t>シンセイ</t>
    </rPh>
    <phoneticPr fontId="1"/>
  </si>
  <si>
    <t>〕月分</t>
    <rPh sb="1" eb="3">
      <t>ガツブン</t>
    </rPh>
    <phoneticPr fontId="1"/>
  </si>
  <si>
    <t>1ヶ月の使用量〔</t>
    <rPh sb="2" eb="3">
      <t>ゲツ</t>
    </rPh>
    <rPh sb="4" eb="7">
      <t>シヨウリョウ</t>
    </rPh>
    <phoneticPr fontId="1"/>
  </si>
  <si>
    <t xml:space="preserve">
〕kWh</t>
    <phoneticPr fontId="1"/>
  </si>
  <si>
    <r>
      <t xml:space="preserve">
〕ｍ</t>
    </r>
    <r>
      <rPr>
        <vertAlign val="superscript"/>
        <sz val="16"/>
        <color rgb="FF0070C0"/>
        <rFont val="ＭＳ Ｐゴシック"/>
        <family val="3"/>
        <charset val="128"/>
        <scheme val="minor"/>
      </rPr>
      <t>３</t>
    </r>
    <phoneticPr fontId="1"/>
  </si>
  <si>
    <t>ガスご使用量のお知らせの画像等の電子データ又は写し(指定期間分全て)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</si>
</sst>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"/>
    <numFmt numFmtId="178" formatCode="#,##0.0;[Red]\-#,##0.0"/>
    <numFmt numFmtId="179" formatCode="0.000_ "/>
  </numFmts>
  <fonts count="8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HGP創英角ﾎﾟｯﾌﾟ体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rgb="FF0070C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0070C0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b/>
      <sz val="16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inor"/>
    </font>
    <font>
      <vertAlign val="subscript"/>
      <sz val="16"/>
      <color rgb="FF0070C0"/>
      <name val="ＭＳ Ｐゴシック"/>
      <family val="3"/>
      <charset val="128"/>
      <scheme val="minor"/>
    </font>
    <font>
      <vertAlign val="superscript"/>
      <sz val="16"/>
      <color rgb="FF0070C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6"/>
      <color rgb="FFFF6699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ajor"/>
    </font>
    <font>
      <sz val="2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ajor"/>
    </font>
    <font>
      <sz val="18"/>
      <color theme="1"/>
      <name val="ＭＳ Ｐゴシック"/>
      <family val="2"/>
      <charset val="128"/>
      <scheme val="minor"/>
    </font>
    <font>
      <b/>
      <sz val="18"/>
      <color rgb="FFFF6699"/>
      <name val="HG丸ｺﾞｼｯｸM-PRO"/>
      <family val="3"/>
      <charset val="128"/>
    </font>
    <font>
      <sz val="2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  <scheme val="minor"/>
    </font>
    <font>
      <sz val="20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ajor"/>
    </font>
    <font>
      <vertAlign val="subscript"/>
      <sz val="18"/>
      <name val="ＭＳ Ｐゴシック"/>
      <family val="3"/>
      <charset val="128"/>
      <scheme val="minor"/>
    </font>
    <font>
      <sz val="20"/>
      <name val="HGP創英角ﾎﾟｯﾌﾟ体"/>
      <family val="3"/>
      <charset val="128"/>
    </font>
    <font>
      <vertAlign val="subscript"/>
      <sz val="2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vertAlign val="subscript"/>
      <sz val="20"/>
      <name val="ＭＳ Ｐゴシック"/>
      <family val="3"/>
      <charset val="128"/>
      <scheme val="minor"/>
    </font>
    <font>
      <sz val="22"/>
      <name val="HGP創英角ﾎﾟｯﾌﾟ体"/>
      <family val="3"/>
      <charset val="128"/>
    </font>
    <font>
      <sz val="24"/>
      <name val="ＭＳ Ｐゴシック"/>
      <family val="3"/>
      <charset val="128"/>
      <scheme val="minor"/>
    </font>
    <font>
      <sz val="24"/>
      <name val="ＭＳ Ｐゴシック"/>
      <family val="2"/>
      <charset val="128"/>
      <scheme val="minor"/>
    </font>
    <font>
      <sz val="2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b/>
      <sz val="22"/>
      <color rgb="FFFF0000"/>
      <name val="ＭＳ Ｐゴシック"/>
      <family val="3"/>
      <charset val="128"/>
      <scheme val="minor"/>
    </font>
    <font>
      <sz val="24"/>
      <name val="HGP創英角ﾎﾟｯﾌﾟ体"/>
      <family val="3"/>
      <charset val="128"/>
    </font>
    <font>
      <sz val="18"/>
      <color rgb="FFFF0000"/>
      <name val="HGP創英角ﾎﾟｯﾌﾟ体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16"/>
      <color rgb="FFFF0000"/>
      <name val="HG丸ｺﾞｼｯｸM-PRO"/>
      <family val="3"/>
      <charset val="128"/>
    </font>
    <font>
      <sz val="24"/>
      <color rgb="FFFF0000"/>
      <name val="HGP創英角ﾎﾟｯﾌﾟ体"/>
      <family val="3"/>
      <charset val="128"/>
    </font>
    <font>
      <b/>
      <sz val="18"/>
      <color rgb="FFFF6699"/>
      <name val="ＭＳ Ｐゴシック"/>
      <family val="3"/>
      <charset val="128"/>
    </font>
    <font>
      <sz val="22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sz val="24"/>
      <color theme="1"/>
      <name val="HGP創英角ﾎﾟｯﾌﾟ体"/>
      <family val="3"/>
      <charset val="128"/>
    </font>
    <font>
      <b/>
      <sz val="20"/>
      <color rgb="FF0070C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vertAlign val="subscript"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sz val="16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24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rgb="FFFF0000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hair">
        <color indexed="64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 diagonalUp="1">
      <left style="thin">
        <color indexed="64"/>
      </left>
      <right/>
      <top style="double">
        <color rgb="FFFF0000"/>
      </top>
      <bottom/>
      <diagonal style="thin">
        <color indexed="64"/>
      </diagonal>
    </border>
    <border diagonalUp="1">
      <left/>
      <right/>
      <top style="double">
        <color rgb="FFFF0000"/>
      </top>
      <bottom/>
      <diagonal style="thin">
        <color indexed="64"/>
      </diagonal>
    </border>
    <border>
      <left/>
      <right style="thick">
        <color rgb="FFFF0000"/>
      </right>
      <top style="double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 diagonalUp="1">
      <left style="thin">
        <color indexed="64"/>
      </left>
      <right/>
      <top/>
      <bottom style="thick">
        <color rgb="FFFF0000"/>
      </bottom>
      <diagonal style="thin">
        <color indexed="64"/>
      </diagonal>
    </border>
    <border diagonalUp="1">
      <left/>
      <right/>
      <top/>
      <bottom style="thick">
        <color rgb="FFFF0000"/>
      </bottom>
      <diagonal style="thin">
        <color indexed="64"/>
      </diagonal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rgb="FFFF0000"/>
      </top>
      <bottom/>
      <diagonal/>
    </border>
    <border>
      <left/>
      <right style="double">
        <color indexed="64"/>
      </right>
      <top/>
      <bottom style="thick">
        <color rgb="FFFF000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64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textRotation="255" wrapText="1"/>
    </xf>
    <xf numFmtId="0" fontId="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/>
    <xf numFmtId="0" fontId="16" fillId="0" borderId="0" xfId="0" quotePrefix="1" applyFont="1" applyBorder="1" applyAlignme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4" fillId="0" borderId="0" xfId="0" applyFont="1">
      <alignment vertical="center"/>
    </xf>
    <xf numFmtId="0" fontId="7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6" fillId="0" borderId="0" xfId="0" applyFont="1" applyBorder="1" applyAlignment="1">
      <alignment vertical="center" wrapText="1"/>
    </xf>
    <xf numFmtId="0" fontId="21" fillId="0" borderId="7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0" fillId="0" borderId="0" xfId="0" applyFont="1">
      <alignment vertical="center"/>
    </xf>
    <xf numFmtId="0" fontId="1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1" fillId="0" borderId="33" xfId="0" applyFont="1" applyBorder="1" applyAlignment="1">
      <alignment horizontal="left" wrapText="1"/>
    </xf>
    <xf numFmtId="0" fontId="19" fillId="0" borderId="8" xfId="0" applyFont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39" fillId="0" borderId="7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0" fontId="40" fillId="0" borderId="0" xfId="0" applyFont="1" applyBorder="1" applyAlignment="1">
      <alignment horizontal="right"/>
    </xf>
    <xf numFmtId="0" fontId="33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23" fillId="0" borderId="24" xfId="0" applyFont="1" applyBorder="1" applyAlignment="1">
      <alignment vertical="center" wrapText="1"/>
    </xf>
    <xf numFmtId="0" fontId="0" fillId="0" borderId="25" xfId="0" applyBorder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vertical="center" textRotation="1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right"/>
    </xf>
    <xf numFmtId="0" fontId="26" fillId="0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29" fillId="0" borderId="28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78" xfId="0" applyFont="1" applyBorder="1" applyAlignment="1">
      <alignment vertical="center" wrapText="1"/>
    </xf>
    <xf numFmtId="0" fontId="32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right"/>
    </xf>
    <xf numFmtId="0" fontId="40" fillId="0" borderId="7" xfId="0" applyFont="1" applyBorder="1" applyAlignment="1">
      <alignment horizontal="right"/>
    </xf>
    <xf numFmtId="38" fontId="50" fillId="0" borderId="3" xfId="1" applyFont="1" applyBorder="1" applyAlignment="1">
      <alignment horizontal="center" vertical="center" wrapText="1"/>
    </xf>
    <xf numFmtId="0" fontId="46" fillId="0" borderId="8" xfId="0" applyFont="1" applyBorder="1" applyAlignment="1">
      <alignment vertical="center" wrapText="1"/>
    </xf>
    <xf numFmtId="0" fontId="46" fillId="0" borderId="8" xfId="0" applyFont="1" applyBorder="1" applyAlignment="1">
      <alignment horizontal="left" vertical="center" wrapText="1"/>
    </xf>
    <xf numFmtId="38" fontId="50" fillId="0" borderId="10" xfId="1" applyFont="1" applyBorder="1" applyAlignment="1">
      <alignment horizontal="center" vertical="center" wrapText="1"/>
    </xf>
    <xf numFmtId="0" fontId="44" fillId="0" borderId="0" xfId="0" quotePrefix="1" applyFont="1" applyBorder="1" applyAlignment="1"/>
    <xf numFmtId="0" fontId="45" fillId="0" borderId="0" xfId="0" applyFont="1" applyBorder="1">
      <alignment vertical="center"/>
    </xf>
    <xf numFmtId="0" fontId="44" fillId="0" borderId="0" xfId="0" applyFont="1" applyBorder="1" applyAlignment="1">
      <alignment horizontal="right"/>
    </xf>
    <xf numFmtId="0" fontId="46" fillId="0" borderId="0" xfId="0" applyFont="1" applyBorder="1" applyAlignment="1"/>
    <xf numFmtId="38" fontId="50" fillId="0" borderId="32" xfId="1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6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horizontal="left" vertical="center" wrapText="1"/>
    </xf>
    <xf numFmtId="38" fontId="50" fillId="0" borderId="0" xfId="1" applyFont="1" applyBorder="1" applyAlignment="1">
      <alignment horizontal="center" vertical="center" wrapText="1"/>
    </xf>
    <xf numFmtId="0" fontId="46" fillId="0" borderId="77" xfId="0" applyFont="1" applyBorder="1" applyAlignment="1"/>
    <xf numFmtId="0" fontId="44" fillId="0" borderId="7" xfId="0" applyFont="1" applyBorder="1" applyAlignment="1">
      <alignment horizontal="right"/>
    </xf>
    <xf numFmtId="0" fontId="44" fillId="0" borderId="7" xfId="0" quotePrefix="1" applyFont="1" applyBorder="1" applyAlignment="1"/>
    <xf numFmtId="0" fontId="46" fillId="0" borderId="7" xfId="0" applyFont="1" applyBorder="1" applyAlignment="1"/>
    <xf numFmtId="0" fontId="40" fillId="0" borderId="3" xfId="0" applyFont="1" applyBorder="1" applyAlignment="1">
      <alignment horizontal="right"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/>
    <xf numFmtId="0" fontId="40" fillId="0" borderId="10" xfId="0" applyFont="1" applyBorder="1" applyAlignment="1">
      <alignment horizontal="right"/>
    </xf>
    <xf numFmtId="0" fontId="40" fillId="0" borderId="0" xfId="0" applyFont="1" applyBorder="1" applyAlignment="1"/>
    <xf numFmtId="0" fontId="40" fillId="0" borderId="0" xfId="0" quotePrefix="1" applyFont="1" applyBorder="1" applyAlignment="1"/>
    <xf numFmtId="0" fontId="40" fillId="0" borderId="32" xfId="0" applyFont="1" applyBorder="1" applyAlignment="1">
      <alignment horizontal="right"/>
    </xf>
    <xf numFmtId="0" fontId="46" fillId="0" borderId="33" xfId="0" applyFont="1" applyBorder="1" applyAlignment="1">
      <alignment horizontal="center" vertical="center" wrapText="1"/>
    </xf>
    <xf numFmtId="0" fontId="40" fillId="0" borderId="78" xfId="0" applyFont="1" applyBorder="1" applyAlignment="1">
      <alignment horizontal="right"/>
    </xf>
    <xf numFmtId="0" fontId="40" fillId="0" borderId="77" xfId="0" applyFont="1" applyBorder="1" applyAlignment="1"/>
    <xf numFmtId="0" fontId="40" fillId="0" borderId="77" xfId="0" quotePrefix="1" applyFont="1" applyBorder="1" applyAlignment="1"/>
    <xf numFmtId="0" fontId="44" fillId="0" borderId="33" xfId="0" applyFont="1" applyBorder="1" applyAlignment="1">
      <alignment vertical="center" wrapText="1"/>
    </xf>
    <xf numFmtId="38" fontId="54" fillId="0" borderId="10" xfId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right"/>
    </xf>
    <xf numFmtId="0" fontId="56" fillId="0" borderId="77" xfId="0" applyFont="1" applyBorder="1" applyAlignment="1">
      <alignment horizontal="right"/>
    </xf>
    <xf numFmtId="0" fontId="55" fillId="0" borderId="77" xfId="0" applyFont="1" applyBorder="1" applyAlignment="1">
      <alignment horizontal="right"/>
    </xf>
    <xf numFmtId="0" fontId="55" fillId="0" borderId="7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5" fillId="0" borderId="0" xfId="0" applyFont="1" applyBorder="1" applyAlignment="1"/>
    <xf numFmtId="0" fontId="56" fillId="0" borderId="0" xfId="0" applyFont="1" applyBorder="1" applyAlignment="1"/>
    <xf numFmtId="0" fontId="56" fillId="0" borderId="77" xfId="0" applyFont="1" applyBorder="1" applyAlignment="1"/>
    <xf numFmtId="0" fontId="55" fillId="0" borderId="7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 wrapText="1"/>
    </xf>
    <xf numFmtId="0" fontId="44" fillId="0" borderId="33" xfId="0" applyFont="1" applyBorder="1" applyAlignment="1">
      <alignment horizontal="center" wrapText="1"/>
    </xf>
    <xf numFmtId="0" fontId="0" fillId="0" borderId="33" xfId="0" applyBorder="1">
      <alignment vertical="center"/>
    </xf>
    <xf numFmtId="0" fontId="0" fillId="0" borderId="77" xfId="0" applyBorder="1">
      <alignment vertical="center"/>
    </xf>
    <xf numFmtId="0" fontId="2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89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40" fillId="0" borderId="87" xfId="0" applyFont="1" applyBorder="1" applyAlignment="1">
      <alignment horizontal="right"/>
    </xf>
    <xf numFmtId="0" fontId="56" fillId="0" borderId="16" xfId="0" applyFont="1" applyBorder="1" applyAlignment="1">
      <alignment horizontal="right"/>
    </xf>
    <xf numFmtId="0" fontId="56" fillId="0" borderId="16" xfId="0" applyFont="1" applyBorder="1" applyAlignment="1"/>
    <xf numFmtId="0" fontId="40" fillId="0" borderId="16" xfId="0" applyFont="1" applyBorder="1" applyAlignment="1"/>
    <xf numFmtId="0" fontId="0" fillId="0" borderId="16" xfId="0" applyBorder="1">
      <alignment vertical="center"/>
    </xf>
    <xf numFmtId="0" fontId="40" fillId="0" borderId="16" xfId="0" quotePrefix="1" applyFont="1" applyBorder="1" applyAlignment="1"/>
    <xf numFmtId="0" fontId="55" fillId="0" borderId="16" xfId="0" applyFont="1" applyBorder="1" applyAlignment="1">
      <alignment horizontal="right"/>
    </xf>
    <xf numFmtId="0" fontId="46" fillId="0" borderId="16" xfId="0" applyFont="1" applyBorder="1" applyAlignment="1"/>
    <xf numFmtId="0" fontId="32" fillId="0" borderId="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2" fillId="0" borderId="57" xfId="0" applyFont="1" applyBorder="1" applyAlignment="1">
      <alignment vertical="center" wrapText="1"/>
    </xf>
    <xf numFmtId="0" fontId="32" fillId="0" borderId="77" xfId="0" applyFont="1" applyBorder="1" applyAlignment="1">
      <alignment vertical="center" wrapText="1"/>
    </xf>
    <xf numFmtId="0" fontId="32" fillId="0" borderId="8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1" fillId="0" borderId="16" xfId="0" applyFont="1" applyBorder="1" applyAlignment="1">
      <alignment horizontal="right"/>
    </xf>
    <xf numFmtId="0" fontId="48" fillId="0" borderId="26" xfId="0" applyFont="1" applyBorder="1">
      <alignment vertical="center"/>
    </xf>
    <xf numFmtId="0" fontId="48" fillId="0" borderId="25" xfId="0" applyFont="1" applyBorder="1">
      <alignment vertical="center"/>
    </xf>
    <xf numFmtId="0" fontId="48" fillId="0" borderId="25" xfId="0" applyFont="1" applyBorder="1" applyAlignment="1">
      <alignment horizontal="right" wrapText="1"/>
    </xf>
    <xf numFmtId="0" fontId="48" fillId="0" borderId="34" xfId="0" applyFont="1" applyBorder="1">
      <alignment vertical="center"/>
    </xf>
    <xf numFmtId="0" fontId="48" fillId="0" borderId="79" xfId="0" applyFont="1" applyBorder="1" applyAlignment="1">
      <alignment horizontal="right" wrapText="1"/>
    </xf>
    <xf numFmtId="0" fontId="48" fillId="0" borderId="23" xfId="0" applyFont="1" applyBorder="1" applyAlignment="1">
      <alignment horizontal="right" wrapText="1"/>
    </xf>
    <xf numFmtId="0" fontId="48" fillId="0" borderId="28" xfId="0" applyFont="1" applyBorder="1" applyAlignment="1">
      <alignment horizontal="right" wrapText="1"/>
    </xf>
    <xf numFmtId="0" fontId="21" fillId="0" borderId="101" xfId="0" applyFont="1" applyBorder="1" applyAlignment="1">
      <alignment horizontal="right"/>
    </xf>
    <xf numFmtId="0" fontId="21" fillId="0" borderId="101" xfId="0" applyFont="1" applyBorder="1" applyAlignment="1">
      <alignment vertical="center" wrapText="1"/>
    </xf>
    <xf numFmtId="0" fontId="21" fillId="0" borderId="112" xfId="0" applyFont="1" applyBorder="1" applyAlignment="1">
      <alignment horizontal="right"/>
    </xf>
    <xf numFmtId="0" fontId="21" fillId="0" borderId="112" xfId="0" applyFont="1" applyBorder="1" applyAlignment="1">
      <alignment horizontal="center" vertical="center" wrapText="1"/>
    </xf>
    <xf numFmtId="0" fontId="19" fillId="0" borderId="112" xfId="0" applyFont="1" applyBorder="1" applyAlignment="1"/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1" wrapText="1"/>
    </xf>
    <xf numFmtId="0" fontId="21" fillId="0" borderId="133" xfId="0" applyFont="1" applyBorder="1" applyAlignment="1">
      <alignment horizontal="right"/>
    </xf>
    <xf numFmtId="0" fontId="21" fillId="0" borderId="134" xfId="0" applyFont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19" fillId="0" borderId="3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38" fontId="10" fillId="0" borderId="0" xfId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/>
    </xf>
    <xf numFmtId="38" fontId="20" fillId="0" borderId="0" xfId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77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63" fillId="2" borderId="15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76" fillId="0" borderId="10" xfId="0" applyFont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76" fillId="0" borderId="32" xfId="0" applyFont="1" applyBorder="1" applyAlignment="1">
      <alignment vertical="center" wrapText="1"/>
    </xf>
    <xf numFmtId="0" fontId="77" fillId="0" borderId="33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4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79" fillId="2" borderId="12" xfId="0" applyFont="1" applyFill="1" applyBorder="1" applyAlignment="1">
      <alignment horizontal="center" vertical="center" wrapText="1"/>
    </xf>
    <xf numFmtId="0" fontId="80" fillId="2" borderId="19" xfId="0" applyFont="1" applyFill="1" applyBorder="1" applyAlignment="1">
      <alignment horizontal="center" vertical="center" wrapText="1"/>
    </xf>
    <xf numFmtId="0" fontId="80" fillId="2" borderId="18" xfId="0" applyFont="1" applyFill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2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46" fillId="0" borderId="57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top"/>
    </xf>
    <xf numFmtId="0" fontId="19" fillId="0" borderId="12" xfId="0" applyFont="1" applyBorder="1" applyAlignment="1">
      <alignment horizontal="center" vertical="center"/>
    </xf>
    <xf numFmtId="38" fontId="60" fillId="0" borderId="12" xfId="1" applyNumberFormat="1" applyFont="1" applyBorder="1" applyAlignment="1">
      <alignment horizontal="center" vertical="center" wrapText="1"/>
    </xf>
    <xf numFmtId="38" fontId="60" fillId="0" borderId="12" xfId="1" applyFont="1" applyBorder="1" applyAlignment="1">
      <alignment horizontal="center" vertical="center" wrapText="1"/>
    </xf>
    <xf numFmtId="38" fontId="10" fillId="0" borderId="0" xfId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38" fontId="19" fillId="0" borderId="0" xfId="1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19" fillId="0" borderId="94" xfId="0" applyFont="1" applyBorder="1" applyAlignment="1">
      <alignment horizontal="center" vertical="center" wrapText="1"/>
    </xf>
    <xf numFmtId="38" fontId="60" fillId="0" borderId="29" xfId="1" applyFont="1" applyFill="1" applyBorder="1" applyAlignment="1">
      <alignment horizontal="center" vertical="center" wrapText="1"/>
    </xf>
    <xf numFmtId="38" fontId="60" fillId="0" borderId="30" xfId="1" applyFont="1" applyFill="1" applyBorder="1" applyAlignment="1">
      <alignment horizontal="center" vertical="center" wrapText="1"/>
    </xf>
    <xf numFmtId="38" fontId="60" fillId="0" borderId="129" xfId="1" applyFont="1" applyFill="1" applyBorder="1" applyAlignment="1">
      <alignment horizontal="center" vertical="center" wrapText="1"/>
    </xf>
    <xf numFmtId="38" fontId="60" fillId="0" borderId="47" xfId="1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/>
    </xf>
    <xf numFmtId="0" fontId="39" fillId="0" borderId="48" xfId="0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69" fillId="2" borderId="38" xfId="0" applyFont="1" applyFill="1" applyBorder="1" applyAlignment="1">
      <alignment horizontal="center" vertical="center"/>
    </xf>
    <xf numFmtId="0" fontId="69" fillId="2" borderId="39" xfId="0" applyFont="1" applyFill="1" applyBorder="1" applyAlignment="1">
      <alignment horizontal="center" vertical="center"/>
    </xf>
    <xf numFmtId="0" fontId="44" fillId="0" borderId="50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121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26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67" fillId="2" borderId="58" xfId="0" applyFont="1" applyFill="1" applyBorder="1" applyAlignment="1">
      <alignment horizontal="center" vertical="center"/>
    </xf>
    <xf numFmtId="0" fontId="67" fillId="2" borderId="55" xfId="0" applyFont="1" applyFill="1" applyBorder="1" applyAlignment="1">
      <alignment horizontal="center" vertical="center"/>
    </xf>
    <xf numFmtId="0" fontId="32" fillId="0" borderId="81" xfId="0" applyFont="1" applyBorder="1" applyAlignment="1">
      <alignment horizontal="left" vertical="center" wrapText="1"/>
    </xf>
    <xf numFmtId="0" fontId="32" fillId="0" borderId="125" xfId="0" applyFont="1" applyBorder="1" applyAlignment="1">
      <alignment horizontal="left" vertical="center" wrapText="1"/>
    </xf>
    <xf numFmtId="0" fontId="32" fillId="0" borderId="82" xfId="0" applyFont="1" applyBorder="1" applyAlignment="1">
      <alignment horizontal="left" vertical="center" wrapText="1"/>
    </xf>
    <xf numFmtId="0" fontId="32" fillId="0" borderId="120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26" fillId="0" borderId="57" xfId="0" applyFont="1" applyBorder="1" applyAlignment="1">
      <alignment horizontal="left" vertical="center" wrapText="1"/>
    </xf>
    <xf numFmtId="0" fontId="64" fillId="2" borderId="32" xfId="0" applyFont="1" applyFill="1" applyBorder="1" applyAlignment="1">
      <alignment horizontal="center" vertical="center"/>
    </xf>
    <xf numFmtId="0" fontId="64" fillId="2" borderId="33" xfId="0" applyFont="1" applyFill="1" applyBorder="1" applyAlignment="1">
      <alignment horizontal="center" vertical="center"/>
    </xf>
    <xf numFmtId="0" fontId="64" fillId="2" borderId="5" xfId="0" applyFont="1" applyFill="1" applyBorder="1" applyAlignment="1">
      <alignment horizontal="center" vertical="center"/>
    </xf>
    <xf numFmtId="0" fontId="64" fillId="2" borderId="7" xfId="0" applyFont="1" applyFill="1" applyBorder="1" applyAlignment="1">
      <alignment horizontal="center" vertical="center"/>
    </xf>
    <xf numFmtId="38" fontId="60" fillId="0" borderId="76" xfId="1" applyFont="1" applyFill="1" applyBorder="1" applyAlignment="1">
      <alignment horizontal="center" vertical="center" wrapText="1"/>
    </xf>
    <xf numFmtId="38" fontId="60" fillId="0" borderId="71" xfId="1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/>
    </xf>
    <xf numFmtId="0" fontId="67" fillId="2" borderId="53" xfId="0" applyFont="1" applyFill="1" applyBorder="1" applyAlignment="1">
      <alignment horizontal="center" vertical="center"/>
    </xf>
    <xf numFmtId="0" fontId="67" fillId="2" borderId="54" xfId="0" applyFont="1" applyFill="1" applyBorder="1" applyAlignment="1">
      <alignment horizontal="center" vertical="center"/>
    </xf>
    <xf numFmtId="0" fontId="44" fillId="0" borderId="5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1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64" fillId="2" borderId="3" xfId="0" applyFont="1" applyFill="1" applyBorder="1" applyAlignment="1">
      <alignment horizontal="center" vertical="center" wrapText="1"/>
    </xf>
    <xf numFmtId="0" fontId="64" fillId="2" borderId="8" xfId="0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 wrapText="1"/>
    </xf>
    <xf numFmtId="0" fontId="64" fillId="2" borderId="0" xfId="0" applyFont="1" applyFill="1" applyBorder="1" applyAlignment="1">
      <alignment horizontal="center" vertical="center" wrapText="1"/>
    </xf>
    <xf numFmtId="38" fontId="60" fillId="0" borderId="3" xfId="1" applyFont="1" applyFill="1" applyBorder="1" applyAlignment="1">
      <alignment horizontal="center" vertical="center" wrapText="1"/>
    </xf>
    <xf numFmtId="38" fontId="60" fillId="0" borderId="8" xfId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/>
    </xf>
    <xf numFmtId="0" fontId="26" fillId="0" borderId="7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44" fillId="0" borderId="52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left" vertical="center" wrapText="1"/>
    </xf>
    <xf numFmtId="0" fontId="64" fillId="2" borderId="3" xfId="0" applyFont="1" applyFill="1" applyBorder="1" applyAlignment="1">
      <alignment horizontal="center" vertical="center"/>
    </xf>
    <xf numFmtId="0" fontId="64" fillId="2" borderId="8" xfId="0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center" vertical="center"/>
    </xf>
    <xf numFmtId="38" fontId="64" fillId="2" borderId="29" xfId="1" applyFont="1" applyFill="1" applyBorder="1" applyAlignment="1">
      <alignment horizontal="center" vertical="center" wrapText="1"/>
    </xf>
    <xf numFmtId="38" fontId="64" fillId="2" borderId="30" xfId="1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19" fillId="0" borderId="7" xfId="0" applyFont="1" applyBorder="1" applyAlignment="1">
      <alignment horizontal="left" vertical="center" wrapText="1"/>
    </xf>
    <xf numFmtId="0" fontId="69" fillId="2" borderId="53" xfId="0" applyFont="1" applyFill="1" applyBorder="1" applyAlignment="1">
      <alignment horizontal="center" vertical="center"/>
    </xf>
    <xf numFmtId="0" fontId="69" fillId="2" borderId="54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3" fontId="39" fillId="0" borderId="40" xfId="0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69" fillId="2" borderId="59" xfId="0" applyFont="1" applyFill="1" applyBorder="1" applyAlignment="1">
      <alignment horizontal="center" vertical="center"/>
    </xf>
    <xf numFmtId="0" fontId="69" fillId="2" borderId="64" xfId="0" applyFont="1" applyFill="1" applyBorder="1" applyAlignment="1">
      <alignment horizontal="center" vertical="center"/>
    </xf>
    <xf numFmtId="0" fontId="44" fillId="0" borderId="60" xfId="0" applyFont="1" applyBorder="1" applyAlignment="1">
      <alignment horizontal="center" vertical="center" wrapText="1"/>
    </xf>
    <xf numFmtId="0" fontId="44" fillId="0" borderId="65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left" vertical="center" wrapText="1"/>
    </xf>
    <xf numFmtId="0" fontId="32" fillId="0" borderId="122" xfId="0" applyFont="1" applyBorder="1" applyAlignment="1">
      <alignment horizontal="left" vertical="center" wrapText="1"/>
    </xf>
    <xf numFmtId="0" fontId="32" fillId="0" borderId="66" xfId="0" applyFont="1" applyBorder="1" applyAlignment="1">
      <alignment horizontal="left" vertical="center" wrapText="1"/>
    </xf>
    <xf numFmtId="0" fontId="32" fillId="0" borderId="12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38" fontId="60" fillId="0" borderId="74" xfId="1" applyFont="1" applyFill="1" applyBorder="1" applyAlignment="1">
      <alignment horizontal="center" vertical="center" wrapText="1"/>
    </xf>
    <xf numFmtId="38" fontId="60" fillId="0" borderId="61" xfId="1" applyFont="1" applyFill="1" applyBorder="1" applyAlignment="1">
      <alignment horizontal="center" vertical="center" wrapText="1"/>
    </xf>
    <xf numFmtId="38" fontId="60" fillId="0" borderId="75" xfId="1" applyFont="1" applyFill="1" applyBorder="1" applyAlignment="1">
      <alignment horizontal="center" vertical="center" wrapText="1"/>
    </xf>
    <xf numFmtId="38" fontId="60" fillId="0" borderId="66" xfId="1" applyFont="1" applyFill="1" applyBorder="1" applyAlignment="1">
      <alignment horizontal="center" vertical="center" wrapText="1"/>
    </xf>
    <xf numFmtId="3" fontId="39" fillId="0" borderId="62" xfId="0" applyNumberFormat="1" applyFont="1" applyFill="1" applyBorder="1" applyAlignment="1">
      <alignment horizontal="center"/>
    </xf>
    <xf numFmtId="0" fontId="39" fillId="0" borderId="67" xfId="0" applyFont="1" applyFill="1" applyBorder="1" applyAlignment="1">
      <alignment horizontal="center"/>
    </xf>
    <xf numFmtId="0" fontId="26" fillId="0" borderId="77" xfId="0" applyFont="1" applyBorder="1" applyAlignment="1">
      <alignment horizontal="left" vertical="center" wrapText="1"/>
    </xf>
    <xf numFmtId="0" fontId="21" fillId="0" borderId="77" xfId="0" applyFont="1" applyBorder="1" applyAlignment="1">
      <alignment horizontal="left" vertical="center" wrapText="1"/>
    </xf>
    <xf numFmtId="0" fontId="21" fillId="0" borderId="80" xfId="0" applyFont="1" applyBorder="1" applyAlignment="1">
      <alignment horizontal="left" vertical="center" wrapText="1"/>
    </xf>
    <xf numFmtId="0" fontId="69" fillId="2" borderId="69" xfId="0" applyFont="1" applyFill="1" applyBorder="1" applyAlignment="1">
      <alignment horizontal="center" vertical="center"/>
    </xf>
    <xf numFmtId="0" fontId="32" fillId="0" borderId="71" xfId="0" applyFont="1" applyBorder="1" applyAlignment="1">
      <alignment horizontal="left" vertical="center" wrapText="1"/>
    </xf>
    <xf numFmtId="0" fontId="32" fillId="0" borderId="124" xfId="0" applyFont="1" applyBorder="1" applyAlignment="1">
      <alignment horizontal="left" vertical="center" wrapText="1"/>
    </xf>
    <xf numFmtId="0" fontId="26" fillId="0" borderId="73" xfId="0" applyFont="1" applyBorder="1" applyAlignment="1">
      <alignment horizontal="center" vertical="center" wrapText="1"/>
    </xf>
    <xf numFmtId="3" fontId="39" fillId="0" borderId="67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67" fillId="2" borderId="38" xfId="0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center" vertical="center" wrapText="1"/>
    </xf>
    <xf numFmtId="0" fontId="61" fillId="2" borderId="8" xfId="0" applyFont="1" applyFill="1" applyBorder="1" applyAlignment="1">
      <alignment horizontal="center" vertical="center" wrapText="1"/>
    </xf>
    <xf numFmtId="0" fontId="61" fillId="2" borderId="5" xfId="0" applyFont="1" applyFill="1" applyBorder="1" applyAlignment="1">
      <alignment horizontal="center" vertical="center" wrapText="1"/>
    </xf>
    <xf numFmtId="0" fontId="61" fillId="2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39" fillId="0" borderId="40" xfId="0" applyFont="1" applyFill="1" applyBorder="1" applyAlignment="1">
      <alignment horizont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60" fillId="2" borderId="5" xfId="0" applyFont="1" applyFill="1" applyBorder="1" applyAlignment="1">
      <alignment horizontal="center" vertical="center" wrapText="1"/>
    </xf>
    <xf numFmtId="0" fontId="60" fillId="2" borderId="7" xfId="0" applyFont="1" applyFill="1" applyBorder="1" applyAlignment="1">
      <alignment horizontal="center" vertical="center" wrapText="1"/>
    </xf>
    <xf numFmtId="38" fontId="60" fillId="0" borderId="5" xfId="1" applyFont="1" applyFill="1" applyBorder="1" applyAlignment="1">
      <alignment horizontal="center" vertical="center" wrapText="1"/>
    </xf>
    <xf numFmtId="38" fontId="60" fillId="0" borderId="7" xfId="1" applyFont="1" applyFill="1" applyBorder="1" applyAlignment="1">
      <alignment horizontal="center" vertical="center" wrapText="1"/>
    </xf>
    <xf numFmtId="0" fontId="67" fillId="2" borderId="59" xfId="0" applyFont="1" applyFill="1" applyBorder="1" applyAlignment="1">
      <alignment horizontal="center" vertical="center"/>
    </xf>
    <xf numFmtId="0" fontId="67" fillId="0" borderId="64" xfId="0" applyFont="1" applyBorder="1" applyAlignment="1">
      <alignment horizontal="center" vertical="center"/>
    </xf>
    <xf numFmtId="38" fontId="60" fillId="0" borderId="32" xfId="1" applyFont="1" applyFill="1" applyBorder="1" applyAlignment="1">
      <alignment horizontal="center" vertical="center" wrapText="1"/>
    </xf>
    <xf numFmtId="38" fontId="60" fillId="0" borderId="33" xfId="1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center"/>
    </xf>
    <xf numFmtId="0" fontId="67" fillId="2" borderId="64" xfId="0" applyFont="1" applyFill="1" applyBorder="1" applyAlignment="1">
      <alignment horizontal="center" vertical="center"/>
    </xf>
    <xf numFmtId="0" fontId="67" fillId="0" borderId="69" xfId="0" applyFont="1" applyBorder="1" applyAlignment="1">
      <alignment horizontal="center" vertical="center"/>
    </xf>
    <xf numFmtId="0" fontId="19" fillId="0" borderId="33" xfId="0" applyFont="1" applyBorder="1" applyAlignment="1">
      <alignment horizontal="left" vertical="center" wrapText="1"/>
    </xf>
    <xf numFmtId="0" fontId="19" fillId="0" borderId="57" xfId="0" applyFont="1" applyBorder="1" applyAlignment="1">
      <alignment horizontal="left" vertical="center" wrapText="1"/>
    </xf>
    <xf numFmtId="0" fontId="64" fillId="2" borderId="32" xfId="0" applyFont="1" applyFill="1" applyBorder="1" applyAlignment="1">
      <alignment horizontal="center" vertical="center" wrapText="1"/>
    </xf>
    <xf numFmtId="0" fontId="64" fillId="2" borderId="33" xfId="0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center" vertical="center" wrapText="1"/>
    </xf>
    <xf numFmtId="0" fontId="34" fillId="0" borderId="135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9" fillId="0" borderId="4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right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39" fillId="0" borderId="44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67" fillId="0" borderId="55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right"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38" fontId="71" fillId="0" borderId="29" xfId="1" applyFont="1" applyFill="1" applyBorder="1" applyAlignment="1">
      <alignment horizontal="center" vertical="center" wrapText="1"/>
    </xf>
    <xf numFmtId="38" fontId="71" fillId="0" borderId="30" xfId="1" applyFont="1" applyFill="1" applyBorder="1" applyAlignment="1">
      <alignment horizontal="center" vertical="center" wrapText="1"/>
    </xf>
    <xf numFmtId="0" fontId="69" fillId="2" borderId="55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71" fillId="0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28" xfId="0" applyFont="1" applyFill="1" applyBorder="1" applyAlignment="1">
      <alignment horizontal="center" vertical="center"/>
    </xf>
    <xf numFmtId="0" fontId="71" fillId="0" borderId="112" xfId="0" applyFont="1" applyFill="1" applyBorder="1" applyAlignment="1">
      <alignment horizontal="center" vertical="center"/>
    </xf>
    <xf numFmtId="0" fontId="67" fillId="2" borderId="109" xfId="0" applyFont="1" applyFill="1" applyBorder="1" applyAlignment="1">
      <alignment horizontal="center" vertical="center"/>
    </xf>
    <xf numFmtId="0" fontId="67" fillId="2" borderId="105" xfId="0" applyFont="1" applyFill="1" applyBorder="1" applyAlignment="1">
      <alignment horizontal="center" vertical="center"/>
    </xf>
    <xf numFmtId="0" fontId="67" fillId="2" borderId="110" xfId="0" applyFont="1" applyFill="1" applyBorder="1" applyAlignment="1">
      <alignment horizontal="center" vertical="center"/>
    </xf>
    <xf numFmtId="0" fontId="19" fillId="0" borderId="112" xfId="0" applyFont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59" fillId="2" borderId="13" xfId="0" applyFont="1" applyFill="1" applyBorder="1" applyAlignment="1">
      <alignment horizontal="center" vertical="center" wrapText="1"/>
    </xf>
    <xf numFmtId="0" fontId="59" fillId="2" borderId="14" xfId="0" applyFont="1" applyFill="1" applyBorder="1" applyAlignment="1">
      <alignment horizontal="center" vertical="center" wrapText="1"/>
    </xf>
    <xf numFmtId="0" fontId="59" fillId="2" borderId="15" xfId="0" applyFont="1" applyFill="1" applyBorder="1" applyAlignment="1">
      <alignment horizontal="center" vertical="center" wrapText="1"/>
    </xf>
    <xf numFmtId="38" fontId="20" fillId="0" borderId="0" xfId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vertical="center" wrapText="1"/>
    </xf>
    <xf numFmtId="0" fontId="31" fillId="3" borderId="20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0" fontId="32" fillId="3" borderId="116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117" xfId="0" applyFont="1" applyFill="1" applyBorder="1" applyAlignment="1">
      <alignment horizontal="center" vertical="center"/>
    </xf>
    <xf numFmtId="0" fontId="32" fillId="3" borderId="92" xfId="0" applyFont="1" applyFill="1" applyBorder="1" applyAlignment="1">
      <alignment horizontal="center" vertical="center" wrapText="1"/>
    </xf>
    <xf numFmtId="0" fontId="32" fillId="3" borderId="37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86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59" fillId="0" borderId="100" xfId="0" applyFont="1" applyBorder="1" applyAlignment="1">
      <alignment horizontal="center" vertical="center" textRotation="255" wrapText="1"/>
    </xf>
    <xf numFmtId="0" fontId="59" fillId="0" borderId="51" xfId="0" applyFont="1" applyBorder="1" applyAlignment="1">
      <alignment horizontal="center" vertical="center" textRotation="255" wrapText="1"/>
    </xf>
    <xf numFmtId="0" fontId="59" fillId="0" borderId="111" xfId="0" applyFont="1" applyBorder="1" applyAlignment="1">
      <alignment horizontal="center" vertical="center" textRotation="255" wrapText="1"/>
    </xf>
    <xf numFmtId="0" fontId="59" fillId="0" borderId="101" xfId="0" applyFont="1" applyBorder="1" applyAlignment="1">
      <alignment horizontal="left" vertical="center" wrapText="1"/>
    </xf>
    <xf numFmtId="0" fontId="59" fillId="0" borderId="118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17" xfId="0" applyFont="1" applyBorder="1" applyAlignment="1">
      <alignment horizontal="left" vertical="center" wrapText="1"/>
    </xf>
    <xf numFmtId="0" fontId="59" fillId="0" borderId="112" xfId="0" applyFont="1" applyBorder="1" applyAlignment="1">
      <alignment horizontal="left" vertical="center" wrapText="1"/>
    </xf>
    <xf numFmtId="0" fontId="59" fillId="0" borderId="119" xfId="0" applyFont="1" applyBorder="1" applyAlignment="1">
      <alignment horizontal="left" vertical="center" wrapText="1"/>
    </xf>
    <xf numFmtId="0" fontId="21" fillId="0" borderId="101" xfId="0" applyFont="1" applyBorder="1" applyAlignment="1">
      <alignment horizontal="left" vertical="center" wrapText="1"/>
    </xf>
    <xf numFmtId="0" fontId="21" fillId="0" borderId="102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21" fillId="0" borderId="113" xfId="0" applyFont="1" applyBorder="1" applyAlignment="1">
      <alignment horizontal="center" vertical="center" wrapText="1"/>
    </xf>
    <xf numFmtId="0" fontId="21" fillId="0" borderId="114" xfId="0" applyFont="1" applyBorder="1" applyAlignment="1">
      <alignment horizontal="center" vertical="center" wrapText="1"/>
    </xf>
    <xf numFmtId="3" fontId="59" fillId="2" borderId="13" xfId="0" applyNumberFormat="1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left" vertical="center" wrapText="1"/>
    </xf>
    <xf numFmtId="3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41" fillId="0" borderId="104" xfId="0" applyFont="1" applyBorder="1" applyAlignment="1">
      <alignment horizontal="center"/>
    </xf>
    <xf numFmtId="0" fontId="41" fillId="0" borderId="106" xfId="0" applyFont="1" applyBorder="1" applyAlignment="1">
      <alignment horizontal="center"/>
    </xf>
    <xf numFmtId="0" fontId="41" fillId="0" borderId="115" xfId="0" applyFont="1" applyBorder="1" applyAlignment="1">
      <alignment horizontal="center"/>
    </xf>
    <xf numFmtId="0" fontId="27" fillId="0" borderId="108" xfId="0" applyFont="1" applyFill="1" applyBorder="1" applyAlignment="1">
      <alignment horizontal="center" vertical="center" wrapText="1"/>
    </xf>
    <xf numFmtId="0" fontId="27" fillId="0" borderId="105" xfId="0" applyFont="1" applyFill="1" applyBorder="1" applyAlignment="1">
      <alignment horizontal="center" vertical="center" wrapText="1"/>
    </xf>
    <xf numFmtId="0" fontId="69" fillId="2" borderId="105" xfId="0" applyFont="1" applyFill="1" applyBorder="1" applyAlignment="1">
      <alignment horizontal="center" vertical="center"/>
    </xf>
    <xf numFmtId="0" fontId="69" fillId="2" borderId="10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textRotation="1"/>
    </xf>
    <xf numFmtId="0" fontId="63" fillId="2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29" fillId="0" borderId="83" xfId="0" applyFont="1" applyFill="1" applyBorder="1" applyAlignment="1">
      <alignment horizontal="center" vertical="center" wrapText="1"/>
    </xf>
    <xf numFmtId="0" fontId="29" fillId="0" borderId="84" xfId="0" applyFont="1" applyFill="1" applyBorder="1" applyAlignment="1">
      <alignment horizontal="center" vertical="center" wrapText="1"/>
    </xf>
    <xf numFmtId="0" fontId="29" fillId="0" borderId="8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top" wrapText="1"/>
    </xf>
    <xf numFmtId="0" fontId="78" fillId="2" borderId="24" xfId="0" applyFont="1" applyFill="1" applyBorder="1" applyAlignment="1">
      <alignment horizontal="center" vertical="center" wrapText="1"/>
    </xf>
    <xf numFmtId="0" fontId="78" fillId="2" borderId="0" xfId="0" applyFont="1" applyFill="1" applyBorder="1" applyAlignment="1">
      <alignment horizontal="center" vertical="center" wrapText="1"/>
    </xf>
    <xf numFmtId="0" fontId="78" fillId="2" borderId="27" xfId="0" applyFont="1" applyFill="1" applyBorder="1" applyAlignment="1">
      <alignment horizontal="center" vertical="center" wrapText="1"/>
    </xf>
    <xf numFmtId="0" fontId="78" fillId="2" borderId="16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3" fontId="59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59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5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3" fontId="6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left" vertical="center" wrapText="1"/>
    </xf>
    <xf numFmtId="0" fontId="71" fillId="0" borderId="127" xfId="0" applyFont="1" applyFill="1" applyBorder="1" applyAlignment="1">
      <alignment horizontal="center" vertical="center"/>
    </xf>
    <xf numFmtId="0" fontId="71" fillId="0" borderId="101" xfId="0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8" fontId="64" fillId="2" borderId="13" xfId="1" applyNumberFormat="1" applyFont="1" applyFill="1" applyBorder="1" applyAlignment="1">
      <alignment horizontal="center" vertical="center" wrapText="1"/>
    </xf>
    <xf numFmtId="38" fontId="64" fillId="2" borderId="14" xfId="1" applyNumberFormat="1" applyFont="1" applyFill="1" applyBorder="1" applyAlignment="1">
      <alignment horizontal="center" vertical="center" wrapText="1"/>
    </xf>
    <xf numFmtId="38" fontId="64" fillId="2" borderId="15" xfId="1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38" fontId="64" fillId="0" borderId="0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8" fontId="60" fillId="0" borderId="13" xfId="1" applyNumberFormat="1" applyFont="1" applyBorder="1" applyAlignment="1">
      <alignment horizontal="center" vertical="center" wrapText="1"/>
    </xf>
    <xf numFmtId="38" fontId="60" fillId="0" borderId="14" xfId="1" applyNumberFormat="1" applyFont="1" applyBorder="1" applyAlignment="1">
      <alignment horizontal="center" vertical="center" wrapText="1"/>
    </xf>
    <xf numFmtId="38" fontId="60" fillId="0" borderId="15" xfId="1" applyNumberFormat="1" applyFont="1" applyBorder="1" applyAlignment="1">
      <alignment horizontal="center" vertical="center" wrapText="1"/>
    </xf>
    <xf numFmtId="178" fontId="60" fillId="0" borderId="13" xfId="1" applyNumberFormat="1" applyFont="1" applyBorder="1" applyAlignment="1">
      <alignment horizontal="center" vertical="center" wrapText="1"/>
    </xf>
    <xf numFmtId="178" fontId="60" fillId="0" borderId="14" xfId="1" applyNumberFormat="1" applyFont="1" applyBorder="1" applyAlignment="1">
      <alignment horizontal="center" vertical="center" wrapText="1"/>
    </xf>
    <xf numFmtId="178" fontId="60" fillId="0" borderId="15" xfId="1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/>
    </xf>
    <xf numFmtId="177" fontId="4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1" fontId="40" fillId="0" borderId="16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6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33" xfId="0" applyFont="1" applyBorder="1" applyAlignment="1">
      <alignment horizontal="left" wrapText="1"/>
    </xf>
    <xf numFmtId="0" fontId="46" fillId="0" borderId="33" xfId="0" applyFont="1" applyBorder="1" applyAlignment="1">
      <alignment horizontal="left" wrapText="1"/>
    </xf>
    <xf numFmtId="38" fontId="60" fillId="0" borderId="10" xfId="1" applyFont="1" applyBorder="1" applyAlignment="1">
      <alignment horizontal="center" vertical="center" wrapText="1"/>
    </xf>
    <xf numFmtId="38" fontId="60" fillId="0" borderId="0" xfId="1" applyFont="1" applyBorder="1" applyAlignment="1">
      <alignment horizontal="center" vertical="center" wrapText="1"/>
    </xf>
    <xf numFmtId="38" fontId="60" fillId="0" borderId="87" xfId="1" applyFont="1" applyBorder="1" applyAlignment="1">
      <alignment horizontal="center" vertical="center" wrapText="1"/>
    </xf>
    <xf numFmtId="38" fontId="60" fillId="0" borderId="16" xfId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178" fontId="60" fillId="0" borderId="10" xfId="1" applyNumberFormat="1" applyFont="1" applyBorder="1" applyAlignment="1">
      <alignment horizontal="center" vertical="center" wrapText="1"/>
    </xf>
    <xf numFmtId="178" fontId="60" fillId="0" borderId="0" xfId="1" applyNumberFormat="1" applyFont="1" applyBorder="1" applyAlignment="1">
      <alignment horizontal="center" vertical="center" wrapText="1"/>
    </xf>
    <xf numFmtId="178" fontId="60" fillId="0" borderId="87" xfId="1" applyNumberFormat="1" applyFont="1" applyBorder="1" applyAlignment="1">
      <alignment horizontal="center" vertical="center" wrapText="1"/>
    </xf>
    <xf numFmtId="178" fontId="60" fillId="0" borderId="16" xfId="1" applyNumberFormat="1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178" fontId="60" fillId="0" borderId="32" xfId="1" applyNumberFormat="1" applyFont="1" applyBorder="1" applyAlignment="1">
      <alignment horizontal="center" vertical="center" wrapText="1"/>
    </xf>
    <xf numFmtId="178" fontId="60" fillId="0" borderId="33" xfId="1" applyNumberFormat="1" applyFont="1" applyBorder="1" applyAlignment="1">
      <alignment horizontal="center" vertical="center" wrapText="1"/>
    </xf>
    <xf numFmtId="178" fontId="60" fillId="0" borderId="78" xfId="1" applyNumberFormat="1" applyFont="1" applyBorder="1" applyAlignment="1">
      <alignment horizontal="center" vertical="center" wrapText="1"/>
    </xf>
    <xf numFmtId="178" fontId="60" fillId="0" borderId="77" xfId="1" applyNumberFormat="1" applyFont="1" applyBorder="1" applyAlignment="1">
      <alignment horizontal="center" vertical="center" wrapText="1"/>
    </xf>
    <xf numFmtId="1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38" fontId="60" fillId="0" borderId="3" xfId="1" applyFont="1" applyBorder="1" applyAlignment="1">
      <alignment horizontal="center" vertical="center" wrapText="1"/>
    </xf>
    <xf numFmtId="38" fontId="60" fillId="0" borderId="8" xfId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178" fontId="60" fillId="0" borderId="3" xfId="1" applyNumberFormat="1" applyFont="1" applyBorder="1" applyAlignment="1">
      <alignment horizontal="center" vertical="center" wrapText="1"/>
    </xf>
    <xf numFmtId="178" fontId="60" fillId="0" borderId="8" xfId="1" applyNumberFormat="1" applyFont="1" applyBorder="1" applyAlignment="1">
      <alignment horizontal="center" vertical="center" wrapText="1"/>
    </xf>
    <xf numFmtId="38" fontId="60" fillId="0" borderId="32" xfId="1" applyFont="1" applyBorder="1" applyAlignment="1">
      <alignment horizontal="center" vertical="center" wrapText="1"/>
    </xf>
    <xf numFmtId="38" fontId="60" fillId="0" borderId="33" xfId="1" applyFont="1" applyBorder="1" applyAlignment="1">
      <alignment horizontal="center" vertical="center" wrapText="1"/>
    </xf>
    <xf numFmtId="38" fontId="60" fillId="0" borderId="78" xfId="1" applyFont="1" applyBorder="1" applyAlignment="1">
      <alignment horizontal="center" vertical="center" wrapText="1"/>
    </xf>
    <xf numFmtId="38" fontId="60" fillId="0" borderId="77" xfId="1" applyFont="1" applyBorder="1" applyAlignment="1">
      <alignment horizontal="center" vertical="center" wrapText="1"/>
    </xf>
    <xf numFmtId="1" fontId="40" fillId="0" borderId="77" xfId="0" applyNumberFormat="1" applyFont="1" applyBorder="1" applyAlignment="1">
      <alignment horizontal="center"/>
    </xf>
    <xf numFmtId="0" fontId="40" fillId="0" borderId="77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55" fillId="0" borderId="3" xfId="0" applyFont="1" applyBorder="1" applyAlignment="1">
      <alignment horizontal="left" vertical="center" wrapText="1"/>
    </xf>
    <xf numFmtId="0" fontId="55" fillId="0" borderId="8" xfId="0" applyFont="1" applyBorder="1" applyAlignment="1">
      <alignment horizontal="left" vertical="center" wrapText="1"/>
    </xf>
    <xf numFmtId="0" fontId="55" fillId="0" borderId="4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38" fontId="75" fillId="0" borderId="8" xfId="1" applyFont="1" applyFill="1" applyBorder="1" applyAlignment="1">
      <alignment horizontal="center" wrapText="1"/>
    </xf>
    <xf numFmtId="38" fontId="75" fillId="0" borderId="4" xfId="1" applyFont="1" applyFill="1" applyBorder="1" applyAlignment="1">
      <alignment horizontal="center" wrapText="1"/>
    </xf>
    <xf numFmtId="38" fontId="75" fillId="0" borderId="7" xfId="1" applyFont="1" applyFill="1" applyBorder="1" applyAlignment="1">
      <alignment horizontal="center" wrapText="1"/>
    </xf>
    <xf numFmtId="38" fontId="75" fillId="0" borderId="6" xfId="1" applyFont="1" applyFill="1" applyBorder="1" applyAlignment="1">
      <alignment horizontal="center" wrapText="1"/>
    </xf>
    <xf numFmtId="38" fontId="10" fillId="0" borderId="44" xfId="0" applyNumberFormat="1" applyFont="1" applyBorder="1" applyAlignment="1">
      <alignment horizontal="center" vertical="center" wrapText="1"/>
    </xf>
    <xf numFmtId="38" fontId="10" fillId="0" borderId="41" xfId="0" applyNumberFormat="1" applyFont="1" applyBorder="1" applyAlignment="1">
      <alignment horizontal="center" vertical="center" wrapText="1"/>
    </xf>
    <xf numFmtId="38" fontId="10" fillId="0" borderId="35" xfId="0" applyNumberFormat="1" applyFont="1" applyBorder="1" applyAlignment="1">
      <alignment horizontal="center" vertical="center" wrapText="1"/>
    </xf>
    <xf numFmtId="38" fontId="10" fillId="0" borderId="46" xfId="0" applyNumberFormat="1" applyFont="1" applyBorder="1" applyAlignment="1">
      <alignment horizontal="center" vertical="center" wrapText="1"/>
    </xf>
    <xf numFmtId="38" fontId="10" fillId="0" borderId="42" xfId="0" applyNumberFormat="1" applyFont="1" applyBorder="1" applyAlignment="1">
      <alignment horizontal="center" vertical="center" wrapText="1"/>
    </xf>
    <xf numFmtId="38" fontId="10" fillId="0" borderId="36" xfId="0" applyNumberFormat="1" applyFont="1" applyBorder="1" applyAlignment="1">
      <alignment horizontal="center" vertical="center" wrapText="1"/>
    </xf>
    <xf numFmtId="38" fontId="71" fillId="0" borderId="32" xfId="1" applyFont="1" applyBorder="1" applyAlignment="1">
      <alignment horizontal="center" vertical="center" wrapText="1"/>
    </xf>
    <xf numFmtId="38" fontId="71" fillId="0" borderId="33" xfId="1" applyFont="1" applyBorder="1" applyAlignment="1">
      <alignment horizontal="center" vertical="center" wrapText="1"/>
    </xf>
    <xf numFmtId="38" fontId="71" fillId="0" borderId="10" xfId="1" applyFont="1" applyBorder="1" applyAlignment="1">
      <alignment horizontal="center" vertical="center" wrapText="1"/>
    </xf>
    <xf numFmtId="38" fontId="71" fillId="0" borderId="0" xfId="1" applyFont="1" applyBorder="1" applyAlignment="1">
      <alignment horizontal="center" vertical="center" wrapText="1"/>
    </xf>
    <xf numFmtId="38" fontId="71" fillId="0" borderId="78" xfId="1" applyFont="1" applyBorder="1" applyAlignment="1">
      <alignment horizontal="center" vertical="center" wrapText="1"/>
    </xf>
    <xf numFmtId="38" fontId="71" fillId="0" borderId="77" xfId="1" applyFont="1" applyBorder="1" applyAlignment="1">
      <alignment horizontal="center" vertical="center" wrapText="1"/>
    </xf>
    <xf numFmtId="178" fontId="71" fillId="0" borderId="32" xfId="1" applyNumberFormat="1" applyFont="1" applyBorder="1" applyAlignment="1">
      <alignment horizontal="center" vertical="center" wrapText="1"/>
    </xf>
    <xf numFmtId="178" fontId="71" fillId="0" borderId="33" xfId="1" applyNumberFormat="1" applyFont="1" applyBorder="1" applyAlignment="1">
      <alignment horizontal="center" vertical="center" wrapText="1"/>
    </xf>
    <xf numFmtId="178" fontId="71" fillId="0" borderId="10" xfId="1" applyNumberFormat="1" applyFont="1" applyBorder="1" applyAlignment="1">
      <alignment horizontal="center" vertical="center" wrapText="1"/>
    </xf>
    <xf numFmtId="178" fontId="71" fillId="0" borderId="0" xfId="1" applyNumberFormat="1" applyFont="1" applyBorder="1" applyAlignment="1">
      <alignment horizontal="center" vertical="center" wrapText="1"/>
    </xf>
    <xf numFmtId="178" fontId="71" fillId="0" borderId="78" xfId="1" applyNumberFormat="1" applyFont="1" applyBorder="1" applyAlignment="1">
      <alignment horizontal="center" vertical="center" wrapText="1"/>
    </xf>
    <xf numFmtId="178" fontId="71" fillId="0" borderId="77" xfId="1" applyNumberFormat="1" applyFont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center"/>
    </xf>
    <xf numFmtId="0" fontId="42" fillId="0" borderId="7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wrapText="1"/>
    </xf>
    <xf numFmtId="0" fontId="46" fillId="0" borderId="8" xfId="0" applyFont="1" applyBorder="1" applyAlignment="1">
      <alignment horizontal="left" wrapText="1"/>
    </xf>
    <xf numFmtId="38" fontId="71" fillId="0" borderId="3" xfId="1" applyFont="1" applyBorder="1" applyAlignment="1">
      <alignment horizontal="center" vertical="center" wrapText="1"/>
    </xf>
    <xf numFmtId="38" fontId="71" fillId="0" borderId="8" xfId="1" applyFont="1" applyBorder="1" applyAlignment="1">
      <alignment horizontal="center" vertical="center" wrapText="1"/>
    </xf>
    <xf numFmtId="178" fontId="71" fillId="0" borderId="3" xfId="1" applyNumberFormat="1" applyFont="1" applyBorder="1" applyAlignment="1">
      <alignment horizontal="center" vertical="center" wrapText="1"/>
    </xf>
    <xf numFmtId="178" fontId="71" fillId="0" borderId="8" xfId="1" applyNumberFormat="1" applyFont="1" applyBorder="1" applyAlignment="1">
      <alignment horizontal="center" vertical="center" wrapText="1"/>
    </xf>
    <xf numFmtId="0" fontId="67" fillId="2" borderId="90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91" xfId="0" applyFont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38" fontId="60" fillId="0" borderId="5" xfId="1" applyFont="1" applyBorder="1" applyAlignment="1">
      <alignment horizontal="center" vertical="center" wrapText="1"/>
    </xf>
    <xf numFmtId="38" fontId="60" fillId="0" borderId="7" xfId="1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178" fontId="60" fillId="0" borderId="5" xfId="1" applyNumberFormat="1" applyFont="1" applyBorder="1" applyAlignment="1">
      <alignment horizontal="center" vertical="center" wrapText="1"/>
    </xf>
    <xf numFmtId="178" fontId="60" fillId="0" borderId="7" xfId="1" applyNumberFormat="1" applyFont="1" applyBorder="1" applyAlignment="1">
      <alignment horizontal="center" vertical="center" wrapText="1"/>
    </xf>
    <xf numFmtId="1" fontId="44" fillId="0" borderId="7" xfId="0" applyNumberFormat="1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38" fontId="44" fillId="0" borderId="7" xfId="1" applyFont="1" applyBorder="1" applyAlignment="1">
      <alignment horizontal="center"/>
    </xf>
    <xf numFmtId="0" fontId="67" fillId="2" borderId="0" xfId="0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/>
    </xf>
    <xf numFmtId="38" fontId="44" fillId="0" borderId="0" xfId="1" applyFont="1" applyBorder="1" applyAlignment="1">
      <alignment horizontal="center"/>
    </xf>
    <xf numFmtId="0" fontId="32" fillId="0" borderId="8" xfId="0" applyFont="1" applyBorder="1" applyAlignment="1">
      <alignment horizontal="left" wrapText="1"/>
    </xf>
    <xf numFmtId="0" fontId="37" fillId="0" borderId="8" xfId="0" applyFont="1" applyBorder="1" applyAlignment="1">
      <alignment horizontal="left" wrapText="1"/>
    </xf>
    <xf numFmtId="0" fontId="66" fillId="0" borderId="2" xfId="0" applyFont="1" applyBorder="1" applyAlignment="1">
      <alignment horizontal="center" vertical="center" wrapText="1"/>
    </xf>
    <xf numFmtId="38" fontId="60" fillId="0" borderId="136" xfId="1" applyFont="1" applyFill="1" applyBorder="1" applyAlignment="1">
      <alignment horizontal="center" vertical="center" wrapText="1"/>
    </xf>
    <xf numFmtId="38" fontId="60" fillId="0" borderId="137" xfId="1" applyFont="1" applyFill="1" applyBorder="1" applyAlignment="1">
      <alignment horizontal="center" vertical="center" wrapText="1"/>
    </xf>
    <xf numFmtId="38" fontId="75" fillId="0" borderId="137" xfId="1" applyFont="1" applyFill="1" applyBorder="1" applyAlignment="1">
      <alignment horizontal="center" wrapText="1"/>
    </xf>
    <xf numFmtId="38" fontId="75" fillId="0" borderId="138" xfId="1" applyFont="1" applyFill="1" applyBorder="1" applyAlignment="1">
      <alignment horizontal="center" wrapText="1"/>
    </xf>
    <xf numFmtId="38" fontId="10" fillId="0" borderId="130" xfId="0" applyNumberFormat="1" applyFont="1" applyBorder="1" applyAlignment="1">
      <alignment horizontal="center" vertical="center" wrapText="1"/>
    </xf>
    <xf numFmtId="38" fontId="10" fillId="0" borderId="131" xfId="0" applyNumberFormat="1" applyFont="1" applyBorder="1" applyAlignment="1">
      <alignment horizontal="center" vertical="center" wrapText="1"/>
    </xf>
    <xf numFmtId="38" fontId="10" fillId="0" borderId="132" xfId="0" applyNumberFormat="1" applyFont="1" applyBorder="1" applyAlignment="1">
      <alignment horizontal="center" vertical="center" wrapText="1"/>
    </xf>
    <xf numFmtId="0" fontId="63" fillId="2" borderId="14" xfId="0" applyFont="1" applyFill="1" applyBorder="1" applyAlignment="1">
      <alignment horizontal="center" vertical="center" wrapText="1"/>
    </xf>
    <xf numFmtId="0" fontId="63" fillId="2" borderId="15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/>
    </xf>
    <xf numFmtId="0" fontId="31" fillId="3" borderId="88" xfId="0" applyFont="1" applyFill="1" applyBorder="1" applyAlignment="1">
      <alignment horizontal="center" vertical="center"/>
    </xf>
    <xf numFmtId="0" fontId="31" fillId="3" borderId="95" xfId="0" applyFont="1" applyFill="1" applyBorder="1" applyAlignment="1">
      <alignment horizontal="center" vertical="center"/>
    </xf>
    <xf numFmtId="0" fontId="31" fillId="3" borderId="96" xfId="0" applyFont="1" applyFill="1" applyBorder="1" applyAlignment="1">
      <alignment horizontal="center" vertical="center"/>
    </xf>
    <xf numFmtId="0" fontId="31" fillId="3" borderId="97" xfId="0" applyFont="1" applyFill="1" applyBorder="1" applyAlignment="1">
      <alignment horizontal="center" vertical="center"/>
    </xf>
    <xf numFmtId="0" fontId="32" fillId="3" borderId="98" xfId="0" applyFont="1" applyFill="1" applyBorder="1" applyAlignment="1">
      <alignment horizontal="center" vertical="center" wrapText="1"/>
    </xf>
    <xf numFmtId="0" fontId="32" fillId="3" borderId="96" xfId="0" applyFont="1" applyFill="1" applyBorder="1" applyAlignment="1">
      <alignment horizontal="center" vertical="center" wrapText="1"/>
    </xf>
    <xf numFmtId="0" fontId="32" fillId="3" borderId="88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right" vertical="center" wrapText="1"/>
    </xf>
    <xf numFmtId="0" fontId="19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179" fontId="27" fillId="0" borderId="29" xfId="0" applyNumberFormat="1" applyFont="1" applyBorder="1" applyAlignment="1">
      <alignment wrapText="1"/>
    </xf>
    <xf numFmtId="179" fontId="27" fillId="0" borderId="30" xfId="0" applyNumberFormat="1" applyFont="1" applyBorder="1" applyAlignment="1">
      <alignment wrapText="1"/>
    </xf>
    <xf numFmtId="179" fontId="27" fillId="0" borderId="31" xfId="0" applyNumberFormat="1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176" fontId="26" fillId="0" borderId="0" xfId="0" applyNumberFormat="1" applyFont="1" applyBorder="1" applyAlignment="1">
      <alignment wrapText="1"/>
    </xf>
    <xf numFmtId="0" fontId="28" fillId="0" borderId="33" xfId="0" applyFont="1" applyBorder="1" applyAlignment="1">
      <alignment horizontal="left" vertical="center" wrapText="1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B0DD7F"/>
      <color rgb="FFB7FFD8"/>
      <color rgb="FF71C2FF"/>
      <color rgb="FFFF6699"/>
      <color rgb="FFC5FFD8"/>
      <color rgb="FFFFE1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1209122</xdr:colOff>
      <xdr:row>51</xdr:row>
      <xdr:rowOff>0</xdr:rowOff>
    </xdr:from>
    <xdr:to>
      <xdr:col>5</xdr:col>
      <xdr:colOff>0</xdr:colOff>
      <xdr:row>51</xdr:row>
      <xdr:rowOff>0</xdr:rowOff>
    </xdr:to>
    <xdr:sp macro="" textlink="">
      <xdr:nvSpPr>
        <xdr:cNvPr id="2" name="正方形/長方形 1"/>
        <xdr:cNvSpPr/>
      </xdr:nvSpPr>
      <xdr:spPr>
        <a:xfrm>
          <a:off x="2971247" y="21307425"/>
          <a:ext cx="3477178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600" b="1">
              <a:solidFill>
                <a:srgbClr val="FF6699"/>
              </a:solidFill>
            </a:rPr>
            <a:t>※</a:t>
          </a:r>
          <a:r>
            <a:rPr kumimoji="1" lang="ja-JP" altLang="en-US" sz="1600" b="1">
              <a:solidFill>
                <a:srgbClr val="FF6699"/>
              </a:solidFill>
            </a:rPr>
            <a:t>上限ポイント対象外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58</xdr:row>
      <xdr:rowOff>95250</xdr:rowOff>
    </xdr:from>
    <xdr:to>
      <xdr:col>44</xdr:col>
      <xdr:colOff>865909</xdr:colOff>
      <xdr:row>79</xdr:row>
      <xdr:rowOff>95249</xdr:rowOff>
    </xdr:to>
    <xdr:sp macro="" textlink="">
      <xdr:nvSpPr>
        <xdr:cNvPr id="2" name="正方形/長方形 1"/>
        <xdr:cNvSpPr/>
      </xdr:nvSpPr>
      <xdr:spPr>
        <a:xfrm>
          <a:off x="247650" y="31699200"/>
          <a:ext cx="22249534" cy="3667124"/>
        </a:xfrm>
        <a:prstGeom prst="rect">
          <a:avLst/>
        </a:prstGeom>
        <a:solidFill>
          <a:schemeClr val="bg1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chemeClr val="tx1"/>
              </a:solidFill>
              <a:latin typeface="+mj-ea"/>
              <a:ea typeface="+mj-ea"/>
            </a:rPr>
            <a:t>【</a:t>
          </a:r>
          <a:r>
            <a:rPr kumimoji="1" lang="ja-JP" altLang="en-US" sz="2400">
              <a:solidFill>
                <a:schemeClr val="tx1"/>
              </a:solidFill>
              <a:latin typeface="+mj-ea"/>
              <a:ea typeface="+mj-ea"/>
            </a:rPr>
            <a:t>ご注意</a:t>
          </a:r>
          <a:r>
            <a:rPr kumimoji="1" lang="en-US" altLang="ja-JP" sz="2400">
              <a:solidFill>
                <a:schemeClr val="tx1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2400">
              <a:solidFill>
                <a:schemeClr val="tx1"/>
              </a:solidFill>
              <a:latin typeface="+mj-ea"/>
              <a:ea typeface="+mj-ea"/>
            </a:rPr>
            <a:t>　①申込時に事務局から送付した「記載例」を参考に、</a:t>
          </a:r>
          <a:r>
            <a:rPr kumimoji="1" lang="ja-JP" altLang="ja-JP" sz="3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黄色のセルの箇所のみ</a:t>
          </a:r>
          <a:r>
            <a:rPr kumimoji="1" lang="ja-JP" altLang="en-US" sz="2400">
              <a:solidFill>
                <a:schemeClr val="tx1"/>
              </a:solidFill>
              <a:latin typeface="+mj-ea"/>
              <a:ea typeface="+mj-ea"/>
            </a:rPr>
            <a:t>ご記入ください。　　　</a:t>
          </a:r>
        </a:p>
        <a:p>
          <a:pPr algn="l"/>
          <a:r>
            <a:rPr kumimoji="1" lang="ja-JP" altLang="en-US" sz="2400">
              <a:solidFill>
                <a:schemeClr val="tx1"/>
              </a:solidFill>
              <a:latin typeface="+mj-ea"/>
              <a:ea typeface="+mj-ea"/>
            </a:rPr>
            <a:t>　②必ず、参加登録番号、お名前をご記入ください。　　　</a:t>
          </a:r>
        </a:p>
        <a:p>
          <a:pPr algn="l"/>
          <a:r>
            <a:rPr kumimoji="1" lang="ja-JP" altLang="en-US" sz="2400">
              <a:solidFill>
                <a:schemeClr val="tx1"/>
              </a:solidFill>
              <a:latin typeface="+mj-ea"/>
              <a:ea typeface="+mj-ea"/>
            </a:rPr>
            <a:t>　③提出書類や詳しい計算方法は、申込時に事務局から送付した「令和</a:t>
          </a:r>
          <a:r>
            <a:rPr kumimoji="1" lang="en-US" altLang="ja-JP" sz="240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ja-JP" altLang="en-US" sz="2400">
              <a:solidFill>
                <a:schemeClr val="tx1"/>
              </a:solidFill>
              <a:latin typeface="+mj-ea"/>
              <a:ea typeface="+mj-ea"/>
            </a:rPr>
            <a:t>年度 エコアクション解説」を参考にしてください。　　　　</a:t>
          </a:r>
        </a:p>
        <a:p>
          <a:pPr algn="l"/>
          <a:r>
            <a:rPr kumimoji="1" lang="ja-JP" altLang="en-US" sz="2400">
              <a:solidFill>
                <a:schemeClr val="tx1"/>
              </a:solidFill>
              <a:latin typeface="+mj-ea"/>
              <a:ea typeface="+mj-ea"/>
            </a:rPr>
            <a:t>　④不明な点は、事務局へお問い合わせください。　</a:t>
          </a:r>
          <a:endParaRPr kumimoji="1" lang="en-US" altLang="ja-JP" sz="24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latin typeface="+mj-ea"/>
              <a:ea typeface="+mj-ea"/>
            </a:rPr>
            <a:t>　</a:t>
          </a:r>
          <a:endParaRPr kumimoji="1" lang="en-US" altLang="ja-JP" sz="24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latin typeface="+mj-ea"/>
              <a:ea typeface="+mj-ea"/>
            </a:rPr>
            <a:t>　</a:t>
          </a:r>
          <a:r>
            <a:rPr kumimoji="1" lang="en-US" altLang="ja-JP" sz="3200">
              <a:solidFill>
                <a:schemeClr val="tx1"/>
              </a:solidFill>
              <a:latin typeface="+mj-ea"/>
              <a:ea typeface="+mj-ea"/>
            </a:rPr>
            <a:t>ECO</a:t>
          </a:r>
          <a:r>
            <a:rPr kumimoji="1" lang="ja-JP" altLang="en-US" sz="3200">
              <a:solidFill>
                <a:schemeClr val="tx1"/>
              </a:solidFill>
              <a:latin typeface="+mj-ea"/>
              <a:ea typeface="+mj-ea"/>
            </a:rPr>
            <a:t>チャレンジ事務局（㈱プロジェクトワークス内）　　　電話：０９２</a:t>
          </a:r>
          <a:r>
            <a:rPr kumimoji="1" lang="en-US" altLang="ja-JP" sz="3200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ja-JP" altLang="en-US" sz="3200">
              <a:solidFill>
                <a:schemeClr val="tx1"/>
              </a:solidFill>
              <a:latin typeface="+mj-ea"/>
              <a:ea typeface="+mj-ea"/>
            </a:rPr>
            <a:t>２６２</a:t>
          </a:r>
          <a:r>
            <a:rPr kumimoji="1" lang="en-US" altLang="ja-JP" sz="3200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ja-JP" altLang="en-US" sz="3200">
              <a:solidFill>
                <a:schemeClr val="tx1"/>
              </a:solidFill>
              <a:latin typeface="+mj-ea"/>
              <a:ea typeface="+mj-ea"/>
            </a:rPr>
            <a:t>０４５６　</a:t>
          </a:r>
          <a:r>
            <a:rPr kumimoji="1" lang="en-US" altLang="ja-JP" sz="3200">
              <a:solidFill>
                <a:schemeClr val="tx1"/>
              </a:solidFill>
              <a:latin typeface="+mj-ea"/>
              <a:ea typeface="+mj-ea"/>
            </a:rPr>
            <a:t>FAX</a:t>
          </a:r>
          <a:r>
            <a:rPr kumimoji="1" lang="ja-JP" altLang="en-US" sz="3200">
              <a:solidFill>
                <a:schemeClr val="tx1"/>
              </a:solidFill>
              <a:latin typeface="+mj-ea"/>
              <a:ea typeface="+mj-ea"/>
            </a:rPr>
            <a:t>：０９２</a:t>
          </a:r>
          <a:r>
            <a:rPr kumimoji="1" lang="en-US" altLang="ja-JP" sz="3200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ja-JP" altLang="en-US" sz="3200">
              <a:solidFill>
                <a:schemeClr val="tx1"/>
              </a:solidFill>
              <a:latin typeface="+mj-ea"/>
              <a:ea typeface="+mj-ea"/>
            </a:rPr>
            <a:t>２６２</a:t>
          </a:r>
          <a:r>
            <a:rPr kumimoji="1" lang="en-US" altLang="ja-JP" sz="3200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ja-JP" altLang="en-US" sz="3200">
              <a:solidFill>
                <a:schemeClr val="tx1"/>
              </a:solidFill>
              <a:latin typeface="+mj-ea"/>
              <a:ea typeface="+mj-ea"/>
            </a:rPr>
            <a:t>０４４５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0DD7F"/>
    <pageSetUpPr fitToPage="1"/>
  </sheetPr>
  <dimension ref="B1:BS83"/>
  <sheetViews>
    <sheetView showGridLines="0" tabSelected="1" view="pageBreakPreview" zoomScale="40" zoomScaleNormal="70" zoomScaleSheetLayoutView="40" workbookViewId="0">
      <selection activeCell="G46" sqref="G46:AG46"/>
    </sheetView>
  </sheetViews>
  <sheetFormatPr defaultRowHeight="13.5" x14ac:dyDescent="0.15"/>
  <cols>
    <col min="1" max="1" width="0.75" customWidth="1"/>
    <col min="2" max="2" width="14" style="33" customWidth="1"/>
    <col min="3" max="3" width="8.375" style="1" customWidth="1"/>
    <col min="4" max="4" width="21" customWidth="1"/>
    <col min="5" max="5" width="40.5" customWidth="1"/>
    <col min="6" max="6" width="3" customWidth="1"/>
    <col min="7" max="7" width="1.875" customWidth="1"/>
    <col min="8" max="8" width="5.25" customWidth="1"/>
    <col min="9" max="11" width="3.375" customWidth="1"/>
    <col min="12" max="12" width="5.625" customWidth="1"/>
    <col min="13" max="15" width="3.375" customWidth="1"/>
    <col min="16" max="16" width="4.75" customWidth="1"/>
    <col min="17" max="17" width="13.75" customWidth="1"/>
    <col min="18" max="18" width="10.625" customWidth="1"/>
    <col min="19" max="23" width="6.625" customWidth="1"/>
    <col min="24" max="24" width="1.375" customWidth="1"/>
    <col min="25" max="28" width="6.625" customWidth="1"/>
    <col min="29" max="29" width="1.625" customWidth="1"/>
    <col min="30" max="33" width="6.625" customWidth="1"/>
    <col min="34" max="34" width="1.75" customWidth="1"/>
    <col min="35" max="38" width="6.625" customWidth="1"/>
    <col min="39" max="39" width="1.875" customWidth="1"/>
    <col min="40" max="41" width="5.625" customWidth="1"/>
    <col min="42" max="42" width="10.5" bestFit="1" customWidth="1"/>
    <col min="43" max="43" width="4.875" customWidth="1"/>
    <col min="44" max="44" width="2.875" customWidth="1"/>
    <col min="45" max="45" width="4.875" customWidth="1"/>
    <col min="46" max="46" width="1.5" customWidth="1"/>
  </cols>
  <sheetData>
    <row r="1" spans="2:71" ht="7.35" customHeight="1" x14ac:dyDescent="0.15"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P1" s="4"/>
      <c r="AQ1" s="4"/>
      <c r="AR1" s="4"/>
      <c r="AS1" s="4"/>
    </row>
    <row r="2" spans="2:71" ht="28.5" customHeight="1" x14ac:dyDescent="0.2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454" t="s">
        <v>64</v>
      </c>
      <c r="AF2" s="454"/>
      <c r="AG2" s="454"/>
      <c r="AI2" s="455">
        <v>6</v>
      </c>
      <c r="AJ2" s="455"/>
      <c r="AK2" s="455"/>
      <c r="AL2" s="67" t="s">
        <v>17</v>
      </c>
      <c r="AM2" s="455">
        <v>1</v>
      </c>
      <c r="AN2" s="455"/>
      <c r="AO2" s="455"/>
      <c r="AP2" s="67" t="s">
        <v>16</v>
      </c>
      <c r="AQ2" s="56"/>
      <c r="AR2" s="56"/>
      <c r="AS2" s="56"/>
    </row>
    <row r="3" spans="2:71" ht="9.75" customHeight="1" thickBot="1" x14ac:dyDescent="0.25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158"/>
      <c r="AF3" s="158"/>
      <c r="AG3" s="158"/>
      <c r="AH3" s="59"/>
      <c r="AI3" s="59"/>
      <c r="AJ3" s="59"/>
      <c r="AK3" s="69"/>
      <c r="AL3" s="59"/>
      <c r="AM3" s="59"/>
      <c r="AN3" s="59"/>
      <c r="AO3" s="59"/>
      <c r="AP3" s="69"/>
      <c r="AQ3" s="56"/>
      <c r="AR3" s="56"/>
      <c r="AS3" s="56"/>
    </row>
    <row r="4" spans="2:71" ht="39.950000000000003" customHeight="1" thickBot="1" x14ac:dyDescent="0.2">
      <c r="C4" s="68"/>
      <c r="D4" s="68"/>
      <c r="E4" s="456" t="s">
        <v>81</v>
      </c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68"/>
      <c r="AK4" s="68"/>
      <c r="AL4" s="70"/>
      <c r="AM4" s="70"/>
      <c r="AN4" s="457" t="s">
        <v>73</v>
      </c>
      <c r="AO4" s="458"/>
      <c r="AP4" s="459"/>
      <c r="AQ4" s="60"/>
      <c r="AR4" s="60"/>
      <c r="AS4" s="60"/>
    </row>
    <row r="5" spans="2:71" ht="39.950000000000003" customHeight="1" thickBot="1" x14ac:dyDescent="0.2">
      <c r="C5" s="460" t="s">
        <v>11</v>
      </c>
      <c r="D5" s="461"/>
      <c r="E5" s="179">
        <v>123456</v>
      </c>
      <c r="F5" s="5"/>
      <c r="G5" s="5"/>
      <c r="H5" s="5"/>
      <c r="I5" s="5"/>
      <c r="J5" s="5"/>
      <c r="K5" s="5"/>
      <c r="L5" s="5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6"/>
      <c r="Y5" s="57"/>
      <c r="Z5" s="58"/>
      <c r="AA5" s="58"/>
      <c r="AB5" s="58"/>
      <c r="AL5" s="70"/>
      <c r="AM5" s="70"/>
      <c r="AN5" s="463">
        <v>1</v>
      </c>
      <c r="AO5" s="464"/>
      <c r="AP5" s="55"/>
    </row>
    <row r="6" spans="2:71" ht="39.950000000000003" customHeight="1" thickBot="1" x14ac:dyDescent="0.2">
      <c r="C6" s="460" t="s">
        <v>15</v>
      </c>
      <c r="D6" s="461"/>
      <c r="E6" s="179" t="s">
        <v>134</v>
      </c>
      <c r="F6" s="54"/>
      <c r="G6" s="467" t="s">
        <v>106</v>
      </c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9"/>
      <c r="S6" s="194" t="s">
        <v>90</v>
      </c>
      <c r="T6" s="194" t="s">
        <v>91</v>
      </c>
      <c r="U6" s="195">
        <v>1</v>
      </c>
      <c r="V6" s="196">
        <v>2</v>
      </c>
      <c r="W6" s="196">
        <v>3</v>
      </c>
      <c r="X6" s="197"/>
      <c r="Y6" s="196">
        <v>1</v>
      </c>
      <c r="Z6" s="196">
        <v>2</v>
      </c>
      <c r="AA6" s="196">
        <v>3</v>
      </c>
      <c r="AB6" s="196">
        <v>4</v>
      </c>
      <c r="AC6" s="197"/>
      <c r="AD6" s="196">
        <v>1</v>
      </c>
      <c r="AE6" s="196">
        <v>2</v>
      </c>
      <c r="AF6" s="196">
        <v>3</v>
      </c>
      <c r="AG6" s="196">
        <v>4</v>
      </c>
      <c r="AH6" s="197"/>
      <c r="AI6" s="196">
        <v>1</v>
      </c>
      <c r="AJ6" s="196">
        <v>2</v>
      </c>
      <c r="AK6" s="196">
        <v>3</v>
      </c>
      <c r="AL6" s="198">
        <v>4</v>
      </c>
      <c r="AM6" s="50"/>
      <c r="AN6" s="465"/>
      <c r="AO6" s="466"/>
      <c r="AP6" s="71" t="s">
        <v>72</v>
      </c>
      <c r="AQ6" s="5"/>
      <c r="AR6" s="9"/>
      <c r="AS6" s="9"/>
    </row>
    <row r="7" spans="2:71" ht="3" customHeight="1" x14ac:dyDescent="0.15"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5"/>
      <c r="AK7" s="5"/>
      <c r="AL7" s="4"/>
      <c r="AM7" s="4"/>
      <c r="AN7" s="4"/>
      <c r="AP7" s="5"/>
      <c r="AQ7" s="5"/>
      <c r="AR7" s="4"/>
      <c r="AS7" s="4"/>
    </row>
    <row r="8" spans="2:71" ht="30" customHeight="1" thickBot="1" x14ac:dyDescent="0.2">
      <c r="B8" s="20" t="s">
        <v>74</v>
      </c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5"/>
      <c r="AK8" s="5"/>
      <c r="AL8" s="4"/>
      <c r="AM8" s="4"/>
      <c r="AN8" s="4"/>
      <c r="AO8" s="37"/>
      <c r="AP8" s="52"/>
      <c r="AQ8" s="52"/>
      <c r="AR8" s="53"/>
      <c r="AS8" s="53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</row>
    <row r="9" spans="2:71" ht="21.95" customHeight="1" x14ac:dyDescent="0.15">
      <c r="B9" s="411" t="s">
        <v>68</v>
      </c>
      <c r="C9" s="412"/>
      <c r="D9" s="412"/>
      <c r="E9" s="413"/>
      <c r="F9" s="417" t="s">
        <v>5</v>
      </c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21" t="s">
        <v>50</v>
      </c>
      <c r="AI9" s="422"/>
      <c r="AJ9" s="422"/>
      <c r="AK9" s="422"/>
      <c r="AL9" s="421" t="s">
        <v>20</v>
      </c>
      <c r="AM9" s="422"/>
      <c r="AN9" s="422"/>
      <c r="AO9" s="422"/>
      <c r="AP9" s="425"/>
      <c r="AQ9" s="402"/>
      <c r="AR9" s="402"/>
      <c r="AS9" s="402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</row>
    <row r="10" spans="2:71" ht="21.95" customHeight="1" thickBot="1" x14ac:dyDescent="0.2">
      <c r="B10" s="414"/>
      <c r="C10" s="415"/>
      <c r="D10" s="415"/>
      <c r="E10" s="416"/>
      <c r="F10" s="419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3"/>
      <c r="AI10" s="424"/>
      <c r="AJ10" s="424"/>
      <c r="AK10" s="424"/>
      <c r="AL10" s="423"/>
      <c r="AM10" s="424"/>
      <c r="AN10" s="424"/>
      <c r="AO10" s="424"/>
      <c r="AP10" s="426"/>
      <c r="AQ10" s="402"/>
      <c r="AR10" s="402"/>
      <c r="AS10" s="402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</row>
    <row r="11" spans="2:71" ht="30" customHeight="1" thickTop="1" thickBot="1" x14ac:dyDescent="0.25">
      <c r="B11" s="427" t="s">
        <v>71</v>
      </c>
      <c r="C11" s="429" t="s">
        <v>65</v>
      </c>
      <c r="D11" s="432" t="s">
        <v>18</v>
      </c>
      <c r="E11" s="433"/>
      <c r="F11" s="151"/>
      <c r="G11" s="438" t="s">
        <v>86</v>
      </c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439"/>
      <c r="AI11" s="440"/>
      <c r="AJ11" s="440"/>
      <c r="AK11" s="440"/>
      <c r="AL11" s="478" t="str">
        <f>IF(OR(B14="〇",B14="○"),1000,"")</f>
        <v/>
      </c>
      <c r="AM11" s="479"/>
      <c r="AN11" s="479"/>
      <c r="AO11" s="479"/>
      <c r="AP11" s="447" t="s">
        <v>2</v>
      </c>
      <c r="AQ11" s="402"/>
      <c r="AR11" s="402"/>
      <c r="AS11" s="402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</row>
    <row r="12" spans="2:71" ht="39.950000000000003" customHeight="1" thickBot="1" x14ac:dyDescent="0.25">
      <c r="B12" s="428"/>
      <c r="C12" s="430"/>
      <c r="D12" s="434"/>
      <c r="E12" s="435"/>
      <c r="F12" s="32"/>
      <c r="G12" s="329" t="s">
        <v>19</v>
      </c>
      <c r="H12" s="329"/>
      <c r="I12" s="329"/>
      <c r="J12" s="329"/>
      <c r="K12" s="329"/>
      <c r="L12" s="403" t="s">
        <v>27</v>
      </c>
      <c r="M12" s="403"/>
      <c r="N12" s="403"/>
      <c r="O12" s="403"/>
      <c r="P12" s="403"/>
      <c r="Q12" s="404"/>
      <c r="R12" s="405">
        <v>2</v>
      </c>
      <c r="S12" s="406"/>
      <c r="T12" s="407"/>
      <c r="U12" s="35" t="s">
        <v>26</v>
      </c>
      <c r="V12" s="25"/>
      <c r="W12" s="25"/>
      <c r="X12" s="25"/>
      <c r="Y12" s="25"/>
      <c r="Z12" s="408"/>
      <c r="AA12" s="408"/>
      <c r="AB12" s="408"/>
      <c r="AC12" s="408"/>
      <c r="AD12" s="408"/>
      <c r="AE12" s="409"/>
      <c r="AF12" s="409"/>
      <c r="AG12" s="409"/>
      <c r="AH12" s="386"/>
      <c r="AI12" s="387"/>
      <c r="AJ12" s="387"/>
      <c r="AK12" s="387"/>
      <c r="AL12" s="394"/>
      <c r="AM12" s="395"/>
      <c r="AN12" s="395"/>
      <c r="AO12" s="395"/>
      <c r="AP12" s="448"/>
      <c r="AQ12" s="402"/>
      <c r="AR12" s="402"/>
      <c r="AS12" s="402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</row>
    <row r="13" spans="2:71" ht="12" customHeight="1" thickBot="1" x14ac:dyDescent="0.25">
      <c r="B13" s="428"/>
      <c r="C13" s="430"/>
      <c r="D13" s="434"/>
      <c r="E13" s="435"/>
      <c r="F13" s="32"/>
      <c r="G13" s="23"/>
      <c r="H13" s="166"/>
      <c r="I13" s="166"/>
      <c r="J13" s="166"/>
      <c r="K13" s="26"/>
      <c r="L13" s="26"/>
      <c r="M13" s="26"/>
      <c r="N13" s="26"/>
      <c r="O13" s="26"/>
      <c r="P13" s="26"/>
      <c r="Q13" s="27"/>
      <c r="R13" s="27"/>
      <c r="S13" s="26"/>
      <c r="T13" s="164"/>
      <c r="U13" s="164"/>
      <c r="V13" s="164"/>
      <c r="W13" s="164"/>
      <c r="X13" s="164"/>
      <c r="Y13" s="164"/>
      <c r="Z13" s="172"/>
      <c r="AA13" s="172"/>
      <c r="AB13" s="172"/>
      <c r="AC13" s="172"/>
      <c r="AD13" s="172"/>
      <c r="AE13" s="173"/>
      <c r="AF13" s="173"/>
      <c r="AG13" s="173"/>
      <c r="AH13" s="386"/>
      <c r="AI13" s="387"/>
      <c r="AJ13" s="387"/>
      <c r="AK13" s="387"/>
      <c r="AL13" s="394"/>
      <c r="AM13" s="395"/>
      <c r="AN13" s="395"/>
      <c r="AO13" s="395"/>
      <c r="AP13" s="448"/>
      <c r="AQ13" s="171"/>
      <c r="AR13" s="171"/>
      <c r="AS13" s="171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</row>
    <row r="14" spans="2:71" ht="39.950000000000003" customHeight="1" thickBot="1" x14ac:dyDescent="0.25">
      <c r="B14" s="452"/>
      <c r="C14" s="430"/>
      <c r="D14" s="434"/>
      <c r="E14" s="435"/>
      <c r="F14" s="32"/>
      <c r="G14" s="23"/>
      <c r="H14" s="174"/>
      <c r="I14" s="166"/>
      <c r="J14" s="166"/>
      <c r="K14" s="37"/>
      <c r="L14" s="403" t="s">
        <v>139</v>
      </c>
      <c r="M14" s="403"/>
      <c r="N14" s="403"/>
      <c r="O14" s="403"/>
      <c r="P14" s="403"/>
      <c r="Q14" s="404"/>
      <c r="R14" s="443">
        <v>244</v>
      </c>
      <c r="S14" s="406"/>
      <c r="T14" s="406"/>
      <c r="U14" s="407"/>
      <c r="V14" s="444" t="s">
        <v>25</v>
      </c>
      <c r="W14" s="410"/>
      <c r="X14" s="29"/>
      <c r="Y14" s="445"/>
      <c r="Z14" s="446"/>
      <c r="AA14" s="446"/>
      <c r="AB14" s="446"/>
      <c r="AC14" s="446"/>
      <c r="AD14" s="410"/>
      <c r="AE14" s="410"/>
      <c r="AF14" s="28"/>
      <c r="AG14" s="173"/>
      <c r="AH14" s="386"/>
      <c r="AI14" s="387"/>
      <c r="AJ14" s="387"/>
      <c r="AK14" s="387"/>
      <c r="AL14" s="394"/>
      <c r="AM14" s="395"/>
      <c r="AN14" s="395"/>
      <c r="AO14" s="395"/>
      <c r="AP14" s="448"/>
      <c r="AQ14" s="171"/>
      <c r="AR14" s="171"/>
      <c r="AS14" s="171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</row>
    <row r="15" spans="2:71" ht="12" customHeight="1" thickBot="1" x14ac:dyDescent="0.25">
      <c r="B15" s="452"/>
      <c r="C15" s="430"/>
      <c r="D15" s="434"/>
      <c r="E15" s="435"/>
      <c r="F15" s="32"/>
      <c r="G15" s="23"/>
      <c r="H15" s="174"/>
      <c r="I15" s="166"/>
      <c r="J15" s="166"/>
      <c r="K15" s="167"/>
      <c r="L15" s="168"/>
      <c r="M15" s="168"/>
      <c r="N15" s="169"/>
      <c r="O15" s="40"/>
      <c r="P15" s="35"/>
      <c r="Q15" s="24"/>
      <c r="R15" s="22"/>
      <c r="S15" s="142"/>
      <c r="T15" s="170"/>
      <c r="U15" s="35"/>
      <c r="V15" s="170"/>
      <c r="W15" s="170"/>
      <c r="X15" s="29"/>
      <c r="Y15" s="207"/>
      <c r="Z15" s="207"/>
      <c r="AA15" s="207"/>
      <c r="AB15" s="207"/>
      <c r="AC15" s="207"/>
      <c r="AD15" s="173"/>
      <c r="AE15" s="173"/>
      <c r="AF15" s="173"/>
      <c r="AG15" s="173"/>
      <c r="AH15" s="386"/>
      <c r="AI15" s="387"/>
      <c r="AJ15" s="387"/>
      <c r="AK15" s="387"/>
      <c r="AL15" s="394"/>
      <c r="AM15" s="395"/>
      <c r="AN15" s="395"/>
      <c r="AO15" s="395"/>
      <c r="AP15" s="448"/>
      <c r="AQ15" s="171"/>
      <c r="AR15" s="171"/>
      <c r="AS15" s="171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</row>
    <row r="16" spans="2:71" ht="39.950000000000003" customHeight="1" thickBot="1" x14ac:dyDescent="0.25">
      <c r="B16" s="452"/>
      <c r="C16" s="430"/>
      <c r="D16" s="434"/>
      <c r="E16" s="435"/>
      <c r="F16" s="32"/>
      <c r="G16" s="23"/>
      <c r="H16" s="206"/>
      <c r="I16" s="205"/>
      <c r="J16" s="205"/>
      <c r="K16" s="37"/>
      <c r="L16" s="403" t="s">
        <v>140</v>
      </c>
      <c r="M16" s="403"/>
      <c r="N16" s="403"/>
      <c r="O16" s="403"/>
      <c r="P16" s="403"/>
      <c r="Q16" s="403"/>
      <c r="R16" s="470">
        <v>16769</v>
      </c>
      <c r="S16" s="471"/>
      <c r="T16" s="471"/>
      <c r="U16" s="472"/>
      <c r="V16" s="473" t="s">
        <v>141</v>
      </c>
      <c r="W16" s="474"/>
      <c r="X16" s="208"/>
      <c r="Y16" s="475"/>
      <c r="Z16" s="476"/>
      <c r="AA16" s="476"/>
      <c r="AB16" s="476"/>
      <c r="AC16" s="476"/>
      <c r="AD16" s="477"/>
      <c r="AE16" s="477"/>
      <c r="AF16" s="28"/>
      <c r="AG16" s="200"/>
      <c r="AH16" s="386"/>
      <c r="AI16" s="387"/>
      <c r="AJ16" s="387"/>
      <c r="AK16" s="387"/>
      <c r="AL16" s="394"/>
      <c r="AM16" s="395"/>
      <c r="AN16" s="395"/>
      <c r="AO16" s="395"/>
      <c r="AP16" s="448"/>
      <c r="AQ16" s="199"/>
      <c r="AR16" s="199"/>
      <c r="AS16" s="199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</row>
    <row r="17" spans="2:71" ht="12" customHeight="1" x14ac:dyDescent="0.2">
      <c r="B17" s="453"/>
      <c r="C17" s="430"/>
      <c r="D17" s="434"/>
      <c r="E17" s="435"/>
      <c r="F17" s="32"/>
      <c r="G17" s="23"/>
      <c r="H17" s="206"/>
      <c r="I17" s="205"/>
      <c r="J17" s="205"/>
      <c r="K17" s="202"/>
      <c r="L17" s="203"/>
      <c r="M17" s="203"/>
      <c r="N17" s="201"/>
      <c r="O17" s="40"/>
      <c r="P17" s="35"/>
      <c r="Q17" s="24"/>
      <c r="R17" s="22"/>
      <c r="S17" s="142"/>
      <c r="T17" s="204"/>
      <c r="U17" s="35"/>
      <c r="V17" s="204"/>
      <c r="W17" s="204"/>
      <c r="X17" s="29"/>
      <c r="Y17" s="29"/>
      <c r="Z17" s="29"/>
      <c r="AA17" s="29"/>
      <c r="AB17" s="29"/>
      <c r="AC17" s="29"/>
      <c r="AD17" s="200"/>
      <c r="AE17" s="200"/>
      <c r="AF17" s="200"/>
      <c r="AG17" s="200"/>
      <c r="AH17" s="386"/>
      <c r="AI17" s="387"/>
      <c r="AJ17" s="387"/>
      <c r="AK17" s="387"/>
      <c r="AL17" s="394"/>
      <c r="AM17" s="395"/>
      <c r="AN17" s="395"/>
      <c r="AO17" s="395"/>
      <c r="AP17" s="448"/>
      <c r="AQ17" s="199"/>
      <c r="AR17" s="199"/>
      <c r="AS17" s="199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</row>
    <row r="18" spans="2:71" ht="30" customHeight="1" x14ac:dyDescent="0.2">
      <c r="B18" s="450" t="s">
        <v>70</v>
      </c>
      <c r="C18" s="430"/>
      <c r="D18" s="434"/>
      <c r="E18" s="435"/>
      <c r="F18" s="65"/>
      <c r="G18" s="628" t="s">
        <v>30</v>
      </c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9" t="s">
        <v>6</v>
      </c>
      <c r="U18" s="640"/>
      <c r="V18" s="640"/>
      <c r="W18" s="638" t="s">
        <v>148</v>
      </c>
      <c r="X18" s="638"/>
      <c r="Y18" s="638"/>
      <c r="Z18" s="36"/>
      <c r="AA18" s="36"/>
      <c r="AB18" s="36"/>
      <c r="AC18" s="36"/>
      <c r="AD18" s="38"/>
      <c r="AE18" s="38"/>
      <c r="AF18" s="38"/>
      <c r="AG18" s="38"/>
      <c r="AH18" s="386"/>
      <c r="AI18" s="387"/>
      <c r="AJ18" s="387"/>
      <c r="AK18" s="387"/>
      <c r="AL18" s="394">
        <f>IF(OR(B21="〇",B21="○"),0,"")</f>
        <v>0</v>
      </c>
      <c r="AM18" s="395"/>
      <c r="AN18" s="395"/>
      <c r="AO18" s="395"/>
      <c r="AP18" s="448"/>
      <c r="AQ18" s="171"/>
      <c r="AR18" s="171"/>
      <c r="AS18" s="171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</row>
    <row r="19" spans="2:71" ht="39.950000000000003" customHeight="1" x14ac:dyDescent="0.45">
      <c r="B19" s="451"/>
      <c r="C19" s="430"/>
      <c r="D19" s="434"/>
      <c r="E19" s="435"/>
      <c r="F19" s="37"/>
      <c r="G19" s="215" t="s">
        <v>28</v>
      </c>
      <c r="I19" s="216"/>
      <c r="J19" s="216"/>
      <c r="K19" s="392" t="s">
        <v>149</v>
      </c>
      <c r="L19" s="393"/>
      <c r="M19" s="393"/>
      <c r="N19" s="639"/>
      <c r="O19" s="639"/>
      <c r="P19" s="639"/>
      <c r="Q19" s="24" t="s">
        <v>150</v>
      </c>
      <c r="R19" s="630" t="s">
        <v>29</v>
      </c>
      <c r="S19" s="390" t="s">
        <v>100</v>
      </c>
      <c r="T19" s="390"/>
      <c r="U19" s="390"/>
      <c r="V19" s="390"/>
      <c r="W19" s="390"/>
      <c r="X19" s="35"/>
      <c r="Y19" s="631" t="s">
        <v>8</v>
      </c>
      <c r="Z19" s="632">
        <f>N19*0.385</f>
        <v>0</v>
      </c>
      <c r="AA19" s="633"/>
      <c r="AB19" s="633"/>
      <c r="AC19" s="634"/>
      <c r="AD19" s="391" t="s">
        <v>87</v>
      </c>
      <c r="AE19" s="391"/>
      <c r="AF19" s="391"/>
      <c r="AG19" s="37"/>
      <c r="AH19" s="386"/>
      <c r="AI19" s="387"/>
      <c r="AJ19" s="387"/>
      <c r="AK19" s="387"/>
      <c r="AL19" s="394"/>
      <c r="AM19" s="395"/>
      <c r="AN19" s="395"/>
      <c r="AO19" s="395"/>
      <c r="AP19" s="448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</row>
    <row r="20" spans="2:71" ht="5.0999999999999996" customHeight="1" x14ac:dyDescent="0.25">
      <c r="B20" s="451"/>
      <c r="C20" s="430"/>
      <c r="D20" s="434"/>
      <c r="E20" s="435"/>
      <c r="F20" s="32"/>
      <c r="G20" s="23"/>
      <c r="H20" s="206"/>
      <c r="I20" s="216"/>
      <c r="J20" s="216"/>
      <c r="K20" s="212"/>
      <c r="L20" s="213"/>
      <c r="M20" s="213"/>
      <c r="N20" s="217"/>
      <c r="O20" s="40"/>
      <c r="P20" s="35"/>
      <c r="Q20" s="24"/>
      <c r="R20" s="28"/>
      <c r="S20" s="142"/>
      <c r="T20" s="210"/>
      <c r="U20" s="35"/>
      <c r="V20" s="210"/>
      <c r="W20" s="210"/>
      <c r="X20" s="29"/>
      <c r="Y20" s="635"/>
      <c r="Z20" s="636"/>
      <c r="AA20" s="636"/>
      <c r="AB20" s="636"/>
      <c r="AC20" s="636"/>
      <c r="AD20" s="211"/>
      <c r="AE20" s="211"/>
      <c r="AF20" s="211"/>
      <c r="AG20" s="214"/>
      <c r="AH20" s="386"/>
      <c r="AI20" s="387"/>
      <c r="AJ20" s="387"/>
      <c r="AK20" s="387"/>
      <c r="AL20" s="394"/>
      <c r="AM20" s="395"/>
      <c r="AN20" s="395"/>
      <c r="AO20" s="395"/>
      <c r="AP20" s="448"/>
      <c r="AQ20" s="171"/>
      <c r="AR20" s="171"/>
      <c r="AS20" s="171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</row>
    <row r="21" spans="2:71" ht="39.75" customHeight="1" x14ac:dyDescent="0.45">
      <c r="B21" s="398" t="s">
        <v>57</v>
      </c>
      <c r="C21" s="430"/>
      <c r="D21" s="434"/>
      <c r="E21" s="435"/>
      <c r="F21" s="37"/>
      <c r="G21" s="215" t="s">
        <v>117</v>
      </c>
      <c r="I21" s="216"/>
      <c r="J21" s="216"/>
      <c r="K21" s="392" t="s">
        <v>149</v>
      </c>
      <c r="L21" s="393"/>
      <c r="M21" s="393"/>
      <c r="N21" s="639"/>
      <c r="O21" s="639"/>
      <c r="P21" s="639"/>
      <c r="Q21" s="24" t="s">
        <v>151</v>
      </c>
      <c r="R21" s="630" t="s">
        <v>29</v>
      </c>
      <c r="S21" s="390" t="s">
        <v>101</v>
      </c>
      <c r="T21" s="390"/>
      <c r="U21" s="390"/>
      <c r="V21" s="390"/>
      <c r="W21" s="390"/>
      <c r="X21" s="35"/>
      <c r="Y21" s="631" t="s">
        <v>8</v>
      </c>
      <c r="Z21" s="632">
        <f>N21*2.21</f>
        <v>0</v>
      </c>
      <c r="AA21" s="633"/>
      <c r="AB21" s="633"/>
      <c r="AC21" s="634"/>
      <c r="AD21" s="391" t="s">
        <v>87</v>
      </c>
      <c r="AE21" s="391"/>
      <c r="AF21" s="391"/>
      <c r="AG21" s="37"/>
      <c r="AH21" s="386"/>
      <c r="AI21" s="387"/>
      <c r="AJ21" s="387"/>
      <c r="AK21" s="387"/>
      <c r="AL21" s="394"/>
      <c r="AM21" s="395"/>
      <c r="AN21" s="395"/>
      <c r="AO21" s="395"/>
      <c r="AP21" s="448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</row>
    <row r="22" spans="2:71" ht="5.0999999999999996" customHeight="1" x14ac:dyDescent="0.25">
      <c r="B22" s="399"/>
      <c r="C22" s="430"/>
      <c r="D22" s="434"/>
      <c r="E22" s="435"/>
      <c r="F22" s="32"/>
      <c r="G22" s="23"/>
      <c r="H22" s="206"/>
      <c r="I22" s="216"/>
      <c r="J22" s="216"/>
      <c r="K22" s="212"/>
      <c r="L22" s="213"/>
      <c r="M22" s="213"/>
      <c r="N22" s="217"/>
      <c r="O22" s="40"/>
      <c r="P22" s="35"/>
      <c r="Q22" s="24"/>
      <c r="R22" s="28"/>
      <c r="S22" s="142"/>
      <c r="T22" s="210"/>
      <c r="U22" s="35"/>
      <c r="V22" s="210"/>
      <c r="W22" s="210"/>
      <c r="X22" s="29"/>
      <c r="Y22" s="635"/>
      <c r="Z22" s="637"/>
      <c r="AA22" s="637"/>
      <c r="AB22" s="637"/>
      <c r="AC22" s="637"/>
      <c r="AD22" s="211"/>
      <c r="AE22" s="211"/>
      <c r="AF22" s="211"/>
      <c r="AG22" s="214"/>
      <c r="AH22" s="386"/>
      <c r="AI22" s="387"/>
      <c r="AJ22" s="387"/>
      <c r="AK22" s="387"/>
      <c r="AL22" s="394"/>
      <c r="AM22" s="395"/>
      <c r="AN22" s="395"/>
      <c r="AO22" s="395"/>
      <c r="AP22" s="448"/>
      <c r="AQ22" s="171"/>
      <c r="AR22" s="171"/>
      <c r="AS22" s="171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</row>
    <row r="23" spans="2:71" ht="39.75" customHeight="1" x14ac:dyDescent="0.45">
      <c r="B23" s="399"/>
      <c r="C23" s="430"/>
      <c r="D23" s="434"/>
      <c r="E23" s="435"/>
      <c r="F23" s="37"/>
      <c r="G23" s="215" t="s">
        <v>116</v>
      </c>
      <c r="I23" s="216"/>
      <c r="J23" s="216"/>
      <c r="K23" s="392" t="s">
        <v>149</v>
      </c>
      <c r="L23" s="393"/>
      <c r="M23" s="393"/>
      <c r="N23" s="639"/>
      <c r="O23" s="639"/>
      <c r="P23" s="639"/>
      <c r="Q23" s="24" t="s">
        <v>151</v>
      </c>
      <c r="R23" s="630" t="s">
        <v>29</v>
      </c>
      <c r="S23" s="390" t="s">
        <v>115</v>
      </c>
      <c r="T23" s="390"/>
      <c r="U23" s="390"/>
      <c r="V23" s="390"/>
      <c r="W23" s="390"/>
      <c r="X23" s="35"/>
      <c r="Y23" s="631" t="s">
        <v>8</v>
      </c>
      <c r="Z23" s="632">
        <f>N23*6.6</f>
        <v>0</v>
      </c>
      <c r="AA23" s="633"/>
      <c r="AB23" s="633"/>
      <c r="AC23" s="634"/>
      <c r="AD23" s="391" t="s">
        <v>87</v>
      </c>
      <c r="AE23" s="391"/>
      <c r="AF23" s="391"/>
      <c r="AG23" s="37"/>
      <c r="AH23" s="386"/>
      <c r="AI23" s="387"/>
      <c r="AJ23" s="387"/>
      <c r="AK23" s="387"/>
      <c r="AL23" s="394"/>
      <c r="AM23" s="395"/>
      <c r="AN23" s="395"/>
      <c r="AO23" s="395"/>
      <c r="AP23" s="448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</row>
    <row r="24" spans="2:71" ht="34.5" customHeight="1" thickBot="1" x14ac:dyDescent="0.25">
      <c r="B24" s="400"/>
      <c r="C24" s="431"/>
      <c r="D24" s="436"/>
      <c r="E24" s="437"/>
      <c r="F24" s="153"/>
      <c r="G24" s="154"/>
      <c r="H24" s="401" t="s">
        <v>46</v>
      </c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155"/>
      <c r="AH24" s="441"/>
      <c r="AI24" s="442"/>
      <c r="AJ24" s="442"/>
      <c r="AK24" s="442"/>
      <c r="AL24" s="396"/>
      <c r="AM24" s="397"/>
      <c r="AN24" s="397"/>
      <c r="AO24" s="397"/>
      <c r="AP24" s="449"/>
      <c r="AQ24" s="171"/>
      <c r="AR24" s="171"/>
      <c r="AS24" s="171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</row>
    <row r="25" spans="2:71" ht="35.1" customHeight="1" thickTop="1" x14ac:dyDescent="0.2">
      <c r="B25" s="385"/>
      <c r="C25" s="266">
        <v>1</v>
      </c>
      <c r="D25" s="269" t="s">
        <v>22</v>
      </c>
      <c r="E25" s="270"/>
      <c r="F25" s="32"/>
      <c r="G25" s="329" t="s">
        <v>47</v>
      </c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86"/>
      <c r="AI25" s="387"/>
      <c r="AJ25" s="387"/>
      <c r="AK25" s="387"/>
      <c r="AL25" s="342" t="str">
        <f>IF(OR(B25="〇",B25="○"),200,"")</f>
        <v/>
      </c>
      <c r="AM25" s="343"/>
      <c r="AN25" s="343"/>
      <c r="AO25" s="343"/>
      <c r="AP25" s="290" t="s">
        <v>2</v>
      </c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29"/>
      <c r="BR25" s="329"/>
      <c r="BS25" s="329"/>
    </row>
    <row r="26" spans="2:71" ht="35.1" customHeight="1" x14ac:dyDescent="0.2">
      <c r="B26" s="239"/>
      <c r="C26" s="281"/>
      <c r="D26" s="282"/>
      <c r="E26" s="254"/>
      <c r="F26" s="30"/>
      <c r="G26" s="336" t="s">
        <v>48</v>
      </c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 t="s">
        <v>51</v>
      </c>
      <c r="AB26" s="336"/>
      <c r="AC26" s="336"/>
      <c r="AD26" s="336"/>
      <c r="AE26" s="336"/>
      <c r="AF26" s="336"/>
      <c r="AG26" s="336"/>
      <c r="AH26" s="388"/>
      <c r="AI26" s="389"/>
      <c r="AJ26" s="389"/>
      <c r="AK26" s="389"/>
      <c r="AL26" s="231"/>
      <c r="AM26" s="232"/>
      <c r="AN26" s="232"/>
      <c r="AO26" s="232"/>
      <c r="AP26" s="235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</row>
    <row r="27" spans="2:71" ht="35.1" customHeight="1" x14ac:dyDescent="0.2">
      <c r="B27" s="264" t="s">
        <v>57</v>
      </c>
      <c r="C27" s="378">
        <v>2</v>
      </c>
      <c r="D27" s="243" t="s">
        <v>3</v>
      </c>
      <c r="E27" s="244"/>
      <c r="F27" s="32"/>
      <c r="G27" s="247" t="s">
        <v>13</v>
      </c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72">
        <v>2</v>
      </c>
      <c r="AI27" s="273"/>
      <c r="AJ27" s="273"/>
      <c r="AK27" s="61"/>
      <c r="AL27" s="231">
        <f>IF(B27="","",100*AH27)</f>
        <v>200</v>
      </c>
      <c r="AM27" s="232"/>
      <c r="AN27" s="232"/>
      <c r="AO27" s="232"/>
      <c r="AP27" s="235" t="s">
        <v>2</v>
      </c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</row>
    <row r="28" spans="2:71" ht="50.1" customHeight="1" x14ac:dyDescent="0.2">
      <c r="B28" s="377"/>
      <c r="C28" s="379"/>
      <c r="D28" s="282"/>
      <c r="E28" s="254"/>
      <c r="F28" s="30"/>
      <c r="G28" s="291" t="s">
        <v>135</v>
      </c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 t="s">
        <v>52</v>
      </c>
      <c r="AB28" s="291"/>
      <c r="AC28" s="291"/>
      <c r="AD28" s="291"/>
      <c r="AE28" s="291"/>
      <c r="AF28" s="291"/>
      <c r="AG28" s="291"/>
      <c r="AH28" s="356"/>
      <c r="AI28" s="357"/>
      <c r="AJ28" s="357"/>
      <c r="AK28" s="47" t="s">
        <v>49</v>
      </c>
      <c r="AL28" s="231"/>
      <c r="AM28" s="232"/>
      <c r="AN28" s="232"/>
      <c r="AO28" s="232"/>
      <c r="AP28" s="235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</row>
    <row r="29" spans="2:71" ht="45" customHeight="1" x14ac:dyDescent="0.2">
      <c r="B29" s="264"/>
      <c r="C29" s="378">
        <v>3</v>
      </c>
      <c r="D29" s="243" t="s">
        <v>1</v>
      </c>
      <c r="E29" s="244"/>
      <c r="F29" s="31"/>
      <c r="G29" s="247" t="s">
        <v>105</v>
      </c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380" t="s">
        <v>104</v>
      </c>
      <c r="W29" s="380"/>
      <c r="X29" s="380"/>
      <c r="Y29" s="380"/>
      <c r="Z29" s="380"/>
      <c r="AA29" s="381"/>
      <c r="AB29" s="381"/>
      <c r="AC29" s="381"/>
      <c r="AD29" s="381"/>
      <c r="AE29" s="381"/>
      <c r="AF29" s="381"/>
      <c r="AG29" s="382"/>
      <c r="AH29" s="283"/>
      <c r="AI29" s="284"/>
      <c r="AJ29" s="284"/>
      <c r="AK29" s="62"/>
      <c r="AL29" s="383" t="str">
        <f>IF(B29="","",100*AH29)</f>
        <v/>
      </c>
      <c r="AM29" s="384"/>
      <c r="AN29" s="384"/>
      <c r="AO29" s="384"/>
      <c r="AP29" s="235" t="s">
        <v>2</v>
      </c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  <c r="BJ29" s="371"/>
      <c r="BK29" s="371"/>
      <c r="BL29" s="371"/>
      <c r="BM29" s="371"/>
      <c r="BN29" s="371"/>
      <c r="BO29" s="371"/>
      <c r="BP29" s="371"/>
      <c r="BQ29" s="371"/>
      <c r="BR29" s="371"/>
      <c r="BS29" s="371"/>
    </row>
    <row r="30" spans="2:71" ht="50.1" customHeight="1" x14ac:dyDescent="0.2">
      <c r="B30" s="377"/>
      <c r="C30" s="379"/>
      <c r="D30" s="282"/>
      <c r="E30" s="254"/>
      <c r="F30" s="30"/>
      <c r="G30" s="291" t="s">
        <v>122</v>
      </c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 t="s">
        <v>52</v>
      </c>
      <c r="AB30" s="291"/>
      <c r="AC30" s="291"/>
      <c r="AD30" s="291"/>
      <c r="AE30" s="291"/>
      <c r="AF30" s="291"/>
      <c r="AG30" s="291"/>
      <c r="AH30" s="259"/>
      <c r="AI30" s="260"/>
      <c r="AJ30" s="260"/>
      <c r="AK30" s="47" t="s">
        <v>49</v>
      </c>
      <c r="AL30" s="383"/>
      <c r="AM30" s="384"/>
      <c r="AN30" s="384"/>
      <c r="AO30" s="384"/>
      <c r="AP30" s="235"/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</row>
    <row r="31" spans="2:71" ht="35.1" customHeight="1" x14ac:dyDescent="0.2">
      <c r="B31" s="292"/>
      <c r="C31" s="241">
        <v>4</v>
      </c>
      <c r="D31" s="243" t="s">
        <v>126</v>
      </c>
      <c r="E31" s="244"/>
      <c r="F31" s="32"/>
      <c r="G31" s="367" t="s">
        <v>103</v>
      </c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8" t="s">
        <v>104</v>
      </c>
      <c r="W31" s="368"/>
      <c r="X31" s="368"/>
      <c r="Y31" s="368"/>
      <c r="Z31" s="368"/>
      <c r="AA31" s="369"/>
      <c r="AB31" s="369"/>
      <c r="AC31" s="369"/>
      <c r="AD31" s="369"/>
      <c r="AE31" s="369"/>
      <c r="AF31" s="369"/>
      <c r="AG31" s="370"/>
      <c r="AH31" s="372"/>
      <c r="AI31" s="373"/>
      <c r="AJ31" s="373"/>
      <c r="AK31" s="373"/>
      <c r="AL31" s="231" t="str">
        <f>IF(OR(B31="〇",B31="○"),200,"")</f>
        <v/>
      </c>
      <c r="AM31" s="232"/>
      <c r="AN31" s="232"/>
      <c r="AO31" s="232"/>
      <c r="AP31" s="235" t="s">
        <v>2</v>
      </c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</row>
    <row r="32" spans="2:71" ht="35.1" customHeight="1" x14ac:dyDescent="0.2">
      <c r="B32" s="366"/>
      <c r="C32" s="281"/>
      <c r="D32" s="282"/>
      <c r="E32" s="254"/>
      <c r="F32" s="30"/>
      <c r="G32" s="376" t="s">
        <v>48</v>
      </c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36" t="s">
        <v>51</v>
      </c>
      <c r="AB32" s="336"/>
      <c r="AC32" s="336"/>
      <c r="AD32" s="336"/>
      <c r="AE32" s="336"/>
      <c r="AF32" s="336"/>
      <c r="AG32" s="336"/>
      <c r="AH32" s="374"/>
      <c r="AI32" s="375"/>
      <c r="AJ32" s="375"/>
      <c r="AK32" s="375"/>
      <c r="AL32" s="231"/>
      <c r="AM32" s="232"/>
      <c r="AN32" s="232"/>
      <c r="AO32" s="232"/>
      <c r="AP32" s="235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</row>
    <row r="33" spans="2:71" ht="35.1" customHeight="1" x14ac:dyDescent="0.2">
      <c r="B33" s="239"/>
      <c r="C33" s="241">
        <v>5</v>
      </c>
      <c r="D33" s="243" t="s">
        <v>31</v>
      </c>
      <c r="E33" s="244"/>
      <c r="F33" s="32"/>
      <c r="G33" s="361" t="s">
        <v>123</v>
      </c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2"/>
      <c r="AI33" s="363"/>
      <c r="AJ33" s="363"/>
      <c r="AK33" s="363"/>
      <c r="AL33" s="231" t="str">
        <f>IF(OR(B33="〇",B33="○"),500,"")</f>
        <v/>
      </c>
      <c r="AM33" s="232"/>
      <c r="AN33" s="232"/>
      <c r="AO33" s="232"/>
      <c r="AP33" s="235" t="s">
        <v>2</v>
      </c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1"/>
      <c r="BC33" s="371"/>
      <c r="BD33" s="371"/>
      <c r="BE33" s="371"/>
      <c r="BF33" s="371"/>
      <c r="BG33" s="371"/>
      <c r="BH33" s="371"/>
      <c r="BI33" s="371"/>
      <c r="BJ33" s="371"/>
      <c r="BK33" s="371"/>
      <c r="BL33" s="371"/>
      <c r="BM33" s="371"/>
      <c r="BN33" s="371"/>
      <c r="BO33" s="371"/>
      <c r="BP33" s="371"/>
      <c r="BQ33" s="371"/>
      <c r="BR33" s="371"/>
      <c r="BS33" s="371"/>
    </row>
    <row r="34" spans="2:71" ht="35.1" customHeight="1" x14ac:dyDescent="0.2">
      <c r="B34" s="239"/>
      <c r="C34" s="281"/>
      <c r="D34" s="282"/>
      <c r="E34" s="254"/>
      <c r="F34" s="30"/>
      <c r="G34" s="291" t="s">
        <v>109</v>
      </c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336" t="s">
        <v>51</v>
      </c>
      <c r="AB34" s="336"/>
      <c r="AC34" s="336"/>
      <c r="AD34" s="336"/>
      <c r="AE34" s="336"/>
      <c r="AF34" s="336"/>
      <c r="AG34" s="336"/>
      <c r="AH34" s="364"/>
      <c r="AI34" s="365"/>
      <c r="AJ34" s="365"/>
      <c r="AK34" s="365"/>
      <c r="AL34" s="231"/>
      <c r="AM34" s="232"/>
      <c r="AN34" s="232"/>
      <c r="AO34" s="232"/>
      <c r="AP34" s="235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1"/>
      <c r="BS34" s="371"/>
    </row>
    <row r="35" spans="2:71" ht="35.1" customHeight="1" x14ac:dyDescent="0.2">
      <c r="B35" s="239"/>
      <c r="C35" s="241">
        <v>6</v>
      </c>
      <c r="D35" s="243" t="s">
        <v>32</v>
      </c>
      <c r="E35" s="244"/>
      <c r="F35" s="32"/>
      <c r="G35" s="247" t="s">
        <v>39</v>
      </c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27"/>
      <c r="AI35" s="228"/>
      <c r="AJ35" s="228"/>
      <c r="AK35" s="228"/>
      <c r="AL35" s="231" t="str">
        <f>IF(OR(B35="〇",B35="○"),500,"")</f>
        <v/>
      </c>
      <c r="AM35" s="232"/>
      <c r="AN35" s="232"/>
      <c r="AO35" s="232"/>
      <c r="AP35" s="235" t="s">
        <v>2</v>
      </c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</row>
    <row r="36" spans="2:71" ht="34.5" customHeight="1" x14ac:dyDescent="0.2">
      <c r="B36" s="239"/>
      <c r="C36" s="281"/>
      <c r="D36" s="282"/>
      <c r="E36" s="254"/>
      <c r="F36" s="30"/>
      <c r="G36" s="291" t="s">
        <v>109</v>
      </c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336" t="s">
        <v>51</v>
      </c>
      <c r="AB36" s="336"/>
      <c r="AC36" s="336"/>
      <c r="AD36" s="336"/>
      <c r="AE36" s="336"/>
      <c r="AF36" s="336"/>
      <c r="AG36" s="336"/>
      <c r="AH36" s="300"/>
      <c r="AI36" s="301"/>
      <c r="AJ36" s="301"/>
      <c r="AK36" s="301"/>
      <c r="AL36" s="231"/>
      <c r="AM36" s="232"/>
      <c r="AN36" s="232"/>
      <c r="AO36" s="232"/>
      <c r="AP36" s="235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</row>
    <row r="37" spans="2:71" ht="35.1" customHeight="1" x14ac:dyDescent="0.15">
      <c r="B37" s="358" t="s">
        <v>124</v>
      </c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60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</row>
    <row r="38" spans="2:71" ht="35.1" customHeight="1" x14ac:dyDescent="0.2">
      <c r="B38" s="331" t="s">
        <v>57</v>
      </c>
      <c r="C38" s="241">
        <v>9</v>
      </c>
      <c r="D38" s="243" t="s">
        <v>33</v>
      </c>
      <c r="E38" s="244"/>
      <c r="F38" s="31"/>
      <c r="G38" s="247" t="s">
        <v>34</v>
      </c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72">
        <v>1</v>
      </c>
      <c r="AI38" s="273"/>
      <c r="AJ38" s="273"/>
      <c r="AK38" s="61"/>
      <c r="AL38" s="231">
        <f>IF(B38="","",100*AH38)</f>
        <v>100</v>
      </c>
      <c r="AM38" s="232"/>
      <c r="AN38" s="232"/>
      <c r="AO38" s="232"/>
      <c r="AP38" s="235" t="s">
        <v>2</v>
      </c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</row>
    <row r="39" spans="2:71" ht="35.1" customHeight="1" x14ac:dyDescent="0.2">
      <c r="B39" s="331"/>
      <c r="C39" s="281"/>
      <c r="D39" s="282"/>
      <c r="E39" s="254"/>
      <c r="F39" s="30"/>
      <c r="G39" s="291" t="s">
        <v>110</v>
      </c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336" t="s">
        <v>53</v>
      </c>
      <c r="AB39" s="336"/>
      <c r="AC39" s="336"/>
      <c r="AD39" s="336"/>
      <c r="AE39" s="336"/>
      <c r="AF39" s="336"/>
      <c r="AG39" s="336"/>
      <c r="AH39" s="356"/>
      <c r="AI39" s="357"/>
      <c r="AJ39" s="357"/>
      <c r="AK39" s="47" t="s">
        <v>49</v>
      </c>
      <c r="AL39" s="231"/>
      <c r="AM39" s="232"/>
      <c r="AN39" s="232"/>
      <c r="AO39" s="232"/>
      <c r="AP39" s="235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</row>
    <row r="40" spans="2:71" ht="35.1" customHeight="1" x14ac:dyDescent="0.2">
      <c r="B40" s="344" t="s">
        <v>57</v>
      </c>
      <c r="C40" s="305">
        <v>10</v>
      </c>
      <c r="D40" s="308" t="s">
        <v>40</v>
      </c>
      <c r="E40" s="309"/>
      <c r="F40" s="31"/>
      <c r="G40" s="247" t="s">
        <v>130</v>
      </c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72">
        <v>1</v>
      </c>
      <c r="AI40" s="273"/>
      <c r="AJ40" s="273"/>
      <c r="AK40" s="61"/>
      <c r="AL40" s="315">
        <f>IF(B40="","",500*AH40)</f>
        <v>500</v>
      </c>
      <c r="AM40" s="316"/>
      <c r="AN40" s="316"/>
      <c r="AO40" s="316"/>
      <c r="AP40" s="348" t="s">
        <v>2</v>
      </c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</row>
    <row r="41" spans="2:71" ht="35.1" customHeight="1" x14ac:dyDescent="0.2">
      <c r="B41" s="345"/>
      <c r="C41" s="306"/>
      <c r="D41" s="310"/>
      <c r="E41" s="311"/>
      <c r="F41" s="32"/>
      <c r="G41" s="218" t="s">
        <v>54</v>
      </c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 t="s">
        <v>53</v>
      </c>
      <c r="AB41" s="218"/>
      <c r="AC41" s="218"/>
      <c r="AD41" s="218"/>
      <c r="AE41" s="218"/>
      <c r="AF41" s="218"/>
      <c r="AG41" s="218"/>
      <c r="AH41" s="274"/>
      <c r="AI41" s="275"/>
      <c r="AJ41" s="275"/>
      <c r="AK41" s="48"/>
      <c r="AL41" s="346"/>
      <c r="AM41" s="347"/>
      <c r="AN41" s="347"/>
      <c r="AO41" s="347"/>
      <c r="AP41" s="349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</row>
    <row r="42" spans="2:71" ht="35.1" customHeight="1" x14ac:dyDescent="0.2">
      <c r="B42" s="350" t="s">
        <v>57</v>
      </c>
      <c r="C42" s="306"/>
      <c r="D42" s="310" t="s">
        <v>41</v>
      </c>
      <c r="E42" s="311"/>
      <c r="F42" s="159"/>
      <c r="G42" s="352" t="s">
        <v>130</v>
      </c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3"/>
      <c r="AH42" s="354">
        <v>3</v>
      </c>
      <c r="AI42" s="355"/>
      <c r="AJ42" s="355"/>
      <c r="AK42" s="163"/>
      <c r="AL42" s="317">
        <f>IF(B42="","",100*AH42)</f>
        <v>300</v>
      </c>
      <c r="AM42" s="318"/>
      <c r="AN42" s="318"/>
      <c r="AO42" s="318"/>
      <c r="AP42" s="320" t="s">
        <v>2</v>
      </c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</row>
    <row r="43" spans="2:71" ht="35.1" customHeight="1" x14ac:dyDescent="0.2">
      <c r="B43" s="351"/>
      <c r="C43" s="307"/>
      <c r="D43" s="325"/>
      <c r="E43" s="326"/>
      <c r="F43" s="160"/>
      <c r="G43" s="291" t="s">
        <v>56</v>
      </c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 t="s">
        <v>55</v>
      </c>
      <c r="AB43" s="291"/>
      <c r="AC43" s="291"/>
      <c r="AD43" s="291"/>
      <c r="AE43" s="291"/>
      <c r="AF43" s="291"/>
      <c r="AG43" s="302"/>
      <c r="AH43" s="356"/>
      <c r="AI43" s="357"/>
      <c r="AJ43" s="357"/>
      <c r="AK43" s="47" t="s">
        <v>49</v>
      </c>
      <c r="AL43" s="261"/>
      <c r="AM43" s="262"/>
      <c r="AN43" s="262"/>
      <c r="AO43" s="262"/>
      <c r="AP43" s="263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</row>
    <row r="44" spans="2:71" ht="35.1" customHeight="1" x14ac:dyDescent="0.2">
      <c r="B44" s="239"/>
      <c r="C44" s="241">
        <v>11</v>
      </c>
      <c r="D44" s="243" t="s">
        <v>35</v>
      </c>
      <c r="E44" s="244"/>
      <c r="F44" s="32"/>
      <c r="G44" s="218" t="s">
        <v>36</v>
      </c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338"/>
      <c r="AI44" s="339"/>
      <c r="AJ44" s="339"/>
      <c r="AK44" s="169"/>
      <c r="AL44" s="342" t="str">
        <f>IF(B44="","",100*AH44)</f>
        <v/>
      </c>
      <c r="AM44" s="343"/>
      <c r="AN44" s="343"/>
      <c r="AO44" s="343"/>
      <c r="AP44" s="290" t="s">
        <v>2</v>
      </c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</row>
    <row r="45" spans="2:71" ht="35.1" customHeight="1" x14ac:dyDescent="0.2">
      <c r="B45" s="239"/>
      <c r="C45" s="281"/>
      <c r="D45" s="282"/>
      <c r="E45" s="254"/>
      <c r="F45" s="30"/>
      <c r="G45" s="291" t="s">
        <v>56</v>
      </c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 t="s">
        <v>53</v>
      </c>
      <c r="AB45" s="291"/>
      <c r="AC45" s="291"/>
      <c r="AD45" s="291"/>
      <c r="AE45" s="291"/>
      <c r="AF45" s="291"/>
      <c r="AG45" s="291"/>
      <c r="AH45" s="340"/>
      <c r="AI45" s="341"/>
      <c r="AJ45" s="341"/>
      <c r="AK45" s="47" t="s">
        <v>49</v>
      </c>
      <c r="AL45" s="231"/>
      <c r="AM45" s="232"/>
      <c r="AN45" s="232"/>
      <c r="AO45" s="232"/>
      <c r="AP45" s="235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</row>
    <row r="46" spans="2:71" ht="108" customHeight="1" x14ac:dyDescent="0.2">
      <c r="B46" s="264" t="s">
        <v>57</v>
      </c>
      <c r="C46" s="241">
        <v>12</v>
      </c>
      <c r="D46" s="243" t="s">
        <v>76</v>
      </c>
      <c r="E46" s="244"/>
      <c r="F46" s="31"/>
      <c r="G46" s="271" t="s">
        <v>111</v>
      </c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94"/>
      <c r="AI46" s="295"/>
      <c r="AJ46" s="295"/>
      <c r="AK46" s="295"/>
      <c r="AL46" s="231">
        <f>IF(OR(B46="〇",B46="○"),10000,"")</f>
        <v>10000</v>
      </c>
      <c r="AM46" s="232"/>
      <c r="AN46" s="232"/>
      <c r="AO46" s="232"/>
      <c r="AP46" s="337" t="s">
        <v>2</v>
      </c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</row>
    <row r="47" spans="2:71" ht="50.1" customHeight="1" x14ac:dyDescent="0.2">
      <c r="B47" s="265"/>
      <c r="C47" s="266"/>
      <c r="D47" s="282"/>
      <c r="E47" s="254"/>
      <c r="F47" s="30"/>
      <c r="G47" s="279" t="s">
        <v>69</v>
      </c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336" t="s">
        <v>51</v>
      </c>
      <c r="AB47" s="336"/>
      <c r="AC47" s="336"/>
      <c r="AD47" s="336"/>
      <c r="AE47" s="336"/>
      <c r="AF47" s="336"/>
      <c r="AG47" s="336"/>
      <c r="AH47" s="296"/>
      <c r="AI47" s="297"/>
      <c r="AJ47" s="297"/>
      <c r="AK47" s="297"/>
      <c r="AL47" s="231"/>
      <c r="AM47" s="232"/>
      <c r="AN47" s="232"/>
      <c r="AO47" s="232"/>
      <c r="AP47" s="235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</row>
    <row r="48" spans="2:71" ht="35.1" customHeight="1" x14ac:dyDescent="0.2">
      <c r="B48" s="239"/>
      <c r="C48" s="241">
        <v>13</v>
      </c>
      <c r="D48" s="243" t="s">
        <v>4</v>
      </c>
      <c r="E48" s="244"/>
      <c r="F48" s="31"/>
      <c r="G48" s="247" t="s">
        <v>23</v>
      </c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27"/>
      <c r="AI48" s="228"/>
      <c r="AJ48" s="228"/>
      <c r="AK48" s="228"/>
      <c r="AL48" s="231" t="str">
        <f>IF(OR(B48="〇",B48="○"),2000,"")</f>
        <v/>
      </c>
      <c r="AM48" s="232"/>
      <c r="AN48" s="232"/>
      <c r="AO48" s="232"/>
      <c r="AP48" s="235" t="s">
        <v>2</v>
      </c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</row>
    <row r="49" spans="2:71" ht="35.1" customHeight="1" x14ac:dyDescent="0.2">
      <c r="B49" s="239"/>
      <c r="C49" s="281"/>
      <c r="D49" s="282"/>
      <c r="E49" s="254"/>
      <c r="F49" s="30"/>
      <c r="G49" s="291" t="s">
        <v>58</v>
      </c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336" t="s">
        <v>51</v>
      </c>
      <c r="AB49" s="336"/>
      <c r="AC49" s="336"/>
      <c r="AD49" s="336"/>
      <c r="AE49" s="336"/>
      <c r="AF49" s="336"/>
      <c r="AG49" s="336"/>
      <c r="AH49" s="300"/>
      <c r="AI49" s="301"/>
      <c r="AJ49" s="301"/>
      <c r="AK49" s="301"/>
      <c r="AL49" s="231"/>
      <c r="AM49" s="232"/>
      <c r="AN49" s="232"/>
      <c r="AO49" s="232"/>
      <c r="AP49" s="235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</row>
    <row r="50" spans="2:71" ht="65.099999999999994" customHeight="1" x14ac:dyDescent="0.2">
      <c r="B50" s="264" t="s">
        <v>57</v>
      </c>
      <c r="C50" s="241">
        <v>14</v>
      </c>
      <c r="D50" s="243" t="s">
        <v>24</v>
      </c>
      <c r="E50" s="244"/>
      <c r="F50" s="31"/>
      <c r="G50" s="271" t="s">
        <v>112</v>
      </c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332">
        <v>7</v>
      </c>
      <c r="AI50" s="333"/>
      <c r="AJ50" s="333"/>
      <c r="AK50" s="63"/>
      <c r="AL50" s="231">
        <f>IF(B50="","",100*AH50)</f>
        <v>700</v>
      </c>
      <c r="AM50" s="232"/>
      <c r="AN50" s="232"/>
      <c r="AO50" s="232"/>
      <c r="AP50" s="235" t="s">
        <v>2</v>
      </c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</row>
    <row r="51" spans="2:71" ht="45.75" customHeight="1" x14ac:dyDescent="0.2">
      <c r="B51" s="265"/>
      <c r="C51" s="266"/>
      <c r="D51" s="282"/>
      <c r="E51" s="254"/>
      <c r="F51" s="30"/>
      <c r="G51" s="279" t="s">
        <v>56</v>
      </c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91" t="s">
        <v>62</v>
      </c>
      <c r="AB51" s="291"/>
      <c r="AC51" s="291"/>
      <c r="AD51" s="291"/>
      <c r="AE51" s="291"/>
      <c r="AF51" s="291"/>
      <c r="AG51" s="291"/>
      <c r="AH51" s="334"/>
      <c r="AI51" s="335"/>
      <c r="AJ51" s="335"/>
      <c r="AK51" s="47" t="s">
        <v>49</v>
      </c>
      <c r="AL51" s="231"/>
      <c r="AM51" s="232"/>
      <c r="AN51" s="232"/>
      <c r="AO51" s="232"/>
      <c r="AP51" s="235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</row>
    <row r="52" spans="2:71" ht="65.099999999999994" customHeight="1" x14ac:dyDescent="0.2">
      <c r="B52" s="331" t="s">
        <v>57</v>
      </c>
      <c r="C52" s="241">
        <v>15</v>
      </c>
      <c r="D52" s="243" t="s">
        <v>37</v>
      </c>
      <c r="E52" s="244"/>
      <c r="F52" s="31"/>
      <c r="G52" s="247" t="s">
        <v>125</v>
      </c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332">
        <v>1</v>
      </c>
      <c r="AI52" s="333"/>
      <c r="AJ52" s="333"/>
      <c r="AK52" s="61"/>
      <c r="AL52" s="231">
        <f>IF(B52="","",300*AH52)</f>
        <v>300</v>
      </c>
      <c r="AM52" s="232"/>
      <c r="AN52" s="232"/>
      <c r="AO52" s="232"/>
      <c r="AP52" s="235" t="s">
        <v>2</v>
      </c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</row>
    <row r="53" spans="2:71" ht="51" customHeight="1" x14ac:dyDescent="0.2">
      <c r="B53" s="331"/>
      <c r="C53" s="281"/>
      <c r="D53" s="282"/>
      <c r="E53" s="254"/>
      <c r="F53" s="30"/>
      <c r="G53" s="291" t="s">
        <v>59</v>
      </c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 t="s">
        <v>53</v>
      </c>
      <c r="AB53" s="291"/>
      <c r="AC53" s="291"/>
      <c r="AD53" s="291"/>
      <c r="AE53" s="291"/>
      <c r="AF53" s="291"/>
      <c r="AG53" s="291"/>
      <c r="AH53" s="334"/>
      <c r="AI53" s="335"/>
      <c r="AJ53" s="335"/>
      <c r="AK53" s="47" t="s">
        <v>49</v>
      </c>
      <c r="AL53" s="231"/>
      <c r="AM53" s="232"/>
      <c r="AN53" s="232"/>
      <c r="AO53" s="232"/>
      <c r="AP53" s="235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</row>
    <row r="54" spans="2:71" ht="35.1" customHeight="1" x14ac:dyDescent="0.2">
      <c r="B54" s="303"/>
      <c r="C54" s="305">
        <v>16</v>
      </c>
      <c r="D54" s="308" t="s">
        <v>42</v>
      </c>
      <c r="E54" s="309"/>
      <c r="F54" s="31"/>
      <c r="G54" s="271" t="s">
        <v>38</v>
      </c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312"/>
      <c r="AH54" s="313"/>
      <c r="AI54" s="313"/>
      <c r="AJ54" s="313"/>
      <c r="AK54" s="313"/>
      <c r="AL54" s="315" t="str">
        <f>IF(OR(B54="〇",B54="○"),1000,"")</f>
        <v/>
      </c>
      <c r="AM54" s="316"/>
      <c r="AN54" s="316"/>
      <c r="AO54" s="316"/>
      <c r="AP54" s="319" t="s">
        <v>2</v>
      </c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</row>
    <row r="55" spans="2:71" ht="35.1" customHeight="1" x14ac:dyDescent="0.2">
      <c r="B55" s="304"/>
      <c r="C55" s="306"/>
      <c r="D55" s="310"/>
      <c r="E55" s="311"/>
      <c r="F55" s="32"/>
      <c r="G55" s="321" t="s">
        <v>60</v>
      </c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2" t="s">
        <v>51</v>
      </c>
      <c r="AB55" s="322"/>
      <c r="AC55" s="322"/>
      <c r="AD55" s="322"/>
      <c r="AE55" s="322"/>
      <c r="AF55" s="322"/>
      <c r="AG55" s="323"/>
      <c r="AH55" s="314"/>
      <c r="AI55" s="314"/>
      <c r="AJ55" s="314"/>
      <c r="AK55" s="314"/>
      <c r="AL55" s="317"/>
      <c r="AM55" s="318"/>
      <c r="AN55" s="318"/>
      <c r="AO55" s="318"/>
      <c r="AP55" s="320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</row>
    <row r="56" spans="2:71" ht="35.1" customHeight="1" x14ac:dyDescent="0.2">
      <c r="B56" s="304"/>
      <c r="C56" s="306"/>
      <c r="D56" s="310" t="s">
        <v>43</v>
      </c>
      <c r="E56" s="311"/>
      <c r="F56" s="65"/>
      <c r="G56" s="255" t="s">
        <v>38</v>
      </c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6"/>
      <c r="AH56" s="314"/>
      <c r="AI56" s="314"/>
      <c r="AJ56" s="314"/>
      <c r="AK56" s="314"/>
      <c r="AL56" s="317" t="str">
        <f>IF(OR(B56="〇",B56="○"),2000,"")</f>
        <v/>
      </c>
      <c r="AM56" s="318"/>
      <c r="AN56" s="318"/>
      <c r="AO56" s="318"/>
      <c r="AP56" s="328" t="s">
        <v>2</v>
      </c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</row>
    <row r="57" spans="2:71" ht="35.1" customHeight="1" x14ac:dyDescent="0.2">
      <c r="B57" s="324"/>
      <c r="C57" s="307"/>
      <c r="D57" s="325"/>
      <c r="E57" s="326"/>
      <c r="F57" s="32"/>
      <c r="G57" s="248" t="s">
        <v>58</v>
      </c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329" t="s">
        <v>51</v>
      </c>
      <c r="AB57" s="329"/>
      <c r="AC57" s="329"/>
      <c r="AD57" s="329"/>
      <c r="AE57" s="329"/>
      <c r="AF57" s="329"/>
      <c r="AG57" s="330"/>
      <c r="AH57" s="327"/>
      <c r="AI57" s="327"/>
      <c r="AJ57" s="327"/>
      <c r="AK57" s="327"/>
      <c r="AL57" s="261"/>
      <c r="AM57" s="262"/>
      <c r="AN57" s="262"/>
      <c r="AO57" s="262"/>
      <c r="AP57" s="263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</row>
    <row r="58" spans="2:71" ht="65.099999999999994" customHeight="1" x14ac:dyDescent="0.2">
      <c r="B58" s="239"/>
      <c r="C58" s="241">
        <v>17</v>
      </c>
      <c r="D58" s="243" t="s">
        <v>67</v>
      </c>
      <c r="E58" s="244"/>
      <c r="F58" s="31"/>
      <c r="G58" s="247" t="s">
        <v>113</v>
      </c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99"/>
      <c r="AH58" s="227"/>
      <c r="AI58" s="228"/>
      <c r="AJ58" s="228"/>
      <c r="AK58" s="228"/>
      <c r="AL58" s="231" t="str">
        <f>IF(OR(B58="〇",B58="○"),5000,"")</f>
        <v/>
      </c>
      <c r="AM58" s="232"/>
      <c r="AN58" s="232"/>
      <c r="AO58" s="232"/>
      <c r="AP58" s="298" t="s">
        <v>2</v>
      </c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</row>
    <row r="59" spans="2:71" ht="35.1" customHeight="1" x14ac:dyDescent="0.2">
      <c r="B59" s="239"/>
      <c r="C59" s="281"/>
      <c r="D59" s="282"/>
      <c r="E59" s="254"/>
      <c r="F59" s="30"/>
      <c r="G59" s="291" t="s">
        <v>61</v>
      </c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 t="s">
        <v>51</v>
      </c>
      <c r="AB59" s="291"/>
      <c r="AC59" s="291"/>
      <c r="AD59" s="291"/>
      <c r="AE59" s="291"/>
      <c r="AF59" s="291"/>
      <c r="AG59" s="302"/>
      <c r="AH59" s="300"/>
      <c r="AI59" s="301"/>
      <c r="AJ59" s="301"/>
      <c r="AK59" s="301"/>
      <c r="AL59" s="231"/>
      <c r="AM59" s="232"/>
      <c r="AN59" s="232"/>
      <c r="AO59" s="232"/>
      <c r="AP59" s="235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</row>
    <row r="60" spans="2:71" ht="65.099999999999994" customHeight="1" x14ac:dyDescent="0.2">
      <c r="B60" s="292"/>
      <c r="C60" s="241">
        <v>18</v>
      </c>
      <c r="D60" s="243" t="s">
        <v>102</v>
      </c>
      <c r="E60" s="244"/>
      <c r="F60" s="31"/>
      <c r="G60" s="271" t="s">
        <v>113</v>
      </c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94"/>
      <c r="AI60" s="295"/>
      <c r="AJ60" s="295"/>
      <c r="AK60" s="295"/>
      <c r="AL60" s="231" t="str">
        <f>IF(OR(B60="〇",B60="○"),5000,"")</f>
        <v/>
      </c>
      <c r="AM60" s="232"/>
      <c r="AN60" s="232"/>
      <c r="AO60" s="232"/>
      <c r="AP60" s="298" t="s">
        <v>2</v>
      </c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</row>
    <row r="61" spans="2:71" ht="35.1" customHeight="1" x14ac:dyDescent="0.2">
      <c r="B61" s="293"/>
      <c r="C61" s="266"/>
      <c r="D61" s="282"/>
      <c r="E61" s="254"/>
      <c r="F61" s="30"/>
      <c r="G61" s="279" t="s">
        <v>61</v>
      </c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 t="s">
        <v>51</v>
      </c>
      <c r="AB61" s="279"/>
      <c r="AC61" s="279"/>
      <c r="AD61" s="279"/>
      <c r="AE61" s="279"/>
      <c r="AF61" s="279"/>
      <c r="AG61" s="279"/>
      <c r="AH61" s="296"/>
      <c r="AI61" s="297"/>
      <c r="AJ61" s="297"/>
      <c r="AK61" s="297"/>
      <c r="AL61" s="231"/>
      <c r="AM61" s="232"/>
      <c r="AN61" s="232"/>
      <c r="AO61" s="232"/>
      <c r="AP61" s="235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</row>
    <row r="62" spans="2:71" ht="65.099999999999994" customHeight="1" x14ac:dyDescent="0.2">
      <c r="B62" s="264" t="s">
        <v>57</v>
      </c>
      <c r="C62" s="241">
        <v>19</v>
      </c>
      <c r="D62" s="243" t="s">
        <v>21</v>
      </c>
      <c r="E62" s="244"/>
      <c r="F62" s="31"/>
      <c r="G62" s="247" t="s">
        <v>114</v>
      </c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83">
        <v>3</v>
      </c>
      <c r="AI62" s="284"/>
      <c r="AJ62" s="284"/>
      <c r="AK62" s="64"/>
      <c r="AL62" s="287">
        <v>1000</v>
      </c>
      <c r="AM62" s="288"/>
      <c r="AN62" s="288"/>
      <c r="AO62" s="288"/>
      <c r="AP62" s="278" t="s">
        <v>2</v>
      </c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</row>
    <row r="63" spans="2:71" ht="57" customHeight="1" x14ac:dyDescent="0.2">
      <c r="B63" s="265"/>
      <c r="C63" s="266"/>
      <c r="D63" s="269"/>
      <c r="E63" s="270"/>
      <c r="F63" s="32"/>
      <c r="G63" s="218" t="s">
        <v>75</v>
      </c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 t="s">
        <v>52</v>
      </c>
      <c r="AB63" s="218"/>
      <c r="AC63" s="218"/>
      <c r="AD63" s="218"/>
      <c r="AE63" s="218"/>
      <c r="AF63" s="218"/>
      <c r="AG63" s="218"/>
      <c r="AH63" s="285"/>
      <c r="AI63" s="286"/>
      <c r="AJ63" s="286"/>
      <c r="AK63" s="51"/>
      <c r="AL63" s="287"/>
      <c r="AM63" s="288"/>
      <c r="AN63" s="288"/>
      <c r="AO63" s="288"/>
      <c r="AP63" s="289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</row>
    <row r="64" spans="2:71" ht="37.35" customHeight="1" x14ac:dyDescent="0.2">
      <c r="B64" s="250"/>
      <c r="C64" s="281"/>
      <c r="D64" s="282"/>
      <c r="E64" s="254"/>
      <c r="F64" s="30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59"/>
      <c r="AI64" s="260"/>
      <c r="AJ64" s="260"/>
      <c r="AK64" s="47" t="s">
        <v>66</v>
      </c>
      <c r="AL64" s="287"/>
      <c r="AM64" s="288"/>
      <c r="AN64" s="288"/>
      <c r="AO64" s="288"/>
      <c r="AP64" s="290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</row>
    <row r="65" spans="2:71" ht="65.099999999999994" customHeight="1" x14ac:dyDescent="0.2">
      <c r="B65" s="264" t="s">
        <v>57</v>
      </c>
      <c r="C65" s="241">
        <v>20</v>
      </c>
      <c r="D65" s="243" t="s">
        <v>44</v>
      </c>
      <c r="E65" s="244"/>
      <c r="F65" s="31"/>
      <c r="G65" s="271" t="s">
        <v>138</v>
      </c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2">
        <v>1</v>
      </c>
      <c r="AI65" s="273"/>
      <c r="AJ65" s="273"/>
      <c r="AK65" s="63"/>
      <c r="AL65" s="231">
        <f>IF(B65="","",100*AH65)</f>
        <v>100</v>
      </c>
      <c r="AM65" s="232"/>
      <c r="AN65" s="232"/>
      <c r="AO65" s="232"/>
      <c r="AP65" s="235" t="s">
        <v>2</v>
      </c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</row>
    <row r="66" spans="2:71" ht="35.1" customHeight="1" x14ac:dyDescent="0.2">
      <c r="B66" s="265"/>
      <c r="C66" s="266"/>
      <c r="D66" s="269"/>
      <c r="E66" s="270"/>
      <c r="F66" s="32"/>
      <c r="G66" s="248" t="s">
        <v>56</v>
      </c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 t="s">
        <v>55</v>
      </c>
      <c r="AB66" s="248"/>
      <c r="AC66" s="248"/>
      <c r="AD66" s="248"/>
      <c r="AE66" s="248"/>
      <c r="AF66" s="248"/>
      <c r="AG66" s="248"/>
      <c r="AH66" s="274"/>
      <c r="AI66" s="275"/>
      <c r="AJ66" s="275"/>
      <c r="AK66" s="48" t="s">
        <v>49</v>
      </c>
      <c r="AL66" s="276"/>
      <c r="AM66" s="277"/>
      <c r="AN66" s="277"/>
      <c r="AO66" s="277"/>
      <c r="AP66" s="27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</row>
    <row r="67" spans="2:71" ht="65.099999999999994" customHeight="1" x14ac:dyDescent="0.2">
      <c r="B67" s="249" t="s">
        <v>57</v>
      </c>
      <c r="C67" s="267"/>
      <c r="D67" s="251" t="s">
        <v>45</v>
      </c>
      <c r="E67" s="252"/>
      <c r="F67" s="65"/>
      <c r="G67" s="255" t="s">
        <v>137</v>
      </c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6"/>
      <c r="AH67" s="257">
        <v>3</v>
      </c>
      <c r="AI67" s="258"/>
      <c r="AJ67" s="258"/>
      <c r="AK67" s="66"/>
      <c r="AL67" s="261">
        <f>IF(B67="","",200*AH67)</f>
        <v>600</v>
      </c>
      <c r="AM67" s="262"/>
      <c r="AN67" s="262"/>
      <c r="AO67" s="262"/>
      <c r="AP67" s="263" t="s">
        <v>2</v>
      </c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</row>
    <row r="68" spans="2:71" ht="35.1" customHeight="1" x14ac:dyDescent="0.2">
      <c r="B68" s="250"/>
      <c r="C68" s="268"/>
      <c r="D68" s="253"/>
      <c r="E68" s="254"/>
      <c r="F68" s="30"/>
      <c r="G68" s="279" t="s">
        <v>63</v>
      </c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 t="s">
        <v>55</v>
      </c>
      <c r="AB68" s="279"/>
      <c r="AC68" s="279"/>
      <c r="AD68" s="279"/>
      <c r="AE68" s="279"/>
      <c r="AF68" s="279"/>
      <c r="AG68" s="280"/>
      <c r="AH68" s="259"/>
      <c r="AI68" s="260"/>
      <c r="AJ68" s="260"/>
      <c r="AK68" s="47" t="s">
        <v>49</v>
      </c>
      <c r="AL68" s="231"/>
      <c r="AM68" s="232"/>
      <c r="AN68" s="232"/>
      <c r="AO68" s="232"/>
      <c r="AP68" s="235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</row>
    <row r="69" spans="2:71" ht="65.099999999999994" customHeight="1" x14ac:dyDescent="0.2">
      <c r="B69" s="239"/>
      <c r="C69" s="241">
        <v>21</v>
      </c>
      <c r="D69" s="243" t="s">
        <v>14</v>
      </c>
      <c r="E69" s="244"/>
      <c r="F69" s="31"/>
      <c r="G69" s="247" t="s">
        <v>113</v>
      </c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27"/>
      <c r="AI69" s="228"/>
      <c r="AJ69" s="228"/>
      <c r="AK69" s="228"/>
      <c r="AL69" s="231" t="str">
        <f>IF(OR(B69="〇",B69="○"),300,"")</f>
        <v/>
      </c>
      <c r="AM69" s="232"/>
      <c r="AN69" s="232"/>
      <c r="AO69" s="232"/>
      <c r="AP69" s="235" t="s">
        <v>2</v>
      </c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</row>
    <row r="70" spans="2:71" ht="35.1" customHeight="1" thickBot="1" x14ac:dyDescent="0.25">
      <c r="B70" s="240"/>
      <c r="C70" s="242"/>
      <c r="D70" s="245"/>
      <c r="E70" s="246"/>
      <c r="F70" s="143"/>
      <c r="G70" s="237" t="s">
        <v>59</v>
      </c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8" t="s">
        <v>51</v>
      </c>
      <c r="AB70" s="238"/>
      <c r="AC70" s="238"/>
      <c r="AD70" s="238"/>
      <c r="AE70" s="238"/>
      <c r="AF70" s="238"/>
      <c r="AG70" s="238"/>
      <c r="AH70" s="229"/>
      <c r="AI70" s="230"/>
      <c r="AJ70" s="230"/>
      <c r="AK70" s="230"/>
      <c r="AL70" s="233"/>
      <c r="AM70" s="234"/>
      <c r="AN70" s="234"/>
      <c r="AO70" s="234"/>
      <c r="AP70" s="236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</row>
    <row r="71" spans="2:71" ht="18.95" customHeight="1" thickBot="1" x14ac:dyDescent="0.2">
      <c r="C71" s="10"/>
      <c r="D71" s="10"/>
      <c r="E71" s="10"/>
      <c r="F71" s="11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65"/>
      <c r="AK71" s="165"/>
      <c r="AL71" s="165"/>
      <c r="AM71" s="165"/>
      <c r="AN71" s="219"/>
      <c r="AO71" s="219"/>
      <c r="AP71" s="165"/>
      <c r="AQ71" s="165"/>
      <c r="AR71" s="165"/>
      <c r="AS71" s="165"/>
    </row>
    <row r="72" spans="2:71" ht="37.9" customHeight="1" thickBot="1" x14ac:dyDescent="0.25">
      <c r="B72" s="34"/>
      <c r="C72" s="14"/>
      <c r="D72" s="15"/>
      <c r="E72" s="15"/>
      <c r="F72" s="11"/>
      <c r="G72" s="11"/>
      <c r="H72" s="16"/>
      <c r="I72" s="17"/>
      <c r="J72" s="17"/>
      <c r="K72" s="17"/>
      <c r="L72" s="12"/>
      <c r="M72" s="12"/>
      <c r="N72" s="12"/>
      <c r="O72" s="19"/>
      <c r="P72" s="19"/>
      <c r="Q72" s="19"/>
      <c r="R72" s="19"/>
      <c r="S72" s="13"/>
      <c r="T72" s="11"/>
      <c r="U72" s="17"/>
      <c r="V72" s="17"/>
      <c r="W72" s="19"/>
      <c r="X72" s="11"/>
      <c r="Y72" s="11"/>
      <c r="Z72" s="18"/>
      <c r="AA72" s="19"/>
      <c r="AB72" s="156"/>
      <c r="AC72" s="157"/>
      <c r="AD72" s="157"/>
      <c r="AE72" s="157"/>
      <c r="AF72" s="220" t="s">
        <v>120</v>
      </c>
      <c r="AG72" s="220"/>
      <c r="AH72" s="220"/>
      <c r="AI72" s="220"/>
      <c r="AJ72" s="220"/>
      <c r="AK72" s="220"/>
      <c r="AL72" s="221">
        <f>SUM(AL11:AO70)</f>
        <v>13800</v>
      </c>
      <c r="AM72" s="221"/>
      <c r="AN72" s="222"/>
      <c r="AO72" s="222"/>
      <c r="AP72" s="72" t="s">
        <v>2</v>
      </c>
      <c r="AQ72" s="223"/>
      <c r="AR72" s="223"/>
      <c r="AS72" s="223"/>
      <c r="AT72" s="37"/>
      <c r="AU72" s="224"/>
      <c r="AV72" s="224"/>
      <c r="AW72" s="224"/>
      <c r="AX72" s="224"/>
      <c r="AY72" s="224"/>
      <c r="AZ72" s="37"/>
    </row>
    <row r="73" spans="2:71" s="2" customFormat="1" ht="85.15" customHeight="1" x14ac:dyDescent="0.15">
      <c r="C73" s="7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Q73" s="74"/>
      <c r="AR73" s="74"/>
      <c r="AS73" s="74"/>
      <c r="AT73" s="73"/>
      <c r="AU73" s="226"/>
      <c r="AV73" s="226"/>
      <c r="AW73" s="226"/>
      <c r="AX73" s="226"/>
      <c r="AY73" s="226"/>
      <c r="AZ73" s="73"/>
    </row>
    <row r="74" spans="2:71" ht="18.75" customHeight="1" x14ac:dyDescent="0.15">
      <c r="D74">
        <v>1</v>
      </c>
      <c r="E74" s="1">
        <v>1</v>
      </c>
      <c r="H74">
        <v>1</v>
      </c>
      <c r="AQ74" s="37"/>
      <c r="AR74" s="37"/>
      <c r="AS74" s="37"/>
      <c r="AT74" s="37"/>
      <c r="AU74" s="25"/>
      <c r="AV74" s="25"/>
      <c r="AW74" s="25"/>
      <c r="AX74" s="37"/>
      <c r="AY74" s="37"/>
      <c r="AZ74" s="37"/>
    </row>
    <row r="75" spans="2:71" ht="13.5" customHeight="1" x14ac:dyDescent="0.15">
      <c r="D75">
        <v>2</v>
      </c>
      <c r="E75" s="1">
        <v>2</v>
      </c>
      <c r="H75">
        <v>2</v>
      </c>
      <c r="AQ75" s="37"/>
      <c r="AR75" s="37"/>
      <c r="AS75" s="37"/>
      <c r="AT75" s="37"/>
      <c r="AU75" s="25"/>
      <c r="AV75" s="25"/>
      <c r="AW75" s="25"/>
      <c r="AX75" s="37"/>
      <c r="AY75" s="37"/>
      <c r="AZ75" s="37"/>
    </row>
    <row r="76" spans="2:71" x14ac:dyDescent="0.15">
      <c r="D76">
        <v>3</v>
      </c>
      <c r="E76" s="1">
        <v>3</v>
      </c>
      <c r="H76">
        <v>3</v>
      </c>
      <c r="AQ76" s="37"/>
      <c r="AR76" s="37"/>
      <c r="AS76" s="37"/>
      <c r="AT76" s="37"/>
      <c r="AU76" s="218"/>
      <c r="AV76" s="218"/>
      <c r="AW76" s="218"/>
      <c r="AX76" s="37"/>
      <c r="AY76" s="37"/>
      <c r="AZ76" s="37"/>
    </row>
    <row r="77" spans="2:71" x14ac:dyDescent="0.15">
      <c r="E77" s="1">
        <v>4</v>
      </c>
      <c r="H77">
        <v>4</v>
      </c>
      <c r="AQ77" s="37"/>
      <c r="AR77" s="37"/>
      <c r="AS77" s="37"/>
      <c r="AT77" s="37"/>
      <c r="AU77" s="218"/>
      <c r="AV77" s="218"/>
      <c r="AW77" s="218"/>
      <c r="AX77" s="37"/>
      <c r="AY77" s="37"/>
      <c r="AZ77" s="37"/>
    </row>
    <row r="78" spans="2:71" x14ac:dyDescent="0.15">
      <c r="E78" s="1">
        <v>5</v>
      </c>
      <c r="H78">
        <v>5</v>
      </c>
      <c r="AQ78" s="37"/>
      <c r="AR78" s="37"/>
      <c r="AS78" s="37"/>
      <c r="AT78" s="37"/>
      <c r="AU78" s="218"/>
      <c r="AV78" s="218"/>
      <c r="AW78" s="218"/>
      <c r="AX78" s="37"/>
      <c r="AY78" s="37"/>
      <c r="AZ78" s="37"/>
    </row>
    <row r="79" spans="2:71" x14ac:dyDescent="0.15">
      <c r="H79">
        <v>6</v>
      </c>
      <c r="AQ79" s="37"/>
      <c r="AR79" s="37"/>
      <c r="AS79" s="37"/>
      <c r="AT79" s="37"/>
      <c r="AU79" s="218"/>
      <c r="AV79" s="218"/>
      <c r="AW79" s="218"/>
      <c r="AX79" s="37"/>
      <c r="AY79" s="37"/>
      <c r="AZ79" s="37"/>
    </row>
    <row r="80" spans="2:71" x14ac:dyDescent="0.15">
      <c r="H80">
        <v>7</v>
      </c>
    </row>
    <row r="81" spans="8:8" x14ac:dyDescent="0.15">
      <c r="H81">
        <v>8</v>
      </c>
    </row>
    <row r="82" spans="8:8" x14ac:dyDescent="0.15">
      <c r="H82">
        <v>9</v>
      </c>
    </row>
    <row r="83" spans="8:8" x14ac:dyDescent="0.15">
      <c r="H83">
        <v>10</v>
      </c>
    </row>
  </sheetData>
  <sheetProtection algorithmName="SHA-512" hashValue="2LXULq+4KWD9sPy0l9IEeYd+o2P97SrMF64IksjcqNm3BM/F/kL5AhzflqCaJ3KjH8FeHyrbWmHY+TyQkzRp1Q==" saltValue="skI3/ujRiR4rQ/jBkiBCvQ==" spinCount="100000" sheet="1" objects="1" scenarios="1"/>
  <protectedRanges>
    <protectedRange algorithmName="SHA-512" hashValue="EDgKX/18tpu9gy9WpMuxZUfM91L83zh+8wVRLk8x3zB4Ikm6VnhhzKZTorrHEzoNPEKL80pUZbzgzAMsV2nMQw==" saltValue="hnvbZ6wexHN4OHsvb95Bdg==" spinCount="100000" sqref="E4:AI4 B8 C5:D6 H6:R6 AN4:AP4 AP6 AK2 AP2 B9:AP10 G11:S11 G12:Q12 U12 AD14:AE14 L14:Q14" name="範囲1"/>
    <protectedRange algorithmName="SHA-512" hashValue="Ipudk62GwcCOl/yr8+kmABToj07Qp8N5CnOQksFPJ/E4/RpJ8dV+whYNJg8r6FkVDVmv8PgXQKzqxOqBK+mgeQ==" saltValue="XmBOrJkaPv+EFncNMoZElQ==" spinCount="100000" sqref="R16 Y16" name="申請者"/>
  </protectedRanges>
  <mergeCells count="291">
    <mergeCell ref="B14:B17"/>
    <mergeCell ref="AE2:AG2"/>
    <mergeCell ref="AI2:AK2"/>
    <mergeCell ref="AM2:AO2"/>
    <mergeCell ref="E4:AI4"/>
    <mergeCell ref="AN4:AP4"/>
    <mergeCell ref="C5:D5"/>
    <mergeCell ref="M5:W5"/>
    <mergeCell ref="AN5:AO6"/>
    <mergeCell ref="C6:D6"/>
    <mergeCell ref="G6:R6"/>
    <mergeCell ref="L16:Q16"/>
    <mergeCell ref="R16:U16"/>
    <mergeCell ref="V16:W16"/>
    <mergeCell ref="Y16:AC16"/>
    <mergeCell ref="AD16:AE16"/>
    <mergeCell ref="AL11:AO17"/>
    <mergeCell ref="AQ11:AS12"/>
    <mergeCell ref="G12:K12"/>
    <mergeCell ref="L12:Q12"/>
    <mergeCell ref="R12:T12"/>
    <mergeCell ref="Z12:AD12"/>
    <mergeCell ref="AE12:AG12"/>
    <mergeCell ref="AD14:AE14"/>
    <mergeCell ref="N21:P21"/>
    <mergeCell ref="B9:E10"/>
    <mergeCell ref="F9:AG10"/>
    <mergeCell ref="AH9:AK10"/>
    <mergeCell ref="AL9:AP10"/>
    <mergeCell ref="AQ9:AS10"/>
    <mergeCell ref="B11:B13"/>
    <mergeCell ref="C11:C24"/>
    <mergeCell ref="D11:E24"/>
    <mergeCell ref="G11:S11"/>
    <mergeCell ref="AH11:AK24"/>
    <mergeCell ref="L14:Q14"/>
    <mergeCell ref="R14:U14"/>
    <mergeCell ref="V14:W14"/>
    <mergeCell ref="Y14:AC14"/>
    <mergeCell ref="AP11:AP24"/>
    <mergeCell ref="B18:B20"/>
    <mergeCell ref="AL18:AO24"/>
    <mergeCell ref="K19:M19"/>
    <mergeCell ref="N19:P19"/>
    <mergeCell ref="S19:W19"/>
    <mergeCell ref="Z19:AC19"/>
    <mergeCell ref="AD19:AF19"/>
    <mergeCell ref="B21:B24"/>
    <mergeCell ref="K21:M21"/>
    <mergeCell ref="H24:AF24"/>
    <mergeCell ref="G18:S18"/>
    <mergeCell ref="U18:V18"/>
    <mergeCell ref="W18:Y18"/>
    <mergeCell ref="B25:B26"/>
    <mergeCell ref="C25:C26"/>
    <mergeCell ref="D25:E26"/>
    <mergeCell ref="G25:AG25"/>
    <mergeCell ref="AH25:AK26"/>
    <mergeCell ref="S21:W21"/>
    <mergeCell ref="Z21:AC21"/>
    <mergeCell ref="AD21:AF21"/>
    <mergeCell ref="K23:M23"/>
    <mergeCell ref="N23:P23"/>
    <mergeCell ref="S23:W23"/>
    <mergeCell ref="Z23:AC23"/>
    <mergeCell ref="AD23:AF23"/>
    <mergeCell ref="B29:B30"/>
    <mergeCell ref="C29:C30"/>
    <mergeCell ref="D29:E30"/>
    <mergeCell ref="G29:U29"/>
    <mergeCell ref="V29:Z29"/>
    <mergeCell ref="AL25:AO26"/>
    <mergeCell ref="AP25:AP26"/>
    <mergeCell ref="AQ25:BS26"/>
    <mergeCell ref="G26:Z26"/>
    <mergeCell ref="AA26:AG26"/>
    <mergeCell ref="B27:B28"/>
    <mergeCell ref="C27:C28"/>
    <mergeCell ref="D27:E28"/>
    <mergeCell ref="G27:AG27"/>
    <mergeCell ref="AH27:AJ28"/>
    <mergeCell ref="AA29:AG29"/>
    <mergeCell ref="AH29:AJ30"/>
    <mergeCell ref="AL29:AO30"/>
    <mergeCell ref="AP29:AP30"/>
    <mergeCell ref="AQ29:BS30"/>
    <mergeCell ref="G30:Z30"/>
    <mergeCell ref="AA30:AG30"/>
    <mergeCell ref="AL27:AO28"/>
    <mergeCell ref="AP27:AP28"/>
    <mergeCell ref="AP33:AP34"/>
    <mergeCell ref="AQ33:BS34"/>
    <mergeCell ref="G34:Z34"/>
    <mergeCell ref="AA34:AG34"/>
    <mergeCell ref="AQ27:BS28"/>
    <mergeCell ref="G28:Z28"/>
    <mergeCell ref="AA28:AG28"/>
    <mergeCell ref="AH31:AK32"/>
    <mergeCell ref="AL31:AO32"/>
    <mergeCell ref="AP31:AP32"/>
    <mergeCell ref="AQ31:BS32"/>
    <mergeCell ref="G32:Z32"/>
    <mergeCell ref="AA32:AG32"/>
    <mergeCell ref="B33:B34"/>
    <mergeCell ref="C33:C34"/>
    <mergeCell ref="D33:E34"/>
    <mergeCell ref="G33:AG33"/>
    <mergeCell ref="AH33:AK34"/>
    <mergeCell ref="AL33:AO34"/>
    <mergeCell ref="B31:B32"/>
    <mergeCell ref="C31:C32"/>
    <mergeCell ref="D31:E32"/>
    <mergeCell ref="G31:U31"/>
    <mergeCell ref="V31:Z31"/>
    <mergeCell ref="AA31:AG31"/>
    <mergeCell ref="AP35:AP36"/>
    <mergeCell ref="AQ35:BS36"/>
    <mergeCell ref="G36:Z36"/>
    <mergeCell ref="AA36:AG36"/>
    <mergeCell ref="B37:AP37"/>
    <mergeCell ref="B38:B39"/>
    <mergeCell ref="C38:C39"/>
    <mergeCell ref="D38:E39"/>
    <mergeCell ref="G38:AG38"/>
    <mergeCell ref="AH38:AJ39"/>
    <mergeCell ref="AL38:AO39"/>
    <mergeCell ref="AP38:AP39"/>
    <mergeCell ref="AQ38:BS39"/>
    <mergeCell ref="G39:Z39"/>
    <mergeCell ref="AA39:AG39"/>
    <mergeCell ref="B35:B36"/>
    <mergeCell ref="C35:C36"/>
    <mergeCell ref="D35:E36"/>
    <mergeCell ref="G35:AG35"/>
    <mergeCell ref="AH35:AK36"/>
    <mergeCell ref="AL35:AO36"/>
    <mergeCell ref="B40:B41"/>
    <mergeCell ref="C40:C43"/>
    <mergeCell ref="D40:E41"/>
    <mergeCell ref="G40:AG40"/>
    <mergeCell ref="AH40:AJ41"/>
    <mergeCell ref="AL40:AO41"/>
    <mergeCell ref="AP40:AP41"/>
    <mergeCell ref="AQ40:BS41"/>
    <mergeCell ref="G41:Z41"/>
    <mergeCell ref="AA41:AG41"/>
    <mergeCell ref="B42:B43"/>
    <mergeCell ref="D42:E43"/>
    <mergeCell ref="G42:AG42"/>
    <mergeCell ref="AH42:AJ43"/>
    <mergeCell ref="AL42:AO43"/>
    <mergeCell ref="AP42:AP43"/>
    <mergeCell ref="AQ42:BS43"/>
    <mergeCell ref="G43:Z43"/>
    <mergeCell ref="AA43:AG43"/>
    <mergeCell ref="B44:B45"/>
    <mergeCell ref="C44:C45"/>
    <mergeCell ref="D44:E45"/>
    <mergeCell ref="G44:AG44"/>
    <mergeCell ref="AH44:AJ45"/>
    <mergeCell ref="AL44:AO45"/>
    <mergeCell ref="AP44:AP45"/>
    <mergeCell ref="AQ44:BS45"/>
    <mergeCell ref="G45:Z45"/>
    <mergeCell ref="AA45:AG45"/>
    <mergeCell ref="B46:B47"/>
    <mergeCell ref="C46:C47"/>
    <mergeCell ref="D46:E47"/>
    <mergeCell ref="G46:AG46"/>
    <mergeCell ref="AH46:AK47"/>
    <mergeCell ref="AL46:AO47"/>
    <mergeCell ref="AP46:AP47"/>
    <mergeCell ref="AQ46:BS47"/>
    <mergeCell ref="G47:Z47"/>
    <mergeCell ref="AA47:AG47"/>
    <mergeCell ref="B48:B49"/>
    <mergeCell ref="C48:C49"/>
    <mergeCell ref="D48:E49"/>
    <mergeCell ref="G48:AG48"/>
    <mergeCell ref="AH48:AK49"/>
    <mergeCell ref="AL48:AO49"/>
    <mergeCell ref="AP48:AP49"/>
    <mergeCell ref="AQ48:BS49"/>
    <mergeCell ref="G49:Z49"/>
    <mergeCell ref="AA49:AG49"/>
    <mergeCell ref="B50:B51"/>
    <mergeCell ref="C50:C51"/>
    <mergeCell ref="D50:E51"/>
    <mergeCell ref="G50:AG50"/>
    <mergeCell ref="AH50:AJ51"/>
    <mergeCell ref="AL50:AO51"/>
    <mergeCell ref="AP50:AP51"/>
    <mergeCell ref="AQ50:BS51"/>
    <mergeCell ref="G51:Z51"/>
    <mergeCell ref="AA51:AG51"/>
    <mergeCell ref="B52:B53"/>
    <mergeCell ref="C52:C53"/>
    <mergeCell ref="D52:E53"/>
    <mergeCell ref="G52:AG52"/>
    <mergeCell ref="AH52:AJ53"/>
    <mergeCell ref="AL52:AO53"/>
    <mergeCell ref="AP52:AP53"/>
    <mergeCell ref="AQ52:BS53"/>
    <mergeCell ref="G53:Z53"/>
    <mergeCell ref="AA53:AG53"/>
    <mergeCell ref="B54:B55"/>
    <mergeCell ref="C54:C57"/>
    <mergeCell ref="D54:E55"/>
    <mergeCell ref="G54:AG54"/>
    <mergeCell ref="AH54:AK55"/>
    <mergeCell ref="AL54:AO55"/>
    <mergeCell ref="AP54:AP55"/>
    <mergeCell ref="AQ54:BS55"/>
    <mergeCell ref="G55:Z55"/>
    <mergeCell ref="AA55:AG55"/>
    <mergeCell ref="B56:B57"/>
    <mergeCell ref="D56:E57"/>
    <mergeCell ref="G56:AG56"/>
    <mergeCell ref="AH56:AK57"/>
    <mergeCell ref="AL56:AO57"/>
    <mergeCell ref="AP56:AP57"/>
    <mergeCell ref="AQ56:BS57"/>
    <mergeCell ref="G57:Z57"/>
    <mergeCell ref="AA57:AG57"/>
    <mergeCell ref="B58:B59"/>
    <mergeCell ref="C58:C59"/>
    <mergeCell ref="D58:E59"/>
    <mergeCell ref="G58:AG58"/>
    <mergeCell ref="AH58:AK59"/>
    <mergeCell ref="AL58:AO59"/>
    <mergeCell ref="AP58:AP59"/>
    <mergeCell ref="AQ58:BS59"/>
    <mergeCell ref="G59:Z59"/>
    <mergeCell ref="AA59:AG59"/>
    <mergeCell ref="B60:B61"/>
    <mergeCell ref="C60:C61"/>
    <mergeCell ref="D60:E61"/>
    <mergeCell ref="G60:AG60"/>
    <mergeCell ref="AH60:AK61"/>
    <mergeCell ref="AL60:AO61"/>
    <mergeCell ref="AP60:AP61"/>
    <mergeCell ref="AQ60:BS61"/>
    <mergeCell ref="G61:Z61"/>
    <mergeCell ref="AA61:AG61"/>
    <mergeCell ref="B62:B64"/>
    <mergeCell ref="C62:C64"/>
    <mergeCell ref="D62:E64"/>
    <mergeCell ref="G62:AG62"/>
    <mergeCell ref="AH62:AJ64"/>
    <mergeCell ref="AL62:AO64"/>
    <mergeCell ref="AP62:AP64"/>
    <mergeCell ref="AQ62:BS63"/>
    <mergeCell ref="G63:Z64"/>
    <mergeCell ref="AA63:AG64"/>
    <mergeCell ref="B69:B70"/>
    <mergeCell ref="C69:C70"/>
    <mergeCell ref="D69:E70"/>
    <mergeCell ref="G69:AG69"/>
    <mergeCell ref="AQ65:BS66"/>
    <mergeCell ref="G66:Z66"/>
    <mergeCell ref="AA66:AG66"/>
    <mergeCell ref="B67:B68"/>
    <mergeCell ref="D67:E68"/>
    <mergeCell ref="G67:AG67"/>
    <mergeCell ref="AH67:AJ68"/>
    <mergeCell ref="AL67:AO68"/>
    <mergeCell ref="AP67:AP68"/>
    <mergeCell ref="AQ67:BS68"/>
    <mergeCell ref="B65:B66"/>
    <mergeCell ref="C65:C68"/>
    <mergeCell ref="D65:E66"/>
    <mergeCell ref="G65:AG65"/>
    <mergeCell ref="AH65:AJ66"/>
    <mergeCell ref="AL65:AO66"/>
    <mergeCell ref="AP65:AP66"/>
    <mergeCell ref="G68:Z68"/>
    <mergeCell ref="AA68:AG68"/>
    <mergeCell ref="AU76:AW79"/>
    <mergeCell ref="AN71:AO71"/>
    <mergeCell ref="AF72:AK72"/>
    <mergeCell ref="AL72:AO72"/>
    <mergeCell ref="AQ72:AS72"/>
    <mergeCell ref="AU72:AY72"/>
    <mergeCell ref="D73:AN73"/>
    <mergeCell ref="AU73:AY73"/>
    <mergeCell ref="AH69:AK70"/>
    <mergeCell ref="AL69:AO70"/>
    <mergeCell ref="AP69:AP70"/>
    <mergeCell ref="AQ69:BS70"/>
    <mergeCell ref="G70:Z70"/>
    <mergeCell ref="AA70:AG70"/>
  </mergeCells>
  <phoneticPr fontId="1"/>
  <dataValidations count="6">
    <dataValidation type="list" allowBlank="1" showInputMessage="1" showErrorMessage="1" sqref="AH50:AJ51">
      <formula1>$H$74:$H$83</formula1>
    </dataValidation>
    <dataValidation type="list" allowBlank="1" showInputMessage="1" showErrorMessage="1" sqref="AH52:AJ53 AH38:AJ41 AH44:AJ45">
      <formula1>$D$74:$D$76</formula1>
    </dataValidation>
    <dataValidation type="list" allowBlank="1" showInputMessage="1" showErrorMessage="1" sqref="AH42:AJ43 AH65:AJ68">
      <formula1>$E$74:$E$78</formula1>
    </dataValidation>
    <dataValidation type="whole" allowBlank="1" showInputMessage="1" showErrorMessage="1" sqref="AL62:AO64">
      <formula1>1</formula1>
      <formula2>2000</formula2>
    </dataValidation>
    <dataValidation type="list" allowBlank="1" showInputMessage="1" showErrorMessage="1" sqref="B23:B27 B42 B65:B70 B44:B62 B31 B29 B21 B33:B36 B38:B40">
      <formula1>"○"</formula1>
    </dataValidation>
    <dataValidation type="list" allowBlank="1" showInputMessage="1" showErrorMessage="1" sqref="B14:B17">
      <formula1>"〇"</formula1>
    </dataValidation>
  </dataValidations>
  <printOptions horizontalCentered="1" verticalCentered="1"/>
  <pageMargins left="0.47244094488188981" right="3.937007874015748E-2" top="0" bottom="0" header="0.31496062992125984" footer="0.31496062992125984"/>
  <pageSetup paperSize="8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0DD7F"/>
    <pageSetUpPr fitToPage="1"/>
  </sheetPr>
  <dimension ref="B1:BS118"/>
  <sheetViews>
    <sheetView showGridLines="0" view="pageBreakPreview" topLeftCell="A19" zoomScale="40" zoomScaleNormal="70" zoomScaleSheetLayoutView="40" workbookViewId="0">
      <selection activeCell="J28" sqref="J28:AC28"/>
    </sheetView>
  </sheetViews>
  <sheetFormatPr defaultRowHeight="13.5" x14ac:dyDescent="0.15"/>
  <cols>
    <col min="1" max="1" width="0.75" customWidth="1"/>
    <col min="2" max="2" width="14" style="33" customWidth="1"/>
    <col min="3" max="3" width="8.375" style="1" customWidth="1"/>
    <col min="4" max="4" width="4.625" customWidth="1"/>
    <col min="5" max="5" width="20.75" customWidth="1"/>
    <col min="6" max="6" width="8.625" customWidth="1"/>
    <col min="7" max="7" width="20.75" customWidth="1"/>
    <col min="8" max="8" width="8.625" customWidth="1"/>
    <col min="9" max="9" width="3" customWidth="1"/>
    <col min="10" max="10" width="1.875" customWidth="1"/>
    <col min="11" max="11" width="5.25" customWidth="1"/>
    <col min="12" max="14" width="3.375" customWidth="1"/>
    <col min="15" max="15" width="5.625" customWidth="1"/>
    <col min="16" max="18" width="3.375" customWidth="1"/>
    <col min="19" max="19" width="4.75" customWidth="1"/>
    <col min="20" max="20" width="13.75" customWidth="1"/>
    <col min="21" max="21" width="10.625" customWidth="1"/>
    <col min="22" max="26" width="6.625" customWidth="1"/>
    <col min="27" max="27" width="1.375" customWidth="1"/>
    <col min="28" max="31" width="6.625" customWidth="1"/>
    <col min="32" max="32" width="1.625" customWidth="1"/>
    <col min="33" max="36" width="6.625" customWidth="1"/>
    <col min="37" max="37" width="1.875" customWidth="1"/>
    <col min="38" max="41" width="5.625" customWidth="1"/>
    <col min="42" max="42" width="4.875" customWidth="1"/>
    <col min="43" max="43" width="2.875" customWidth="1"/>
    <col min="44" max="44" width="11" customWidth="1"/>
    <col min="45" max="45" width="13.625" customWidth="1"/>
  </cols>
  <sheetData>
    <row r="1" spans="2:59" ht="7.35" customHeight="1" x14ac:dyDescent="0.15"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O1" s="4"/>
      <c r="AP1" s="4"/>
      <c r="AQ1" s="4"/>
      <c r="AR1" s="4"/>
    </row>
    <row r="2" spans="2:59" ht="15" customHeight="1" x14ac:dyDescent="0.15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O2" s="4"/>
      <c r="AP2" s="4"/>
      <c r="AQ2" s="4"/>
      <c r="AR2" s="4"/>
    </row>
    <row r="3" spans="2:59" ht="28.5" customHeight="1" x14ac:dyDescent="0.2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454" t="s">
        <v>64</v>
      </c>
      <c r="AI3" s="454"/>
      <c r="AJ3" s="454"/>
      <c r="AL3" s="455">
        <v>6</v>
      </c>
      <c r="AM3" s="455"/>
      <c r="AN3" s="455"/>
      <c r="AO3" s="67" t="s">
        <v>17</v>
      </c>
      <c r="AP3" s="455">
        <v>1</v>
      </c>
      <c r="AQ3" s="455"/>
      <c r="AR3" s="455"/>
      <c r="AS3" s="67" t="s">
        <v>16</v>
      </c>
    </row>
    <row r="4" spans="2:59" ht="9.75" customHeight="1" thickBot="1" x14ac:dyDescent="0.25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158"/>
      <c r="AI4" s="158"/>
      <c r="AJ4" s="158"/>
      <c r="AK4" s="59"/>
      <c r="AL4" s="59"/>
      <c r="AM4" s="59"/>
      <c r="AN4" s="59"/>
      <c r="AO4" s="69"/>
      <c r="AP4" s="56"/>
      <c r="AQ4" s="56"/>
      <c r="AR4" s="56"/>
    </row>
    <row r="5" spans="2:59" ht="39.950000000000003" customHeight="1" thickBot="1" x14ac:dyDescent="0.2">
      <c r="C5" s="68"/>
      <c r="D5" s="68"/>
      <c r="E5" s="627" t="s">
        <v>131</v>
      </c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70"/>
      <c r="AL5" s="70"/>
      <c r="AP5" s="60"/>
      <c r="AQ5" s="457" t="s">
        <v>121</v>
      </c>
      <c r="AR5" s="458"/>
      <c r="AS5" s="459"/>
    </row>
    <row r="6" spans="2:59" ht="39.950000000000003" customHeight="1" thickBot="1" x14ac:dyDescent="0.2">
      <c r="C6" s="460" t="s">
        <v>11</v>
      </c>
      <c r="D6" s="461"/>
      <c r="E6" s="461"/>
      <c r="F6" s="613">
        <v>123456</v>
      </c>
      <c r="G6" s="613"/>
      <c r="H6" s="614"/>
      <c r="I6" s="5"/>
      <c r="J6" s="5"/>
      <c r="K6" s="5"/>
      <c r="L6" s="5"/>
      <c r="M6" s="5"/>
      <c r="N6" s="5"/>
      <c r="O6" s="5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6"/>
      <c r="AB6" s="57"/>
      <c r="AC6" s="58"/>
      <c r="AD6" s="58"/>
      <c r="AE6" s="58"/>
      <c r="AK6" s="70"/>
      <c r="AL6" s="70"/>
      <c r="AQ6" s="463">
        <v>1</v>
      </c>
      <c r="AR6" s="464"/>
      <c r="AS6" s="55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</row>
    <row r="7" spans="2:59" ht="39.950000000000003" customHeight="1" thickBot="1" x14ac:dyDescent="0.2">
      <c r="C7" s="460" t="s">
        <v>15</v>
      </c>
      <c r="D7" s="461"/>
      <c r="E7" s="461"/>
      <c r="F7" s="613" t="s">
        <v>88</v>
      </c>
      <c r="G7" s="613"/>
      <c r="H7" s="614"/>
      <c r="I7" s="54"/>
      <c r="J7" s="615" t="s">
        <v>107</v>
      </c>
      <c r="K7" s="616"/>
      <c r="L7" s="616"/>
      <c r="M7" s="616"/>
      <c r="N7" s="616"/>
      <c r="O7" s="616"/>
      <c r="P7" s="616"/>
      <c r="Q7" s="616"/>
      <c r="R7" s="616"/>
      <c r="S7" s="616"/>
      <c r="T7" s="616"/>
      <c r="U7" s="617"/>
      <c r="V7" s="194" t="s">
        <v>90</v>
      </c>
      <c r="W7" s="194" t="s">
        <v>91</v>
      </c>
      <c r="X7" s="195">
        <v>1</v>
      </c>
      <c r="Y7" s="196">
        <v>2</v>
      </c>
      <c r="Z7" s="196">
        <v>3</v>
      </c>
      <c r="AA7" s="197"/>
      <c r="AB7" s="196">
        <v>1</v>
      </c>
      <c r="AC7" s="196">
        <v>2</v>
      </c>
      <c r="AD7" s="196">
        <v>3</v>
      </c>
      <c r="AE7" s="196">
        <v>4</v>
      </c>
      <c r="AF7" s="197"/>
      <c r="AG7" s="196">
        <v>1</v>
      </c>
      <c r="AH7" s="196">
        <v>2</v>
      </c>
      <c r="AI7" s="196">
        <v>3</v>
      </c>
      <c r="AJ7" s="196">
        <v>4</v>
      </c>
      <c r="AK7" s="197"/>
      <c r="AL7" s="196">
        <v>1</v>
      </c>
      <c r="AM7" s="196">
        <v>2</v>
      </c>
      <c r="AN7" s="196">
        <v>3</v>
      </c>
      <c r="AO7" s="198">
        <v>4</v>
      </c>
      <c r="AQ7" s="465"/>
      <c r="AR7" s="466"/>
      <c r="AS7" s="71" t="s">
        <v>72</v>
      </c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</row>
    <row r="8" spans="2:59" ht="3.4" customHeight="1" x14ac:dyDescent="0.15"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O8" s="5"/>
      <c r="AP8" s="5"/>
      <c r="AQ8" s="4"/>
      <c r="AR8" s="4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</row>
    <row r="9" spans="2:59" ht="18.95" customHeight="1" x14ac:dyDescent="0.15">
      <c r="C9" s="10"/>
      <c r="D9" s="10"/>
      <c r="E9" s="10"/>
      <c r="F9" s="10"/>
      <c r="G9" s="10"/>
      <c r="H9" s="10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65"/>
      <c r="AL9" s="165"/>
      <c r="AM9" s="219"/>
      <c r="AN9" s="219"/>
      <c r="AO9" s="165"/>
      <c r="AP9" s="165"/>
      <c r="AQ9" s="165"/>
      <c r="AR9" s="165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</row>
    <row r="10" spans="2:59" ht="30" customHeight="1" thickBot="1" x14ac:dyDescent="0.2">
      <c r="B10" s="124" t="s">
        <v>89</v>
      </c>
      <c r="C10" s="125"/>
      <c r="D10" s="125"/>
      <c r="E10" s="125"/>
      <c r="F10" s="125"/>
      <c r="G10" s="125"/>
      <c r="H10" s="125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65"/>
      <c r="AL10" s="165"/>
      <c r="AM10" s="165"/>
      <c r="AN10" s="165"/>
      <c r="AO10" s="165"/>
      <c r="AP10" s="165"/>
      <c r="AQ10" s="165"/>
      <c r="AR10" s="165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</row>
    <row r="11" spans="2:59" ht="21.95" customHeight="1" x14ac:dyDescent="0.15">
      <c r="B11" s="411" t="s">
        <v>82</v>
      </c>
      <c r="C11" s="618"/>
      <c r="D11" s="618"/>
      <c r="E11" s="618"/>
      <c r="F11" s="618"/>
      <c r="G11" s="618"/>
      <c r="H11" s="619"/>
      <c r="I11" s="421" t="s">
        <v>79</v>
      </c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1" t="s">
        <v>147</v>
      </c>
      <c r="AK11" s="422"/>
      <c r="AL11" s="422"/>
      <c r="AM11" s="422"/>
      <c r="AN11" s="422"/>
      <c r="AO11" s="625"/>
      <c r="AP11" s="421" t="s">
        <v>146</v>
      </c>
      <c r="AQ11" s="422"/>
      <c r="AR11" s="422"/>
      <c r="AS11" s="425"/>
      <c r="AT11" s="489"/>
      <c r="AU11" s="489"/>
      <c r="AV11" s="489"/>
      <c r="AW11" s="489"/>
      <c r="AX11" s="489"/>
      <c r="AY11" s="489"/>
      <c r="AZ11" s="489"/>
      <c r="BA11" s="489"/>
      <c r="BB11" s="489"/>
      <c r="BC11" s="180"/>
      <c r="BD11" s="180"/>
      <c r="BE11" s="180"/>
      <c r="BF11" s="180"/>
      <c r="BG11" s="180"/>
    </row>
    <row r="12" spans="2:59" ht="21.95" customHeight="1" thickBot="1" x14ac:dyDescent="0.2">
      <c r="B12" s="620"/>
      <c r="C12" s="621"/>
      <c r="D12" s="621"/>
      <c r="E12" s="621"/>
      <c r="F12" s="621"/>
      <c r="G12" s="621"/>
      <c r="H12" s="622"/>
      <c r="I12" s="623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423"/>
      <c r="AK12" s="424"/>
      <c r="AL12" s="424"/>
      <c r="AM12" s="424"/>
      <c r="AN12" s="424"/>
      <c r="AO12" s="626"/>
      <c r="AP12" s="423"/>
      <c r="AQ12" s="424"/>
      <c r="AR12" s="424"/>
      <c r="AS12" s="426"/>
      <c r="AT12" s="489"/>
      <c r="AU12" s="489"/>
      <c r="AV12" s="489"/>
      <c r="AW12" s="489"/>
      <c r="AX12" s="489"/>
      <c r="AY12" s="489"/>
      <c r="AZ12" s="489"/>
      <c r="BA12" s="489"/>
      <c r="BB12" s="489"/>
      <c r="BC12" s="180"/>
      <c r="BD12" s="180"/>
      <c r="BE12" s="180"/>
      <c r="BF12" s="180"/>
      <c r="BG12" s="180"/>
    </row>
    <row r="13" spans="2:59" ht="39.950000000000003" customHeight="1" thickTop="1" x14ac:dyDescent="0.25">
      <c r="B13" s="265" t="s">
        <v>57</v>
      </c>
      <c r="C13" s="586">
        <v>7</v>
      </c>
      <c r="D13" s="551" t="s">
        <v>0</v>
      </c>
      <c r="E13" s="552"/>
      <c r="F13" s="552"/>
      <c r="G13" s="552"/>
      <c r="H13" s="553"/>
      <c r="I13" s="49"/>
      <c r="J13" s="269" t="s">
        <v>77</v>
      </c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606">
        <f>IF(SUM(AJ15:AM26)&gt;1500,1500,SUM(AJ15:AM26))</f>
        <v>1380</v>
      </c>
      <c r="AK13" s="607"/>
      <c r="AL13" s="607"/>
      <c r="AM13" s="607"/>
      <c r="AN13" s="608" t="s">
        <v>2</v>
      </c>
      <c r="AO13" s="609"/>
      <c r="AP13" s="610"/>
      <c r="AQ13" s="611"/>
      <c r="AR13" s="611"/>
      <c r="AS13" s="612"/>
      <c r="AT13" s="181"/>
      <c r="AU13" s="181"/>
      <c r="AV13" s="181"/>
      <c r="AW13" s="181"/>
      <c r="AX13" s="181"/>
      <c r="AY13" s="181"/>
      <c r="AZ13" s="181"/>
      <c r="BA13" s="181"/>
      <c r="BB13" s="181"/>
      <c r="BC13" s="180"/>
      <c r="BD13" s="180"/>
      <c r="BE13" s="180"/>
      <c r="BF13" s="180"/>
      <c r="BG13" s="180"/>
    </row>
    <row r="14" spans="2:59" ht="60" customHeight="1" x14ac:dyDescent="0.25">
      <c r="B14" s="265"/>
      <c r="C14" s="586"/>
      <c r="D14" s="551"/>
      <c r="E14" s="552"/>
      <c r="F14" s="552"/>
      <c r="G14" s="552"/>
      <c r="H14" s="553"/>
      <c r="I14" s="79"/>
      <c r="J14" s="282" t="s">
        <v>92</v>
      </c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577" t="s">
        <v>53</v>
      </c>
      <c r="AE14" s="577"/>
      <c r="AF14" s="577"/>
      <c r="AG14" s="577"/>
      <c r="AH14" s="577"/>
      <c r="AI14" s="577"/>
      <c r="AJ14" s="342"/>
      <c r="AK14" s="343"/>
      <c r="AL14" s="343"/>
      <c r="AM14" s="343"/>
      <c r="AN14" s="556"/>
      <c r="AO14" s="557"/>
      <c r="AP14" s="561"/>
      <c r="AQ14" s="562"/>
      <c r="AR14" s="562"/>
      <c r="AS14" s="563"/>
      <c r="AT14" s="181"/>
      <c r="AU14" s="181"/>
      <c r="AV14" s="181"/>
      <c r="AW14" s="181"/>
      <c r="AX14" s="181"/>
      <c r="AY14" s="181"/>
      <c r="AZ14" s="181"/>
      <c r="BA14" s="181"/>
      <c r="BB14" s="181"/>
      <c r="BC14" s="180"/>
      <c r="BD14" s="180"/>
      <c r="BE14" s="180"/>
      <c r="BF14" s="180"/>
      <c r="BG14" s="180"/>
    </row>
    <row r="15" spans="2:59" ht="50.1" customHeight="1" x14ac:dyDescent="0.2">
      <c r="B15" s="265"/>
      <c r="C15" s="586"/>
      <c r="D15" s="46"/>
      <c r="E15" s="41"/>
      <c r="F15" s="39"/>
      <c r="G15" s="39"/>
      <c r="H15" s="42"/>
      <c r="I15" s="80"/>
      <c r="J15" s="603" t="s">
        <v>10</v>
      </c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77"/>
      <c r="W15" s="77"/>
      <c r="X15" s="37"/>
      <c r="Y15" s="604" t="s">
        <v>142</v>
      </c>
      <c r="Z15" s="604"/>
      <c r="AA15" s="604"/>
      <c r="AB15" s="604"/>
      <c r="AC15" s="604"/>
      <c r="AD15" s="604"/>
      <c r="AE15" s="604"/>
      <c r="AF15" s="81"/>
      <c r="AG15" s="82"/>
      <c r="AH15" s="82"/>
      <c r="AI15" s="82"/>
      <c r="AJ15" s="535">
        <f>Y18</f>
        <v>1000</v>
      </c>
      <c r="AK15" s="536"/>
      <c r="AL15" s="536"/>
      <c r="AM15" s="536"/>
      <c r="AN15" s="537" t="s">
        <v>2</v>
      </c>
      <c r="AO15" s="538"/>
      <c r="AP15" s="539">
        <f>ROUND(Y16,1)</f>
        <v>50.1</v>
      </c>
      <c r="AQ15" s="540"/>
      <c r="AR15" s="540"/>
      <c r="AS15" s="144"/>
      <c r="AT15" s="182"/>
      <c r="AU15" s="481"/>
      <c r="AV15" s="481"/>
      <c r="AW15" s="481"/>
      <c r="AX15" s="481"/>
      <c r="AY15" s="481"/>
      <c r="AZ15" s="481"/>
      <c r="BA15" s="481"/>
      <c r="BB15" s="481"/>
      <c r="BC15" s="180"/>
      <c r="BD15" s="180"/>
      <c r="BE15" s="180"/>
      <c r="BF15" s="180"/>
      <c r="BG15" s="180"/>
    </row>
    <row r="16" spans="2:59" ht="50.1" customHeight="1" x14ac:dyDescent="0.45">
      <c r="B16" s="265"/>
      <c r="C16" s="586"/>
      <c r="D16" s="46"/>
      <c r="E16" s="274">
        <v>5</v>
      </c>
      <c r="F16" s="507" t="s">
        <v>78</v>
      </c>
      <c r="G16" s="275">
        <v>7</v>
      </c>
      <c r="H16" s="508" t="s">
        <v>17</v>
      </c>
      <c r="I16" s="109"/>
      <c r="J16" s="110" t="s">
        <v>6</v>
      </c>
      <c r="K16" s="600">
        <v>130</v>
      </c>
      <c r="L16" s="600"/>
      <c r="M16" s="600"/>
      <c r="N16" s="600"/>
      <c r="O16" s="114" t="s">
        <v>7</v>
      </c>
      <c r="P16" s="589" t="s">
        <v>127</v>
      </c>
      <c r="Q16" s="590"/>
      <c r="R16" s="496" t="s">
        <v>95</v>
      </c>
      <c r="S16" s="496"/>
      <c r="T16" s="496"/>
      <c r="U16" s="496"/>
      <c r="V16" s="496"/>
      <c r="W16" s="84" t="s">
        <v>8</v>
      </c>
      <c r="X16" s="114" t="s">
        <v>6</v>
      </c>
      <c r="Y16" s="497">
        <f>K16*0.385</f>
        <v>50.050000000000004</v>
      </c>
      <c r="Z16" s="497"/>
      <c r="AA16" s="497"/>
      <c r="AB16" s="497"/>
      <c r="AC16" s="119" t="s">
        <v>83</v>
      </c>
      <c r="AD16" s="37"/>
      <c r="AE16" s="49"/>
      <c r="AF16" s="85"/>
      <c r="AG16" s="178"/>
      <c r="AH16" s="178"/>
      <c r="AI16" s="178"/>
      <c r="AJ16" s="513"/>
      <c r="AK16" s="514"/>
      <c r="AL16" s="514"/>
      <c r="AM16" s="514"/>
      <c r="AN16" s="487"/>
      <c r="AO16" s="517"/>
      <c r="AP16" s="520"/>
      <c r="AQ16" s="521"/>
      <c r="AR16" s="521"/>
      <c r="AS16" s="145"/>
      <c r="AT16" s="182"/>
      <c r="AU16" s="183"/>
      <c r="AV16" s="498"/>
      <c r="AW16" s="498"/>
      <c r="AX16" s="498"/>
      <c r="AY16" s="498"/>
      <c r="AZ16" s="184"/>
      <c r="BA16" s="184"/>
      <c r="BB16" s="184"/>
      <c r="BC16" s="180"/>
      <c r="BD16" s="180"/>
      <c r="BE16" s="180"/>
      <c r="BF16" s="180"/>
      <c r="BG16" s="180"/>
    </row>
    <row r="17" spans="2:59" ht="50.1" customHeight="1" x14ac:dyDescent="0.45">
      <c r="B17" s="265"/>
      <c r="C17" s="586"/>
      <c r="D17" s="46"/>
      <c r="E17" s="274"/>
      <c r="F17" s="507"/>
      <c r="G17" s="275"/>
      <c r="H17" s="508"/>
      <c r="I17" s="92"/>
      <c r="J17" s="99" t="s">
        <v>136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76"/>
      <c r="Y17" s="162" t="s">
        <v>144</v>
      </c>
      <c r="Z17" s="86"/>
      <c r="AA17" s="86"/>
      <c r="AB17" s="86"/>
      <c r="AC17" s="49"/>
      <c r="AD17" s="49"/>
      <c r="AE17" s="49"/>
      <c r="AF17" s="49"/>
      <c r="AG17" s="49"/>
      <c r="AH17" s="49"/>
      <c r="AI17" s="49"/>
      <c r="AJ17" s="513"/>
      <c r="AK17" s="514"/>
      <c r="AL17" s="514"/>
      <c r="AM17" s="514"/>
      <c r="AN17" s="487"/>
      <c r="AO17" s="517"/>
      <c r="AP17" s="520"/>
      <c r="AQ17" s="521"/>
      <c r="AR17" s="521"/>
      <c r="AS17" s="145"/>
      <c r="AT17" s="182"/>
      <c r="AU17" s="499"/>
      <c r="AV17" s="499"/>
      <c r="AW17" s="499"/>
      <c r="AX17" s="499"/>
      <c r="AY17" s="499"/>
      <c r="AZ17" s="499"/>
      <c r="BA17" s="499"/>
      <c r="BB17" s="499"/>
      <c r="BC17" s="180"/>
      <c r="BD17" s="180"/>
      <c r="BE17" s="180"/>
      <c r="BF17" s="180"/>
      <c r="BG17" s="180"/>
    </row>
    <row r="18" spans="2:59" ht="50.1" customHeight="1" x14ac:dyDescent="0.45">
      <c r="B18" s="265"/>
      <c r="C18" s="586"/>
      <c r="D18" s="46"/>
      <c r="E18" s="45"/>
      <c r="F18" s="136"/>
      <c r="G18" s="136"/>
      <c r="H18" s="137"/>
      <c r="I18" s="49"/>
      <c r="J18" s="110" t="s">
        <v>6</v>
      </c>
      <c r="K18" s="601">
        <f>ROUNDDOWN(Y16,0)</f>
        <v>50</v>
      </c>
      <c r="L18" s="510"/>
      <c r="M18" s="510"/>
      <c r="N18" s="510"/>
      <c r="O18" s="110" t="s">
        <v>7</v>
      </c>
      <c r="P18" s="86"/>
      <c r="Q18" s="86"/>
      <c r="R18" s="496" t="s">
        <v>98</v>
      </c>
      <c r="S18" s="496"/>
      <c r="T18" s="496"/>
      <c r="U18" s="496"/>
      <c r="V18" s="85"/>
      <c r="W18" s="84" t="s">
        <v>8</v>
      </c>
      <c r="X18" s="110" t="s">
        <v>6</v>
      </c>
      <c r="Y18" s="602">
        <f>IF(K18*20&gt;1500,1500,K18*20)</f>
        <v>1000</v>
      </c>
      <c r="Z18" s="602"/>
      <c r="AA18" s="602"/>
      <c r="AB18" s="602"/>
      <c r="AC18" s="119" t="s">
        <v>84</v>
      </c>
      <c r="AD18" s="37"/>
      <c r="AE18" s="87"/>
      <c r="AF18" s="87"/>
      <c r="AG18" s="87"/>
      <c r="AH18" s="87"/>
      <c r="AI18" s="87"/>
      <c r="AJ18" s="513"/>
      <c r="AK18" s="514"/>
      <c r="AL18" s="514"/>
      <c r="AM18" s="514"/>
      <c r="AN18" s="487"/>
      <c r="AO18" s="517"/>
      <c r="AP18" s="520"/>
      <c r="AQ18" s="521"/>
      <c r="AR18" s="521"/>
      <c r="AS18" s="146" t="s">
        <v>80</v>
      </c>
      <c r="AT18" s="184"/>
      <c r="AU18" s="183"/>
      <c r="AV18" s="505"/>
      <c r="AW18" s="506"/>
      <c r="AX18" s="506"/>
      <c r="AY18" s="506"/>
      <c r="AZ18" s="183"/>
      <c r="BA18" s="183"/>
      <c r="BB18" s="183"/>
      <c r="BC18" s="180"/>
      <c r="BD18" s="180"/>
      <c r="BE18" s="180"/>
      <c r="BF18" s="180"/>
      <c r="BG18" s="180"/>
    </row>
    <row r="19" spans="2:59" ht="50.1" customHeight="1" x14ac:dyDescent="0.25">
      <c r="B19" s="265"/>
      <c r="C19" s="586"/>
      <c r="D19" s="46"/>
      <c r="E19" s="75"/>
      <c r="F19" s="138"/>
      <c r="G19" s="138"/>
      <c r="H19" s="139"/>
      <c r="I19" s="88"/>
      <c r="J19" s="511" t="s">
        <v>10</v>
      </c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89"/>
      <c r="W19" s="89"/>
      <c r="X19" s="122"/>
      <c r="Y19" s="512" t="s">
        <v>143</v>
      </c>
      <c r="Z19" s="512"/>
      <c r="AA19" s="512"/>
      <c r="AB19" s="512"/>
      <c r="AC19" s="512"/>
      <c r="AD19" s="512"/>
      <c r="AE19" s="512"/>
      <c r="AF19" s="108"/>
      <c r="AG19" s="108"/>
      <c r="AH19" s="91"/>
      <c r="AI19" s="91"/>
      <c r="AJ19" s="541">
        <f>Y22</f>
        <v>380</v>
      </c>
      <c r="AK19" s="542"/>
      <c r="AL19" s="542"/>
      <c r="AM19" s="542"/>
      <c r="AN19" s="524" t="s">
        <v>2</v>
      </c>
      <c r="AO19" s="525"/>
      <c r="AP19" s="528">
        <f>ROUND(Y20,1)</f>
        <v>19.3</v>
      </c>
      <c r="AQ19" s="529"/>
      <c r="AR19" s="529"/>
      <c r="AS19" s="147"/>
      <c r="AT19" s="182"/>
      <c r="AU19" s="481"/>
      <c r="AV19" s="481"/>
      <c r="AW19" s="481"/>
      <c r="AX19" s="481"/>
      <c r="AY19" s="481"/>
      <c r="AZ19" s="481"/>
      <c r="BA19" s="481"/>
      <c r="BB19" s="481"/>
      <c r="BC19" s="180"/>
      <c r="BD19" s="180"/>
      <c r="BE19" s="180"/>
      <c r="BF19" s="180"/>
      <c r="BG19" s="180"/>
    </row>
    <row r="20" spans="2:59" ht="50.1" customHeight="1" x14ac:dyDescent="0.45">
      <c r="B20" s="265"/>
      <c r="C20" s="586"/>
      <c r="D20" s="46"/>
      <c r="E20" s="274">
        <v>8</v>
      </c>
      <c r="F20" s="507" t="s">
        <v>78</v>
      </c>
      <c r="G20" s="275">
        <v>10</v>
      </c>
      <c r="H20" s="508" t="s">
        <v>17</v>
      </c>
      <c r="I20" s="83"/>
      <c r="J20" s="110" t="s">
        <v>6</v>
      </c>
      <c r="K20" s="600">
        <v>50</v>
      </c>
      <c r="L20" s="600"/>
      <c r="M20" s="600"/>
      <c r="N20" s="600"/>
      <c r="O20" s="114" t="s">
        <v>7</v>
      </c>
      <c r="P20" s="589" t="s">
        <v>127</v>
      </c>
      <c r="Q20" s="590"/>
      <c r="R20" s="496" t="s">
        <v>95</v>
      </c>
      <c r="S20" s="496"/>
      <c r="T20" s="496"/>
      <c r="U20" s="496"/>
      <c r="V20" s="496"/>
      <c r="W20" s="84" t="s">
        <v>8</v>
      </c>
      <c r="X20" s="114" t="s">
        <v>6</v>
      </c>
      <c r="Y20" s="497">
        <f>K20*0.385</f>
        <v>19.25</v>
      </c>
      <c r="Z20" s="497"/>
      <c r="AA20" s="497"/>
      <c r="AB20" s="497"/>
      <c r="AC20" s="119" t="s">
        <v>83</v>
      </c>
      <c r="AD20" s="37"/>
      <c r="AE20" s="49"/>
      <c r="AF20" s="85"/>
      <c r="AG20" s="178"/>
      <c r="AH20" s="178"/>
      <c r="AI20" s="178"/>
      <c r="AJ20" s="513"/>
      <c r="AK20" s="514"/>
      <c r="AL20" s="514"/>
      <c r="AM20" s="514"/>
      <c r="AN20" s="487"/>
      <c r="AO20" s="517"/>
      <c r="AP20" s="520"/>
      <c r="AQ20" s="521"/>
      <c r="AR20" s="521"/>
      <c r="AS20" s="145"/>
      <c r="AT20" s="182"/>
      <c r="AU20" s="183"/>
      <c r="AV20" s="498"/>
      <c r="AW20" s="498"/>
      <c r="AX20" s="498"/>
      <c r="AY20" s="498"/>
      <c r="AZ20" s="184"/>
      <c r="BA20" s="184"/>
      <c r="BB20" s="184"/>
      <c r="BC20" s="180"/>
      <c r="BD20" s="180"/>
      <c r="BE20" s="180"/>
      <c r="BF20" s="180"/>
      <c r="BG20" s="180"/>
    </row>
    <row r="21" spans="2:59" ht="50.1" customHeight="1" x14ac:dyDescent="0.45">
      <c r="B21" s="265"/>
      <c r="C21" s="586"/>
      <c r="D21" s="46"/>
      <c r="E21" s="274"/>
      <c r="F21" s="507"/>
      <c r="G21" s="275"/>
      <c r="H21" s="508"/>
      <c r="I21" s="92"/>
      <c r="J21" s="99" t="s">
        <v>128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162" t="s">
        <v>144</v>
      </c>
      <c r="Z21" s="86"/>
      <c r="AA21" s="86"/>
      <c r="AB21" s="86"/>
      <c r="AC21" s="49"/>
      <c r="AD21" s="49"/>
      <c r="AE21" s="49"/>
      <c r="AF21" s="49"/>
      <c r="AG21" s="49"/>
      <c r="AH21" s="49"/>
      <c r="AI21" s="49"/>
      <c r="AJ21" s="513"/>
      <c r="AK21" s="514"/>
      <c r="AL21" s="514"/>
      <c r="AM21" s="514"/>
      <c r="AN21" s="487"/>
      <c r="AO21" s="517"/>
      <c r="AP21" s="520"/>
      <c r="AQ21" s="521"/>
      <c r="AR21" s="521"/>
      <c r="AS21" s="145"/>
      <c r="AT21" s="182"/>
      <c r="AU21" s="499"/>
      <c r="AV21" s="499"/>
      <c r="AW21" s="499"/>
      <c r="AX21" s="499"/>
      <c r="AY21" s="499"/>
      <c r="AZ21" s="499"/>
      <c r="BA21" s="499"/>
      <c r="BB21" s="499"/>
      <c r="BC21" s="180"/>
      <c r="BD21" s="180"/>
      <c r="BE21" s="180"/>
      <c r="BF21" s="180"/>
      <c r="BG21" s="180"/>
    </row>
    <row r="22" spans="2:59" ht="50.1" customHeight="1" x14ac:dyDescent="0.45">
      <c r="B22" s="265"/>
      <c r="C22" s="586"/>
      <c r="D22" s="46"/>
      <c r="E22" s="76"/>
      <c r="F22" s="140"/>
      <c r="G22" s="140"/>
      <c r="H22" s="141"/>
      <c r="I22" s="114"/>
      <c r="J22" s="110" t="s">
        <v>6</v>
      </c>
      <c r="K22" s="601">
        <f>ROUNDDOWN(Y20,0)</f>
        <v>19</v>
      </c>
      <c r="L22" s="510"/>
      <c r="M22" s="510"/>
      <c r="N22" s="510"/>
      <c r="O22" s="110" t="s">
        <v>7</v>
      </c>
      <c r="P22" s="86"/>
      <c r="Q22" s="86"/>
      <c r="R22" s="496" t="s">
        <v>98</v>
      </c>
      <c r="S22" s="496"/>
      <c r="T22" s="496"/>
      <c r="U22" s="496"/>
      <c r="V22" s="85"/>
      <c r="W22" s="84" t="s">
        <v>8</v>
      </c>
      <c r="X22" s="110" t="s">
        <v>6</v>
      </c>
      <c r="Y22" s="602">
        <f>IF(K22*20&gt;1500,1500,K22*20)</f>
        <v>380</v>
      </c>
      <c r="Z22" s="602"/>
      <c r="AA22" s="602"/>
      <c r="AB22" s="602"/>
      <c r="AC22" s="119" t="s">
        <v>84</v>
      </c>
      <c r="AD22" s="37"/>
      <c r="AE22" s="87"/>
      <c r="AF22" s="87"/>
      <c r="AG22" s="87"/>
      <c r="AH22" s="87"/>
      <c r="AI22" s="87"/>
      <c r="AJ22" s="543"/>
      <c r="AK22" s="544"/>
      <c r="AL22" s="544"/>
      <c r="AM22" s="544"/>
      <c r="AN22" s="526"/>
      <c r="AO22" s="527"/>
      <c r="AP22" s="530"/>
      <c r="AQ22" s="531"/>
      <c r="AR22" s="531"/>
      <c r="AS22" s="148" t="s">
        <v>80</v>
      </c>
      <c r="AT22" s="184"/>
      <c r="AU22" s="183"/>
      <c r="AV22" s="505"/>
      <c r="AW22" s="506"/>
      <c r="AX22" s="506"/>
      <c r="AY22" s="506"/>
      <c r="AZ22" s="183"/>
      <c r="BA22" s="183"/>
      <c r="BB22" s="183"/>
      <c r="BC22" s="180"/>
      <c r="BD22" s="180"/>
      <c r="BE22" s="180"/>
      <c r="BF22" s="180"/>
      <c r="BG22" s="180"/>
    </row>
    <row r="23" spans="2:59" ht="50.1" customHeight="1" x14ac:dyDescent="0.25">
      <c r="B23" s="265"/>
      <c r="C23" s="586"/>
      <c r="D23" s="46"/>
      <c r="E23" s="25"/>
      <c r="F23" s="136"/>
      <c r="G23" s="136"/>
      <c r="H23" s="137"/>
      <c r="I23" s="88"/>
      <c r="J23" s="511" t="s">
        <v>10</v>
      </c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89"/>
      <c r="W23" s="89"/>
      <c r="X23" s="122"/>
      <c r="Y23" s="512" t="s">
        <v>143</v>
      </c>
      <c r="Z23" s="512"/>
      <c r="AA23" s="512"/>
      <c r="AB23" s="512"/>
      <c r="AC23" s="512"/>
      <c r="AD23" s="512"/>
      <c r="AE23" s="512"/>
      <c r="AF23" s="90"/>
      <c r="AG23" s="91"/>
      <c r="AH23" s="91"/>
      <c r="AI23" s="209"/>
      <c r="AJ23" s="513">
        <f>Y26</f>
        <v>0</v>
      </c>
      <c r="AK23" s="514"/>
      <c r="AL23" s="514"/>
      <c r="AM23" s="514"/>
      <c r="AN23" s="487" t="s">
        <v>2</v>
      </c>
      <c r="AO23" s="517"/>
      <c r="AP23" s="520">
        <f>ROUND(Y24,1)</f>
        <v>0</v>
      </c>
      <c r="AQ23" s="521"/>
      <c r="AR23" s="521"/>
      <c r="AS23" s="145"/>
      <c r="AT23" s="182"/>
      <c r="AU23" s="481"/>
      <c r="AV23" s="481"/>
      <c r="AW23" s="481"/>
      <c r="AX23" s="481"/>
      <c r="AY23" s="481"/>
      <c r="AZ23" s="481"/>
      <c r="BA23" s="481"/>
      <c r="BB23" s="481"/>
      <c r="BC23" s="180"/>
      <c r="BD23" s="180"/>
      <c r="BE23" s="180"/>
      <c r="BF23" s="180"/>
      <c r="BG23" s="180"/>
    </row>
    <row r="24" spans="2:59" ht="50.1" customHeight="1" x14ac:dyDescent="0.45">
      <c r="B24" s="265"/>
      <c r="C24" s="586"/>
      <c r="D24" s="46"/>
      <c r="E24" s="339"/>
      <c r="F24" s="507" t="s">
        <v>78</v>
      </c>
      <c r="G24" s="339"/>
      <c r="H24" s="508" t="s">
        <v>17</v>
      </c>
      <c r="I24" s="83"/>
      <c r="J24" s="110" t="s">
        <v>6</v>
      </c>
      <c r="K24" s="588"/>
      <c r="L24" s="588"/>
      <c r="M24" s="588"/>
      <c r="N24" s="588"/>
      <c r="O24" s="114" t="s">
        <v>7</v>
      </c>
      <c r="P24" s="589" t="s">
        <v>127</v>
      </c>
      <c r="Q24" s="590"/>
      <c r="R24" s="496" t="s">
        <v>95</v>
      </c>
      <c r="S24" s="496"/>
      <c r="T24" s="496"/>
      <c r="U24" s="496"/>
      <c r="V24" s="496"/>
      <c r="W24" s="84" t="s">
        <v>8</v>
      </c>
      <c r="X24" s="110" t="s">
        <v>6</v>
      </c>
      <c r="Y24" s="497">
        <f>K24*0.385</f>
        <v>0</v>
      </c>
      <c r="Z24" s="497"/>
      <c r="AA24" s="497"/>
      <c r="AB24" s="497"/>
      <c r="AC24" s="119" t="s">
        <v>83</v>
      </c>
      <c r="AD24" s="37"/>
      <c r="AE24" s="49"/>
      <c r="AF24" s="85"/>
      <c r="AG24" s="178"/>
      <c r="AH24" s="178"/>
      <c r="AI24" s="178"/>
      <c r="AJ24" s="513"/>
      <c r="AK24" s="514"/>
      <c r="AL24" s="514"/>
      <c r="AM24" s="514"/>
      <c r="AN24" s="487"/>
      <c r="AO24" s="517"/>
      <c r="AP24" s="520"/>
      <c r="AQ24" s="521"/>
      <c r="AR24" s="521"/>
      <c r="AS24" s="145"/>
      <c r="AT24" s="182"/>
      <c r="AU24" s="183"/>
      <c r="AV24" s="498"/>
      <c r="AW24" s="498"/>
      <c r="AX24" s="498"/>
      <c r="AY24" s="498"/>
      <c r="AZ24" s="184"/>
      <c r="BA24" s="184"/>
      <c r="BB24" s="184"/>
      <c r="BC24" s="180"/>
      <c r="BD24" s="180"/>
      <c r="BE24" s="180"/>
      <c r="BF24" s="180"/>
      <c r="BG24" s="180"/>
    </row>
    <row r="25" spans="2:59" ht="50.1" customHeight="1" x14ac:dyDescent="0.25">
      <c r="B25" s="265"/>
      <c r="C25" s="586"/>
      <c r="D25" s="46"/>
      <c r="E25" s="339"/>
      <c r="F25" s="507"/>
      <c r="G25" s="339"/>
      <c r="H25" s="508"/>
      <c r="I25" s="92"/>
      <c r="J25" s="510" t="s">
        <v>129</v>
      </c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162" t="s">
        <v>144</v>
      </c>
      <c r="Z25" s="86"/>
      <c r="AA25" s="86"/>
      <c r="AB25" s="86"/>
      <c r="AC25" s="49"/>
      <c r="AD25" s="49"/>
      <c r="AE25" s="49"/>
      <c r="AF25" s="49"/>
      <c r="AG25" s="49"/>
      <c r="AH25" s="49"/>
      <c r="AI25" s="49"/>
      <c r="AJ25" s="513"/>
      <c r="AK25" s="514"/>
      <c r="AL25" s="514"/>
      <c r="AM25" s="514"/>
      <c r="AN25" s="487"/>
      <c r="AO25" s="517"/>
      <c r="AP25" s="520"/>
      <c r="AQ25" s="521"/>
      <c r="AR25" s="521"/>
      <c r="AS25" s="145"/>
      <c r="AT25" s="182"/>
      <c r="AU25" s="499"/>
      <c r="AV25" s="499"/>
      <c r="AW25" s="499"/>
      <c r="AX25" s="499"/>
      <c r="AY25" s="499"/>
      <c r="AZ25" s="499"/>
      <c r="BA25" s="499"/>
      <c r="BB25" s="499"/>
      <c r="BC25" s="180"/>
      <c r="BD25" s="180"/>
      <c r="BE25" s="180"/>
      <c r="BF25" s="180"/>
      <c r="BG25" s="180"/>
    </row>
    <row r="26" spans="2:59" ht="50.1" customHeight="1" x14ac:dyDescent="0.45">
      <c r="B26" s="250"/>
      <c r="C26" s="605"/>
      <c r="D26" s="44"/>
      <c r="E26" s="43"/>
      <c r="F26" s="43"/>
      <c r="G26" s="43"/>
      <c r="H26" s="44"/>
      <c r="I26" s="49"/>
      <c r="J26" s="113" t="s">
        <v>6</v>
      </c>
      <c r="K26" s="597">
        <f>ROUNDDOWN(Y24,0)</f>
        <v>0</v>
      </c>
      <c r="L26" s="598"/>
      <c r="M26" s="598"/>
      <c r="N26" s="598"/>
      <c r="O26" s="113" t="s">
        <v>7</v>
      </c>
      <c r="P26" s="94"/>
      <c r="Q26" s="94"/>
      <c r="R26" s="496" t="s">
        <v>98</v>
      </c>
      <c r="S26" s="496"/>
      <c r="T26" s="496"/>
      <c r="U26" s="496"/>
      <c r="V26" s="85"/>
      <c r="W26" s="95" t="s">
        <v>8</v>
      </c>
      <c r="X26" s="110" t="s">
        <v>6</v>
      </c>
      <c r="Y26" s="599">
        <f>IF(K26*20&gt;1500,1500,K26*20)</f>
        <v>0</v>
      </c>
      <c r="Z26" s="599"/>
      <c r="AA26" s="599"/>
      <c r="AB26" s="599"/>
      <c r="AC26" s="118" t="s">
        <v>84</v>
      </c>
      <c r="AD26" s="37"/>
      <c r="AE26" s="96"/>
      <c r="AF26" s="96"/>
      <c r="AG26" s="96"/>
      <c r="AH26" s="96"/>
      <c r="AI26" s="96"/>
      <c r="AJ26" s="591"/>
      <c r="AK26" s="592"/>
      <c r="AL26" s="592"/>
      <c r="AM26" s="592"/>
      <c r="AN26" s="593"/>
      <c r="AO26" s="594"/>
      <c r="AP26" s="595"/>
      <c r="AQ26" s="596"/>
      <c r="AR26" s="596"/>
      <c r="AS26" s="149" t="s">
        <v>80</v>
      </c>
      <c r="AT26" s="184"/>
      <c r="AU26" s="183"/>
      <c r="AV26" s="505"/>
      <c r="AW26" s="506"/>
      <c r="AX26" s="506"/>
      <c r="AY26" s="506"/>
      <c r="AZ26" s="183"/>
      <c r="BA26" s="183"/>
      <c r="BB26" s="183"/>
      <c r="BC26" s="180"/>
      <c r="BD26" s="180"/>
      <c r="BE26" s="180"/>
      <c r="BF26" s="180"/>
      <c r="BG26" s="180"/>
    </row>
    <row r="27" spans="2:59" ht="39.950000000000003" customHeight="1" x14ac:dyDescent="0.25">
      <c r="B27" s="264" t="s">
        <v>57</v>
      </c>
      <c r="C27" s="585">
        <v>8</v>
      </c>
      <c r="D27" s="548" t="s">
        <v>108</v>
      </c>
      <c r="E27" s="549"/>
      <c r="F27" s="549"/>
      <c r="G27" s="549"/>
      <c r="H27" s="550"/>
      <c r="I27" s="78"/>
      <c r="J27" s="243" t="s">
        <v>152</v>
      </c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76">
        <f>IF(SUM(AJ29:AM40)&gt;1500,1500,SUM(AJ29:AM40))</f>
        <v>1500</v>
      </c>
      <c r="AK27" s="277"/>
      <c r="AL27" s="277"/>
      <c r="AM27" s="277"/>
      <c r="AN27" s="554" t="s">
        <v>2</v>
      </c>
      <c r="AO27" s="555"/>
      <c r="AP27" s="558"/>
      <c r="AQ27" s="559"/>
      <c r="AR27" s="559"/>
      <c r="AS27" s="560"/>
      <c r="AT27" s="181"/>
      <c r="AU27" s="181"/>
      <c r="AV27" s="181"/>
      <c r="AW27" s="181"/>
      <c r="AX27" s="181"/>
      <c r="AY27" s="181"/>
      <c r="AZ27" s="181"/>
      <c r="BA27" s="181"/>
      <c r="BB27" s="181"/>
      <c r="BC27" s="180"/>
      <c r="BD27" s="180"/>
      <c r="BE27" s="180"/>
      <c r="BF27" s="180"/>
      <c r="BG27" s="180"/>
    </row>
    <row r="28" spans="2:59" ht="60" customHeight="1" x14ac:dyDescent="0.25">
      <c r="B28" s="265"/>
      <c r="C28" s="586"/>
      <c r="D28" s="551"/>
      <c r="E28" s="552"/>
      <c r="F28" s="552"/>
      <c r="G28" s="552"/>
      <c r="H28" s="553"/>
      <c r="I28" s="79"/>
      <c r="J28" s="282" t="s">
        <v>93</v>
      </c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577" t="s">
        <v>53</v>
      </c>
      <c r="AE28" s="577"/>
      <c r="AF28" s="577"/>
      <c r="AG28" s="577"/>
      <c r="AH28" s="577"/>
      <c r="AI28" s="577"/>
      <c r="AJ28" s="342"/>
      <c r="AK28" s="343"/>
      <c r="AL28" s="343"/>
      <c r="AM28" s="343"/>
      <c r="AN28" s="556"/>
      <c r="AO28" s="557"/>
      <c r="AP28" s="561"/>
      <c r="AQ28" s="562"/>
      <c r="AR28" s="562"/>
      <c r="AS28" s="563"/>
      <c r="AT28" s="181"/>
      <c r="AU28" s="181"/>
      <c r="AV28" s="181"/>
      <c r="AW28" s="181"/>
      <c r="AX28" s="181"/>
      <c r="AY28" s="181"/>
      <c r="AZ28" s="181"/>
      <c r="BA28" s="181"/>
      <c r="BB28" s="181"/>
      <c r="BC28" s="180"/>
      <c r="BD28" s="180"/>
      <c r="BE28" s="180"/>
      <c r="BF28" s="180"/>
      <c r="BG28" s="180"/>
    </row>
    <row r="29" spans="2:59" ht="50.1" customHeight="1" x14ac:dyDescent="0.25">
      <c r="B29" s="265"/>
      <c r="C29" s="586"/>
      <c r="D29" s="46"/>
      <c r="E29" s="41"/>
      <c r="F29" s="39"/>
      <c r="G29" s="39"/>
      <c r="H29" s="42"/>
      <c r="I29" s="97"/>
      <c r="J29" s="578" t="s">
        <v>9</v>
      </c>
      <c r="K29" s="578"/>
      <c r="L29" s="578"/>
      <c r="M29" s="578"/>
      <c r="N29" s="578"/>
      <c r="O29" s="578"/>
      <c r="P29" s="578"/>
      <c r="Q29" s="578"/>
      <c r="R29" s="578"/>
      <c r="S29" s="578"/>
      <c r="T29" s="578"/>
      <c r="U29" s="578"/>
      <c r="V29" s="120"/>
      <c r="W29" s="120"/>
      <c r="X29" s="37"/>
      <c r="Y29" s="579" t="s">
        <v>145</v>
      </c>
      <c r="Z29" s="579"/>
      <c r="AA29" s="579"/>
      <c r="AB29" s="579"/>
      <c r="AC29" s="579"/>
      <c r="AD29" s="579"/>
      <c r="AE29" s="579"/>
      <c r="AF29" s="81"/>
      <c r="AG29" s="98"/>
      <c r="AH29" s="98"/>
      <c r="AI29" s="98"/>
      <c r="AJ29" s="580">
        <f>Y32</f>
        <v>990</v>
      </c>
      <c r="AK29" s="581"/>
      <c r="AL29" s="581"/>
      <c r="AM29" s="581"/>
      <c r="AN29" s="537" t="s">
        <v>2</v>
      </c>
      <c r="AO29" s="538"/>
      <c r="AP29" s="582">
        <f>ROUND(Y30,1)</f>
        <v>33.200000000000003</v>
      </c>
      <c r="AQ29" s="583"/>
      <c r="AR29" s="583"/>
      <c r="AS29" s="144"/>
      <c r="AT29" s="182"/>
      <c r="AU29" s="481"/>
      <c r="AV29" s="481"/>
      <c r="AW29" s="481"/>
      <c r="AX29" s="481"/>
      <c r="AY29" s="481"/>
      <c r="AZ29" s="481"/>
      <c r="BA29" s="481"/>
      <c r="BB29" s="481"/>
      <c r="BC29" s="180"/>
      <c r="BD29" s="180"/>
      <c r="BE29" s="180"/>
      <c r="BF29" s="180"/>
      <c r="BG29" s="180"/>
    </row>
    <row r="30" spans="2:59" ht="50.1" customHeight="1" x14ac:dyDescent="0.45">
      <c r="B30" s="265"/>
      <c r="C30" s="586"/>
      <c r="D30" s="46"/>
      <c r="E30" s="274">
        <v>4</v>
      </c>
      <c r="F30" s="507" t="s">
        <v>78</v>
      </c>
      <c r="G30" s="275">
        <v>6</v>
      </c>
      <c r="H30" s="508" t="s">
        <v>17</v>
      </c>
      <c r="I30" s="49"/>
      <c r="J30" s="110" t="s">
        <v>6</v>
      </c>
      <c r="K30" s="576">
        <v>15</v>
      </c>
      <c r="L30" s="576"/>
      <c r="M30" s="576"/>
      <c r="N30" s="576"/>
      <c r="O30" s="115" t="s">
        <v>7</v>
      </c>
      <c r="P30" s="510" t="s">
        <v>94</v>
      </c>
      <c r="Q30" s="510"/>
      <c r="R30" s="496" t="s">
        <v>96</v>
      </c>
      <c r="S30" s="496"/>
      <c r="T30" s="496"/>
      <c r="U30" s="496"/>
      <c r="V30" s="496"/>
      <c r="W30" s="84" t="s">
        <v>8</v>
      </c>
      <c r="X30" s="110" t="s">
        <v>6</v>
      </c>
      <c r="Y30" s="497">
        <f>K30*2.21</f>
        <v>33.15</v>
      </c>
      <c r="Z30" s="497"/>
      <c r="AA30" s="497"/>
      <c r="AB30" s="497"/>
      <c r="AC30" s="176" t="s">
        <v>85</v>
      </c>
      <c r="AD30" s="86"/>
      <c r="AE30" s="86"/>
      <c r="AF30" s="85"/>
      <c r="AG30" s="178"/>
      <c r="AH30" s="178"/>
      <c r="AI30" s="178"/>
      <c r="AJ30" s="566"/>
      <c r="AK30" s="567"/>
      <c r="AL30" s="567"/>
      <c r="AM30" s="567"/>
      <c r="AN30" s="487"/>
      <c r="AO30" s="517"/>
      <c r="AP30" s="572"/>
      <c r="AQ30" s="573"/>
      <c r="AR30" s="573"/>
      <c r="AS30" s="145"/>
      <c r="AT30" s="182"/>
      <c r="AU30" s="183"/>
      <c r="AV30" s="498"/>
      <c r="AW30" s="498"/>
      <c r="AX30" s="498"/>
      <c r="AY30" s="498"/>
      <c r="AZ30" s="184"/>
      <c r="BA30" s="184"/>
      <c r="BB30" s="184"/>
      <c r="BC30" s="180"/>
      <c r="BD30" s="180"/>
      <c r="BE30" s="180"/>
      <c r="BF30" s="180"/>
      <c r="BG30" s="180"/>
    </row>
    <row r="31" spans="2:59" ht="50.1" customHeight="1" x14ac:dyDescent="0.45">
      <c r="B31" s="265"/>
      <c r="C31" s="586"/>
      <c r="D31" s="46"/>
      <c r="E31" s="274"/>
      <c r="F31" s="507"/>
      <c r="G31" s="275"/>
      <c r="H31" s="508"/>
      <c r="I31" s="100"/>
      <c r="J31" s="176" t="s">
        <v>132</v>
      </c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37"/>
      <c r="Y31" s="162" t="s">
        <v>144</v>
      </c>
      <c r="Z31" s="86"/>
      <c r="AA31" s="86"/>
      <c r="AB31" s="86"/>
      <c r="AC31" s="86"/>
      <c r="AD31" s="86"/>
      <c r="AE31" s="86"/>
      <c r="AF31" s="49"/>
      <c r="AG31" s="49"/>
      <c r="AH31" s="49"/>
      <c r="AI31" s="49"/>
      <c r="AJ31" s="566"/>
      <c r="AK31" s="567"/>
      <c r="AL31" s="567"/>
      <c r="AM31" s="567"/>
      <c r="AN31" s="487"/>
      <c r="AO31" s="517"/>
      <c r="AP31" s="572"/>
      <c r="AQ31" s="573"/>
      <c r="AR31" s="573"/>
      <c r="AS31" s="145"/>
      <c r="AT31" s="182"/>
      <c r="AU31" s="499"/>
      <c r="AV31" s="499"/>
      <c r="AW31" s="499"/>
      <c r="AX31" s="499"/>
      <c r="AY31" s="499"/>
      <c r="AZ31" s="499"/>
      <c r="BA31" s="499"/>
      <c r="BB31" s="499"/>
      <c r="BC31" s="180"/>
      <c r="BD31" s="180"/>
      <c r="BE31" s="180"/>
      <c r="BF31" s="180"/>
      <c r="BG31" s="180"/>
    </row>
    <row r="32" spans="2:59" ht="50.1" customHeight="1" x14ac:dyDescent="0.45">
      <c r="B32" s="265"/>
      <c r="C32" s="586"/>
      <c r="D32" s="46"/>
      <c r="E32" s="185"/>
      <c r="F32" s="136"/>
      <c r="G32" s="186"/>
      <c r="H32" s="137"/>
      <c r="I32" s="100"/>
      <c r="J32" s="114" t="s">
        <v>6</v>
      </c>
      <c r="K32" s="532">
        <f>ROUNDDOWN(Y30,0)</f>
        <v>33</v>
      </c>
      <c r="L32" s="533"/>
      <c r="M32" s="533"/>
      <c r="N32" s="533"/>
      <c r="O32" s="116" t="s">
        <v>7</v>
      </c>
      <c r="P32" s="101"/>
      <c r="Q32" s="101"/>
      <c r="R32" s="534" t="s">
        <v>99</v>
      </c>
      <c r="S32" s="496"/>
      <c r="T32" s="496"/>
      <c r="U32" s="496"/>
      <c r="V32" s="37"/>
      <c r="W32" s="102" t="s">
        <v>8</v>
      </c>
      <c r="X32" s="110" t="s">
        <v>6</v>
      </c>
      <c r="Y32" s="510">
        <f>IF(K32*30&gt;1500,1500,K32*30)</f>
        <v>990</v>
      </c>
      <c r="Z32" s="510"/>
      <c r="AA32" s="510"/>
      <c r="AB32" s="510"/>
      <c r="AC32" s="176" t="s">
        <v>12</v>
      </c>
      <c r="AD32" s="87"/>
      <c r="AE32" s="87"/>
      <c r="AF32" s="87"/>
      <c r="AG32" s="87"/>
      <c r="AH32" s="87"/>
      <c r="AI32" s="87"/>
      <c r="AJ32" s="566"/>
      <c r="AK32" s="567"/>
      <c r="AL32" s="567"/>
      <c r="AM32" s="567"/>
      <c r="AN32" s="487"/>
      <c r="AO32" s="517"/>
      <c r="AP32" s="572"/>
      <c r="AQ32" s="573"/>
      <c r="AR32" s="573"/>
      <c r="AS32" s="146" t="s">
        <v>80</v>
      </c>
      <c r="AT32" s="184"/>
      <c r="AU32" s="183"/>
      <c r="AV32" s="505"/>
      <c r="AW32" s="506"/>
      <c r="AX32" s="506"/>
      <c r="AY32" s="506"/>
      <c r="AZ32" s="183"/>
      <c r="BA32" s="183"/>
      <c r="BB32" s="183"/>
      <c r="BC32" s="180"/>
      <c r="BD32" s="180"/>
      <c r="BE32" s="180"/>
      <c r="BF32" s="180"/>
      <c r="BG32" s="180"/>
    </row>
    <row r="33" spans="2:59" ht="50.1" customHeight="1" x14ac:dyDescent="0.25">
      <c r="B33" s="265"/>
      <c r="C33" s="586"/>
      <c r="D33" s="46"/>
      <c r="E33" s="187"/>
      <c r="F33" s="138"/>
      <c r="G33" s="188"/>
      <c r="H33" s="139"/>
      <c r="I33" s="103"/>
      <c r="J33" s="511" t="s">
        <v>9</v>
      </c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121"/>
      <c r="W33" s="121"/>
      <c r="X33" s="122"/>
      <c r="Y33" s="512" t="s">
        <v>143</v>
      </c>
      <c r="Z33" s="512"/>
      <c r="AA33" s="512"/>
      <c r="AB33" s="512"/>
      <c r="AC33" s="512"/>
      <c r="AD33" s="512"/>
      <c r="AE33" s="512"/>
      <c r="AF33" s="90"/>
      <c r="AG33" s="104"/>
      <c r="AH33" s="104"/>
      <c r="AI33" s="104"/>
      <c r="AJ33" s="564">
        <f>Y36</f>
        <v>780</v>
      </c>
      <c r="AK33" s="565"/>
      <c r="AL33" s="565"/>
      <c r="AM33" s="565"/>
      <c r="AN33" s="524" t="s">
        <v>2</v>
      </c>
      <c r="AO33" s="525"/>
      <c r="AP33" s="570">
        <f>ROUND(Y34,1)</f>
        <v>26.5</v>
      </c>
      <c r="AQ33" s="571"/>
      <c r="AR33" s="571"/>
      <c r="AS33" s="147"/>
      <c r="AT33" s="182"/>
      <c r="AU33" s="481"/>
      <c r="AV33" s="481"/>
      <c r="AW33" s="481"/>
      <c r="AX33" s="481"/>
      <c r="AY33" s="481"/>
      <c r="AZ33" s="481"/>
      <c r="BA33" s="481"/>
      <c r="BB33" s="481"/>
      <c r="BC33" s="180"/>
      <c r="BD33" s="180"/>
      <c r="BE33" s="180"/>
      <c r="BF33" s="180"/>
      <c r="BG33" s="180"/>
    </row>
    <row r="34" spans="2:59" ht="50.1" customHeight="1" x14ac:dyDescent="0.45">
      <c r="B34" s="265"/>
      <c r="C34" s="586"/>
      <c r="D34" s="46"/>
      <c r="E34" s="274">
        <v>7</v>
      </c>
      <c r="F34" s="507" t="s">
        <v>78</v>
      </c>
      <c r="G34" s="275">
        <v>9</v>
      </c>
      <c r="H34" s="508" t="s">
        <v>17</v>
      </c>
      <c r="I34" s="49"/>
      <c r="J34" s="110" t="s">
        <v>6</v>
      </c>
      <c r="K34" s="576">
        <v>12</v>
      </c>
      <c r="L34" s="576"/>
      <c r="M34" s="576"/>
      <c r="N34" s="576"/>
      <c r="O34" s="115" t="s">
        <v>7</v>
      </c>
      <c r="P34" s="510" t="s">
        <v>94</v>
      </c>
      <c r="Q34" s="510"/>
      <c r="R34" s="496" t="s">
        <v>96</v>
      </c>
      <c r="S34" s="496"/>
      <c r="T34" s="496"/>
      <c r="U34" s="496"/>
      <c r="V34" s="496"/>
      <c r="W34" s="84" t="s">
        <v>8</v>
      </c>
      <c r="X34" s="110" t="s">
        <v>6</v>
      </c>
      <c r="Y34" s="497">
        <f>K34*2.21</f>
        <v>26.52</v>
      </c>
      <c r="Z34" s="497"/>
      <c r="AA34" s="497"/>
      <c r="AB34" s="497"/>
      <c r="AC34" s="176" t="s">
        <v>85</v>
      </c>
      <c r="AD34" s="86"/>
      <c r="AE34" s="86"/>
      <c r="AF34" s="85"/>
      <c r="AG34" s="178"/>
      <c r="AH34" s="178"/>
      <c r="AI34" s="178"/>
      <c r="AJ34" s="566"/>
      <c r="AK34" s="567"/>
      <c r="AL34" s="567"/>
      <c r="AM34" s="567"/>
      <c r="AN34" s="487"/>
      <c r="AO34" s="517"/>
      <c r="AP34" s="572"/>
      <c r="AQ34" s="573"/>
      <c r="AR34" s="573"/>
      <c r="AS34" s="145"/>
      <c r="AT34" s="182"/>
      <c r="AU34" s="183"/>
      <c r="AV34" s="498"/>
      <c r="AW34" s="498"/>
      <c r="AX34" s="498"/>
      <c r="AY34" s="498"/>
      <c r="AZ34" s="184"/>
      <c r="BA34" s="184"/>
      <c r="BB34" s="184"/>
      <c r="BC34" s="180"/>
      <c r="BD34" s="180"/>
      <c r="BE34" s="180"/>
      <c r="BF34" s="180"/>
      <c r="BG34" s="180"/>
    </row>
    <row r="35" spans="2:59" ht="50.1" customHeight="1" x14ac:dyDescent="0.45">
      <c r="B35" s="265"/>
      <c r="C35" s="586"/>
      <c r="D35" s="46"/>
      <c r="E35" s="274"/>
      <c r="F35" s="507"/>
      <c r="G35" s="275"/>
      <c r="H35" s="508"/>
      <c r="I35" s="100"/>
      <c r="J35" s="176" t="s">
        <v>132</v>
      </c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37"/>
      <c r="Y35" s="162" t="s">
        <v>144</v>
      </c>
      <c r="Z35" s="86"/>
      <c r="AA35" s="86"/>
      <c r="AB35" s="86"/>
      <c r="AC35" s="86"/>
      <c r="AD35" s="86"/>
      <c r="AE35" s="86"/>
      <c r="AF35" s="49"/>
      <c r="AG35" s="49"/>
      <c r="AH35" s="49"/>
      <c r="AI35" s="49"/>
      <c r="AJ35" s="566"/>
      <c r="AK35" s="567"/>
      <c r="AL35" s="567"/>
      <c r="AM35" s="567"/>
      <c r="AN35" s="487"/>
      <c r="AO35" s="517"/>
      <c r="AP35" s="572"/>
      <c r="AQ35" s="573"/>
      <c r="AR35" s="573"/>
      <c r="AS35" s="145"/>
      <c r="AT35" s="182"/>
      <c r="AU35" s="499"/>
      <c r="AV35" s="499"/>
      <c r="AW35" s="499"/>
      <c r="AX35" s="499"/>
      <c r="AY35" s="499"/>
      <c r="AZ35" s="499"/>
      <c r="BA35" s="499"/>
      <c r="BB35" s="499"/>
      <c r="BC35" s="180"/>
      <c r="BD35" s="180"/>
      <c r="BE35" s="180"/>
      <c r="BF35" s="180"/>
      <c r="BG35" s="180"/>
    </row>
    <row r="36" spans="2:59" ht="50.1" customHeight="1" x14ac:dyDescent="0.45">
      <c r="B36" s="265"/>
      <c r="C36" s="586"/>
      <c r="D36" s="46"/>
      <c r="E36" s="76"/>
      <c r="F36" s="140"/>
      <c r="G36" s="140"/>
      <c r="H36" s="141"/>
      <c r="I36" s="105"/>
      <c r="J36" s="111" t="s">
        <v>6</v>
      </c>
      <c r="K36" s="545">
        <f>ROUNDDOWN(Y34,0)</f>
        <v>26</v>
      </c>
      <c r="L36" s="546"/>
      <c r="M36" s="546"/>
      <c r="N36" s="546"/>
      <c r="O36" s="117" t="s">
        <v>7</v>
      </c>
      <c r="P36" s="106"/>
      <c r="Q36" s="106"/>
      <c r="R36" s="534" t="s">
        <v>99</v>
      </c>
      <c r="S36" s="496"/>
      <c r="T36" s="496"/>
      <c r="U36" s="496"/>
      <c r="V36" s="123"/>
      <c r="W36" s="107" t="s">
        <v>8</v>
      </c>
      <c r="X36" s="112" t="s">
        <v>6</v>
      </c>
      <c r="Y36" s="547">
        <f>IF(K36*30&gt;1500,1500,K36*30)</f>
        <v>780</v>
      </c>
      <c r="Z36" s="547"/>
      <c r="AA36" s="547"/>
      <c r="AB36" s="547"/>
      <c r="AC36" s="177" t="s">
        <v>12</v>
      </c>
      <c r="AD36" s="93"/>
      <c r="AE36" s="93"/>
      <c r="AF36" s="93"/>
      <c r="AG36" s="93"/>
      <c r="AH36" s="93"/>
      <c r="AI36" s="93"/>
      <c r="AJ36" s="568"/>
      <c r="AK36" s="569"/>
      <c r="AL36" s="569"/>
      <c r="AM36" s="569"/>
      <c r="AN36" s="526"/>
      <c r="AO36" s="527"/>
      <c r="AP36" s="574"/>
      <c r="AQ36" s="575"/>
      <c r="AR36" s="575"/>
      <c r="AS36" s="148" t="s">
        <v>80</v>
      </c>
      <c r="AT36" s="184"/>
      <c r="AU36" s="183"/>
      <c r="AV36" s="505"/>
      <c r="AW36" s="506"/>
      <c r="AX36" s="506"/>
      <c r="AY36" s="506"/>
      <c r="AZ36" s="183"/>
      <c r="BA36" s="183"/>
      <c r="BB36" s="183"/>
      <c r="BC36" s="180"/>
      <c r="BD36" s="180"/>
      <c r="BE36" s="180"/>
      <c r="BF36" s="180"/>
      <c r="BG36" s="180"/>
    </row>
    <row r="37" spans="2:59" ht="50.1" customHeight="1" x14ac:dyDescent="0.25">
      <c r="B37" s="265"/>
      <c r="C37" s="586"/>
      <c r="D37" s="46"/>
      <c r="E37" s="25"/>
      <c r="F37" s="136"/>
      <c r="G37" s="136"/>
      <c r="H37" s="137"/>
      <c r="I37" s="103"/>
      <c r="J37" s="511" t="s">
        <v>9</v>
      </c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121"/>
      <c r="W37" s="121"/>
      <c r="X37" s="122"/>
      <c r="Y37" s="512" t="s">
        <v>143</v>
      </c>
      <c r="Z37" s="512"/>
      <c r="AA37" s="512"/>
      <c r="AB37" s="512"/>
      <c r="AC37" s="512"/>
      <c r="AD37" s="512"/>
      <c r="AE37" s="512"/>
      <c r="AF37" s="90"/>
      <c r="AG37" s="104"/>
      <c r="AH37" s="104"/>
      <c r="AI37" s="104"/>
      <c r="AJ37" s="513">
        <f>Y40</f>
        <v>0</v>
      </c>
      <c r="AK37" s="514"/>
      <c r="AL37" s="514"/>
      <c r="AM37" s="514"/>
      <c r="AN37" s="487" t="s">
        <v>2</v>
      </c>
      <c r="AO37" s="517"/>
      <c r="AP37" s="520">
        <f>ROUND(Y38,1)</f>
        <v>0</v>
      </c>
      <c r="AQ37" s="521"/>
      <c r="AR37" s="521"/>
      <c r="AS37" s="145"/>
      <c r="AT37" s="182"/>
      <c r="AU37" s="481"/>
      <c r="AV37" s="481"/>
      <c r="AW37" s="481"/>
      <c r="AX37" s="481"/>
      <c r="AY37" s="481"/>
      <c r="AZ37" s="481"/>
      <c r="BA37" s="481"/>
      <c r="BB37" s="481"/>
      <c r="BC37" s="180"/>
      <c r="BD37" s="180"/>
      <c r="BE37" s="180"/>
      <c r="BF37" s="180"/>
      <c r="BG37" s="180"/>
    </row>
    <row r="38" spans="2:59" ht="50.1" customHeight="1" x14ac:dyDescent="0.45">
      <c r="B38" s="265"/>
      <c r="C38" s="586"/>
      <c r="D38" s="46"/>
      <c r="E38" s="339"/>
      <c r="F38" s="507" t="s">
        <v>78</v>
      </c>
      <c r="G38" s="339"/>
      <c r="H38" s="508" t="s">
        <v>17</v>
      </c>
      <c r="I38" s="100"/>
      <c r="J38" s="110" t="s">
        <v>6</v>
      </c>
      <c r="K38" s="509"/>
      <c r="L38" s="509"/>
      <c r="M38" s="509"/>
      <c r="N38" s="509"/>
      <c r="O38" s="115" t="s">
        <v>7</v>
      </c>
      <c r="P38" s="510" t="s">
        <v>94</v>
      </c>
      <c r="Q38" s="510"/>
      <c r="R38" s="496" t="s">
        <v>96</v>
      </c>
      <c r="S38" s="496"/>
      <c r="T38" s="496"/>
      <c r="U38" s="496"/>
      <c r="V38" s="496"/>
      <c r="W38" s="84" t="s">
        <v>8</v>
      </c>
      <c r="X38" s="110" t="s">
        <v>6</v>
      </c>
      <c r="Y38" s="497">
        <f>K38*2.21</f>
        <v>0</v>
      </c>
      <c r="Z38" s="497"/>
      <c r="AA38" s="497"/>
      <c r="AB38" s="497"/>
      <c r="AC38" s="176" t="s">
        <v>85</v>
      </c>
      <c r="AD38" s="86"/>
      <c r="AE38" s="86"/>
      <c r="AF38" s="85"/>
      <c r="AG38" s="178"/>
      <c r="AH38" s="178"/>
      <c r="AI38" s="178"/>
      <c r="AJ38" s="513"/>
      <c r="AK38" s="514"/>
      <c r="AL38" s="514"/>
      <c r="AM38" s="514"/>
      <c r="AN38" s="487"/>
      <c r="AO38" s="517"/>
      <c r="AP38" s="520"/>
      <c r="AQ38" s="521"/>
      <c r="AR38" s="521"/>
      <c r="AS38" s="145"/>
      <c r="AT38" s="182"/>
      <c r="AU38" s="183"/>
      <c r="AV38" s="498"/>
      <c r="AW38" s="498"/>
      <c r="AX38" s="498"/>
      <c r="AY38" s="498"/>
      <c r="AZ38" s="184"/>
      <c r="BA38" s="184"/>
      <c r="BB38" s="184"/>
      <c r="BC38" s="180"/>
      <c r="BD38" s="180"/>
      <c r="BE38" s="180"/>
      <c r="BF38" s="180"/>
      <c r="BG38" s="180"/>
    </row>
    <row r="39" spans="2:59" ht="50.1" customHeight="1" x14ac:dyDescent="0.45">
      <c r="B39" s="265"/>
      <c r="C39" s="586"/>
      <c r="D39" s="46"/>
      <c r="E39" s="339"/>
      <c r="F39" s="507"/>
      <c r="G39" s="339"/>
      <c r="H39" s="508"/>
      <c r="I39" s="100"/>
      <c r="J39" s="176" t="s">
        <v>132</v>
      </c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37"/>
      <c r="Y39" s="162" t="s">
        <v>144</v>
      </c>
      <c r="Z39" s="86"/>
      <c r="AA39" s="86"/>
      <c r="AB39" s="86"/>
      <c r="AC39" s="86"/>
      <c r="AD39" s="86"/>
      <c r="AE39" s="86"/>
      <c r="AF39" s="49"/>
      <c r="AG39" s="49"/>
      <c r="AH39" s="49"/>
      <c r="AI39" s="49"/>
      <c r="AJ39" s="513"/>
      <c r="AK39" s="514"/>
      <c r="AL39" s="514"/>
      <c r="AM39" s="514"/>
      <c r="AN39" s="487"/>
      <c r="AO39" s="517"/>
      <c r="AP39" s="520"/>
      <c r="AQ39" s="521"/>
      <c r="AR39" s="521"/>
      <c r="AS39" s="145"/>
      <c r="AT39" s="182"/>
      <c r="AU39" s="499"/>
      <c r="AV39" s="499"/>
      <c r="AW39" s="499"/>
      <c r="AX39" s="499"/>
      <c r="AY39" s="499"/>
      <c r="AZ39" s="499"/>
      <c r="BA39" s="499"/>
      <c r="BB39" s="499"/>
      <c r="BC39" s="180"/>
      <c r="BD39" s="180"/>
      <c r="BE39" s="180"/>
      <c r="BF39" s="180"/>
      <c r="BG39" s="180"/>
    </row>
    <row r="40" spans="2:59" ht="50.1" customHeight="1" x14ac:dyDescent="0.45">
      <c r="B40" s="265"/>
      <c r="C40" s="586"/>
      <c r="D40" s="46"/>
      <c r="E40" s="25"/>
      <c r="F40" s="25"/>
      <c r="G40" s="25"/>
      <c r="H40" s="46"/>
      <c r="I40" s="100"/>
      <c r="J40" s="114" t="s">
        <v>6</v>
      </c>
      <c r="K40" s="532">
        <f>ROUNDDOWN(Y38,0)</f>
        <v>0</v>
      </c>
      <c r="L40" s="533"/>
      <c r="M40" s="533"/>
      <c r="N40" s="533"/>
      <c r="O40" s="116" t="s">
        <v>7</v>
      </c>
      <c r="P40" s="101"/>
      <c r="Q40" s="101"/>
      <c r="R40" s="534" t="s">
        <v>99</v>
      </c>
      <c r="S40" s="496"/>
      <c r="T40" s="496"/>
      <c r="U40" s="496"/>
      <c r="V40" s="37"/>
      <c r="W40" s="102" t="s">
        <v>8</v>
      </c>
      <c r="X40" s="110" t="s">
        <v>6</v>
      </c>
      <c r="Y40" s="510">
        <f>IF(K40*30&gt;1500,1500,K40*30)</f>
        <v>0</v>
      </c>
      <c r="Z40" s="510"/>
      <c r="AA40" s="510"/>
      <c r="AB40" s="510"/>
      <c r="AC40" s="176" t="s">
        <v>12</v>
      </c>
      <c r="AD40" s="87"/>
      <c r="AE40" s="87"/>
      <c r="AF40" s="87"/>
      <c r="AG40" s="87"/>
      <c r="AH40" s="87"/>
      <c r="AI40" s="87"/>
      <c r="AJ40" s="513"/>
      <c r="AK40" s="514"/>
      <c r="AL40" s="514"/>
      <c r="AM40" s="514"/>
      <c r="AN40" s="487"/>
      <c r="AO40" s="517"/>
      <c r="AP40" s="520"/>
      <c r="AQ40" s="521"/>
      <c r="AR40" s="521"/>
      <c r="AS40" s="146" t="s">
        <v>80</v>
      </c>
      <c r="AT40" s="184"/>
      <c r="AU40" s="183"/>
      <c r="AV40" s="505"/>
      <c r="AW40" s="506"/>
      <c r="AX40" s="506"/>
      <c r="AY40" s="506"/>
      <c r="AZ40" s="183"/>
      <c r="BA40" s="183"/>
      <c r="BB40" s="183"/>
      <c r="BC40" s="180"/>
      <c r="BD40" s="180"/>
      <c r="BE40" s="180"/>
      <c r="BF40" s="180"/>
      <c r="BG40" s="180"/>
    </row>
    <row r="41" spans="2:59" ht="39.950000000000003" customHeight="1" x14ac:dyDescent="0.25">
      <c r="B41" s="265"/>
      <c r="C41" s="586"/>
      <c r="D41" s="548" t="s">
        <v>133</v>
      </c>
      <c r="E41" s="549"/>
      <c r="F41" s="549"/>
      <c r="G41" s="549"/>
      <c r="H41" s="550"/>
      <c r="I41" s="78"/>
      <c r="J41" s="243" t="s">
        <v>152</v>
      </c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76">
        <f>IF(SUM(AJ43:AM54)&gt;1500,1500,SUM(AJ43:AM54))</f>
        <v>0</v>
      </c>
      <c r="AK41" s="277"/>
      <c r="AL41" s="277"/>
      <c r="AM41" s="277"/>
      <c r="AN41" s="554" t="s">
        <v>2</v>
      </c>
      <c r="AO41" s="555"/>
      <c r="AP41" s="558"/>
      <c r="AQ41" s="559"/>
      <c r="AR41" s="559"/>
      <c r="AS41" s="560"/>
      <c r="AT41" s="181"/>
      <c r="AU41" s="181"/>
      <c r="AV41" s="181"/>
      <c r="AW41" s="181"/>
      <c r="AX41" s="181"/>
      <c r="AY41" s="181"/>
      <c r="AZ41" s="181"/>
      <c r="BA41" s="181"/>
      <c r="BB41" s="181"/>
      <c r="BC41" s="180"/>
      <c r="BD41" s="180"/>
      <c r="BE41" s="180"/>
      <c r="BF41" s="180"/>
      <c r="BG41" s="180"/>
    </row>
    <row r="42" spans="2:59" ht="60" customHeight="1" x14ac:dyDescent="0.25">
      <c r="B42" s="265"/>
      <c r="C42" s="586"/>
      <c r="D42" s="551"/>
      <c r="E42" s="552"/>
      <c r="F42" s="552"/>
      <c r="G42" s="552"/>
      <c r="H42" s="553"/>
      <c r="I42" s="79"/>
      <c r="J42" s="282" t="s">
        <v>93</v>
      </c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577" t="s">
        <v>53</v>
      </c>
      <c r="AE42" s="577"/>
      <c r="AF42" s="577"/>
      <c r="AG42" s="577"/>
      <c r="AH42" s="577"/>
      <c r="AI42" s="577"/>
      <c r="AJ42" s="342"/>
      <c r="AK42" s="343"/>
      <c r="AL42" s="343"/>
      <c r="AM42" s="343"/>
      <c r="AN42" s="556"/>
      <c r="AO42" s="557"/>
      <c r="AP42" s="561"/>
      <c r="AQ42" s="562"/>
      <c r="AR42" s="562"/>
      <c r="AS42" s="563"/>
      <c r="AT42" s="181"/>
      <c r="AU42" s="181"/>
      <c r="AV42" s="181"/>
      <c r="AW42" s="181"/>
      <c r="AX42" s="181"/>
      <c r="AY42" s="181"/>
      <c r="AZ42" s="181"/>
      <c r="BA42" s="181"/>
      <c r="BB42" s="181"/>
      <c r="BC42" s="180"/>
      <c r="BD42" s="180"/>
      <c r="BE42" s="180"/>
      <c r="BF42" s="180"/>
      <c r="BG42" s="180"/>
    </row>
    <row r="43" spans="2:59" ht="50.1" customHeight="1" x14ac:dyDescent="0.25">
      <c r="B43" s="265"/>
      <c r="C43" s="586"/>
      <c r="D43" s="46"/>
      <c r="E43" s="41"/>
      <c r="F43" s="39"/>
      <c r="G43" s="39"/>
      <c r="H43" s="42"/>
      <c r="I43" s="97"/>
      <c r="J43" s="578" t="s">
        <v>9</v>
      </c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120"/>
      <c r="W43" s="120"/>
      <c r="X43" s="37"/>
      <c r="Y43" s="579" t="s">
        <v>145</v>
      </c>
      <c r="Z43" s="579"/>
      <c r="AA43" s="579"/>
      <c r="AB43" s="579"/>
      <c r="AC43" s="579"/>
      <c r="AD43" s="579"/>
      <c r="AE43" s="579"/>
      <c r="AF43" s="81"/>
      <c r="AG43" s="98"/>
      <c r="AH43" s="98"/>
      <c r="AI43" s="98"/>
      <c r="AJ43" s="535">
        <f>Y46</f>
        <v>0</v>
      </c>
      <c r="AK43" s="536"/>
      <c r="AL43" s="536"/>
      <c r="AM43" s="536"/>
      <c r="AN43" s="537" t="s">
        <v>2</v>
      </c>
      <c r="AO43" s="538"/>
      <c r="AP43" s="539">
        <f>ROUND(Y44,1)</f>
        <v>0</v>
      </c>
      <c r="AQ43" s="540"/>
      <c r="AR43" s="540"/>
      <c r="AS43" s="144"/>
      <c r="AT43" s="182"/>
      <c r="AU43" s="481"/>
      <c r="AV43" s="481"/>
      <c r="AW43" s="481"/>
      <c r="AX43" s="481"/>
      <c r="AY43" s="481"/>
      <c r="AZ43" s="481"/>
      <c r="BA43" s="481"/>
      <c r="BB43" s="481"/>
      <c r="BC43" s="180"/>
      <c r="BD43" s="180"/>
      <c r="BE43" s="180"/>
      <c r="BF43" s="180"/>
      <c r="BG43" s="180"/>
    </row>
    <row r="44" spans="2:59" ht="50.1" customHeight="1" x14ac:dyDescent="0.45">
      <c r="B44" s="265"/>
      <c r="C44" s="586"/>
      <c r="D44" s="46"/>
      <c r="E44" s="338"/>
      <c r="F44" s="507" t="s">
        <v>78</v>
      </c>
      <c r="G44" s="339"/>
      <c r="H44" s="508" t="s">
        <v>17</v>
      </c>
      <c r="I44" s="49"/>
      <c r="J44" s="110" t="s">
        <v>6</v>
      </c>
      <c r="K44" s="509"/>
      <c r="L44" s="509"/>
      <c r="M44" s="509"/>
      <c r="N44" s="509"/>
      <c r="O44" s="115" t="s">
        <v>7</v>
      </c>
      <c r="P44" s="510" t="s">
        <v>94</v>
      </c>
      <c r="Q44" s="510"/>
      <c r="R44" s="496" t="s">
        <v>97</v>
      </c>
      <c r="S44" s="496"/>
      <c r="T44" s="496"/>
      <c r="U44" s="496"/>
      <c r="V44" s="496"/>
      <c r="W44" s="84" t="s">
        <v>8</v>
      </c>
      <c r="X44" s="110" t="s">
        <v>6</v>
      </c>
      <c r="Y44" s="497">
        <f>K44*6.6</f>
        <v>0</v>
      </c>
      <c r="Z44" s="497"/>
      <c r="AA44" s="497"/>
      <c r="AB44" s="497"/>
      <c r="AC44" s="176" t="s">
        <v>85</v>
      </c>
      <c r="AD44" s="86"/>
      <c r="AE44" s="86"/>
      <c r="AF44" s="85"/>
      <c r="AG44" s="178"/>
      <c r="AH44" s="178"/>
      <c r="AI44" s="178"/>
      <c r="AJ44" s="513"/>
      <c r="AK44" s="514"/>
      <c r="AL44" s="514"/>
      <c r="AM44" s="514"/>
      <c r="AN44" s="487"/>
      <c r="AO44" s="517"/>
      <c r="AP44" s="520"/>
      <c r="AQ44" s="521"/>
      <c r="AR44" s="521"/>
      <c r="AS44" s="145"/>
      <c r="AT44" s="182"/>
      <c r="AU44" s="183"/>
      <c r="AV44" s="498"/>
      <c r="AW44" s="498"/>
      <c r="AX44" s="498"/>
      <c r="AY44" s="498"/>
      <c r="AZ44" s="184"/>
      <c r="BA44" s="184"/>
      <c r="BB44" s="184"/>
      <c r="BC44" s="180"/>
      <c r="BD44" s="180"/>
      <c r="BE44" s="180"/>
      <c r="BF44" s="180"/>
      <c r="BG44" s="180"/>
    </row>
    <row r="45" spans="2:59" ht="50.1" customHeight="1" x14ac:dyDescent="0.45">
      <c r="B45" s="265"/>
      <c r="C45" s="586"/>
      <c r="D45" s="46"/>
      <c r="E45" s="338"/>
      <c r="F45" s="507"/>
      <c r="G45" s="339"/>
      <c r="H45" s="508"/>
      <c r="I45" s="100"/>
      <c r="J45" s="176" t="s">
        <v>132</v>
      </c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37"/>
      <c r="Y45" s="162" t="s">
        <v>144</v>
      </c>
      <c r="Z45" s="86"/>
      <c r="AA45" s="86"/>
      <c r="AB45" s="86"/>
      <c r="AC45" s="86"/>
      <c r="AD45" s="86"/>
      <c r="AE45" s="86"/>
      <c r="AF45" s="49"/>
      <c r="AG45" s="49"/>
      <c r="AH45" s="49"/>
      <c r="AI45" s="49"/>
      <c r="AJ45" s="513"/>
      <c r="AK45" s="514"/>
      <c r="AL45" s="514"/>
      <c r="AM45" s="514"/>
      <c r="AN45" s="487"/>
      <c r="AO45" s="517"/>
      <c r="AP45" s="520"/>
      <c r="AQ45" s="521"/>
      <c r="AR45" s="521"/>
      <c r="AS45" s="145"/>
      <c r="AT45" s="182"/>
      <c r="AU45" s="499"/>
      <c r="AV45" s="499"/>
      <c r="AW45" s="499"/>
      <c r="AX45" s="499"/>
      <c r="AY45" s="499"/>
      <c r="AZ45" s="499"/>
      <c r="BA45" s="499"/>
      <c r="BB45" s="499"/>
      <c r="BC45" s="180"/>
      <c r="BD45" s="180"/>
      <c r="BE45" s="180"/>
      <c r="BF45" s="180"/>
      <c r="BG45" s="180"/>
    </row>
    <row r="46" spans="2:59" ht="50.1" customHeight="1" x14ac:dyDescent="0.45">
      <c r="B46" s="265"/>
      <c r="C46" s="586"/>
      <c r="D46" s="46"/>
      <c r="E46" s="45"/>
      <c r="F46" s="136"/>
      <c r="G46" s="136"/>
      <c r="H46" s="137"/>
      <c r="I46" s="100"/>
      <c r="J46" s="114" t="s">
        <v>6</v>
      </c>
      <c r="K46" s="532">
        <f>ROUNDDOWN(Y44,0)</f>
        <v>0</v>
      </c>
      <c r="L46" s="533"/>
      <c r="M46" s="533"/>
      <c r="N46" s="533"/>
      <c r="O46" s="116" t="s">
        <v>7</v>
      </c>
      <c r="P46" s="101"/>
      <c r="Q46" s="101"/>
      <c r="R46" s="534" t="s">
        <v>99</v>
      </c>
      <c r="S46" s="496"/>
      <c r="T46" s="496"/>
      <c r="U46" s="496"/>
      <c r="V46" s="37"/>
      <c r="W46" s="102" t="s">
        <v>8</v>
      </c>
      <c r="X46" s="110" t="s">
        <v>6</v>
      </c>
      <c r="Y46" s="510">
        <f>IF(K46*30&gt;1500,1500,K46*30)</f>
        <v>0</v>
      </c>
      <c r="Z46" s="510"/>
      <c r="AA46" s="510"/>
      <c r="AB46" s="510"/>
      <c r="AC46" s="176" t="s">
        <v>12</v>
      </c>
      <c r="AD46" s="87"/>
      <c r="AE46" s="87"/>
      <c r="AF46" s="87"/>
      <c r="AG46" s="87"/>
      <c r="AH46" s="87"/>
      <c r="AI46" s="87"/>
      <c r="AJ46" s="513"/>
      <c r="AK46" s="514"/>
      <c r="AL46" s="514"/>
      <c r="AM46" s="514"/>
      <c r="AN46" s="487"/>
      <c r="AO46" s="517"/>
      <c r="AP46" s="520"/>
      <c r="AQ46" s="521"/>
      <c r="AR46" s="521"/>
      <c r="AS46" s="146" t="s">
        <v>80</v>
      </c>
      <c r="AT46" s="184"/>
      <c r="AU46" s="183"/>
      <c r="AV46" s="505"/>
      <c r="AW46" s="506"/>
      <c r="AX46" s="506"/>
      <c r="AY46" s="506"/>
      <c r="AZ46" s="183"/>
      <c r="BA46" s="183"/>
      <c r="BB46" s="183"/>
      <c r="BC46" s="180"/>
      <c r="BD46" s="180"/>
      <c r="BE46" s="180"/>
      <c r="BF46" s="180"/>
      <c r="BG46" s="180"/>
    </row>
    <row r="47" spans="2:59" ht="50.1" customHeight="1" x14ac:dyDescent="0.25">
      <c r="B47" s="265"/>
      <c r="C47" s="586"/>
      <c r="D47" s="46"/>
      <c r="E47" s="75"/>
      <c r="F47" s="138"/>
      <c r="G47" s="138"/>
      <c r="H47" s="139"/>
      <c r="I47" s="103"/>
      <c r="J47" s="511" t="s">
        <v>9</v>
      </c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121"/>
      <c r="W47" s="121"/>
      <c r="X47" s="122"/>
      <c r="Y47" s="512" t="s">
        <v>143</v>
      </c>
      <c r="Z47" s="512"/>
      <c r="AA47" s="512"/>
      <c r="AB47" s="512"/>
      <c r="AC47" s="512"/>
      <c r="AD47" s="512"/>
      <c r="AE47" s="512"/>
      <c r="AF47" s="90"/>
      <c r="AG47" s="104"/>
      <c r="AH47" s="104"/>
      <c r="AI47" s="104"/>
      <c r="AJ47" s="541">
        <f>Y50</f>
        <v>0</v>
      </c>
      <c r="AK47" s="542"/>
      <c r="AL47" s="542"/>
      <c r="AM47" s="542"/>
      <c r="AN47" s="524" t="s">
        <v>2</v>
      </c>
      <c r="AO47" s="525"/>
      <c r="AP47" s="528">
        <f>ROUND(Y48,1)</f>
        <v>0</v>
      </c>
      <c r="AQ47" s="529"/>
      <c r="AR47" s="529"/>
      <c r="AS47" s="147"/>
      <c r="AT47" s="182"/>
      <c r="AU47" s="481"/>
      <c r="AV47" s="481"/>
      <c r="AW47" s="481"/>
      <c r="AX47" s="481"/>
      <c r="AY47" s="481"/>
      <c r="AZ47" s="481"/>
      <c r="BA47" s="481"/>
      <c r="BB47" s="481"/>
      <c r="BC47" s="180"/>
      <c r="BD47" s="180"/>
      <c r="BE47" s="180"/>
      <c r="BF47" s="180"/>
      <c r="BG47" s="180"/>
    </row>
    <row r="48" spans="2:59" ht="50.1" customHeight="1" x14ac:dyDescent="0.45">
      <c r="B48" s="265"/>
      <c r="C48" s="586"/>
      <c r="D48" s="46"/>
      <c r="E48" s="338"/>
      <c r="F48" s="507" t="s">
        <v>78</v>
      </c>
      <c r="G48" s="339"/>
      <c r="H48" s="508" t="s">
        <v>17</v>
      </c>
      <c r="I48" s="49"/>
      <c r="J48" s="110" t="s">
        <v>6</v>
      </c>
      <c r="K48" s="509"/>
      <c r="L48" s="509"/>
      <c r="M48" s="509"/>
      <c r="N48" s="509"/>
      <c r="O48" s="115" t="s">
        <v>7</v>
      </c>
      <c r="P48" s="510" t="s">
        <v>94</v>
      </c>
      <c r="Q48" s="510"/>
      <c r="R48" s="496" t="s">
        <v>97</v>
      </c>
      <c r="S48" s="496"/>
      <c r="T48" s="496"/>
      <c r="U48" s="496"/>
      <c r="V48" s="496"/>
      <c r="W48" s="84" t="s">
        <v>8</v>
      </c>
      <c r="X48" s="110" t="s">
        <v>6</v>
      </c>
      <c r="Y48" s="497">
        <f>K48*6.6</f>
        <v>0</v>
      </c>
      <c r="Z48" s="497"/>
      <c r="AA48" s="497"/>
      <c r="AB48" s="497"/>
      <c r="AC48" s="176" t="s">
        <v>85</v>
      </c>
      <c r="AD48" s="86"/>
      <c r="AE48" s="86"/>
      <c r="AF48" s="85"/>
      <c r="AG48" s="178"/>
      <c r="AH48" s="178"/>
      <c r="AI48" s="178"/>
      <c r="AJ48" s="513"/>
      <c r="AK48" s="514"/>
      <c r="AL48" s="514"/>
      <c r="AM48" s="514"/>
      <c r="AN48" s="487"/>
      <c r="AO48" s="517"/>
      <c r="AP48" s="520"/>
      <c r="AQ48" s="521"/>
      <c r="AR48" s="521"/>
      <c r="AS48" s="145"/>
      <c r="AT48" s="182"/>
      <c r="AU48" s="183"/>
      <c r="AV48" s="498"/>
      <c r="AW48" s="498"/>
      <c r="AX48" s="498"/>
      <c r="AY48" s="498"/>
      <c r="AZ48" s="184"/>
      <c r="BA48" s="184"/>
      <c r="BB48" s="184"/>
      <c r="BC48" s="180"/>
      <c r="BD48" s="180"/>
      <c r="BE48" s="180"/>
      <c r="BF48" s="180"/>
      <c r="BG48" s="180"/>
    </row>
    <row r="49" spans="2:71" ht="50.1" customHeight="1" x14ac:dyDescent="0.45">
      <c r="B49" s="265"/>
      <c r="C49" s="586"/>
      <c r="D49" s="46"/>
      <c r="E49" s="338"/>
      <c r="F49" s="507"/>
      <c r="G49" s="339"/>
      <c r="H49" s="508"/>
      <c r="I49" s="100"/>
      <c r="J49" s="176" t="s">
        <v>132</v>
      </c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37"/>
      <c r="Y49" s="162" t="s">
        <v>144</v>
      </c>
      <c r="Z49" s="86"/>
      <c r="AA49" s="86"/>
      <c r="AB49" s="86"/>
      <c r="AC49" s="86"/>
      <c r="AD49" s="86"/>
      <c r="AE49" s="86"/>
      <c r="AF49" s="49"/>
      <c r="AG49" s="49"/>
      <c r="AH49" s="49"/>
      <c r="AI49" s="49"/>
      <c r="AJ49" s="513"/>
      <c r="AK49" s="514"/>
      <c r="AL49" s="514"/>
      <c r="AM49" s="514"/>
      <c r="AN49" s="487"/>
      <c r="AO49" s="517"/>
      <c r="AP49" s="520"/>
      <c r="AQ49" s="521"/>
      <c r="AR49" s="521"/>
      <c r="AS49" s="145"/>
      <c r="AT49" s="182"/>
      <c r="AU49" s="499"/>
      <c r="AV49" s="499"/>
      <c r="AW49" s="499"/>
      <c r="AX49" s="499"/>
      <c r="AY49" s="499"/>
      <c r="AZ49" s="499"/>
      <c r="BA49" s="499"/>
      <c r="BB49" s="499"/>
      <c r="BC49" s="180"/>
      <c r="BD49" s="180"/>
      <c r="BE49" s="180"/>
      <c r="BF49" s="180"/>
      <c r="BG49" s="180"/>
    </row>
    <row r="50" spans="2:71" ht="50.1" customHeight="1" x14ac:dyDescent="0.45">
      <c r="B50" s="265"/>
      <c r="C50" s="586"/>
      <c r="D50" s="46"/>
      <c r="E50" s="76"/>
      <c r="F50" s="140"/>
      <c r="G50" s="140"/>
      <c r="H50" s="141"/>
      <c r="I50" s="105"/>
      <c r="J50" s="111" t="s">
        <v>6</v>
      </c>
      <c r="K50" s="545">
        <f>ROUNDDOWN(Y48,0)</f>
        <v>0</v>
      </c>
      <c r="L50" s="546"/>
      <c r="M50" s="546"/>
      <c r="N50" s="546"/>
      <c r="O50" s="117" t="s">
        <v>7</v>
      </c>
      <c r="P50" s="106"/>
      <c r="Q50" s="106"/>
      <c r="R50" s="534" t="s">
        <v>99</v>
      </c>
      <c r="S50" s="496"/>
      <c r="T50" s="496"/>
      <c r="U50" s="496"/>
      <c r="V50" s="123"/>
      <c r="W50" s="107" t="s">
        <v>8</v>
      </c>
      <c r="X50" s="112" t="s">
        <v>6</v>
      </c>
      <c r="Y50" s="547">
        <f>IF(K50*30&gt;1500,1500,K50*30)</f>
        <v>0</v>
      </c>
      <c r="Z50" s="547"/>
      <c r="AA50" s="547"/>
      <c r="AB50" s="547"/>
      <c r="AC50" s="177" t="s">
        <v>12</v>
      </c>
      <c r="AD50" s="93"/>
      <c r="AE50" s="93"/>
      <c r="AF50" s="93"/>
      <c r="AG50" s="93"/>
      <c r="AH50" s="93"/>
      <c r="AI50" s="93"/>
      <c r="AJ50" s="543"/>
      <c r="AK50" s="544"/>
      <c r="AL50" s="544"/>
      <c r="AM50" s="544"/>
      <c r="AN50" s="526"/>
      <c r="AO50" s="527"/>
      <c r="AP50" s="530"/>
      <c r="AQ50" s="531"/>
      <c r="AR50" s="531"/>
      <c r="AS50" s="148" t="s">
        <v>80</v>
      </c>
      <c r="AT50" s="184"/>
      <c r="AU50" s="183"/>
      <c r="AV50" s="505"/>
      <c r="AW50" s="506"/>
      <c r="AX50" s="506"/>
      <c r="AY50" s="506"/>
      <c r="AZ50" s="183"/>
      <c r="BA50" s="183"/>
      <c r="BB50" s="183"/>
      <c r="BC50" s="180"/>
      <c r="BD50" s="180"/>
      <c r="BE50" s="180"/>
      <c r="BF50" s="180"/>
      <c r="BG50" s="180"/>
    </row>
    <row r="51" spans="2:71" ht="50.1" customHeight="1" x14ac:dyDescent="0.25">
      <c r="B51" s="265"/>
      <c r="C51" s="586"/>
      <c r="D51" s="46"/>
      <c r="E51" s="25"/>
      <c r="F51" s="136"/>
      <c r="G51" s="136"/>
      <c r="H51" s="137"/>
      <c r="I51" s="103"/>
      <c r="J51" s="511" t="s">
        <v>9</v>
      </c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121"/>
      <c r="W51" s="121"/>
      <c r="X51" s="122"/>
      <c r="Y51" s="512" t="s">
        <v>143</v>
      </c>
      <c r="Z51" s="512"/>
      <c r="AA51" s="512"/>
      <c r="AB51" s="512"/>
      <c r="AC51" s="512"/>
      <c r="AD51" s="512"/>
      <c r="AE51" s="512"/>
      <c r="AF51" s="90"/>
      <c r="AG51" s="104"/>
      <c r="AH51" s="104"/>
      <c r="AI51" s="104"/>
      <c r="AJ51" s="513">
        <f>Y54</f>
        <v>0</v>
      </c>
      <c r="AK51" s="514"/>
      <c r="AL51" s="514"/>
      <c r="AM51" s="514"/>
      <c r="AN51" s="487" t="s">
        <v>2</v>
      </c>
      <c r="AO51" s="517"/>
      <c r="AP51" s="520">
        <f>ROUND(Y52,1)</f>
        <v>0</v>
      </c>
      <c r="AQ51" s="521"/>
      <c r="AR51" s="521"/>
      <c r="AS51" s="145"/>
      <c r="AT51" s="182"/>
      <c r="AU51" s="481"/>
      <c r="AV51" s="481"/>
      <c r="AW51" s="481"/>
      <c r="AX51" s="481"/>
      <c r="AY51" s="481"/>
      <c r="AZ51" s="481"/>
      <c r="BA51" s="481"/>
      <c r="BB51" s="481"/>
      <c r="BC51" s="180"/>
      <c r="BD51" s="180"/>
      <c r="BE51" s="180"/>
      <c r="BF51" s="180"/>
      <c r="BG51" s="180"/>
    </row>
    <row r="52" spans="2:71" ht="50.1" customHeight="1" x14ac:dyDescent="0.45">
      <c r="B52" s="265"/>
      <c r="C52" s="586"/>
      <c r="D52" s="46"/>
      <c r="E52" s="339"/>
      <c r="F52" s="507" t="s">
        <v>78</v>
      </c>
      <c r="G52" s="339"/>
      <c r="H52" s="508" t="s">
        <v>17</v>
      </c>
      <c r="I52" s="100"/>
      <c r="J52" s="110" t="s">
        <v>6</v>
      </c>
      <c r="K52" s="509"/>
      <c r="L52" s="509"/>
      <c r="M52" s="509"/>
      <c r="N52" s="509"/>
      <c r="O52" s="115" t="s">
        <v>7</v>
      </c>
      <c r="P52" s="510" t="s">
        <v>94</v>
      </c>
      <c r="Q52" s="510"/>
      <c r="R52" s="496" t="s">
        <v>97</v>
      </c>
      <c r="S52" s="496"/>
      <c r="T52" s="496"/>
      <c r="U52" s="496"/>
      <c r="V52" s="496"/>
      <c r="W52" s="84" t="s">
        <v>8</v>
      </c>
      <c r="X52" s="110" t="s">
        <v>6</v>
      </c>
      <c r="Y52" s="497">
        <f>K52*6.6</f>
        <v>0</v>
      </c>
      <c r="Z52" s="497"/>
      <c r="AA52" s="497"/>
      <c r="AB52" s="497"/>
      <c r="AC52" s="176" t="s">
        <v>85</v>
      </c>
      <c r="AD52" s="86"/>
      <c r="AE52" s="86"/>
      <c r="AF52" s="85"/>
      <c r="AG52" s="178"/>
      <c r="AH52" s="178"/>
      <c r="AI52" s="178"/>
      <c r="AJ52" s="513"/>
      <c r="AK52" s="514"/>
      <c r="AL52" s="514"/>
      <c r="AM52" s="514"/>
      <c r="AN52" s="487"/>
      <c r="AO52" s="517"/>
      <c r="AP52" s="520"/>
      <c r="AQ52" s="521"/>
      <c r="AR52" s="521"/>
      <c r="AS52" s="145"/>
      <c r="AT52" s="182"/>
      <c r="AU52" s="183"/>
      <c r="AV52" s="498"/>
      <c r="AW52" s="498"/>
      <c r="AX52" s="498"/>
      <c r="AY52" s="498"/>
      <c r="AZ52" s="184"/>
      <c r="BA52" s="184"/>
      <c r="BB52" s="184"/>
      <c r="BC52" s="180"/>
      <c r="BD52" s="180"/>
      <c r="BE52" s="180"/>
      <c r="BF52" s="180"/>
      <c r="BG52" s="180"/>
    </row>
    <row r="53" spans="2:71" ht="50.1" customHeight="1" x14ac:dyDescent="0.45">
      <c r="B53" s="265"/>
      <c r="C53" s="586"/>
      <c r="D53" s="46"/>
      <c r="E53" s="339"/>
      <c r="F53" s="507"/>
      <c r="G53" s="339"/>
      <c r="H53" s="508"/>
      <c r="I53" s="100"/>
      <c r="J53" s="176" t="s">
        <v>132</v>
      </c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37"/>
      <c r="Y53" s="162" t="s">
        <v>144</v>
      </c>
      <c r="Z53" s="86"/>
      <c r="AA53" s="86"/>
      <c r="AB53" s="86"/>
      <c r="AC53" s="86"/>
      <c r="AD53" s="86"/>
      <c r="AE53" s="86"/>
      <c r="AF53" s="49"/>
      <c r="AG53" s="49"/>
      <c r="AH53" s="49"/>
      <c r="AI53" s="49"/>
      <c r="AJ53" s="513"/>
      <c r="AK53" s="514"/>
      <c r="AL53" s="514"/>
      <c r="AM53" s="514"/>
      <c r="AN53" s="487"/>
      <c r="AO53" s="517"/>
      <c r="AP53" s="520"/>
      <c r="AQ53" s="521"/>
      <c r="AR53" s="521"/>
      <c r="AS53" s="145"/>
      <c r="AT53" s="182"/>
      <c r="AU53" s="499"/>
      <c r="AV53" s="499"/>
      <c r="AW53" s="499"/>
      <c r="AX53" s="499"/>
      <c r="AY53" s="499"/>
      <c r="AZ53" s="499"/>
      <c r="BA53" s="499"/>
      <c r="BB53" s="499"/>
      <c r="BC53" s="180"/>
      <c r="BD53" s="180"/>
      <c r="BE53" s="180"/>
      <c r="BF53" s="180"/>
      <c r="BG53" s="180"/>
    </row>
    <row r="54" spans="2:71" ht="50.1" customHeight="1" thickBot="1" x14ac:dyDescent="0.5">
      <c r="B54" s="584"/>
      <c r="C54" s="587"/>
      <c r="D54" s="126"/>
      <c r="E54" s="127"/>
      <c r="F54" s="127"/>
      <c r="G54" s="127"/>
      <c r="H54" s="126"/>
      <c r="I54" s="128"/>
      <c r="J54" s="129" t="s">
        <v>6</v>
      </c>
      <c r="K54" s="500">
        <f>ROUNDDOWN(Y52,0)</f>
        <v>0</v>
      </c>
      <c r="L54" s="501"/>
      <c r="M54" s="501"/>
      <c r="N54" s="501"/>
      <c r="O54" s="130" t="s">
        <v>7</v>
      </c>
      <c r="P54" s="131"/>
      <c r="Q54" s="131"/>
      <c r="R54" s="502" t="s">
        <v>99</v>
      </c>
      <c r="S54" s="503"/>
      <c r="T54" s="503"/>
      <c r="U54" s="503"/>
      <c r="V54" s="132"/>
      <c r="W54" s="133" t="s">
        <v>8</v>
      </c>
      <c r="X54" s="134" t="s">
        <v>6</v>
      </c>
      <c r="Y54" s="504">
        <f>IF(K54*30&gt;1500,1500,K54*30)</f>
        <v>0</v>
      </c>
      <c r="Z54" s="504"/>
      <c r="AA54" s="504"/>
      <c r="AB54" s="504"/>
      <c r="AC54" s="175" t="s">
        <v>12</v>
      </c>
      <c r="AD54" s="135"/>
      <c r="AE54" s="135"/>
      <c r="AF54" s="135"/>
      <c r="AG54" s="135"/>
      <c r="AH54" s="135"/>
      <c r="AI54" s="135"/>
      <c r="AJ54" s="515"/>
      <c r="AK54" s="516"/>
      <c r="AL54" s="516"/>
      <c r="AM54" s="516"/>
      <c r="AN54" s="518"/>
      <c r="AO54" s="519"/>
      <c r="AP54" s="522"/>
      <c r="AQ54" s="523"/>
      <c r="AR54" s="523"/>
      <c r="AS54" s="150" t="s">
        <v>80</v>
      </c>
      <c r="AT54" s="184"/>
      <c r="AU54" s="183"/>
      <c r="AV54" s="505"/>
      <c r="AW54" s="506"/>
      <c r="AX54" s="506"/>
      <c r="AY54" s="506"/>
      <c r="AZ54" s="183"/>
      <c r="BA54" s="183"/>
      <c r="BB54" s="183"/>
      <c r="BC54" s="180"/>
      <c r="BD54" s="180"/>
      <c r="BE54" s="180"/>
      <c r="BF54" s="180"/>
      <c r="BG54" s="180"/>
    </row>
    <row r="55" spans="2:71" ht="17.45" customHeight="1" thickBot="1" x14ac:dyDescent="0.2">
      <c r="B55" s="34"/>
      <c r="C55" s="14"/>
      <c r="D55" s="15"/>
      <c r="E55" s="15"/>
      <c r="F55" s="15"/>
      <c r="G55" s="15"/>
      <c r="H55" s="15"/>
      <c r="I55" s="11"/>
      <c r="J55" s="11"/>
      <c r="K55" s="16"/>
      <c r="L55" s="17"/>
      <c r="M55" s="17"/>
      <c r="N55" s="17"/>
      <c r="O55" s="12"/>
      <c r="P55" s="12"/>
      <c r="Q55" s="12"/>
      <c r="R55" s="19"/>
      <c r="S55" s="19"/>
      <c r="T55" s="19"/>
      <c r="U55" s="19"/>
      <c r="V55" s="13"/>
      <c r="W55" s="11"/>
      <c r="X55" s="17"/>
      <c r="Y55" s="17"/>
      <c r="Z55" s="19"/>
      <c r="AA55" s="11"/>
      <c r="AB55" s="11"/>
      <c r="AC55" s="18"/>
      <c r="AD55" s="19"/>
      <c r="AE55" s="19"/>
      <c r="AF55" s="19"/>
      <c r="AG55" s="19"/>
      <c r="AH55" s="19"/>
      <c r="AI55" s="19"/>
      <c r="AJ55" s="19"/>
      <c r="AK55" s="21"/>
      <c r="AL55" s="21"/>
      <c r="AM55" s="21"/>
      <c r="AN55" s="21"/>
      <c r="AO55" s="171"/>
      <c r="AP55" s="171"/>
      <c r="AQ55" s="171"/>
      <c r="AR55" s="171"/>
      <c r="AT55" s="189"/>
      <c r="AU55" s="189"/>
      <c r="AV55" s="189"/>
      <c r="AW55" s="189"/>
      <c r="AX55" s="189"/>
      <c r="AY55" s="189"/>
      <c r="AZ55" s="189"/>
      <c r="BA55" s="189"/>
      <c r="BB55" s="189"/>
      <c r="BC55" s="180"/>
      <c r="BD55" s="180"/>
      <c r="BE55" s="180"/>
      <c r="BF55" s="180"/>
      <c r="BG55" s="180"/>
    </row>
    <row r="56" spans="2:71" ht="37.9" customHeight="1" thickBot="1" x14ac:dyDescent="0.25">
      <c r="B56" s="34"/>
      <c r="C56" s="14"/>
      <c r="D56" s="15"/>
      <c r="E56" s="15"/>
      <c r="F56" s="15"/>
      <c r="G56" s="15"/>
      <c r="H56" s="15"/>
      <c r="I56" s="11"/>
      <c r="J56" s="11"/>
      <c r="K56" s="16"/>
      <c r="L56" s="17"/>
      <c r="M56" s="17"/>
      <c r="N56" s="17"/>
      <c r="O56" s="12"/>
      <c r="P56" s="12"/>
      <c r="Q56" s="12"/>
      <c r="R56" s="19"/>
      <c r="S56" s="19"/>
      <c r="T56" s="19"/>
      <c r="U56" s="19"/>
      <c r="V56" s="13"/>
      <c r="W56" s="11"/>
      <c r="X56" s="17"/>
      <c r="Y56" s="17"/>
      <c r="Z56" s="19"/>
      <c r="AA56" s="11"/>
      <c r="AB56" s="11"/>
      <c r="AC56" s="18"/>
      <c r="AD56" s="19"/>
      <c r="AE56" s="482" t="s">
        <v>119</v>
      </c>
      <c r="AF56" s="483"/>
      <c r="AG56" s="483"/>
      <c r="AH56" s="483"/>
      <c r="AI56" s="483"/>
      <c r="AJ56" s="490">
        <f>SUM(AJ13,AJ27,AJ41)</f>
        <v>2880</v>
      </c>
      <c r="AK56" s="491"/>
      <c r="AL56" s="491"/>
      <c r="AM56" s="492"/>
      <c r="AN56" s="487" t="s">
        <v>2</v>
      </c>
      <c r="AO56" s="487"/>
      <c r="AP56" s="493">
        <f>SUM(AP15:AR26,AP29:AR40,AP43:AR54)</f>
        <v>129.10000000000002</v>
      </c>
      <c r="AQ56" s="494"/>
      <c r="AR56" s="495"/>
      <c r="AS56" s="190" t="s">
        <v>80</v>
      </c>
      <c r="AT56" s="489"/>
      <c r="AU56" s="489"/>
      <c r="AV56" s="489"/>
      <c r="AW56" s="489"/>
      <c r="AX56" s="489"/>
      <c r="AY56" s="189"/>
      <c r="AZ56" s="189"/>
      <c r="BA56" s="189"/>
      <c r="BB56" s="189"/>
      <c r="BC56" s="180"/>
      <c r="BD56" s="180"/>
      <c r="BE56" s="180"/>
      <c r="BF56" s="180"/>
      <c r="BG56" s="180"/>
    </row>
    <row r="57" spans="2:71" s="2" customFormat="1" ht="28.5" customHeight="1" thickBot="1" x14ac:dyDescent="0.2">
      <c r="C57" s="7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P57" s="8"/>
      <c r="AQ57" s="8"/>
      <c r="AR57" s="74"/>
      <c r="AS57" s="73"/>
      <c r="AT57" s="480"/>
      <c r="AU57" s="480"/>
      <c r="AV57" s="480"/>
      <c r="AW57" s="480"/>
      <c r="AX57" s="480"/>
      <c r="AY57" s="191"/>
      <c r="AZ57" s="191"/>
      <c r="BA57" s="191"/>
      <c r="BB57" s="191"/>
      <c r="BC57" s="191"/>
      <c r="BD57" s="191"/>
      <c r="BE57" s="191"/>
      <c r="BF57" s="191"/>
      <c r="BG57" s="191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</row>
    <row r="58" spans="2:71" ht="50.1" customHeight="1" thickBot="1" x14ac:dyDescent="0.25">
      <c r="B58" s="34"/>
      <c r="C58" s="14"/>
      <c r="D58" s="15"/>
      <c r="E58" s="15"/>
      <c r="F58" s="15"/>
      <c r="G58" s="15"/>
      <c r="H58" s="15"/>
      <c r="I58" s="11"/>
      <c r="J58" s="11"/>
      <c r="K58" s="16"/>
      <c r="L58" s="17"/>
      <c r="M58" s="17"/>
      <c r="N58" s="17"/>
      <c r="O58" s="12"/>
      <c r="P58" s="12"/>
      <c r="Q58" s="12"/>
      <c r="R58" s="19"/>
      <c r="S58" s="19"/>
      <c r="T58" s="19"/>
      <c r="U58" s="19"/>
      <c r="V58" s="13"/>
      <c r="W58" s="11"/>
      <c r="X58" s="17"/>
      <c r="Y58" s="17"/>
      <c r="Z58" s="19"/>
      <c r="AA58" s="11"/>
      <c r="AB58" s="11"/>
      <c r="AC58" s="18"/>
      <c r="AD58" s="19"/>
      <c r="AE58" s="482" t="s">
        <v>118</v>
      </c>
      <c r="AF58" s="483"/>
      <c r="AG58" s="483"/>
      <c r="AH58" s="483"/>
      <c r="AI58" s="483"/>
      <c r="AJ58" s="484">
        <v>15000</v>
      </c>
      <c r="AK58" s="485"/>
      <c r="AL58" s="485"/>
      <c r="AM58" s="486"/>
      <c r="AN58" s="487" t="s">
        <v>2</v>
      </c>
      <c r="AO58" s="487"/>
      <c r="AP58" s="488"/>
      <c r="AQ58" s="488"/>
      <c r="AR58" s="488"/>
      <c r="AS58" s="161"/>
      <c r="AT58" s="489"/>
      <c r="AU58" s="489"/>
      <c r="AV58" s="489"/>
      <c r="AW58" s="489"/>
      <c r="AX58" s="489"/>
      <c r="AY58" s="189"/>
      <c r="AZ58" s="189"/>
      <c r="BA58" s="189"/>
      <c r="BB58" s="189"/>
      <c r="BC58" s="189"/>
      <c r="BD58" s="189"/>
      <c r="BE58" s="189"/>
      <c r="BF58" s="189"/>
      <c r="BG58" s="189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</row>
    <row r="59" spans="2:71" ht="18.75" customHeight="1" x14ac:dyDescent="0.15">
      <c r="H59" s="1"/>
      <c r="AR59" s="37"/>
      <c r="AS59" s="37"/>
      <c r="AT59" s="192"/>
      <c r="AU59" s="192"/>
      <c r="AV59" s="192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</row>
    <row r="60" spans="2:71" ht="13.5" customHeight="1" x14ac:dyDescent="0.15">
      <c r="H60" s="1"/>
      <c r="AR60" s="37"/>
      <c r="AS60" s="37"/>
      <c r="AT60" s="192"/>
      <c r="AU60" s="192"/>
      <c r="AV60" s="192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</row>
    <row r="61" spans="2:71" x14ac:dyDescent="0.15">
      <c r="H61" s="1"/>
      <c r="AR61" s="37"/>
      <c r="AS61" s="37"/>
      <c r="AT61" s="481"/>
      <c r="AU61" s="481"/>
      <c r="AV61" s="481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</row>
    <row r="62" spans="2:71" x14ac:dyDescent="0.15">
      <c r="H62" s="1"/>
      <c r="AR62" s="37"/>
      <c r="AS62" s="37"/>
      <c r="AT62" s="481"/>
      <c r="AU62" s="481"/>
      <c r="AV62" s="481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</row>
    <row r="63" spans="2:71" x14ac:dyDescent="0.15">
      <c r="H63" s="1"/>
      <c r="AR63" s="37"/>
      <c r="AS63" s="37"/>
      <c r="AT63" s="481"/>
      <c r="AU63" s="481"/>
      <c r="AV63" s="481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</row>
    <row r="64" spans="2:71" x14ac:dyDescent="0.15">
      <c r="AR64" s="37"/>
      <c r="AS64" s="37"/>
      <c r="AT64" s="481"/>
      <c r="AU64" s="481"/>
      <c r="AV64" s="481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</row>
    <row r="65" spans="46:71" x14ac:dyDescent="0.15"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</row>
    <row r="66" spans="46:71" x14ac:dyDescent="0.15"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</row>
    <row r="67" spans="46:71" x14ac:dyDescent="0.15"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</row>
    <row r="68" spans="46:71" x14ac:dyDescent="0.15"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</row>
    <row r="69" spans="46:71" x14ac:dyDescent="0.15"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</row>
    <row r="70" spans="46:71" x14ac:dyDescent="0.15"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</row>
    <row r="71" spans="46:71" x14ac:dyDescent="0.15"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</row>
    <row r="72" spans="46:71" x14ac:dyDescent="0.15"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</row>
    <row r="73" spans="46:71" x14ac:dyDescent="0.15"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</row>
    <row r="74" spans="46:71" x14ac:dyDescent="0.15"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</row>
    <row r="75" spans="46:71" x14ac:dyDescent="0.15"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</row>
    <row r="76" spans="46:71" x14ac:dyDescent="0.15"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</row>
    <row r="77" spans="46:71" x14ac:dyDescent="0.15"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</row>
    <row r="78" spans="46:71" x14ac:dyDescent="0.15"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</row>
    <row r="79" spans="46:71" x14ac:dyDescent="0.15"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</row>
    <row r="80" spans="46:71" x14ac:dyDescent="0.15"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</row>
    <row r="81" spans="3:59" s="2" customFormat="1" ht="85.15" customHeight="1" x14ac:dyDescent="0.15">
      <c r="C81" s="7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P81" s="8"/>
      <c r="AQ81" s="8"/>
      <c r="AR81" s="74"/>
      <c r="AS81" s="73"/>
      <c r="AT81" s="480"/>
      <c r="AU81" s="480"/>
      <c r="AV81" s="480"/>
      <c r="AW81" s="480"/>
      <c r="AX81" s="480"/>
      <c r="AY81" s="191"/>
      <c r="AZ81" s="191"/>
      <c r="BA81" s="191"/>
      <c r="BB81" s="191"/>
      <c r="BC81" s="193"/>
      <c r="BD81" s="193"/>
      <c r="BE81" s="193"/>
      <c r="BF81" s="193"/>
      <c r="BG81" s="193"/>
    </row>
    <row r="82" spans="3:59" ht="18.75" customHeight="1" x14ac:dyDescent="0.15">
      <c r="H82" s="1"/>
      <c r="AR82" s="37"/>
      <c r="AS82" s="37"/>
      <c r="AT82" s="192"/>
      <c r="AU82" s="192"/>
      <c r="AV82" s="192"/>
      <c r="AW82" s="189"/>
      <c r="AX82" s="189"/>
      <c r="AY82" s="189"/>
      <c r="AZ82" s="189"/>
      <c r="BA82" s="189"/>
      <c r="BB82" s="189"/>
      <c r="BC82" s="180"/>
      <c r="BD82" s="180"/>
      <c r="BE82" s="180"/>
      <c r="BF82" s="180"/>
      <c r="BG82" s="180"/>
    </row>
    <row r="83" spans="3:59" ht="13.5" customHeight="1" x14ac:dyDescent="0.15">
      <c r="H83" s="1"/>
      <c r="AR83" s="37"/>
      <c r="AS83" s="37"/>
      <c r="AT83" s="192"/>
      <c r="AU83" s="192"/>
      <c r="AV83" s="192"/>
      <c r="AW83" s="189"/>
      <c r="AX83" s="189"/>
      <c r="AY83" s="189"/>
      <c r="AZ83" s="189"/>
      <c r="BA83" s="189"/>
      <c r="BB83" s="189"/>
      <c r="BC83" s="180"/>
      <c r="BD83" s="180"/>
      <c r="BE83" s="180"/>
      <c r="BF83" s="180"/>
      <c r="BG83" s="180"/>
    </row>
    <row r="84" spans="3:59" x14ac:dyDescent="0.15">
      <c r="H84" s="1"/>
      <c r="AR84" s="37"/>
      <c r="AS84" s="37"/>
      <c r="AT84" s="481"/>
      <c r="AU84" s="481"/>
      <c r="AV84" s="481"/>
      <c r="AW84" s="189"/>
      <c r="AX84" s="189"/>
      <c r="AY84" s="189"/>
      <c r="AZ84" s="189"/>
      <c r="BA84" s="189"/>
      <c r="BB84" s="189"/>
      <c r="BC84" s="180"/>
      <c r="BD84" s="180"/>
      <c r="BE84" s="180"/>
      <c r="BF84" s="180"/>
      <c r="BG84" s="180"/>
    </row>
    <row r="85" spans="3:59" x14ac:dyDescent="0.15">
      <c r="H85" s="1"/>
      <c r="AR85" s="37"/>
      <c r="AS85" s="37"/>
      <c r="AT85" s="481"/>
      <c r="AU85" s="481"/>
      <c r="AV85" s="481"/>
      <c r="AW85" s="189"/>
      <c r="AX85" s="189"/>
      <c r="AY85" s="189"/>
      <c r="AZ85" s="189"/>
      <c r="BA85" s="189"/>
      <c r="BB85" s="189"/>
      <c r="BC85" s="180"/>
      <c r="BD85" s="180"/>
      <c r="BE85" s="180"/>
      <c r="BF85" s="180"/>
      <c r="BG85" s="180"/>
    </row>
    <row r="86" spans="3:59" x14ac:dyDescent="0.15">
      <c r="H86" s="1"/>
      <c r="AR86" s="37"/>
      <c r="AS86" s="37"/>
      <c r="AT86" s="481"/>
      <c r="AU86" s="481"/>
      <c r="AV86" s="481"/>
      <c r="AW86" s="189"/>
      <c r="AX86" s="189"/>
      <c r="AY86" s="189"/>
      <c r="AZ86" s="189"/>
      <c r="BA86" s="189"/>
      <c r="BB86" s="189"/>
      <c r="BC86" s="180"/>
      <c r="BD86" s="180"/>
      <c r="BE86" s="180"/>
      <c r="BF86" s="180"/>
      <c r="BG86" s="180"/>
    </row>
    <row r="87" spans="3:59" x14ac:dyDescent="0.15">
      <c r="AR87" s="37"/>
      <c r="AS87" s="37"/>
      <c r="AT87" s="481"/>
      <c r="AU87" s="481"/>
      <c r="AV87" s="481"/>
      <c r="AW87" s="189"/>
      <c r="AX87" s="189"/>
      <c r="AY87" s="189"/>
      <c r="AZ87" s="189"/>
      <c r="BA87" s="189"/>
      <c r="BB87" s="189"/>
      <c r="BC87" s="180"/>
      <c r="BD87" s="180"/>
      <c r="BE87" s="180"/>
      <c r="BF87" s="180"/>
      <c r="BG87" s="180"/>
    </row>
    <row r="88" spans="3:59" x14ac:dyDescent="0.15">
      <c r="AT88" s="189"/>
      <c r="AU88" s="189"/>
      <c r="AV88" s="189"/>
      <c r="AW88" s="189"/>
      <c r="AX88" s="189"/>
      <c r="AY88" s="189"/>
      <c r="AZ88" s="189"/>
      <c r="BA88" s="189"/>
      <c r="BB88" s="189"/>
      <c r="BC88" s="180"/>
      <c r="BD88" s="180"/>
      <c r="BE88" s="180"/>
      <c r="BF88" s="180"/>
      <c r="BG88" s="180"/>
    </row>
    <row r="89" spans="3:59" x14ac:dyDescent="0.15">
      <c r="AT89" s="189"/>
      <c r="AU89" s="189"/>
      <c r="AV89" s="189"/>
      <c r="AW89" s="189"/>
      <c r="AX89" s="189"/>
      <c r="AY89" s="189"/>
      <c r="AZ89" s="189"/>
      <c r="BA89" s="189"/>
      <c r="BB89" s="189"/>
      <c r="BC89" s="180"/>
      <c r="BD89" s="180"/>
      <c r="BE89" s="180"/>
      <c r="BF89" s="180"/>
      <c r="BG89" s="180"/>
    </row>
    <row r="90" spans="3:59" x14ac:dyDescent="0.15">
      <c r="AT90" s="189"/>
      <c r="AU90" s="189"/>
      <c r="AV90" s="189"/>
      <c r="AW90" s="189"/>
      <c r="AX90" s="189"/>
      <c r="AY90" s="189"/>
      <c r="AZ90" s="189"/>
      <c r="BA90" s="189"/>
      <c r="BB90" s="189"/>
      <c r="BC90" s="180"/>
      <c r="BD90" s="180"/>
      <c r="BE90" s="180"/>
      <c r="BF90" s="180"/>
      <c r="BG90" s="180"/>
    </row>
    <row r="91" spans="3:59" x14ac:dyDescent="0.15">
      <c r="AT91" s="189"/>
      <c r="AU91" s="189"/>
      <c r="AV91" s="189"/>
      <c r="AW91" s="189"/>
      <c r="AX91" s="189"/>
      <c r="AY91" s="189"/>
      <c r="AZ91" s="189"/>
      <c r="BA91" s="189"/>
      <c r="BB91" s="189"/>
      <c r="BC91" s="180"/>
      <c r="BD91" s="180"/>
      <c r="BE91" s="180"/>
      <c r="BF91" s="180"/>
      <c r="BG91" s="180"/>
    </row>
    <row r="92" spans="3:59" x14ac:dyDescent="0.15">
      <c r="AT92" s="189"/>
      <c r="AU92" s="189"/>
      <c r="AV92" s="189"/>
      <c r="AW92" s="189"/>
      <c r="AX92" s="189"/>
      <c r="AY92" s="189"/>
      <c r="AZ92" s="189"/>
      <c r="BA92" s="189"/>
      <c r="BB92" s="189"/>
      <c r="BC92" s="180"/>
      <c r="BD92" s="180"/>
      <c r="BE92" s="180"/>
      <c r="BF92" s="180"/>
      <c r="BG92" s="180"/>
    </row>
    <row r="93" spans="3:59" x14ac:dyDescent="0.15">
      <c r="AT93" s="189"/>
      <c r="AU93" s="189"/>
      <c r="AV93" s="189"/>
      <c r="AW93" s="189"/>
      <c r="AX93" s="189"/>
      <c r="AY93" s="189"/>
      <c r="AZ93" s="189"/>
      <c r="BA93" s="189"/>
      <c r="BB93" s="189"/>
      <c r="BC93" s="180"/>
      <c r="BD93" s="180"/>
      <c r="BE93" s="180"/>
      <c r="BF93" s="180"/>
      <c r="BG93" s="180"/>
    </row>
    <row r="94" spans="3:59" x14ac:dyDescent="0.15">
      <c r="AT94" s="189"/>
      <c r="AU94" s="189"/>
      <c r="AV94" s="189"/>
      <c r="AW94" s="189"/>
      <c r="AX94" s="189"/>
      <c r="AY94" s="189"/>
      <c r="AZ94" s="189"/>
      <c r="BA94" s="189"/>
      <c r="BB94" s="189"/>
      <c r="BC94" s="180"/>
      <c r="BD94" s="180"/>
      <c r="BE94" s="180"/>
      <c r="BF94" s="180"/>
      <c r="BG94" s="180"/>
    </row>
    <row r="95" spans="3:59" x14ac:dyDescent="0.15">
      <c r="AT95" s="189"/>
      <c r="AU95" s="189"/>
      <c r="AV95" s="189"/>
      <c r="AW95" s="189"/>
      <c r="AX95" s="189"/>
      <c r="AY95" s="189"/>
      <c r="AZ95" s="189"/>
      <c r="BA95" s="189"/>
      <c r="BB95" s="189"/>
      <c r="BC95" s="180"/>
      <c r="BD95" s="180"/>
      <c r="BE95" s="180"/>
      <c r="BF95" s="180"/>
      <c r="BG95" s="180"/>
    </row>
    <row r="96" spans="3:59" x14ac:dyDescent="0.15">
      <c r="AT96" s="189"/>
      <c r="AU96" s="189"/>
      <c r="AV96" s="189"/>
      <c r="AW96" s="189"/>
      <c r="AX96" s="189"/>
      <c r="AY96" s="189"/>
      <c r="AZ96" s="189"/>
      <c r="BA96" s="189"/>
      <c r="BB96" s="189"/>
      <c r="BC96" s="180"/>
      <c r="BD96" s="180"/>
      <c r="BE96" s="180"/>
      <c r="BF96" s="180"/>
      <c r="BG96" s="180"/>
    </row>
    <row r="97" spans="46:59" x14ac:dyDescent="0.15">
      <c r="AT97" s="189"/>
      <c r="AU97" s="189"/>
      <c r="AV97" s="189"/>
      <c r="AW97" s="189"/>
      <c r="AX97" s="189"/>
      <c r="AY97" s="189"/>
      <c r="AZ97" s="189"/>
      <c r="BA97" s="189"/>
      <c r="BB97" s="189"/>
      <c r="BC97" s="180"/>
      <c r="BD97" s="180"/>
      <c r="BE97" s="180"/>
      <c r="BF97" s="180"/>
      <c r="BG97" s="180"/>
    </row>
    <row r="98" spans="46:59" x14ac:dyDescent="0.15">
      <c r="AT98" s="189"/>
      <c r="AU98" s="189"/>
      <c r="AV98" s="189"/>
      <c r="AW98" s="189"/>
      <c r="AX98" s="189"/>
      <c r="AY98" s="189"/>
      <c r="AZ98" s="189"/>
      <c r="BA98" s="189"/>
      <c r="BB98" s="189"/>
      <c r="BC98" s="180"/>
      <c r="BD98" s="180"/>
      <c r="BE98" s="180"/>
      <c r="BF98" s="180"/>
      <c r="BG98" s="180"/>
    </row>
    <row r="99" spans="46:59" x14ac:dyDescent="0.15">
      <c r="AT99" s="189"/>
      <c r="AU99" s="189"/>
      <c r="AV99" s="189"/>
      <c r="AW99" s="189"/>
      <c r="AX99" s="189"/>
      <c r="AY99" s="189"/>
      <c r="AZ99" s="189"/>
      <c r="BA99" s="189"/>
      <c r="BB99" s="189"/>
      <c r="BC99" s="180"/>
      <c r="BD99" s="180"/>
      <c r="BE99" s="180"/>
      <c r="BF99" s="180"/>
      <c r="BG99" s="180"/>
    </row>
    <row r="100" spans="46:59" x14ac:dyDescent="0.15"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0"/>
      <c r="BD100" s="180"/>
      <c r="BE100" s="180"/>
      <c r="BF100" s="180"/>
      <c r="BG100" s="180"/>
    </row>
    <row r="101" spans="46:59" x14ac:dyDescent="0.15"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0"/>
      <c r="BD101" s="180"/>
      <c r="BE101" s="180"/>
      <c r="BF101" s="180"/>
      <c r="BG101" s="180"/>
    </row>
    <row r="102" spans="46:59" x14ac:dyDescent="0.15"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0"/>
      <c r="BD102" s="180"/>
      <c r="BE102" s="180"/>
      <c r="BF102" s="180"/>
      <c r="BG102" s="180"/>
    </row>
    <row r="103" spans="46:59" x14ac:dyDescent="0.15"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0"/>
      <c r="BD103" s="180"/>
      <c r="BE103" s="180"/>
      <c r="BF103" s="180"/>
      <c r="BG103" s="180"/>
    </row>
    <row r="104" spans="46:59" x14ac:dyDescent="0.15"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0"/>
      <c r="BD104" s="180"/>
      <c r="BE104" s="180"/>
      <c r="BF104" s="180"/>
      <c r="BG104" s="180"/>
    </row>
    <row r="105" spans="46:59" x14ac:dyDescent="0.15"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0"/>
      <c r="BD105" s="180"/>
      <c r="BE105" s="180"/>
      <c r="BF105" s="180"/>
      <c r="BG105" s="180"/>
    </row>
    <row r="106" spans="46:59" x14ac:dyDescent="0.15"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0"/>
      <c r="BD106" s="180"/>
      <c r="BE106" s="180"/>
      <c r="BF106" s="180"/>
      <c r="BG106" s="180"/>
    </row>
    <row r="107" spans="46:59" x14ac:dyDescent="0.15"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0"/>
      <c r="BD107" s="180"/>
      <c r="BE107" s="180"/>
      <c r="BF107" s="180"/>
      <c r="BG107" s="180"/>
    </row>
    <row r="108" spans="46:59" x14ac:dyDescent="0.15"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0"/>
      <c r="BD108" s="180"/>
      <c r="BE108" s="180"/>
      <c r="BF108" s="180"/>
      <c r="BG108" s="180"/>
    </row>
    <row r="109" spans="46:59" x14ac:dyDescent="0.15"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0"/>
      <c r="BD109" s="180"/>
      <c r="BE109" s="180"/>
      <c r="BF109" s="180"/>
      <c r="BG109" s="180"/>
    </row>
    <row r="110" spans="46:59" x14ac:dyDescent="0.15"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0"/>
      <c r="BD110" s="180"/>
      <c r="BE110" s="180"/>
      <c r="BF110" s="180"/>
      <c r="BG110" s="180"/>
    </row>
    <row r="111" spans="46:59" x14ac:dyDescent="0.15"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0"/>
      <c r="BD111" s="180"/>
      <c r="BE111" s="180"/>
      <c r="BF111" s="180"/>
      <c r="BG111" s="180"/>
    </row>
    <row r="112" spans="46:59" x14ac:dyDescent="0.15"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80"/>
      <c r="BD112" s="180"/>
      <c r="BE112" s="180"/>
      <c r="BF112" s="180"/>
      <c r="BG112" s="180"/>
    </row>
    <row r="113" spans="46:59" x14ac:dyDescent="0.15">
      <c r="AT113" s="189"/>
      <c r="AU113" s="189"/>
      <c r="AV113" s="189"/>
      <c r="AW113" s="189"/>
      <c r="AX113" s="189"/>
      <c r="AY113" s="189"/>
      <c r="AZ113" s="189"/>
      <c r="BA113" s="189"/>
      <c r="BB113" s="189"/>
      <c r="BC113" s="180"/>
      <c r="BD113" s="180"/>
      <c r="BE113" s="180"/>
      <c r="BF113" s="180"/>
      <c r="BG113" s="180"/>
    </row>
    <row r="114" spans="46:59" x14ac:dyDescent="0.15"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0"/>
      <c r="BD114" s="180"/>
      <c r="BE114" s="180"/>
      <c r="BF114" s="180"/>
      <c r="BG114" s="180"/>
    </row>
    <row r="115" spans="46:59" x14ac:dyDescent="0.15">
      <c r="AT115" s="189"/>
      <c r="AU115" s="189"/>
      <c r="AV115" s="189"/>
      <c r="AW115" s="189"/>
      <c r="AX115" s="189"/>
      <c r="AY115" s="189"/>
      <c r="AZ115" s="189"/>
      <c r="BA115" s="189"/>
      <c r="BB115" s="189"/>
      <c r="BC115" s="180"/>
      <c r="BD115" s="180"/>
      <c r="BE115" s="180"/>
      <c r="BF115" s="180"/>
      <c r="BG115" s="180"/>
    </row>
    <row r="116" spans="46:59" x14ac:dyDescent="0.15"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0"/>
      <c r="BD116" s="180"/>
      <c r="BE116" s="180"/>
      <c r="BF116" s="180"/>
      <c r="BG116" s="180"/>
    </row>
    <row r="117" spans="46:59" x14ac:dyDescent="0.15">
      <c r="AT117" s="37"/>
      <c r="AU117" s="37"/>
      <c r="AV117" s="37"/>
      <c r="AW117" s="37"/>
      <c r="AX117" s="37"/>
      <c r="AY117" s="37"/>
      <c r="AZ117" s="37"/>
      <c r="BA117" s="37"/>
      <c r="BB117" s="37"/>
    </row>
    <row r="118" spans="46:59" x14ac:dyDescent="0.15">
      <c r="AT118" s="37"/>
      <c r="AU118" s="37"/>
      <c r="AV118" s="37"/>
      <c r="AW118" s="37"/>
      <c r="AX118" s="37"/>
      <c r="AY118" s="37"/>
      <c r="AZ118" s="37"/>
      <c r="BA118" s="37"/>
      <c r="BB118" s="37"/>
    </row>
  </sheetData>
  <sheetProtection algorithmName="SHA-512" hashValue="4OKKeCIFD/SC70HUYjwKeFJTGOyCNgoXNT78bcIbuanD26ejDvc87qQpeaXxbxCXZi7JwInOTc/QwLHF4x5Mxg==" saltValue="zhO6zcUS/4KOnxOkiqY9Ng==" spinCount="100000" sheet="1" objects="1" scenarios="1"/>
  <mergeCells count="240">
    <mergeCell ref="F7:H7"/>
    <mergeCell ref="J7:U7"/>
    <mergeCell ref="AM9:AN9"/>
    <mergeCell ref="B11:H12"/>
    <mergeCell ref="I11:AI12"/>
    <mergeCell ref="AJ11:AO12"/>
    <mergeCell ref="AH3:AJ3"/>
    <mergeCell ref="AL3:AN3"/>
    <mergeCell ref="AP3:AR3"/>
    <mergeCell ref="E5:AJ5"/>
    <mergeCell ref="AQ5:AS5"/>
    <mergeCell ref="C6:E6"/>
    <mergeCell ref="F6:H6"/>
    <mergeCell ref="P6:Z6"/>
    <mergeCell ref="AQ6:AR7"/>
    <mergeCell ref="C7:E7"/>
    <mergeCell ref="AD14:AI14"/>
    <mergeCell ref="J15:U15"/>
    <mergeCell ref="Y15:AE15"/>
    <mergeCell ref="AJ15:AM18"/>
    <mergeCell ref="AN15:AO18"/>
    <mergeCell ref="AP15:AR18"/>
    <mergeCell ref="AP11:AS12"/>
    <mergeCell ref="AT11:BB12"/>
    <mergeCell ref="B13:B26"/>
    <mergeCell ref="C13:C26"/>
    <mergeCell ref="D13:H14"/>
    <mergeCell ref="J13:AI13"/>
    <mergeCell ref="AJ13:AM14"/>
    <mergeCell ref="AN13:AO14"/>
    <mergeCell ref="AP13:AS14"/>
    <mergeCell ref="J14:AC14"/>
    <mergeCell ref="AU15:BB15"/>
    <mergeCell ref="E16:E17"/>
    <mergeCell ref="F16:F17"/>
    <mergeCell ref="G16:G17"/>
    <mergeCell ref="H16:H17"/>
    <mergeCell ref="K16:N16"/>
    <mergeCell ref="P16:Q16"/>
    <mergeCell ref="R16:V16"/>
    <mergeCell ref="Y16:AB16"/>
    <mergeCell ref="AV16:AY16"/>
    <mergeCell ref="AU17:BB17"/>
    <mergeCell ref="K18:N18"/>
    <mergeCell ref="R18:U18"/>
    <mergeCell ref="Y18:AB18"/>
    <mergeCell ref="AV18:AY18"/>
    <mergeCell ref="J19:U19"/>
    <mergeCell ref="Y19:AE19"/>
    <mergeCell ref="AJ19:AM22"/>
    <mergeCell ref="AN19:AO22"/>
    <mergeCell ref="AP19:AR22"/>
    <mergeCell ref="AU19:BB19"/>
    <mergeCell ref="K22:N22"/>
    <mergeCell ref="R22:U22"/>
    <mergeCell ref="Y22:AB22"/>
    <mergeCell ref="AV22:AY22"/>
    <mergeCell ref="E20:E21"/>
    <mergeCell ref="F20:F21"/>
    <mergeCell ref="G20:G21"/>
    <mergeCell ref="H20:H21"/>
    <mergeCell ref="K20:N20"/>
    <mergeCell ref="P20:Q20"/>
    <mergeCell ref="R20:V20"/>
    <mergeCell ref="Y20:AB20"/>
    <mergeCell ref="AV20:AY20"/>
    <mergeCell ref="AU21:BB21"/>
    <mergeCell ref="J23:U23"/>
    <mergeCell ref="Y23:AE23"/>
    <mergeCell ref="AJ23:AM26"/>
    <mergeCell ref="AN23:AO26"/>
    <mergeCell ref="AP23:AR26"/>
    <mergeCell ref="J25:X25"/>
    <mergeCell ref="AU25:BB25"/>
    <mergeCell ref="K26:N26"/>
    <mergeCell ref="R26:U26"/>
    <mergeCell ref="Y26:AB26"/>
    <mergeCell ref="AV26:AY26"/>
    <mergeCell ref="AU23:BB23"/>
    <mergeCell ref="E24:E25"/>
    <mergeCell ref="F24:F25"/>
    <mergeCell ref="G24:G25"/>
    <mergeCell ref="H24:H25"/>
    <mergeCell ref="K24:N24"/>
    <mergeCell ref="P24:Q24"/>
    <mergeCell ref="R24:V24"/>
    <mergeCell ref="Y24:AB24"/>
    <mergeCell ref="AV24:AY24"/>
    <mergeCell ref="AP27:AS28"/>
    <mergeCell ref="J28:AC28"/>
    <mergeCell ref="AD28:AI28"/>
    <mergeCell ref="J29:U29"/>
    <mergeCell ref="Y29:AE29"/>
    <mergeCell ref="AJ29:AM32"/>
    <mergeCell ref="AN29:AO32"/>
    <mergeCell ref="AP29:AR32"/>
    <mergeCell ref="B27:B54"/>
    <mergeCell ref="C27:C54"/>
    <mergeCell ref="D27:H28"/>
    <mergeCell ref="J27:AI27"/>
    <mergeCell ref="AJ27:AM28"/>
    <mergeCell ref="AN27:AO28"/>
    <mergeCell ref="J42:AC42"/>
    <mergeCell ref="AD42:AI42"/>
    <mergeCell ref="J43:U43"/>
    <mergeCell ref="Y43:AE43"/>
    <mergeCell ref="K32:N32"/>
    <mergeCell ref="R32:U32"/>
    <mergeCell ref="Y32:AB32"/>
    <mergeCell ref="J37:U37"/>
    <mergeCell ref="Y37:AE37"/>
    <mergeCell ref="AJ37:AM40"/>
    <mergeCell ref="AU29:BB29"/>
    <mergeCell ref="E30:E31"/>
    <mergeCell ref="F30:F31"/>
    <mergeCell ref="G30:G31"/>
    <mergeCell ref="H30:H31"/>
    <mergeCell ref="K30:N30"/>
    <mergeCell ref="P30:Q30"/>
    <mergeCell ref="R30:V30"/>
    <mergeCell ref="Y30:AB30"/>
    <mergeCell ref="AV30:AY30"/>
    <mergeCell ref="AU31:BB31"/>
    <mergeCell ref="E34:E35"/>
    <mergeCell ref="F34:F35"/>
    <mergeCell ref="G34:G35"/>
    <mergeCell ref="H34:H35"/>
    <mergeCell ref="K34:N34"/>
    <mergeCell ref="P34:Q34"/>
    <mergeCell ref="R34:V34"/>
    <mergeCell ref="Y34:AB34"/>
    <mergeCell ref="AV34:AY34"/>
    <mergeCell ref="AU35:BB35"/>
    <mergeCell ref="G38:G39"/>
    <mergeCell ref="H38:H39"/>
    <mergeCell ref="K38:N38"/>
    <mergeCell ref="P38:Q38"/>
    <mergeCell ref="R38:V38"/>
    <mergeCell ref="Y38:AB38"/>
    <mergeCell ref="AV38:AY38"/>
    <mergeCell ref="AV32:AY32"/>
    <mergeCell ref="J33:U33"/>
    <mergeCell ref="Y33:AE33"/>
    <mergeCell ref="AJ33:AM36"/>
    <mergeCell ref="AN33:AO36"/>
    <mergeCell ref="AP33:AR36"/>
    <mergeCell ref="AU33:BB33"/>
    <mergeCell ref="K36:N36"/>
    <mergeCell ref="R36:U36"/>
    <mergeCell ref="Y36:AB36"/>
    <mergeCell ref="AV36:AY36"/>
    <mergeCell ref="F44:F45"/>
    <mergeCell ref="G44:G45"/>
    <mergeCell ref="H44:H45"/>
    <mergeCell ref="K44:N44"/>
    <mergeCell ref="P44:Q44"/>
    <mergeCell ref="AU39:BB39"/>
    <mergeCell ref="K40:N40"/>
    <mergeCell ref="R40:U40"/>
    <mergeCell ref="Y40:AB40"/>
    <mergeCell ref="AV40:AY40"/>
    <mergeCell ref="D41:H42"/>
    <mergeCell ref="J41:AI41"/>
    <mergeCell ref="AJ41:AM42"/>
    <mergeCell ref="AN41:AO42"/>
    <mergeCell ref="AP41:AS42"/>
    <mergeCell ref="R44:V44"/>
    <mergeCell ref="Y44:AB44"/>
    <mergeCell ref="AV44:AY44"/>
    <mergeCell ref="AU45:BB45"/>
    <mergeCell ref="AN37:AO40"/>
    <mergeCell ref="AP37:AR40"/>
    <mergeCell ref="AU37:BB37"/>
    <mergeCell ref="E38:E39"/>
    <mergeCell ref="F38:F39"/>
    <mergeCell ref="K46:N46"/>
    <mergeCell ref="R46:U46"/>
    <mergeCell ref="Y46:AB46"/>
    <mergeCell ref="AV46:AY46"/>
    <mergeCell ref="AJ43:AM46"/>
    <mergeCell ref="AN43:AO46"/>
    <mergeCell ref="AP43:AR46"/>
    <mergeCell ref="AU43:BB43"/>
    <mergeCell ref="E48:E49"/>
    <mergeCell ref="F48:F49"/>
    <mergeCell ref="G48:G49"/>
    <mergeCell ref="H48:H49"/>
    <mergeCell ref="K48:N48"/>
    <mergeCell ref="P48:Q48"/>
    <mergeCell ref="J47:U47"/>
    <mergeCell ref="Y47:AE47"/>
    <mergeCell ref="AJ47:AM50"/>
    <mergeCell ref="R48:V48"/>
    <mergeCell ref="Y48:AB48"/>
    <mergeCell ref="K50:N50"/>
    <mergeCell ref="R50:U50"/>
    <mergeCell ref="Y50:AB50"/>
    <mergeCell ref="AV50:AY50"/>
    <mergeCell ref="E44:E45"/>
    <mergeCell ref="J51:U51"/>
    <mergeCell ref="Y51:AE51"/>
    <mergeCell ref="AJ51:AM54"/>
    <mergeCell ref="AN51:AO54"/>
    <mergeCell ref="AP51:AR54"/>
    <mergeCell ref="AU51:BB51"/>
    <mergeCell ref="AN47:AO50"/>
    <mergeCell ref="AP47:AR50"/>
    <mergeCell ref="AU47:BB47"/>
    <mergeCell ref="AV48:AY48"/>
    <mergeCell ref="AU49:BB49"/>
    <mergeCell ref="AE56:AI56"/>
    <mergeCell ref="AJ56:AM56"/>
    <mergeCell ref="AN56:AO56"/>
    <mergeCell ref="AP56:AR56"/>
    <mergeCell ref="AT56:AX56"/>
    <mergeCell ref="D57:AM57"/>
    <mergeCell ref="AT57:AX57"/>
    <mergeCell ref="R52:V52"/>
    <mergeCell ref="Y52:AB52"/>
    <mergeCell ref="AV52:AY52"/>
    <mergeCell ref="AU53:BB53"/>
    <mergeCell ref="K54:N54"/>
    <mergeCell ref="R54:U54"/>
    <mergeCell ref="Y54:AB54"/>
    <mergeCell ref="AV54:AY54"/>
    <mergeCell ref="E52:E53"/>
    <mergeCell ref="F52:F53"/>
    <mergeCell ref="G52:G53"/>
    <mergeCell ref="H52:H53"/>
    <mergeCell ref="K52:N52"/>
    <mergeCell ref="P52:Q52"/>
    <mergeCell ref="D81:AM81"/>
    <mergeCell ref="AT81:AX81"/>
    <mergeCell ref="AT84:AV87"/>
    <mergeCell ref="AE58:AI58"/>
    <mergeCell ref="AJ58:AM58"/>
    <mergeCell ref="AN58:AO58"/>
    <mergeCell ref="AP58:AR58"/>
    <mergeCell ref="AT58:AX58"/>
    <mergeCell ref="AT61:AV64"/>
  </mergeCells>
  <phoneticPr fontId="1"/>
  <dataValidations count="1">
    <dataValidation type="list" allowBlank="1" showInputMessage="1" showErrorMessage="1" sqref="B13 B27">
      <formula1>"○"</formula1>
    </dataValidation>
  </dataValidations>
  <pageMargins left="0.47244094488188981" right="3.937007874015748E-2" top="0" bottom="0" header="0.31496062992125984" footer="0.31496062992125984"/>
  <pageSetup paperSize="8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1枚目 (Excel用_記載例)</vt:lpstr>
      <vt:lpstr>2枚目 (Excel用_記載例)</vt:lpstr>
      <vt:lpstr>'1枚目 (Excel用_記載例)'!Print_Area</vt:lpstr>
      <vt:lpstr>'2枚目 (Excel用_記載例)'!Print_Area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　皓太</dc:creator>
  <cp:lastModifiedBy>FINE_User</cp:lastModifiedBy>
  <cp:lastPrinted>2023-05-01T06:28:35Z</cp:lastPrinted>
  <dcterms:created xsi:type="dcterms:W3CDTF">2019-08-01T11:15:49Z</dcterms:created>
  <dcterms:modified xsi:type="dcterms:W3CDTF">2023-06-26T08:14:24Z</dcterms:modified>
</cp:coreProperties>
</file>