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7119\Desktop\"/>
    </mc:Choice>
  </mc:AlternateContent>
  <xr:revisionPtr revIDLastSave="0" documentId="13_ncr:1_{6BBA2300-BE7A-464B-93DE-7D516A5B5BA1}" xr6:coauthVersionLast="47" xr6:coauthVersionMax="47" xr10:uidLastSave="{00000000-0000-0000-0000-000000000000}"/>
  <bookViews>
    <workbookView xWindow="28680" yWindow="-120" windowWidth="29040" windowHeight="15720" xr2:uid="{00000000-000D-0000-FFFF-FFFF00000000}"/>
  </bookViews>
  <sheets>
    <sheet name="様式ーB" sheetId="1" r:id="rId1"/>
    <sheet name="様式ーB別表" sheetId="3" r:id="rId2"/>
    <sheet name="様式ーC" sheetId="2" r:id="rId3"/>
  </sheets>
  <definedNames>
    <definedName name="_xlnm.Print_Area" localSheetId="0">様式ーB!$A$1:$P$56</definedName>
    <definedName name="_xlnm.Print_Area" localSheetId="1">様式ーB別表!$A$1:$P$42</definedName>
    <definedName name="_xlnm.Print_Area" localSheetId="2">様式ーC!$A$1:$R$102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6" i="2" l="1"/>
  <c r="L88" i="2" s="1"/>
  <c r="J9" i="2"/>
  <c r="J8" i="2"/>
  <c r="F18" i="1"/>
  <c r="J18" i="1"/>
  <c r="E4" i="2" l="1"/>
  <c r="F36" i="1" l="1"/>
  <c r="O86" i="2" l="1"/>
  <c r="M18" i="1"/>
  <c r="K28" i="1"/>
  <c r="N42" i="1"/>
  <c r="N36" i="1"/>
  <c r="L42" i="1"/>
  <c r="L36" i="1"/>
  <c r="I42" i="1"/>
  <c r="I36" i="1"/>
  <c r="F40" i="1"/>
  <c r="F38" i="1" l="1"/>
  <c r="L89" i="2"/>
  <c r="F42" i="1" s="1"/>
  <c r="G28" i="1"/>
  <c r="N28" i="1" s="1"/>
  <c r="F8" i="2" l="1"/>
  <c r="M8" i="2"/>
  <c r="F13" i="2" l="1"/>
  <c r="F15" i="2" s="1"/>
  <c r="J10" i="2"/>
  <c r="P9" i="2"/>
  <c r="P10" i="2"/>
  <c r="M75" i="2" s="1"/>
  <c r="G29" i="1"/>
  <c r="M13" i="2"/>
  <c r="M70" i="2" l="1"/>
  <c r="G26" i="1"/>
  <c r="G25" i="1"/>
  <c r="K25" i="1"/>
  <c r="P8" i="2"/>
  <c r="P30" i="2"/>
  <c r="K26" i="1"/>
  <c r="P28" i="2"/>
  <c r="M15" i="2"/>
  <c r="M74" i="2" s="1"/>
  <c r="O77" i="2" s="1"/>
  <c r="P11" i="2" l="1"/>
  <c r="O54" i="2"/>
  <c r="L65" i="2"/>
  <c r="J11" i="2"/>
  <c r="G27" i="1" s="1"/>
  <c r="N26" i="1"/>
  <c r="N25" i="1"/>
  <c r="N60" i="2"/>
  <c r="N59" i="2"/>
  <c r="M69" i="2"/>
  <c r="O72" i="2" s="1"/>
  <c r="L64" i="2"/>
  <c r="J22" i="2"/>
  <c r="G24" i="1"/>
  <c r="K29" i="1"/>
  <c r="N29" i="1" s="1"/>
  <c r="L43" i="2"/>
  <c r="L45" i="2"/>
  <c r="K24" i="1"/>
  <c r="P26" i="2"/>
  <c r="L41" i="2" s="1"/>
  <c r="P29" i="2"/>
  <c r="P22" i="2" l="1"/>
  <c r="N38" i="2" s="1"/>
  <c r="N37" i="2" s="1"/>
  <c r="O62" i="2"/>
  <c r="O67" i="2"/>
  <c r="N24" i="1"/>
  <c r="K27" i="1"/>
  <c r="N27" i="1" s="1"/>
  <c r="Q55" i="2"/>
  <c r="P27" i="2"/>
  <c r="M22" i="2"/>
  <c r="J23" i="2" s="1"/>
  <c r="P24" i="2"/>
  <c r="L39" i="2" s="1"/>
  <c r="Q53" i="2"/>
  <c r="O52" i="2" s="1"/>
  <c r="O57" i="2" l="1"/>
  <c r="P25" i="2"/>
  <c r="P31" i="2"/>
  <c r="P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G29" authorId="0" shapeId="0" xr:uid="{00000000-0006-0000-0000-000001000000}">
      <text>
        <r>
          <rPr>
            <b/>
            <sz val="9"/>
            <color indexed="81"/>
            <rFont val="MS P ゴシック"/>
            <family val="3"/>
            <charset val="128"/>
          </rPr>
          <t>FINE_User:</t>
        </r>
        <r>
          <rPr>
            <sz val="9"/>
            <color indexed="81"/>
            <rFont val="MS P ゴシック"/>
            <family val="3"/>
            <charset val="128"/>
          </rPr>
          <t xml:space="preserve">
確認申請書第３面の延べ面積と合うようにしてください。</t>
        </r>
      </text>
    </comment>
    <comment ref="K29" authorId="0" shapeId="0" xr:uid="{00000000-0006-0000-0000-000002000000}">
      <text>
        <r>
          <rPr>
            <b/>
            <sz val="9"/>
            <color indexed="81"/>
            <rFont val="MS P ゴシック"/>
            <family val="3"/>
            <charset val="128"/>
          </rPr>
          <t>FINE_User:</t>
        </r>
        <r>
          <rPr>
            <sz val="9"/>
            <color indexed="81"/>
            <rFont val="MS P ゴシック"/>
            <family val="3"/>
            <charset val="128"/>
          </rPr>
          <t xml:space="preserve">
確認申請書第３面の延べ面積と合うようにしてください。</t>
        </r>
      </text>
    </comment>
    <comment ref="N29" authorId="0" shapeId="0" xr:uid="{00000000-0006-0000-0000-000003000000}">
      <text>
        <r>
          <rPr>
            <b/>
            <sz val="9"/>
            <color indexed="81"/>
            <rFont val="MS P ゴシック"/>
            <family val="3"/>
            <charset val="128"/>
          </rPr>
          <t>FINE_User:</t>
        </r>
        <r>
          <rPr>
            <sz val="9"/>
            <color indexed="81"/>
            <rFont val="MS P ゴシック"/>
            <family val="3"/>
            <charset val="128"/>
          </rPr>
          <t xml:space="preserve">
確認申請書第３面の延べ面積と合うようにしてください。</t>
        </r>
      </text>
    </comment>
  </commentList>
</comments>
</file>

<file path=xl/sharedStrings.xml><?xml version="1.0" encoding="utf-8"?>
<sst xmlns="http://schemas.openxmlformats.org/spreadsheetml/2006/main" count="493" uniqueCount="254">
  <si>
    <t>建築主</t>
    <rPh sb="0" eb="3">
      <t>ケンチクヌシ</t>
    </rPh>
    <phoneticPr fontId="1"/>
  </si>
  <si>
    <t>氏名</t>
    <rPh sb="0" eb="2">
      <t>シメイ</t>
    </rPh>
    <phoneticPr fontId="1"/>
  </si>
  <si>
    <t>住所</t>
    <rPh sb="0" eb="2">
      <t>ジュウショ</t>
    </rPh>
    <phoneticPr fontId="1"/>
  </si>
  <si>
    <t>建築場所</t>
    <rPh sb="0" eb="4">
      <t>ケンチクバショ</t>
    </rPh>
    <phoneticPr fontId="1"/>
  </si>
  <si>
    <t>設計者</t>
    <rPh sb="0" eb="3">
      <t>セッケイシャ</t>
    </rPh>
    <phoneticPr fontId="1"/>
  </si>
  <si>
    <t>自動車附置義務に関する駐車施設の審査願概要書</t>
    <rPh sb="0" eb="7">
      <t>ジドウシャフチギム</t>
    </rPh>
    <rPh sb="8" eb="9">
      <t>カン</t>
    </rPh>
    <rPh sb="11" eb="15">
      <t>チュウシャシセツ</t>
    </rPh>
    <rPh sb="16" eb="22">
      <t>シンサネガイガイヨウショ</t>
    </rPh>
    <phoneticPr fontId="1"/>
  </si>
  <si>
    <t>NO．</t>
    <phoneticPr fontId="1"/>
  </si>
  <si>
    <t>様式ーB</t>
    <rPh sb="0" eb="2">
      <t>ヨウシキ</t>
    </rPh>
    <phoneticPr fontId="1"/>
  </si>
  <si>
    <t>地域地区</t>
    <rPh sb="0" eb="4">
      <t>チイキチク</t>
    </rPh>
    <phoneticPr fontId="1"/>
  </si>
  <si>
    <t>工事着工日</t>
    <rPh sb="0" eb="5">
      <t>コウジチャッコウビ</t>
    </rPh>
    <phoneticPr fontId="1"/>
  </si>
  <si>
    <t>工事完了予定日</t>
    <rPh sb="0" eb="7">
      <t>コウジカンリョウヨテイビ</t>
    </rPh>
    <phoneticPr fontId="1"/>
  </si>
  <si>
    <t>年　　月　　日</t>
    <rPh sb="0" eb="1">
      <t>ネン</t>
    </rPh>
    <rPh sb="3" eb="4">
      <t>ガツ</t>
    </rPh>
    <rPh sb="6" eb="7">
      <t>ニチ</t>
    </rPh>
    <phoneticPr fontId="1"/>
  </si>
  <si>
    <t>敷地面積</t>
    <rPh sb="0" eb="4">
      <t>シキチメンセキ</t>
    </rPh>
    <phoneticPr fontId="1"/>
  </si>
  <si>
    <t>主要用途</t>
    <rPh sb="0" eb="2">
      <t>シュヨウ</t>
    </rPh>
    <rPh sb="2" eb="4">
      <t>ヨウト</t>
    </rPh>
    <phoneticPr fontId="1"/>
  </si>
  <si>
    <t>工事種別</t>
    <rPh sb="0" eb="4">
      <t>コウジシュベツ</t>
    </rPh>
    <phoneticPr fontId="1"/>
  </si>
  <si>
    <t>㎡</t>
    <phoneticPr fontId="1"/>
  </si>
  <si>
    <t>構造</t>
    <rPh sb="0" eb="2">
      <t>コウゾウ</t>
    </rPh>
    <phoneticPr fontId="1"/>
  </si>
  <si>
    <t>　　　　造、地上　　階、地下　　階</t>
    <rPh sb="4" eb="5">
      <t>ゾウ</t>
    </rPh>
    <rPh sb="6" eb="8">
      <t>チジョウ</t>
    </rPh>
    <rPh sb="10" eb="11">
      <t>カイ</t>
    </rPh>
    <rPh sb="12" eb="14">
      <t>チカ</t>
    </rPh>
    <rPh sb="16" eb="17">
      <t>カイ</t>
    </rPh>
    <phoneticPr fontId="1"/>
  </si>
  <si>
    <t>全体</t>
    <rPh sb="0" eb="2">
      <t>ゼンタイ</t>
    </rPh>
    <phoneticPr fontId="1"/>
  </si>
  <si>
    <t>申請以外の部分</t>
    <rPh sb="0" eb="4">
      <t>シンセイイガイ</t>
    </rPh>
    <rPh sb="5" eb="7">
      <t>ブブン</t>
    </rPh>
    <phoneticPr fontId="1"/>
  </si>
  <si>
    <t>増築部分</t>
    <rPh sb="0" eb="4">
      <t>ゾウチクブブン</t>
    </rPh>
    <phoneticPr fontId="1"/>
  </si>
  <si>
    <t>その他</t>
    <rPh sb="2" eb="3">
      <t>タ</t>
    </rPh>
    <phoneticPr fontId="1"/>
  </si>
  <si>
    <t>①店</t>
    <rPh sb="1" eb="2">
      <t>テン</t>
    </rPh>
    <phoneticPr fontId="1"/>
  </si>
  <si>
    <t>①他</t>
    <rPh sb="1" eb="2">
      <t>ホカ</t>
    </rPh>
    <phoneticPr fontId="1"/>
  </si>
  <si>
    <t>②</t>
    <phoneticPr fontId="1"/>
  </si>
  <si>
    <t>①</t>
    <phoneticPr fontId="1"/>
  </si>
  <si>
    <t>③</t>
    <phoneticPr fontId="1"/>
  </si>
  <si>
    <t>③店</t>
    <rPh sb="1" eb="2">
      <t>テン</t>
    </rPh>
    <phoneticPr fontId="1"/>
  </si>
  <si>
    <t>③他</t>
    <rPh sb="1" eb="2">
      <t>ホカ</t>
    </rPh>
    <phoneticPr fontId="1"/>
  </si>
  <si>
    <t>④</t>
    <phoneticPr fontId="1"/>
  </si>
  <si>
    <t>駐車施設</t>
    <rPh sb="0" eb="4">
      <t>チュウシャシセツ</t>
    </rPh>
    <phoneticPr fontId="1"/>
  </si>
  <si>
    <t>合計</t>
    <rPh sb="0" eb="2">
      <t>ゴウケイ</t>
    </rPh>
    <phoneticPr fontId="1"/>
  </si>
  <si>
    <t>建築物概要</t>
    <rPh sb="0" eb="5">
      <t>ケンチクブツガイヨウ</t>
    </rPh>
    <phoneticPr fontId="1"/>
  </si>
  <si>
    <t>延べ面積</t>
    <rPh sb="0" eb="1">
      <t>ノ</t>
    </rPh>
    <rPh sb="2" eb="4">
      <t>メンセキ</t>
    </rPh>
    <phoneticPr fontId="1"/>
  </si>
  <si>
    <t>小売店舗</t>
    <rPh sb="0" eb="4">
      <t>コウリテンポ</t>
    </rPh>
    <phoneticPr fontId="1"/>
  </si>
  <si>
    <t>(内訳)</t>
    <phoneticPr fontId="1"/>
  </si>
  <si>
    <t>利用用途</t>
    <rPh sb="0" eb="4">
      <t>リヨウヨウト</t>
    </rPh>
    <phoneticPr fontId="1"/>
  </si>
  <si>
    <t>駐車施設概要</t>
    <rPh sb="0" eb="6">
      <t>チュウシャシセツガイヨウ</t>
    </rPh>
    <phoneticPr fontId="1"/>
  </si>
  <si>
    <t>自動車全体</t>
    <rPh sb="0" eb="5">
      <t>ジドウシャゼンタイ</t>
    </rPh>
    <phoneticPr fontId="1"/>
  </si>
  <si>
    <t>内荷捌き</t>
    <rPh sb="0" eb="1">
      <t>ウチ</t>
    </rPh>
    <rPh sb="1" eb="3">
      <t>ニサバ</t>
    </rPh>
    <phoneticPr fontId="1"/>
  </si>
  <si>
    <t>自動二輪車</t>
    <rPh sb="0" eb="5">
      <t>ジドウニリンシャ</t>
    </rPh>
    <phoneticPr fontId="1"/>
  </si>
  <si>
    <t>低減・換算前義務台数</t>
    <rPh sb="0" eb="2">
      <t>テイゲン</t>
    </rPh>
    <rPh sb="3" eb="6">
      <t>カンサンマエ</t>
    </rPh>
    <rPh sb="6" eb="10">
      <t>ギムダイスウ</t>
    </rPh>
    <phoneticPr fontId="1"/>
  </si>
  <si>
    <t>低減台数
(公共交通)</t>
    <rPh sb="0" eb="2">
      <t>テイゲン</t>
    </rPh>
    <rPh sb="2" eb="4">
      <t>ダイスウ</t>
    </rPh>
    <rPh sb="6" eb="10">
      <t>コウキョウコウツウ</t>
    </rPh>
    <phoneticPr fontId="1"/>
  </si>
  <si>
    <t>換算台数
(自動二輪)</t>
    <rPh sb="0" eb="4">
      <t>カンサンダイスウ</t>
    </rPh>
    <rPh sb="6" eb="10">
      <t>ジドウニリン</t>
    </rPh>
    <phoneticPr fontId="1"/>
  </si>
  <si>
    <t>義務台数</t>
    <rPh sb="0" eb="4">
      <t>ギムダイスウ</t>
    </rPh>
    <phoneticPr fontId="1"/>
  </si>
  <si>
    <t>設置台数</t>
    <rPh sb="0" eb="4">
      <t>セッチダイスウ</t>
    </rPh>
    <phoneticPr fontId="1"/>
  </si>
  <si>
    <t>隔地先</t>
    <rPh sb="0" eb="3">
      <t>カクチサキ</t>
    </rPh>
    <phoneticPr fontId="1"/>
  </si>
  <si>
    <t>駐車場名</t>
    <rPh sb="0" eb="4">
      <t>チュウシャジョウメイ</t>
    </rPh>
    <phoneticPr fontId="1"/>
  </si>
  <si>
    <t>敷地同士の距離</t>
    <rPh sb="0" eb="4">
      <t>シキチドウシ</t>
    </rPh>
    <rPh sb="5" eb="7">
      <t>キョリ</t>
    </rPh>
    <phoneticPr fontId="1"/>
  </si>
  <si>
    <t>台</t>
    <rPh sb="0" eb="1">
      <t>ダイ</t>
    </rPh>
    <phoneticPr fontId="1"/>
  </si>
  <si>
    <t>装置名称</t>
    <rPh sb="0" eb="4">
      <t>ソウチメイショウ</t>
    </rPh>
    <phoneticPr fontId="1"/>
  </si>
  <si>
    <t>認定の有効期限</t>
    <rPh sb="0" eb="2">
      <t>ニンテイ</t>
    </rPh>
    <rPh sb="3" eb="7">
      <t>ユウコウキゲン</t>
    </rPh>
    <phoneticPr fontId="1"/>
  </si>
  <si>
    <t>認定番号</t>
    <rPh sb="0" eb="4">
      <t>ニンテイバンゴウ</t>
    </rPh>
    <phoneticPr fontId="1"/>
  </si>
  <si>
    <t>特殊装置の設置予定日</t>
    <rPh sb="0" eb="2">
      <t>トクシュ</t>
    </rPh>
    <rPh sb="2" eb="4">
      <t>ソウチ</t>
    </rPh>
    <rPh sb="5" eb="10">
      <t>セッチヨテイビ</t>
    </rPh>
    <phoneticPr fontId="1"/>
  </si>
  <si>
    <t>承認番号・承認日</t>
    <rPh sb="0" eb="4">
      <t>ショウニンバンゴウ</t>
    </rPh>
    <rPh sb="5" eb="8">
      <t>ショウニンビ</t>
    </rPh>
    <phoneticPr fontId="1"/>
  </si>
  <si>
    <t>備考</t>
    <rPh sb="0" eb="2">
      <t>ビコウ</t>
    </rPh>
    <phoneticPr fontId="1"/>
  </si>
  <si>
    <t>竣工時に完了届の提出を行うこと。</t>
    <rPh sb="0" eb="3">
      <t>シュンコウジ</t>
    </rPh>
    <rPh sb="4" eb="7">
      <t>カンリョウトドケ</t>
    </rPh>
    <rPh sb="8" eb="10">
      <t>テイシュツ</t>
    </rPh>
    <rPh sb="11" eb="12">
      <t>オコナ</t>
    </rPh>
    <phoneticPr fontId="1"/>
  </si>
  <si>
    <t>承認印</t>
    <rPh sb="0" eb="3">
      <t>ショウニンイン</t>
    </rPh>
    <phoneticPr fontId="1"/>
  </si>
  <si>
    <t>受付日　　　　　　　年　　　　月　　　　日</t>
    <rPh sb="0" eb="3">
      <t>ウケツケビ</t>
    </rPh>
    <phoneticPr fontId="1"/>
  </si>
  <si>
    <t>事務所名</t>
    <rPh sb="0" eb="3">
      <t>ジムショ</t>
    </rPh>
    <rPh sb="3" eb="4">
      <t>メイ</t>
    </rPh>
    <phoneticPr fontId="1"/>
  </si>
  <si>
    <t>担当者名</t>
    <rPh sb="0" eb="4">
      <t>タントウシャメイ</t>
    </rPh>
    <phoneticPr fontId="1"/>
  </si>
  <si>
    <t>ｍ</t>
    <phoneticPr fontId="1"/>
  </si>
  <si>
    <t>上記駐車施設を承認します。</t>
    <rPh sb="0" eb="2">
      <t>ジョウキ</t>
    </rPh>
    <rPh sb="2" eb="4">
      <t>チュウシャ</t>
    </rPh>
    <rPh sb="4" eb="6">
      <t>シセツ</t>
    </rPh>
    <rPh sb="7" eb="9">
      <t>ショウニン</t>
    </rPh>
    <phoneticPr fontId="1"/>
  </si>
  <si>
    <t>これから下には記入しないでください。</t>
    <rPh sb="4" eb="5">
      <t>シタ</t>
    </rPh>
    <rPh sb="7" eb="9">
      <t>キニュウ</t>
    </rPh>
    <phoneticPr fontId="1"/>
  </si>
  <si>
    <t>▲</t>
    <phoneticPr fontId="1"/>
  </si>
  <si>
    <t>―</t>
    <phoneticPr fontId="1"/>
  </si>
  <si>
    <t>―</t>
    <phoneticPr fontId="1"/>
  </si>
  <si>
    <t>TEL</t>
    <phoneticPr fontId="1"/>
  </si>
  <si>
    <t>様式ーC</t>
    <rPh sb="0" eb="2">
      <t>ヨウシキ</t>
    </rPh>
    <phoneticPr fontId="1"/>
  </si>
  <si>
    <t>附置義務台数算定調書</t>
    <rPh sb="0" eb="10">
      <t>フチギムダイスウサンテイチョウショ</t>
    </rPh>
    <phoneticPr fontId="1"/>
  </si>
  <si>
    <t>１．建築物概要</t>
    <rPh sb="2" eb="7">
      <t>ケンチクブツガイヨウ</t>
    </rPh>
    <phoneticPr fontId="1"/>
  </si>
  <si>
    <t>建築物の用途区分</t>
    <rPh sb="0" eb="3">
      <t>ケンチクブツ</t>
    </rPh>
    <rPh sb="4" eb="8">
      <t>ヨウトクブン</t>
    </rPh>
    <phoneticPr fontId="1"/>
  </si>
  <si>
    <t>床面積</t>
    <rPh sb="0" eb="3">
      <t>ユカメンセキ</t>
    </rPh>
    <phoneticPr fontId="1"/>
  </si>
  <si>
    <t>内訳</t>
    <rPh sb="0" eb="2">
      <t>ウチワケ</t>
    </rPh>
    <phoneticPr fontId="1"/>
  </si>
  <si>
    <t>計</t>
    <rPh sb="0" eb="1">
      <t>ケイ</t>
    </rPh>
    <phoneticPr fontId="1"/>
  </si>
  <si>
    <t>駐車施設部分</t>
    <rPh sb="0" eb="6">
      <t>チュウシャシセツブブン</t>
    </rPh>
    <phoneticPr fontId="1"/>
  </si>
  <si>
    <t>―</t>
    <phoneticPr fontId="1"/>
  </si>
  <si>
    <t>共通用途部分
案分後の合計面積</t>
    <rPh sb="0" eb="2">
      <t>キョウツウ</t>
    </rPh>
    <rPh sb="2" eb="4">
      <t>ヨウト</t>
    </rPh>
    <rPh sb="4" eb="6">
      <t>ブブン</t>
    </rPh>
    <rPh sb="7" eb="8">
      <t>アン</t>
    </rPh>
    <rPh sb="8" eb="9">
      <t>ブン</t>
    </rPh>
    <rPh sb="9" eb="10">
      <t>ゴ</t>
    </rPh>
    <rPh sb="11" eb="15">
      <t>ゴウケイメンセキ</t>
    </rPh>
    <phoneticPr fontId="1"/>
  </si>
  <si>
    <t>共通用途部分
案分後の合計面積</t>
    <phoneticPr fontId="1"/>
  </si>
  <si>
    <t>―</t>
    <phoneticPr fontId="1"/>
  </si>
  <si>
    <t>㎡</t>
    <phoneticPr fontId="1"/>
  </si>
  <si>
    <t>㎡</t>
    <phoneticPr fontId="1"/>
  </si>
  <si>
    <t>①</t>
    <phoneticPr fontId="1"/>
  </si>
  <si>
    <t>①店</t>
    <rPh sb="1" eb="2">
      <t>ミセ</t>
    </rPh>
    <phoneticPr fontId="1"/>
  </si>
  <si>
    <t>②</t>
    <phoneticPr fontId="1"/>
  </si>
  <si>
    <t>③</t>
    <phoneticPr fontId="1"/>
  </si>
  <si>
    <t>③店</t>
    <rPh sb="1" eb="2">
      <t>ミセ</t>
    </rPh>
    <phoneticPr fontId="1"/>
  </si>
  <si>
    <t>④</t>
    <phoneticPr fontId="1"/>
  </si>
  <si>
    <t>備考）１．共通用途部分とは、機械室・通路・エレベーター等の部分です。</t>
    <rPh sb="0" eb="2">
      <t>ビコウ</t>
    </rPh>
    <rPh sb="5" eb="11">
      <t>キョウツウヨウトブブン</t>
    </rPh>
    <rPh sb="14" eb="17">
      <t>キカイシツ</t>
    </rPh>
    <rPh sb="18" eb="20">
      <t>ツウロ</t>
    </rPh>
    <rPh sb="27" eb="28">
      <t>トウ</t>
    </rPh>
    <rPh sb="29" eb="31">
      <t>ブブン</t>
    </rPh>
    <phoneticPr fontId="1"/>
  </si>
  <si>
    <t>２．条例対象規模等の判定</t>
    <rPh sb="2" eb="9">
      <t>ジョウレイタイショウキボトウ</t>
    </rPh>
    <rPh sb="10" eb="12">
      <t>ハンテイ</t>
    </rPh>
    <phoneticPr fontId="1"/>
  </si>
  <si>
    <t>種別</t>
    <rPh sb="0" eb="2">
      <t>シュベツ</t>
    </rPh>
    <phoneticPr fontId="1"/>
  </si>
  <si>
    <t>建築物の用途</t>
    <rPh sb="0" eb="3">
      <t>ケンチクブツ</t>
    </rPh>
    <rPh sb="4" eb="6">
      <t>ヨウト</t>
    </rPh>
    <phoneticPr fontId="1"/>
  </si>
  <si>
    <t>百貨店その他店舗の用に供する部分</t>
    <rPh sb="0" eb="3">
      <t>ヒャッカテン</t>
    </rPh>
    <rPh sb="5" eb="6">
      <t>タ</t>
    </rPh>
    <rPh sb="6" eb="8">
      <t>テンポ</t>
    </rPh>
    <rPh sb="9" eb="10">
      <t>ヨウ</t>
    </rPh>
    <rPh sb="11" eb="12">
      <t>キョウ</t>
    </rPh>
    <rPh sb="14" eb="16">
      <t>ブブン</t>
    </rPh>
    <phoneticPr fontId="1"/>
  </si>
  <si>
    <t>百貨店その他店舗の用に供する部分以外の特定部分</t>
    <rPh sb="0" eb="3">
      <t>ヒャッカテン</t>
    </rPh>
    <rPh sb="5" eb="6">
      <t>タ</t>
    </rPh>
    <rPh sb="6" eb="8">
      <t>テンポ</t>
    </rPh>
    <rPh sb="9" eb="10">
      <t>ヨウ</t>
    </rPh>
    <rPh sb="11" eb="12">
      <t>キョウ</t>
    </rPh>
    <rPh sb="14" eb="16">
      <t>ブブン</t>
    </rPh>
    <rPh sb="16" eb="18">
      <t>イガイ</t>
    </rPh>
    <rPh sb="19" eb="23">
      <t>トクテイブブン</t>
    </rPh>
    <phoneticPr fontId="1"/>
  </si>
  <si>
    <t>条例第3条
(自動車)</t>
    <rPh sb="0" eb="2">
      <t>ジョウレイ</t>
    </rPh>
    <rPh sb="2" eb="3">
      <t>ダイ</t>
    </rPh>
    <rPh sb="4" eb="5">
      <t>ジョウ</t>
    </rPh>
    <rPh sb="7" eb="10">
      <t>ジドウシャ</t>
    </rPh>
    <phoneticPr fontId="1"/>
  </si>
  <si>
    <t>条例第４条
(荷さばき)</t>
    <rPh sb="0" eb="2">
      <t>ジョウレイ</t>
    </rPh>
    <rPh sb="2" eb="3">
      <t>ダイ</t>
    </rPh>
    <rPh sb="4" eb="5">
      <t>ジョウ</t>
    </rPh>
    <rPh sb="7" eb="8">
      <t>ニ</t>
    </rPh>
    <phoneticPr fontId="1"/>
  </si>
  <si>
    <t>条例第3条の2
(自動二輪車)</t>
    <rPh sb="0" eb="2">
      <t>ジョウレイ</t>
    </rPh>
    <rPh sb="2" eb="3">
      <t>ダイ</t>
    </rPh>
    <rPh sb="4" eb="5">
      <t>ジョウ</t>
    </rPh>
    <rPh sb="9" eb="14">
      <t>ジドウニリンシャ</t>
    </rPh>
    <phoneticPr fontId="1"/>
  </si>
  <si>
    <t>判定</t>
    <rPh sb="0" eb="2">
      <t>ハンテイ</t>
    </rPh>
    <phoneticPr fontId="1"/>
  </si>
  <si>
    <t>対象規模等</t>
    <rPh sb="0" eb="5">
      <t>タイショウキボトウ</t>
    </rPh>
    <phoneticPr fontId="1"/>
  </si>
  <si>
    <t>対象</t>
    <rPh sb="0" eb="2">
      <t>タイショウ</t>
    </rPh>
    <phoneticPr fontId="1"/>
  </si>
  <si>
    <t>対象外</t>
    <rPh sb="0" eb="2">
      <t>タイショウ</t>
    </rPh>
    <rPh sb="2" eb="3">
      <t>ソト</t>
    </rPh>
    <phoneticPr fontId="1"/>
  </si>
  <si>
    <t>＋</t>
    <phoneticPr fontId="1"/>
  </si>
  <si>
    <t>（②</t>
    <phoneticPr fontId="1"/>
  </si>
  <si>
    <t>×0.75）</t>
    <phoneticPr fontId="1"/>
  </si>
  <si>
    <t>⑤が1,500㎡を超えるもの</t>
    <rPh sb="9" eb="10">
      <t>コ</t>
    </rPh>
    <phoneticPr fontId="1"/>
  </si>
  <si>
    <t>②の面積が2,000㎡を超えるもの</t>
    <rPh sb="2" eb="4">
      <t>メンセキ</t>
    </rPh>
    <rPh sb="12" eb="13">
      <t>コ</t>
    </rPh>
    <phoneticPr fontId="1"/>
  </si>
  <si>
    <t>商業地域内であり、かつ①の面積が2,000㎡を超えるもの</t>
    <rPh sb="0" eb="5">
      <t>ショウギョウチイキナイ</t>
    </rPh>
    <rPh sb="13" eb="15">
      <t>メンセキ</t>
    </rPh>
    <rPh sb="23" eb="24">
      <t>コ</t>
    </rPh>
    <phoneticPr fontId="1"/>
  </si>
  <si>
    <t>①店の面積が3,000㎡を超えるもの</t>
    <rPh sb="1" eb="2">
      <t>ミセ</t>
    </rPh>
    <rPh sb="3" eb="5">
      <t>メンセキ</t>
    </rPh>
    <rPh sb="13" eb="14">
      <t>コ</t>
    </rPh>
    <phoneticPr fontId="1"/>
  </si>
  <si>
    <t>３．附置義務台数の算定</t>
    <rPh sb="2" eb="8">
      <t>フチギムダイスウ</t>
    </rPh>
    <rPh sb="9" eb="11">
      <t>サンテイ</t>
    </rPh>
    <phoneticPr fontId="1"/>
  </si>
  <si>
    <t>1)新築の場合</t>
    <rPh sb="2" eb="4">
      <t>シンチク</t>
    </rPh>
    <rPh sb="5" eb="7">
      <t>バアイ</t>
    </rPh>
    <phoneticPr fontId="1"/>
  </si>
  <si>
    <t>附置義務台数</t>
    <rPh sb="0" eb="2">
      <t>フチ</t>
    </rPh>
    <rPh sb="2" eb="6">
      <t>ギムダイスウ</t>
    </rPh>
    <phoneticPr fontId="1"/>
  </si>
  <si>
    <t>□</t>
  </si>
  <si>
    <t>台</t>
    <rPh sb="0" eb="1">
      <t>ダイ</t>
    </rPh>
    <phoneticPr fontId="1"/>
  </si>
  <si>
    <t>①</t>
    <phoneticPr fontId="1"/>
  </si>
  <si>
    <t>÷　6,000</t>
    <phoneticPr fontId="1"/>
  </si>
  <si>
    <t>＝</t>
    <phoneticPr fontId="1"/>
  </si>
  <si>
    <t>①店</t>
    <rPh sb="1" eb="2">
      <t>ミセ</t>
    </rPh>
    <phoneticPr fontId="1"/>
  </si>
  <si>
    <t>÷　3,000</t>
    <phoneticPr fontId="1"/>
  </si>
  <si>
    <t>＝</t>
    <phoneticPr fontId="1"/>
  </si>
  <si>
    <t>①他</t>
    <rPh sb="1" eb="2">
      <t>ホカ</t>
    </rPh>
    <phoneticPr fontId="1"/>
  </si>
  <si>
    <t>÷　5,000</t>
    <phoneticPr fontId="1"/>
  </si>
  <si>
    <t>＝</t>
    <phoneticPr fontId="1"/>
  </si>
  <si>
    <t>2)増築等の場合</t>
    <rPh sb="2" eb="5">
      <t>ゾウチクトウ</t>
    </rPh>
    <rPh sb="6" eb="8">
      <t>バアイ</t>
    </rPh>
    <phoneticPr fontId="1"/>
  </si>
  <si>
    <t>⑤</t>
    <phoneticPr fontId="1"/>
  </si>
  <si>
    <t>備考）算定後の台数は、端数を切り上げ、整数値を記入してください。</t>
    <rPh sb="0" eb="2">
      <t>ビコウ</t>
    </rPh>
    <rPh sb="3" eb="6">
      <t>サンテイゴ</t>
    </rPh>
    <rPh sb="7" eb="9">
      <t>ダイスウ</t>
    </rPh>
    <rPh sb="11" eb="13">
      <t>ハスウ</t>
    </rPh>
    <rPh sb="14" eb="15">
      <t>キ</t>
    </rPh>
    <rPh sb="16" eb="17">
      <t>ア</t>
    </rPh>
    <rPh sb="19" eb="22">
      <t>セイスウチ</t>
    </rPh>
    <rPh sb="23" eb="25">
      <t>キニュウ</t>
    </rPh>
    <phoneticPr fontId="1"/>
  </si>
  <si>
    <t>備考）１．算定後の台数は、端数を切り上げ、整数値を記入してください。</t>
    <rPh sb="0" eb="2">
      <t>ビコウ</t>
    </rPh>
    <rPh sb="5" eb="8">
      <t>サンテイゴ</t>
    </rPh>
    <rPh sb="9" eb="11">
      <t>ダイスウ</t>
    </rPh>
    <rPh sb="13" eb="15">
      <t>ハスウ</t>
    </rPh>
    <rPh sb="16" eb="17">
      <t>キ</t>
    </rPh>
    <rPh sb="18" eb="19">
      <t>ア</t>
    </rPh>
    <rPh sb="21" eb="24">
      <t>セイスウチ</t>
    </rPh>
    <rPh sb="25" eb="27">
      <t>キニュウ</t>
    </rPh>
    <phoneticPr fontId="1"/>
  </si>
  <si>
    <t>　　　２．[既]とは、増築前の建築物に対して既にこの条例が適用されていた場合の附置義務台数です。</t>
    <rPh sb="6" eb="7">
      <t>キ</t>
    </rPh>
    <rPh sb="11" eb="14">
      <t>ゾウチクマエ</t>
    </rPh>
    <rPh sb="15" eb="18">
      <t>ケンチクブツ</t>
    </rPh>
    <rPh sb="19" eb="20">
      <t>タイ</t>
    </rPh>
    <rPh sb="22" eb="23">
      <t>スデ</t>
    </rPh>
    <rPh sb="26" eb="28">
      <t>ジョウレイ</t>
    </rPh>
    <rPh sb="29" eb="31">
      <t>テキヨウ</t>
    </rPh>
    <rPh sb="36" eb="38">
      <t>バアイ</t>
    </rPh>
    <rPh sb="39" eb="41">
      <t>フチ</t>
    </rPh>
    <rPh sb="41" eb="43">
      <t>ギム</t>
    </rPh>
    <rPh sb="43" eb="45">
      <t>ダイスウ</t>
    </rPh>
    <phoneticPr fontId="1"/>
  </si>
  <si>
    <t>4．駐車ますの規模別台数の算定</t>
    <rPh sb="2" eb="4">
      <t>チュウシャ</t>
    </rPh>
    <rPh sb="7" eb="9">
      <t>キボ</t>
    </rPh>
    <rPh sb="9" eb="10">
      <t>ベツ</t>
    </rPh>
    <rPh sb="10" eb="12">
      <t>ダイスウ</t>
    </rPh>
    <rPh sb="13" eb="15">
      <t>サンテイ</t>
    </rPh>
    <phoneticPr fontId="1"/>
  </si>
  <si>
    <t>荷さばき用</t>
    <rPh sb="0" eb="1">
      <t>ニ</t>
    </rPh>
    <rPh sb="4" eb="5">
      <t>ヨウ</t>
    </rPh>
    <phoneticPr fontId="1"/>
  </si>
  <si>
    <t>自動二輪車用</t>
    <rPh sb="0" eb="6">
      <t>ジドウニリンシャヨウ</t>
    </rPh>
    <phoneticPr fontId="1"/>
  </si>
  <si>
    <t>2.3ｍ×5.0ｍ以上
（乗用車用）</t>
    <rPh sb="9" eb="11">
      <t>イジョウ</t>
    </rPh>
    <rPh sb="13" eb="16">
      <t>ジョウヨウシャ</t>
    </rPh>
    <rPh sb="16" eb="17">
      <t>ヨウ</t>
    </rPh>
    <phoneticPr fontId="1"/>
  </si>
  <si>
    <t>幅3.5ｍ以上</t>
    <rPh sb="0" eb="1">
      <t>ハバ</t>
    </rPh>
    <rPh sb="5" eb="7">
      <t>イジョウ</t>
    </rPh>
    <phoneticPr fontId="1"/>
  </si>
  <si>
    <t>3.0ｍ×7.7ｍ以上
有効高さ3.0ｍ以上</t>
    <rPh sb="9" eb="11">
      <t>イジョウ</t>
    </rPh>
    <rPh sb="12" eb="15">
      <t>ユウコウタカ</t>
    </rPh>
    <rPh sb="20" eb="22">
      <t>イジョウ</t>
    </rPh>
    <phoneticPr fontId="1"/>
  </si>
  <si>
    <t>1.0ｍ×2.3ｍ以上</t>
    <rPh sb="9" eb="11">
      <t>イジョウ</t>
    </rPh>
    <phoneticPr fontId="1"/>
  </si>
  <si>
    <t>ア</t>
    <phoneticPr fontId="1"/>
  </si>
  <si>
    <t>イ</t>
    <phoneticPr fontId="1"/>
  </si>
  <si>
    <t>A後</t>
    <rPh sb="1" eb="2">
      <t>アト</t>
    </rPh>
    <phoneticPr fontId="1"/>
  </si>
  <si>
    <t>=</t>
    <phoneticPr fontId="1"/>
  </si>
  <si>
    <t>（　①　＋　②　ー　1,500）÷　A後　＝</t>
    <rPh sb="19" eb="20">
      <t>アト</t>
    </rPh>
    <phoneticPr fontId="1"/>
  </si>
  <si>
    <t>（　③　＋　④　ー　1,500）÷　A前　＝</t>
    <rPh sb="19" eb="20">
      <t>マエ</t>
    </rPh>
    <phoneticPr fontId="1"/>
  </si>
  <si>
    <t>A前</t>
    <rPh sb="1" eb="2">
      <t>マエ</t>
    </rPh>
    <phoneticPr fontId="1"/>
  </si>
  <si>
    <t>=　300　+　｛　②　÷　（　①　＋　②　）}　×　150</t>
    <phoneticPr fontId="1"/>
  </si>
  <si>
    <t>=　300　+　｛　④　÷　（　③　＋　④　）}　×　150</t>
    <phoneticPr fontId="1"/>
  </si>
  <si>
    <t>ウ</t>
    <phoneticPr fontId="1"/>
  </si>
  <si>
    <t>ア</t>
    <phoneticPr fontId="1"/>
  </si>
  <si>
    <t>（　②　ー　2,000　）　÷　450　＝</t>
    <phoneticPr fontId="1"/>
  </si>
  <si>
    <t>（　④　ー　2,000　）　÷　450　＝</t>
    <phoneticPr fontId="1"/>
  </si>
  <si>
    <t>①　÷　6,000　＝</t>
    <phoneticPr fontId="1"/>
  </si>
  <si>
    <t>③　÷　6,000　＝</t>
    <phoneticPr fontId="1"/>
  </si>
  <si>
    <t>①店　÷　3,000　＝</t>
    <rPh sb="1" eb="2">
      <t>ミセ</t>
    </rPh>
    <phoneticPr fontId="1"/>
  </si>
  <si>
    <t>③店　÷　3,000　＝</t>
    <rPh sb="1" eb="2">
      <t>ミセ</t>
    </rPh>
    <phoneticPr fontId="1"/>
  </si>
  <si>
    <t>5．その他</t>
    <rPh sb="4" eb="5">
      <t>タ</t>
    </rPh>
    <phoneticPr fontId="1"/>
  </si>
  <si>
    <t>１）共同住宅に対しては、この条例による附置義務台数の確保のほか、別途、「福岡市建築紛争の予防と調整に関する条例」による自動車保管場所の確保が必要となります。
（問い合わせ先：福岡市住宅都市局建築指導部開発・建築調整課　TEL　092-711-4777　）</t>
    <rPh sb="2" eb="6">
      <t>キョウドウジュウタク</t>
    </rPh>
    <rPh sb="7" eb="8">
      <t>タイ</t>
    </rPh>
    <rPh sb="14" eb="16">
      <t>ジョウレイ</t>
    </rPh>
    <rPh sb="32" eb="34">
      <t>ベット</t>
    </rPh>
    <rPh sb="36" eb="43">
      <t>フクオカシケンチクフンソウ</t>
    </rPh>
    <rPh sb="44" eb="46">
      <t>ヨボウ</t>
    </rPh>
    <rPh sb="47" eb="49">
      <t>チョウセイ</t>
    </rPh>
    <rPh sb="50" eb="51">
      <t>カン</t>
    </rPh>
    <rPh sb="53" eb="55">
      <t>ジョウレイ</t>
    </rPh>
    <rPh sb="59" eb="66">
      <t>ジドウシャホカンバショ</t>
    </rPh>
    <rPh sb="67" eb="69">
      <t>カクホ</t>
    </rPh>
    <rPh sb="70" eb="72">
      <t>ヒツヨウ</t>
    </rPh>
    <rPh sb="80" eb="81">
      <t>ト</t>
    </rPh>
    <rPh sb="82" eb="83">
      <t>ア</t>
    </rPh>
    <rPh sb="85" eb="86">
      <t>サキ</t>
    </rPh>
    <rPh sb="87" eb="90">
      <t>フクオカシ</t>
    </rPh>
    <rPh sb="90" eb="95">
      <t>ジュウタクトシキョク</t>
    </rPh>
    <rPh sb="95" eb="100">
      <t>ケンチクシドウブ</t>
    </rPh>
    <rPh sb="100" eb="102">
      <t>カイハツ</t>
    </rPh>
    <rPh sb="103" eb="108">
      <t>ケンチクチョウセイカ</t>
    </rPh>
    <phoneticPr fontId="1"/>
  </si>
  <si>
    <t>駐車場整備地区</t>
    <phoneticPr fontId="1"/>
  </si>
  <si>
    <t>商業地域</t>
    <phoneticPr fontId="1"/>
  </si>
  <si>
    <t>近隣商業地域</t>
    <phoneticPr fontId="1"/>
  </si>
  <si>
    <t>（　①　＋　②　ー　1,500　）　÷　A　=</t>
    <phoneticPr fontId="1"/>
  </si>
  <si>
    <t>①他の面積が5,000㎡を超えるもの</t>
    <rPh sb="1" eb="2">
      <t>ホカ</t>
    </rPh>
    <rPh sb="3" eb="5">
      <t>メンセキ</t>
    </rPh>
    <rPh sb="13" eb="14">
      <t>コ</t>
    </rPh>
    <phoneticPr fontId="1"/>
  </si>
  <si>
    <t>①他　÷　5,000　＝</t>
    <rPh sb="1" eb="2">
      <t>ホカ</t>
    </rPh>
    <phoneticPr fontId="1"/>
  </si>
  <si>
    <t>③他　÷　5,000　＝</t>
    <rPh sb="1" eb="2">
      <t>ホカ</t>
    </rPh>
    <phoneticPr fontId="1"/>
  </si>
  <si>
    <t>・・・⑥</t>
    <phoneticPr fontId="1"/>
  </si>
  <si>
    <t>・・・⑦</t>
    <phoneticPr fontId="1"/>
  </si>
  <si>
    <t>・・・⑧</t>
    <phoneticPr fontId="1"/>
  </si>
  <si>
    <t>・・・⑨</t>
    <phoneticPr fontId="1"/>
  </si>
  <si>
    <t>・・・⑩</t>
    <phoneticPr fontId="1"/>
  </si>
  <si>
    <t>⑥、⑦、⑪又は⑫＝</t>
    <rPh sb="5" eb="6">
      <t>マタ</t>
    </rPh>
    <phoneticPr fontId="1"/>
  </si>
  <si>
    <t>台</t>
    <rPh sb="0" eb="1">
      <t>ダイ</t>
    </rPh>
    <phoneticPr fontId="1"/>
  </si>
  <si>
    <t>規則に規定する建築物に対して</t>
    <phoneticPr fontId="1"/>
  </si>
  <si>
    <t>台以上</t>
    <phoneticPr fontId="1"/>
  </si>
  <si>
    <t>※⑥、⑦、⑪又は⑫の内数</t>
    <rPh sb="6" eb="7">
      <t>マタ</t>
    </rPh>
    <rPh sb="10" eb="12">
      <t>ウチスウ</t>
    </rPh>
    <phoneticPr fontId="1"/>
  </si>
  <si>
    <t>※⑥又は⑪の内数</t>
    <rPh sb="2" eb="3">
      <t>マタ</t>
    </rPh>
    <phoneticPr fontId="1"/>
  </si>
  <si>
    <t>(低減・換算前義務台数)</t>
    <rPh sb="0" eb="2">
      <t>テイゲン</t>
    </rPh>
    <rPh sb="3" eb="10">
      <t>カンサンマエギムダイスウ</t>
    </rPh>
    <phoneticPr fontId="1"/>
  </si>
  <si>
    <t>(公共交通利用促進措置を適用する場合)</t>
    <rPh sb="0" eb="10">
      <t>コウキョウコウツウリヨウソクシンソチ</t>
    </rPh>
    <rPh sb="11" eb="13">
      <t>テキヨウ</t>
    </rPh>
    <rPh sb="15" eb="17">
      <t>バアイ</t>
    </rPh>
    <phoneticPr fontId="1"/>
  </si>
  <si>
    <t>⑯</t>
    <phoneticPr fontId="1"/>
  </si>
  <si>
    <t>%</t>
    <phoneticPr fontId="1"/>
  </si>
  <si>
    <t>＝</t>
    <phoneticPr fontId="1"/>
  </si>
  <si>
    <t>×　低減率</t>
    <rPh sb="2" eb="4">
      <t>テイゲン</t>
    </rPh>
    <rPh sb="4" eb="5">
      <t>リツ</t>
    </rPh>
    <phoneticPr fontId="1"/>
  </si>
  <si>
    <t>(自動二輪車換算を適用する場合）</t>
    <rPh sb="1" eb="8">
      <t>ジドウニリンシャカンサン</t>
    </rPh>
    <rPh sb="9" eb="11">
      <t>テキヨウ</t>
    </rPh>
    <rPh sb="13" eb="15">
      <t>バアイ</t>
    </rPh>
    <phoneticPr fontId="1"/>
  </si>
  <si>
    <t>÷　５</t>
    <phoneticPr fontId="1"/>
  </si>
  <si>
    <t>=</t>
    <phoneticPr fontId="1"/>
  </si>
  <si>
    <t>台（換算台数）・・・⑱</t>
    <rPh sb="0" eb="1">
      <t>ダイ</t>
    </rPh>
    <rPh sb="2" eb="4">
      <t>カンサン</t>
    </rPh>
    <rPh sb="4" eb="6">
      <t>ダイスウ</t>
    </rPh>
    <phoneticPr fontId="1"/>
  </si>
  <si>
    <t>⑧　又は　⑬　＝</t>
    <rPh sb="2" eb="3">
      <t>マタ</t>
    </rPh>
    <phoneticPr fontId="1"/>
  </si>
  <si>
    <t>台（義務台数）</t>
    <rPh sb="0" eb="1">
      <t>ダイ</t>
    </rPh>
    <rPh sb="2" eb="6">
      <t>ギムダイスウ</t>
    </rPh>
    <phoneticPr fontId="1"/>
  </si>
  <si>
    <t>着色部分のみに記入してください。</t>
    <phoneticPr fontId="1"/>
  </si>
  <si>
    <t>駐車場整備地区</t>
    <phoneticPr fontId="1"/>
  </si>
  <si>
    <t>商業地域</t>
    <phoneticPr fontId="1"/>
  </si>
  <si>
    <t>近隣商業地域</t>
    <phoneticPr fontId="1"/>
  </si>
  <si>
    <t>→　次のページ「4．駐車ますの規模別台数の算定」へ</t>
    <rPh sb="2" eb="3">
      <t>ツギ</t>
    </rPh>
    <phoneticPr fontId="1"/>
  </si>
  <si>
    <t>アー（イ又はウのいずれか多い台数）＋ウ＝</t>
    <rPh sb="4" eb="5">
      <t>マタ</t>
    </rPh>
    <phoneticPr fontId="1"/>
  </si>
  <si>
    <t>以下太枠内の着色部分の項目に記入してください。（着色部分以外は、様式ーCから自動計算されます。）</t>
    <rPh sb="0" eb="2">
      <t>イカ</t>
    </rPh>
    <rPh sb="2" eb="4">
      <t>フトワク</t>
    </rPh>
    <rPh sb="4" eb="5">
      <t>ナイ</t>
    </rPh>
    <rPh sb="6" eb="10">
      <t>チャクショクブブン</t>
    </rPh>
    <rPh sb="11" eb="13">
      <t>コウモク</t>
    </rPh>
    <rPh sb="14" eb="16">
      <t>キニュウ</t>
    </rPh>
    <rPh sb="24" eb="28">
      <t>チャクショクブブン</t>
    </rPh>
    <rPh sb="28" eb="30">
      <t>イガイ</t>
    </rPh>
    <rPh sb="32" eb="34">
      <t>ヨウシキ</t>
    </rPh>
    <rPh sb="38" eb="42">
      <t>ジドウケイサン</t>
    </rPh>
    <phoneticPr fontId="1"/>
  </si>
  <si>
    <t>…⑪</t>
    <phoneticPr fontId="1"/>
  </si>
  <si>
    <t>…⑫</t>
    <phoneticPr fontId="1"/>
  </si>
  <si>
    <t>…⑬</t>
    <phoneticPr fontId="1"/>
  </si>
  <si>
    <t>…⑭</t>
    <phoneticPr fontId="1"/>
  </si>
  <si>
    <t>…⑮</t>
    <phoneticPr fontId="1"/>
  </si>
  <si>
    <t>…⑯</t>
    <phoneticPr fontId="1"/>
  </si>
  <si>
    <t>⑯ー⑰ー⑱</t>
    <phoneticPr fontId="1"/>
  </si>
  <si>
    <t>⑨＋⑩又は⑭＋⑮＝</t>
    <rPh sb="3" eb="4">
      <t>マタ</t>
    </rPh>
    <phoneticPr fontId="1"/>
  </si>
  <si>
    <t>A=300+｛②÷(①＋②)｝×150＝</t>
    <phoneticPr fontId="1"/>
  </si>
  <si>
    <t>(②－2,000)÷450=</t>
    <phoneticPr fontId="1"/>
  </si>
  <si>
    <t>既存の附置義務台数＝</t>
    <rPh sb="0" eb="1">
      <t>キゾン</t>
    </rPh>
    <phoneticPr fontId="1"/>
  </si>
  <si>
    <t>・</t>
    <phoneticPr fontId="1"/>
  </si>
  <si>
    <t>申請区分</t>
    <rPh sb="0" eb="4">
      <t>シンセイクブン</t>
    </rPh>
    <phoneticPr fontId="1"/>
  </si>
  <si>
    <t>収容台数</t>
    <rPh sb="0" eb="4">
      <t>シュウヨウダイスウ</t>
    </rPh>
    <phoneticPr fontId="1"/>
  </si>
  <si>
    <t>台</t>
    <rPh sb="0" eb="1">
      <t>ダイ</t>
    </rPh>
    <phoneticPr fontId="1"/>
  </si>
  <si>
    <t>（内附置義務台数</t>
    <rPh sb="1" eb="2">
      <t>ウチ</t>
    </rPh>
    <rPh sb="2" eb="8">
      <t>フチギムダイスウ</t>
    </rPh>
    <phoneticPr fontId="1"/>
  </si>
  <si>
    <t>台）</t>
    <rPh sb="0" eb="1">
      <t>ダイ</t>
    </rPh>
    <phoneticPr fontId="1"/>
  </si>
  <si>
    <t>　　　２．共通用途部分の面積を特定用途・非特定用途へ振り分ける必要がある場合のみ記載してください。</t>
    <rPh sb="5" eb="11">
      <t>キョウツウヨウトブブン</t>
    </rPh>
    <rPh sb="12" eb="14">
      <t>メンセキ</t>
    </rPh>
    <rPh sb="15" eb="19">
      <t>トクテイヨウト</t>
    </rPh>
    <rPh sb="20" eb="25">
      <t>ヒトクテイヨウト</t>
    </rPh>
    <rPh sb="26" eb="27">
      <t>フ</t>
    </rPh>
    <rPh sb="28" eb="29">
      <t>ワ</t>
    </rPh>
    <rPh sb="31" eb="33">
      <t>ヒツヨウ</t>
    </rPh>
    <rPh sb="36" eb="38">
      <t>バアイ</t>
    </rPh>
    <rPh sb="40" eb="42">
      <t>キサイ</t>
    </rPh>
    <phoneticPr fontId="1"/>
  </si>
  <si>
    <t>アー（イ又はウのいずれか多い台数）＋ウ＝</t>
    <phoneticPr fontId="1"/>
  </si>
  <si>
    <t>台(低減台数)…⑰</t>
    <rPh sb="0" eb="1">
      <t>ダイ</t>
    </rPh>
    <rPh sb="2" eb="6">
      <t>テイゲンダイスウ</t>
    </rPh>
    <phoneticPr fontId="1"/>
  </si>
  <si>
    <t>特殊駐車
装置</t>
    <rPh sb="0" eb="2">
      <t>トクシュ</t>
    </rPh>
    <rPh sb="2" eb="4">
      <t>チュウシャ</t>
    </rPh>
    <rPh sb="5" eb="7">
      <t>ソウチ</t>
    </rPh>
    <phoneticPr fontId="1"/>
  </si>
  <si>
    <t>物件名称</t>
    <rPh sb="0" eb="2">
      <t>ブッケン</t>
    </rPh>
    <rPh sb="2" eb="4">
      <t>メイショウ</t>
    </rPh>
    <phoneticPr fontId="1"/>
  </si>
  <si>
    <t>物件名称：</t>
    <rPh sb="0" eb="2">
      <t>ブッケン</t>
    </rPh>
    <rPh sb="2" eb="4">
      <t>メイショウ</t>
    </rPh>
    <phoneticPr fontId="1"/>
  </si>
  <si>
    <t>建築主１</t>
    <rPh sb="0" eb="3">
      <t>ケンチクヌシ</t>
    </rPh>
    <phoneticPr fontId="1"/>
  </si>
  <si>
    <t>建築主２</t>
    <rPh sb="0" eb="3">
      <t>ケンチクヌシ</t>
    </rPh>
    <phoneticPr fontId="1"/>
  </si>
  <si>
    <t>建築主３</t>
    <rPh sb="0" eb="3">
      <t>ケンチクヌシ</t>
    </rPh>
    <phoneticPr fontId="1"/>
  </si>
  <si>
    <t>設計者１</t>
    <rPh sb="0" eb="3">
      <t>セッケイシャ</t>
    </rPh>
    <phoneticPr fontId="1"/>
  </si>
  <si>
    <t>設計者２</t>
    <rPh sb="0" eb="3">
      <t>セッケイシャ</t>
    </rPh>
    <phoneticPr fontId="1"/>
  </si>
  <si>
    <t>設計者３</t>
    <rPh sb="0" eb="3">
      <t>セッケイシャ</t>
    </rPh>
    <phoneticPr fontId="1"/>
  </si>
  <si>
    <t>台</t>
    <rPh sb="0" eb="1">
      <t>ダイ</t>
    </rPh>
    <phoneticPr fontId="1"/>
  </si>
  <si>
    <t>隔地先の義務台数</t>
    <rPh sb="0" eb="2">
      <t>カクチ</t>
    </rPh>
    <rPh sb="2" eb="3">
      <t>サキ</t>
    </rPh>
    <rPh sb="4" eb="6">
      <t>ギム</t>
    </rPh>
    <rPh sb="6" eb="8">
      <t>ダイスウ</t>
    </rPh>
    <phoneticPr fontId="1"/>
  </si>
  <si>
    <t>隔地先１</t>
    <rPh sb="0" eb="3">
      <t>カクチサキ</t>
    </rPh>
    <phoneticPr fontId="1"/>
  </si>
  <si>
    <t>隔地先２</t>
    <rPh sb="0" eb="3">
      <t>カクチサキ</t>
    </rPh>
    <phoneticPr fontId="1"/>
  </si>
  <si>
    <t>隔地先３</t>
    <rPh sb="0" eb="3">
      <t>カクチサキ</t>
    </rPh>
    <phoneticPr fontId="1"/>
  </si>
  <si>
    <t>特殊駐車
装置１</t>
    <rPh sb="0" eb="2">
      <t>トクシュ</t>
    </rPh>
    <rPh sb="2" eb="4">
      <t>チュウシャ</t>
    </rPh>
    <rPh sb="5" eb="7">
      <t>ソウチ</t>
    </rPh>
    <phoneticPr fontId="1"/>
  </si>
  <si>
    <t>特殊駐車
装置２</t>
    <rPh sb="0" eb="2">
      <t>トクシュ</t>
    </rPh>
    <rPh sb="2" eb="4">
      <t>チュウシャ</t>
    </rPh>
    <rPh sb="5" eb="7">
      <t>ソウチ</t>
    </rPh>
    <phoneticPr fontId="1"/>
  </si>
  <si>
    <t>特殊駐車
装置３</t>
    <rPh sb="0" eb="2">
      <t>トクシュ</t>
    </rPh>
    <rPh sb="2" eb="4">
      <t>チュウシャ</t>
    </rPh>
    <rPh sb="5" eb="7">
      <t>ソウチ</t>
    </rPh>
    <phoneticPr fontId="1"/>
  </si>
  <si>
    <t>（内隔地）</t>
    <rPh sb="1" eb="2">
      <t>ウチ</t>
    </rPh>
    <rPh sb="2" eb="4">
      <t>カクチ</t>
    </rPh>
    <phoneticPr fontId="1"/>
  </si>
  <si>
    <t>様式ーB　別表　※建築主、設計者、隔地先および特殊駐車装置が複数の場合に使用</t>
    <rPh sb="0" eb="2">
      <t>ヨウシキ</t>
    </rPh>
    <rPh sb="5" eb="7">
      <t>ベッピョウ</t>
    </rPh>
    <rPh sb="9" eb="12">
      <t>ケンチクヌシ</t>
    </rPh>
    <rPh sb="13" eb="16">
      <t>セッケイシャ</t>
    </rPh>
    <rPh sb="17" eb="20">
      <t>カクチサキ</t>
    </rPh>
    <rPh sb="23" eb="25">
      <t>トクシュ</t>
    </rPh>
    <rPh sb="25" eb="27">
      <t>チュウシャ</t>
    </rPh>
    <rPh sb="27" eb="29">
      <t>ソウチ</t>
    </rPh>
    <rPh sb="30" eb="32">
      <t>フクスウ</t>
    </rPh>
    <rPh sb="33" eb="35">
      <t>バアイ</t>
    </rPh>
    <rPh sb="36" eb="38">
      <t>シヨウ</t>
    </rPh>
    <phoneticPr fontId="1"/>
  </si>
  <si>
    <t>第　　　　号　　　年　　　月　　　日（特例No.　　　　）</t>
    <rPh sb="0" eb="1">
      <t>ダイ</t>
    </rPh>
    <rPh sb="5" eb="6">
      <t>ゴウ</t>
    </rPh>
    <rPh sb="9" eb="10">
      <t>ネン</t>
    </rPh>
    <rPh sb="13" eb="14">
      <t>ガツ</t>
    </rPh>
    <rPh sb="17" eb="18">
      <t>ニチ</t>
    </rPh>
    <rPh sb="19" eb="21">
      <t>トクレイ</t>
    </rPh>
    <phoneticPr fontId="1"/>
  </si>
  <si>
    <t>新規</t>
    <rPh sb="0" eb="2">
      <t>シンキ</t>
    </rPh>
    <phoneticPr fontId="1"/>
  </si>
  <si>
    <t>変更</t>
    <rPh sb="0" eb="2">
      <t>ヘンコウ</t>
    </rPh>
    <phoneticPr fontId="1"/>
  </si>
  <si>
    <t>←いずれかにチェック</t>
    <phoneticPr fontId="1"/>
  </si>
  <si>
    <t>　 新築 　増築 　用途変更 　その他</t>
    <rPh sb="2" eb="4">
      <t>シンチク</t>
    </rPh>
    <rPh sb="6" eb="8">
      <t>ゾウチク</t>
    </rPh>
    <rPh sb="10" eb="14">
      <t>ヨウトヘンコウ</t>
    </rPh>
    <rPh sb="18" eb="19">
      <t>タ</t>
    </rPh>
    <phoneticPr fontId="1"/>
  </si>
  <si>
    <t>特定部分（　　階～　階部分）　　　　　　　　　物販店舗（　　店）　 　飲食店舗（　　店）
　事務所（　　社）　ホテル・旅館（　　室）　　その他（　　　　　　　　　）</t>
    <rPh sb="0" eb="4">
      <t>トクテイブブン</t>
    </rPh>
    <rPh sb="7" eb="8">
      <t>カイ</t>
    </rPh>
    <rPh sb="10" eb="11">
      <t>カイ</t>
    </rPh>
    <rPh sb="11" eb="13">
      <t>ブブン</t>
    </rPh>
    <rPh sb="23" eb="27">
      <t>ブッパンテンポ</t>
    </rPh>
    <rPh sb="30" eb="31">
      <t>テン</t>
    </rPh>
    <rPh sb="35" eb="39">
      <t>インショクテンポ</t>
    </rPh>
    <rPh sb="46" eb="49">
      <t>ジムショ</t>
    </rPh>
    <rPh sb="52" eb="53">
      <t>シャ</t>
    </rPh>
    <rPh sb="59" eb="61">
      <t>リョカン</t>
    </rPh>
    <rPh sb="64" eb="65">
      <t>シツ</t>
    </rPh>
    <rPh sb="70" eb="71">
      <t>タ</t>
    </rPh>
    <phoneticPr fontId="1"/>
  </si>
  <si>
    <t>特定部分（共同住宅）（　　階～　階部分）　　　ファミリーマンション（　　戸）
　ワンルームマンション（　　戸）　　　　　　　寄宿舎（　　室） 　　　その他（　　  　　　）</t>
    <rPh sb="0" eb="4">
      <t>トクテイブブン</t>
    </rPh>
    <rPh sb="5" eb="7">
      <t>キョウドウ</t>
    </rPh>
    <rPh sb="7" eb="9">
      <t>ジュウタク</t>
    </rPh>
    <rPh sb="13" eb="14">
      <t>カイ</t>
    </rPh>
    <rPh sb="16" eb="17">
      <t>カイ</t>
    </rPh>
    <rPh sb="17" eb="19">
      <t>ブブン</t>
    </rPh>
    <rPh sb="36" eb="37">
      <t>ト</t>
    </rPh>
    <rPh sb="53" eb="54">
      <t>ト</t>
    </rPh>
    <rPh sb="62" eb="65">
      <t>キシュクシャ</t>
    </rPh>
    <rPh sb="68" eb="69">
      <t>シツ</t>
    </rPh>
    <phoneticPr fontId="1"/>
  </si>
  <si>
    <t>非特定部分（　　階～　階部分） 　　　　　　 　 その他（　　　　　　　　　）</t>
    <phoneticPr fontId="1"/>
  </si>
  <si>
    <t>建築物の全部又は一部を特定用途（共同住宅を除く）に供するもの</t>
    <rPh sb="0" eb="3">
      <t>ケンチクブツ</t>
    </rPh>
    <rPh sb="4" eb="6">
      <t>ゼンブ</t>
    </rPh>
    <rPh sb="6" eb="7">
      <t>マタ</t>
    </rPh>
    <rPh sb="8" eb="10">
      <t>イチブ</t>
    </rPh>
    <rPh sb="11" eb="15">
      <t>トクテイヨウト</t>
    </rPh>
    <rPh sb="25" eb="26">
      <t>キョウ</t>
    </rPh>
    <phoneticPr fontId="1"/>
  </si>
  <si>
    <t>建築物の全部を共同住宅及び非特定用途に供するもの</t>
    <rPh sb="0" eb="3">
      <t>ケンチクブツ</t>
    </rPh>
    <rPh sb="4" eb="6">
      <t>ゼンブ</t>
    </rPh>
    <rPh sb="13" eb="14">
      <t>ヒ</t>
    </rPh>
    <rPh sb="14" eb="18">
      <t>トクテイヨウト</t>
    </rPh>
    <rPh sb="19" eb="20">
      <t>キョウ</t>
    </rPh>
    <phoneticPr fontId="1"/>
  </si>
  <si>
    <t>⑳</t>
    <phoneticPr fontId="1"/>
  </si>
  <si>
    <t>・・・⑲ 義務台数</t>
    <rPh sb="5" eb="7">
      <t>ギム</t>
    </rPh>
    <rPh sb="7" eb="9">
      <t>ダイスウ</t>
    </rPh>
    <phoneticPr fontId="1"/>
  </si>
  <si>
    <t>・・・⑳</t>
    <phoneticPr fontId="1"/>
  </si>
  <si>
    <t>(自動二輪車換算を適用する台数)</t>
    <rPh sb="6" eb="8">
      <t>カンザン</t>
    </rPh>
    <rPh sb="9" eb="11">
      <t>テキヨウ</t>
    </rPh>
    <rPh sb="13" eb="15">
      <t>ダイスウ</t>
    </rPh>
    <phoneticPr fontId="1"/>
  </si>
  <si>
    <r>
      <t xml:space="preserve">特定部分
</t>
    </r>
    <r>
      <rPr>
        <sz val="9"/>
        <rFont val="游ゴシック"/>
        <family val="3"/>
        <charset val="128"/>
        <scheme val="minor"/>
      </rPr>
      <t>※共同住宅を除く</t>
    </r>
    <rPh sb="0" eb="4">
      <t>トクテイブブン</t>
    </rPh>
    <rPh sb="6" eb="8">
      <t>キョウドウ</t>
    </rPh>
    <rPh sb="8" eb="10">
      <t>ジュウタク</t>
    </rPh>
    <rPh sb="11" eb="12">
      <t>ノゾ</t>
    </rPh>
    <phoneticPr fontId="1"/>
  </si>
  <si>
    <r>
      <t xml:space="preserve">非特定部分
</t>
    </r>
    <r>
      <rPr>
        <sz val="9"/>
        <rFont val="游ゴシック"/>
        <family val="3"/>
        <charset val="128"/>
        <scheme val="minor"/>
      </rPr>
      <t>※共同住宅を含む</t>
    </r>
    <rPh sb="0" eb="5">
      <t>ヒトクテイブブン</t>
    </rPh>
    <rPh sb="7" eb="9">
      <t>キョウドウ</t>
    </rPh>
    <rPh sb="9" eb="11">
      <t>ジュウタク</t>
    </rPh>
    <rPh sb="12" eb="13">
      <t>フク</t>
    </rPh>
    <phoneticPr fontId="1"/>
  </si>
  <si>
    <t>内車椅子</t>
    <rPh sb="0" eb="1">
      <t>ウチ</t>
    </rPh>
    <rPh sb="1" eb="2">
      <t>クルマ</t>
    </rPh>
    <rPh sb="2" eb="4">
      <t>イス</t>
    </rPh>
    <phoneticPr fontId="1"/>
  </si>
  <si>
    <r>
      <t>申請以外の部分（既存面積）</t>
    </r>
    <r>
      <rPr>
        <b/>
        <sz val="14"/>
        <rFont val="游ゴシック"/>
        <family val="3"/>
        <charset val="128"/>
        <scheme val="minor"/>
      </rPr>
      <t>※増築の場合のみ</t>
    </r>
    <rPh sb="0" eb="2">
      <t>シンセイ</t>
    </rPh>
    <rPh sb="2" eb="4">
      <t>イガイ</t>
    </rPh>
    <rPh sb="5" eb="7">
      <t>ブブン</t>
    </rPh>
    <rPh sb="8" eb="10">
      <t>キゾン</t>
    </rPh>
    <rPh sb="10" eb="12">
      <t>メンセキ</t>
    </rPh>
    <rPh sb="14" eb="16">
      <t>ゾウチク</t>
    </rPh>
    <rPh sb="17" eb="19">
      <t>バアイ</t>
    </rPh>
    <phoneticPr fontId="1"/>
  </si>
  <si>
    <r>
      <t>特定部分</t>
    </r>
    <r>
      <rPr>
        <sz val="9"/>
        <rFont val="游ゴシック"/>
        <family val="3"/>
        <charset val="128"/>
        <scheme val="minor"/>
      </rPr>
      <t>※共同住宅を除く</t>
    </r>
    <rPh sb="0" eb="2">
      <t>トクテイ</t>
    </rPh>
    <rPh sb="2" eb="4">
      <t>ブブン</t>
    </rPh>
    <rPh sb="5" eb="7">
      <t>キョウドウ</t>
    </rPh>
    <rPh sb="7" eb="9">
      <t>ジュウタク</t>
    </rPh>
    <rPh sb="10" eb="11">
      <t>ノゾ</t>
    </rPh>
    <phoneticPr fontId="1"/>
  </si>
  <si>
    <r>
      <t>非特定部分</t>
    </r>
    <r>
      <rPr>
        <sz val="9"/>
        <rFont val="游ゴシック"/>
        <family val="3"/>
        <charset val="128"/>
        <scheme val="minor"/>
      </rPr>
      <t>※共同住宅を含む</t>
    </r>
    <rPh sb="0" eb="5">
      <t>ヒトクテイブブン</t>
    </rPh>
    <rPh sb="6" eb="8">
      <t>キョウドウ</t>
    </rPh>
    <rPh sb="8" eb="10">
      <t>ジュウタク</t>
    </rPh>
    <rPh sb="11" eb="12">
      <t>フク</t>
    </rPh>
    <phoneticPr fontId="1"/>
  </si>
  <si>
    <r>
      <rPr>
        <sz val="14"/>
        <rFont val="游ゴシック"/>
        <family val="3"/>
        <charset val="128"/>
        <scheme val="minor"/>
      </rPr>
      <t>共通用途部分</t>
    </r>
    <r>
      <rPr>
        <sz val="9"/>
        <rFont val="游ゴシック"/>
        <family val="3"/>
        <charset val="128"/>
        <scheme val="minor"/>
      </rPr>
      <t>(※備考1・2)</t>
    </r>
    <rPh sb="0" eb="6">
      <t>キョウツウヨウトブブン</t>
    </rPh>
    <phoneticPr fontId="1"/>
  </si>
  <si>
    <t>車椅子
利用者用</t>
    <rPh sb="0" eb="1">
      <t>クルマ</t>
    </rPh>
    <rPh sb="1" eb="3">
      <t>イス</t>
    </rPh>
    <rPh sb="4" eb="7">
      <t>リヨウシャ</t>
    </rPh>
    <rPh sb="7" eb="8">
      <t>ヨウ</t>
    </rPh>
    <phoneticPr fontId="1"/>
  </si>
  <si>
    <t>台 － ⑲=</t>
    <rPh sb="0" eb="1">
      <t>ダイ</t>
    </rPh>
    <phoneticPr fontId="1"/>
  </si>
  <si>
    <t>台</t>
    <rPh sb="0" eb="1">
      <t>ダイ</t>
    </rPh>
    <phoneticPr fontId="1"/>
  </si>
  <si>
    <t>総設置台数</t>
    <rPh sb="0" eb="1">
      <t>ソウ</t>
    </rPh>
    <rPh sb="1" eb="3">
      <t>セッチ</t>
    </rPh>
    <rPh sb="3" eb="5">
      <t>ダイスウ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</si>
</sst>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_);[Red]\(#,##0.00\)"/>
  </numFmts>
  <fonts count="17">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2"/>
      <name val="游ゴシック"/>
      <family val="3"/>
      <charset val="128"/>
      <scheme val="minor"/>
    </font>
    <font>
      <sz val="14"/>
      <name val="游ゴシック"/>
      <family val="3"/>
      <charset val="128"/>
      <scheme val="minor"/>
    </font>
    <font>
      <sz val="11"/>
      <name val="游ゴシック"/>
      <family val="3"/>
      <charset val="128"/>
      <scheme val="minor"/>
    </font>
    <font>
      <sz val="14"/>
      <name val="游ゴシック"/>
      <family val="2"/>
      <charset val="128"/>
      <scheme val="minor"/>
    </font>
    <font>
      <sz val="8"/>
      <name val="游ゴシック"/>
      <family val="3"/>
      <charset val="128"/>
      <scheme val="minor"/>
    </font>
    <font>
      <sz val="11"/>
      <name val="游ゴシック"/>
      <family val="2"/>
      <charset val="128"/>
      <scheme val="minor"/>
    </font>
    <font>
      <sz val="18"/>
      <name val="游ゴシック"/>
      <family val="3"/>
      <charset val="128"/>
      <scheme val="minor"/>
    </font>
    <font>
      <sz val="9"/>
      <name val="游ゴシック"/>
      <family val="3"/>
      <charset val="128"/>
      <scheme val="minor"/>
    </font>
    <font>
      <sz val="16"/>
      <name val="游ゴシック"/>
      <family val="3"/>
      <charset val="128"/>
      <scheme val="minor"/>
    </font>
    <font>
      <b/>
      <sz val="22"/>
      <name val="游ゴシック"/>
      <family val="3"/>
      <charset val="128"/>
      <scheme val="minor"/>
    </font>
    <font>
      <b/>
      <sz val="16"/>
      <name val="游ゴシック"/>
      <family val="3"/>
      <charset val="128"/>
      <scheme val="minor"/>
    </font>
    <font>
      <b/>
      <sz val="14"/>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style="thin">
        <color auto="1"/>
      </bottom>
      <diagonal/>
    </border>
    <border>
      <left style="double">
        <color auto="1"/>
      </left>
      <right/>
      <top style="thin">
        <color auto="1"/>
      </top>
      <bottom/>
      <diagonal/>
    </border>
    <border>
      <left style="double">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hair">
        <color auto="1"/>
      </top>
      <bottom style="hair">
        <color auto="1"/>
      </bottom>
      <diagonal/>
    </border>
    <border>
      <left style="double">
        <color auto="1"/>
      </left>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double">
        <color auto="1"/>
      </left>
      <right/>
      <top style="hair">
        <color auto="1"/>
      </top>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double">
        <color auto="1"/>
      </left>
      <right/>
      <top/>
      <bottom style="hair">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right style="thick">
        <color auto="1"/>
      </right>
      <top style="thin">
        <color auto="1"/>
      </top>
      <bottom style="thin">
        <color auto="1"/>
      </bottom>
      <diagonal/>
    </border>
    <border>
      <left style="thick">
        <color auto="1"/>
      </left>
      <right style="thin">
        <color auto="1"/>
      </right>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hair">
        <color auto="1"/>
      </top>
      <bottom/>
      <diagonal/>
    </border>
    <border>
      <left/>
      <right style="thick">
        <color auto="1"/>
      </right>
      <top/>
      <bottom style="hair">
        <color auto="1"/>
      </bottom>
      <diagonal/>
    </border>
    <border>
      <left/>
      <right style="thick">
        <color auto="1"/>
      </right>
      <top/>
      <bottom style="thin">
        <color auto="1"/>
      </bottom>
      <diagonal/>
    </border>
    <border>
      <left/>
      <right style="thick">
        <color auto="1"/>
      </right>
      <top style="hair">
        <color auto="1"/>
      </top>
      <bottom style="hair">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double">
        <color auto="1"/>
      </right>
      <top style="hair">
        <color auto="1"/>
      </top>
      <bottom/>
      <diagonal/>
    </border>
    <border>
      <left/>
      <right style="double">
        <color auto="1"/>
      </right>
      <top/>
      <bottom style="hair">
        <color auto="1"/>
      </bottom>
      <diagonal/>
    </border>
    <border>
      <left/>
      <right style="double">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top/>
      <bottom style="medium">
        <color auto="1"/>
      </bottom>
      <diagonal/>
    </border>
    <border>
      <left/>
      <right style="medium">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double">
        <color auto="1"/>
      </right>
      <top/>
      <bottom/>
      <diagonal/>
    </border>
    <border>
      <left/>
      <right/>
      <top style="thin">
        <color auto="1"/>
      </top>
      <bottom style="hair">
        <color auto="1"/>
      </bottom>
      <diagonal/>
    </border>
    <border>
      <left style="thin">
        <color auto="1"/>
      </left>
      <right style="thick">
        <color auto="1"/>
      </right>
      <top/>
      <bottom style="thin">
        <color auto="1"/>
      </bottom>
      <diagonal/>
    </border>
    <border>
      <left style="thin">
        <color auto="1"/>
      </left>
      <right/>
      <top/>
      <bottom style="thick">
        <color auto="1"/>
      </bottom>
      <diagonal/>
    </border>
    <border>
      <left/>
      <right style="thin">
        <color auto="1"/>
      </right>
      <top/>
      <bottom style="thick">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ck">
        <color auto="1"/>
      </left>
      <right/>
      <top/>
      <bottom/>
      <diagonal/>
    </border>
    <border>
      <left style="thick">
        <color auto="1"/>
      </left>
      <right/>
      <top/>
      <bottom style="thin">
        <color auto="1"/>
      </bottom>
      <diagonal/>
    </border>
    <border>
      <left style="thin">
        <color auto="1"/>
      </left>
      <right/>
      <top style="thick">
        <color auto="1"/>
      </top>
      <bottom/>
      <diagonal/>
    </border>
    <border>
      <left/>
      <right style="thick">
        <color auto="1"/>
      </right>
      <top style="thick">
        <color auto="1"/>
      </top>
      <bottom/>
      <diagonal/>
    </border>
    <border>
      <left style="thick">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top style="hair">
        <color auto="1"/>
      </top>
      <bottom style="thick">
        <color auto="1"/>
      </bottom>
      <diagonal/>
    </border>
    <border>
      <left/>
      <right/>
      <top style="hair">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style="thin">
        <color auto="1"/>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style="thin">
        <color auto="1"/>
      </top>
      <bottom style="thick">
        <color auto="1"/>
      </bottom>
      <diagonal/>
    </border>
    <border>
      <left style="thick">
        <color auto="1"/>
      </left>
      <right/>
      <top style="thin">
        <color auto="1"/>
      </top>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top style="thin">
        <color auto="1"/>
      </top>
      <bottom style="thin">
        <color theme="0"/>
      </bottom>
      <diagonal/>
    </border>
    <border>
      <left/>
      <right/>
      <top style="thin">
        <color auto="1"/>
      </top>
      <bottom style="thin">
        <color theme="0"/>
      </bottom>
      <diagonal/>
    </border>
  </borders>
  <cellStyleXfs count="1">
    <xf numFmtId="0" fontId="0" fillId="0" borderId="0">
      <alignment vertical="center"/>
    </xf>
  </cellStyleXfs>
  <cellXfs count="481">
    <xf numFmtId="0" fontId="0" fillId="0" borderId="0" xfId="0">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54" xfId="0" applyFont="1" applyFill="1" applyBorder="1">
      <alignment vertical="center"/>
    </xf>
    <xf numFmtId="0" fontId="4" fillId="3" borderId="10" xfId="0" applyFont="1" applyFill="1" applyBorder="1">
      <alignment vertical="center"/>
    </xf>
    <xf numFmtId="0" fontId="4" fillId="0" borderId="27" xfId="0" applyFont="1" applyBorder="1">
      <alignment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pplyProtection="1">
      <alignment horizontal="center" vertical="center"/>
      <protection locked="0"/>
    </xf>
    <xf numFmtId="0" fontId="4" fillId="3" borderId="61" xfId="0" applyFont="1" applyFill="1" applyBorder="1" applyAlignment="1">
      <alignment horizontal="center" vertical="center"/>
    </xf>
    <xf numFmtId="0" fontId="4" fillId="0" borderId="13" xfId="0" applyFont="1" applyBorder="1">
      <alignment vertical="center"/>
    </xf>
    <xf numFmtId="0" fontId="4" fillId="3" borderId="15" xfId="0" applyFont="1" applyFill="1" applyBorder="1" applyAlignment="1">
      <alignment horizontal="center" vertical="center"/>
    </xf>
    <xf numFmtId="0" fontId="4" fillId="3" borderId="22" xfId="0" applyFont="1" applyFill="1" applyBorder="1" applyAlignment="1" applyProtection="1">
      <alignment horizontal="center" vertical="center"/>
      <protection locked="0"/>
    </xf>
    <xf numFmtId="0" fontId="0" fillId="3" borderId="0" xfId="0" applyFill="1">
      <alignment vertical="center"/>
    </xf>
    <xf numFmtId="0" fontId="5" fillId="3" borderId="0" xfId="0" applyFont="1" applyFill="1">
      <alignment vertical="center"/>
    </xf>
    <xf numFmtId="0" fontId="4" fillId="3" borderId="0" xfId="0" applyFont="1" applyFill="1" applyAlignment="1">
      <alignment horizontal="left" vertical="center"/>
    </xf>
    <xf numFmtId="0" fontId="5" fillId="3" borderId="113" xfId="0" applyFont="1" applyFill="1" applyBorder="1" applyAlignment="1">
      <alignment horizontal="center" vertical="center"/>
    </xf>
    <xf numFmtId="0" fontId="6" fillId="3" borderId="109" xfId="0" applyFont="1" applyFill="1" applyBorder="1">
      <alignment vertical="center"/>
    </xf>
    <xf numFmtId="0" fontId="4" fillId="3" borderId="109" xfId="0" applyFont="1" applyFill="1" applyBorder="1" applyAlignment="1">
      <alignment horizontal="center" vertical="center"/>
    </xf>
    <xf numFmtId="0" fontId="5" fillId="3" borderId="114" xfId="0" applyFont="1" applyFill="1" applyBorder="1" applyAlignment="1">
      <alignment horizontal="center" vertical="center"/>
    </xf>
    <xf numFmtId="0" fontId="5" fillId="3" borderId="23" xfId="0" applyFont="1" applyFill="1" applyBorder="1" applyAlignment="1">
      <alignment horizontal="center" vertical="center"/>
    </xf>
    <xf numFmtId="0" fontId="6" fillId="3" borderId="0" xfId="0" applyFont="1" applyFill="1">
      <alignment vertical="center"/>
    </xf>
    <xf numFmtId="0" fontId="5" fillId="3" borderId="57"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6" fillId="3" borderId="14" xfId="0" applyFont="1" applyFill="1" applyBorder="1">
      <alignment vertical="center"/>
    </xf>
    <xf numFmtId="0" fontId="5" fillId="3" borderId="60"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0" xfId="0" applyFont="1" applyFill="1" applyAlignment="1">
      <alignment horizontal="center" vertical="center"/>
    </xf>
    <xf numFmtId="0" fontId="4" fillId="3" borderId="54" xfId="0" applyFont="1" applyFill="1" applyBorder="1" applyAlignment="1" applyProtection="1">
      <alignment horizontal="center" vertical="center"/>
      <protection locked="0"/>
    </xf>
    <xf numFmtId="0" fontId="4" fillId="2" borderId="16" xfId="0" applyFont="1" applyFill="1" applyBorder="1" applyProtection="1">
      <alignment vertical="center"/>
      <protection locked="0"/>
    </xf>
    <xf numFmtId="0" fontId="4" fillId="0" borderId="16" xfId="0" applyFont="1" applyBorder="1" applyProtection="1">
      <alignment vertical="center"/>
      <protection locked="0"/>
    </xf>
    <xf numFmtId="0" fontId="4" fillId="0" borderId="128" xfId="0" applyFont="1" applyBorder="1" applyProtection="1">
      <alignment vertical="center"/>
      <protection locked="0"/>
    </xf>
    <xf numFmtId="0" fontId="4" fillId="3" borderId="2" xfId="0" applyFont="1" applyFill="1" applyBorder="1" applyProtection="1">
      <alignment vertical="center"/>
      <protection locked="0"/>
    </xf>
    <xf numFmtId="0" fontId="4" fillId="3" borderId="3" xfId="0" applyFont="1" applyFill="1" applyBorder="1" applyProtection="1">
      <alignment vertical="center"/>
      <protection locked="0"/>
    </xf>
    <xf numFmtId="0" fontId="4" fillId="3" borderId="1" xfId="0" applyFont="1" applyFill="1" applyBorder="1" applyAlignment="1">
      <alignment horizontal="center" vertical="center"/>
    </xf>
    <xf numFmtId="0" fontId="6" fillId="3" borderId="54" xfId="0" applyFont="1" applyFill="1" applyBorder="1" applyAlignment="1">
      <alignment horizontal="center" vertical="center"/>
    </xf>
    <xf numFmtId="0" fontId="4" fillId="3" borderId="4" xfId="0" applyFont="1" applyFill="1" applyBorder="1">
      <alignment vertical="center"/>
    </xf>
    <xf numFmtId="0" fontId="6" fillId="3" borderId="3" xfId="0" applyFont="1" applyFill="1" applyBorder="1" applyProtection="1">
      <alignment vertical="center"/>
      <protection locked="0"/>
    </xf>
    <xf numFmtId="0" fontId="9" fillId="3" borderId="0" xfId="0" applyFont="1" applyFill="1">
      <alignment vertical="center"/>
    </xf>
    <xf numFmtId="0" fontId="7" fillId="3" borderId="0" xfId="0" applyFont="1" applyFill="1">
      <alignment vertical="center"/>
    </xf>
    <xf numFmtId="0" fontId="4" fillId="2" borderId="63" xfId="0" applyFont="1" applyFill="1" applyBorder="1" applyAlignment="1">
      <alignment horizontal="center" vertical="center"/>
    </xf>
    <xf numFmtId="0" fontId="4" fillId="3" borderId="0" xfId="0" applyFont="1" applyFill="1" applyAlignment="1">
      <alignment horizontal="center" vertical="center" textRotation="255"/>
    </xf>
    <xf numFmtId="0" fontId="4" fillId="3" borderId="0" xfId="0" applyFont="1" applyFill="1" applyAlignment="1" applyProtection="1">
      <alignment horizontal="left" vertical="center" shrinkToFit="1"/>
      <protection locked="0"/>
    </xf>
    <xf numFmtId="0" fontId="4" fillId="3" borderId="0" xfId="0" applyFont="1" applyFill="1" applyAlignment="1" applyProtection="1">
      <alignment horizontal="center" vertical="center" shrinkToFit="1"/>
      <protection locked="0"/>
    </xf>
    <xf numFmtId="0" fontId="4" fillId="3" borderId="117" xfId="0" applyFont="1" applyFill="1" applyBorder="1" applyAlignment="1">
      <alignment horizontal="center" vertical="center"/>
    </xf>
    <xf numFmtId="0" fontId="4" fillId="3" borderId="124" xfId="0" applyFont="1" applyFill="1" applyBorder="1">
      <alignment vertical="center"/>
    </xf>
    <xf numFmtId="0" fontId="4" fillId="3" borderId="127" xfId="0" applyFont="1" applyFill="1" applyBorder="1" applyAlignment="1" applyProtection="1">
      <alignment horizontal="center" vertical="center"/>
      <protection locked="0"/>
    </xf>
    <xf numFmtId="0" fontId="4" fillId="3" borderId="63" xfId="0" applyFont="1" applyFill="1" applyBorder="1" applyAlignment="1">
      <alignment horizontal="center" vertical="center"/>
    </xf>
    <xf numFmtId="0" fontId="6" fillId="3" borderId="123" xfId="0" applyFont="1" applyFill="1" applyBorder="1" applyAlignment="1">
      <alignment horizontal="center" vertical="center"/>
    </xf>
    <xf numFmtId="0" fontId="4" fillId="3" borderId="126" xfId="0" applyFont="1" applyFill="1" applyBorder="1">
      <alignment vertical="center"/>
    </xf>
    <xf numFmtId="0" fontId="6" fillId="3" borderId="125" xfId="0" applyFont="1" applyFill="1" applyBorder="1" applyProtection="1">
      <alignment vertical="center"/>
      <protection locked="0"/>
    </xf>
    <xf numFmtId="0" fontId="6" fillId="3" borderId="127"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5" xfId="0" applyFont="1" applyFill="1" applyBorder="1">
      <alignment vertical="center"/>
    </xf>
    <xf numFmtId="0" fontId="4" fillId="3" borderId="13" xfId="0" applyFont="1" applyFill="1" applyBorder="1">
      <alignment vertical="center"/>
    </xf>
    <xf numFmtId="0" fontId="6" fillId="3" borderId="14" xfId="0" applyFont="1" applyFill="1" applyBorder="1" applyProtection="1">
      <alignment vertical="center"/>
      <protection locked="0"/>
    </xf>
    <xf numFmtId="0" fontId="6" fillId="3" borderId="60" xfId="0" applyFont="1" applyFill="1" applyBorder="1" applyAlignment="1">
      <alignment horizontal="center" vertical="center"/>
    </xf>
    <xf numFmtId="0" fontId="5" fillId="3" borderId="0" xfId="0" applyFont="1" applyFill="1" applyProtection="1">
      <alignment vertical="center"/>
      <protection locked="0"/>
    </xf>
    <xf numFmtId="0" fontId="5" fillId="3" borderId="0" xfId="0" applyFont="1" applyFill="1" applyAlignment="1">
      <alignment horizontal="righ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5"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12" xfId="0" applyFont="1" applyBorder="1" applyAlignment="1">
      <alignment horizontal="center" vertical="center"/>
    </xf>
    <xf numFmtId="0" fontId="4" fillId="3" borderId="56" xfId="0" applyFont="1" applyFill="1" applyBorder="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center" vertical="center"/>
    </xf>
    <xf numFmtId="0" fontId="4" fillId="0" borderId="4" xfId="0" applyFont="1" applyBorder="1" applyAlignment="1">
      <alignment horizontal="center" vertical="center"/>
    </xf>
    <xf numFmtId="0" fontId="5" fillId="3" borderId="109" xfId="0" applyFont="1" applyFill="1" applyBorder="1" applyAlignment="1">
      <alignment horizontal="center" vertical="center"/>
    </xf>
    <xf numFmtId="0" fontId="4" fillId="3" borderId="3"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3"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shrinkToFit="1"/>
      <protection locked="0"/>
    </xf>
    <xf numFmtId="0" fontId="4" fillId="0" borderId="105" xfId="0" applyFont="1" applyBorder="1" applyAlignment="1" applyProtection="1">
      <alignment horizontal="center" vertical="center" shrinkToFit="1"/>
      <protection locked="0"/>
    </xf>
    <xf numFmtId="0" fontId="4" fillId="2" borderId="17"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68"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5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2" borderId="50" xfId="0" applyFont="1" applyFill="1" applyBorder="1" applyAlignment="1">
      <alignment horizontal="center" vertical="center"/>
    </xf>
    <xf numFmtId="0" fontId="4" fillId="0" borderId="55" xfId="0" applyFont="1" applyBorder="1" applyAlignment="1">
      <alignment horizontal="center" vertical="center" textRotation="255"/>
    </xf>
    <xf numFmtId="0" fontId="4" fillId="0" borderId="50" xfId="0" applyFont="1" applyBorder="1" applyAlignment="1">
      <alignment horizontal="center" vertical="center" textRotation="255"/>
    </xf>
    <xf numFmtId="0" fontId="6" fillId="3" borderId="63" xfId="0" applyFont="1" applyFill="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3" borderId="35"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60"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59" xfId="0" applyFont="1" applyFill="1" applyBorder="1" applyAlignment="1">
      <alignment horizontal="center" vertical="center"/>
    </xf>
    <xf numFmtId="0" fontId="4" fillId="0" borderId="32" xfId="0" applyFont="1" applyBorder="1" applyAlignment="1">
      <alignment horizontal="center" vertical="center"/>
    </xf>
    <xf numFmtId="0" fontId="4" fillId="0" borderId="13" xfId="0" applyFont="1" applyBorder="1" applyAlignment="1">
      <alignment horizontal="center" vertical="center"/>
    </xf>
    <xf numFmtId="0" fontId="4" fillId="3" borderId="33"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3" borderId="32"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67" xfId="0" applyFont="1" applyFill="1" applyBorder="1" applyAlignment="1">
      <alignment horizontal="center" vertical="center"/>
    </xf>
    <xf numFmtId="0" fontId="4" fillId="0" borderId="45"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3" borderId="27"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0" borderId="37" xfId="0" applyFont="1" applyBorder="1" applyAlignment="1">
      <alignment horizontal="center" vertical="center"/>
    </xf>
    <xf numFmtId="0" fontId="4" fillId="3" borderId="38"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62" xfId="0" applyFont="1" applyBorder="1" applyAlignment="1">
      <alignment horizontal="center" vertical="center" textRotation="255"/>
    </xf>
    <xf numFmtId="0" fontId="4" fillId="3" borderId="37" xfId="0" applyFont="1" applyFill="1" applyBorder="1" applyAlignment="1">
      <alignment horizontal="center" vertical="center"/>
    </xf>
    <xf numFmtId="0" fontId="4" fillId="3" borderId="66" xfId="0" applyFont="1" applyFill="1" applyBorder="1" applyAlignment="1">
      <alignment horizontal="center" vertical="center"/>
    </xf>
    <xf numFmtId="0" fontId="6" fillId="3" borderId="63" xfId="0" applyFont="1" applyFill="1" applyBorder="1" applyAlignment="1" applyProtection="1">
      <alignment horizontal="center" vertical="center"/>
      <protection locked="0"/>
    </xf>
    <xf numFmtId="0" fontId="4" fillId="2" borderId="26"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107" xfId="0" applyFont="1" applyFill="1" applyBorder="1" applyAlignment="1">
      <alignment horizontal="center" vertical="center" wrapText="1"/>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6" fillId="0" borderId="17" xfId="0" applyFont="1" applyBorder="1" applyAlignment="1">
      <alignment horizontal="center" vertical="top" wrapText="1"/>
    </xf>
    <xf numFmtId="0" fontId="6" fillId="0" borderId="1" xfId="0" applyFont="1" applyBorder="1" applyAlignment="1">
      <alignment horizontal="center" vertical="top" wrapText="1"/>
    </xf>
    <xf numFmtId="0" fontId="4" fillId="0" borderId="16" xfId="0" applyFont="1" applyBorder="1" applyAlignment="1">
      <alignment horizontal="center" vertical="center"/>
    </xf>
    <xf numFmtId="0" fontId="6" fillId="0" borderId="16" xfId="0" applyFont="1" applyBorder="1" applyAlignment="1">
      <alignment horizontal="center" vertical="top" wrapText="1"/>
    </xf>
    <xf numFmtId="0" fontId="6" fillId="0" borderId="25" xfId="0" applyFont="1" applyBorder="1" applyAlignment="1">
      <alignment horizontal="center" vertical="top" wrapText="1"/>
    </xf>
    <xf numFmtId="0" fontId="6" fillId="0" borderId="36" xfId="0" applyFont="1" applyBorder="1" applyAlignment="1">
      <alignment horizontal="center" vertical="top" wrapText="1"/>
    </xf>
    <xf numFmtId="0" fontId="8" fillId="3" borderId="63" xfId="0" applyFont="1" applyFill="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protection locked="0"/>
    </xf>
    <xf numFmtId="0" fontId="4" fillId="3" borderId="68" xfId="0" applyFont="1" applyFill="1" applyBorder="1" applyAlignment="1" applyProtection="1">
      <alignment horizontal="center" vertical="center"/>
      <protection locked="0"/>
    </xf>
    <xf numFmtId="0" fontId="4" fillId="3" borderId="69" xfId="0" applyFont="1" applyFill="1" applyBorder="1" applyAlignment="1" applyProtection="1">
      <alignment horizontal="center" vertical="center"/>
      <protection locked="0"/>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112"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3" borderId="11" xfId="0" applyFont="1" applyFill="1" applyBorder="1" applyAlignment="1">
      <alignment horizontal="center" vertical="center"/>
    </xf>
    <xf numFmtId="0" fontId="4" fillId="3" borderId="0" xfId="0" applyFont="1" applyFill="1" applyAlignment="1">
      <alignment horizontal="center" vertical="center"/>
    </xf>
    <xf numFmtId="0" fontId="4" fillId="0" borderId="3" xfId="0" applyFont="1" applyBorder="1" applyAlignment="1">
      <alignment horizontal="center" vertical="center"/>
    </xf>
    <xf numFmtId="0" fontId="5" fillId="3" borderId="109"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0" borderId="52" xfId="0" applyFont="1" applyBorder="1" applyAlignment="1">
      <alignment horizontal="center" vertical="center" textRotation="255"/>
    </xf>
    <xf numFmtId="0" fontId="4" fillId="0" borderId="53" xfId="0" applyFont="1" applyBorder="1" applyAlignment="1">
      <alignment horizontal="center" vertical="center" textRotation="255"/>
    </xf>
    <xf numFmtId="0" fontId="4" fillId="0" borderId="27"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horizontal="left" vertical="center"/>
    </xf>
    <xf numFmtId="0" fontId="5" fillId="3" borderId="0" xfId="0" applyFont="1" applyFill="1" applyAlignment="1">
      <alignment horizontal="left"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4" fillId="0" borderId="2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16" xfId="0" applyFont="1" applyBorder="1" applyAlignment="1">
      <alignment horizontal="left" vertical="center"/>
    </xf>
    <xf numFmtId="0" fontId="4" fillId="3" borderId="2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31" xfId="0" applyFont="1" applyFill="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3" borderId="56" xfId="0" applyFont="1" applyFill="1" applyBorder="1" applyAlignment="1">
      <alignment horizontal="center" vertical="center"/>
    </xf>
    <xf numFmtId="0" fontId="4" fillId="3" borderId="57" xfId="0" applyFont="1" applyFill="1" applyBorder="1" applyAlignment="1">
      <alignment horizontal="center" vertical="center"/>
    </xf>
    <xf numFmtId="0" fontId="5" fillId="3" borderId="0" xfId="0" applyFont="1" applyFill="1" applyAlignment="1">
      <alignment horizontal="center" vertical="center"/>
    </xf>
    <xf numFmtId="0" fontId="4" fillId="3" borderId="104" xfId="0" applyFont="1" applyFill="1" applyBorder="1" applyAlignment="1">
      <alignment horizontal="center" vertical="center"/>
    </xf>
    <xf numFmtId="0" fontId="4" fillId="0" borderId="1" xfId="0" applyFont="1" applyBorder="1" applyAlignment="1">
      <alignment horizontal="center" vertical="center" wrapText="1"/>
    </xf>
    <xf numFmtId="0" fontId="5" fillId="3" borderId="0" xfId="0" applyFont="1" applyFill="1" applyAlignment="1" applyProtection="1">
      <alignment horizontal="center"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6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protection locked="0"/>
    </xf>
    <xf numFmtId="0" fontId="4" fillId="2" borderId="1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6" xfId="0" applyFont="1" applyFill="1" applyBorder="1" applyAlignment="1" applyProtection="1">
      <alignment horizontal="center" vertical="center"/>
      <protection locked="0"/>
    </xf>
    <xf numFmtId="0" fontId="8" fillId="3" borderId="16" xfId="0" applyFont="1" applyFill="1" applyBorder="1" applyAlignment="1">
      <alignment horizontal="center" vertical="center"/>
    </xf>
    <xf numFmtId="0" fontId="6" fillId="3" borderId="128" xfId="0" applyFont="1" applyFill="1" applyBorder="1" applyAlignment="1" applyProtection="1">
      <alignment horizontal="center" vertical="center"/>
      <protection locked="0"/>
    </xf>
    <xf numFmtId="0" fontId="4" fillId="2" borderId="1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9" xfId="0" applyFont="1" applyFill="1" applyBorder="1" applyAlignment="1">
      <alignment horizontal="center" vertical="center" wrapText="1"/>
    </xf>
    <xf numFmtId="0" fontId="4" fillId="2" borderId="130" xfId="0" applyFont="1" applyFill="1" applyBorder="1" applyAlignment="1">
      <alignment horizontal="center" vertical="center" wrapText="1"/>
    </xf>
    <xf numFmtId="0" fontId="4" fillId="2" borderId="13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3" borderId="124" xfId="0" applyFont="1" applyFill="1" applyBorder="1" applyAlignment="1" applyProtection="1">
      <alignment horizontal="center" vertical="center"/>
      <protection locked="0"/>
    </xf>
    <xf numFmtId="0" fontId="4" fillId="3" borderId="125" xfId="0" applyFont="1" applyFill="1" applyBorder="1" applyAlignment="1" applyProtection="1">
      <alignment horizontal="center" vertical="center"/>
      <protection locked="0"/>
    </xf>
    <xf numFmtId="0" fontId="4" fillId="2" borderId="111" xfId="0" applyFont="1" applyFill="1" applyBorder="1" applyAlignment="1">
      <alignment horizontal="center" vertical="center"/>
    </xf>
    <xf numFmtId="0" fontId="4" fillId="2" borderId="0" xfId="0" applyFont="1" applyFill="1" applyAlignment="1">
      <alignment horizontal="center" vertical="center"/>
    </xf>
    <xf numFmtId="0" fontId="4" fillId="2" borderId="24" xfId="0" applyFont="1" applyFill="1" applyBorder="1" applyAlignment="1">
      <alignment horizontal="center" vertical="center"/>
    </xf>
    <xf numFmtId="0" fontId="4" fillId="2" borderId="129" xfId="0" applyFont="1" applyFill="1" applyBorder="1" applyAlignment="1">
      <alignment horizontal="center" vertical="center"/>
    </xf>
    <xf numFmtId="0" fontId="4" fillId="2" borderId="130" xfId="0" applyFont="1" applyFill="1" applyBorder="1" applyAlignment="1">
      <alignment horizontal="center" vertical="center"/>
    </xf>
    <xf numFmtId="0" fontId="4" fillId="2" borderId="107" xfId="0" applyFont="1" applyFill="1" applyBorder="1" applyAlignment="1">
      <alignment horizontal="center" vertical="center"/>
    </xf>
    <xf numFmtId="0" fontId="4" fillId="3" borderId="4" xfId="0" applyFont="1" applyFill="1" applyBorder="1" applyAlignment="1" applyProtection="1">
      <alignment horizontal="center" vertical="center"/>
      <protection locked="0"/>
    </xf>
    <xf numFmtId="0" fontId="6" fillId="3" borderId="121" xfId="0" applyFont="1" applyFill="1" applyBorder="1" applyAlignment="1" applyProtection="1">
      <alignment horizontal="center" vertical="center"/>
      <protection locked="0"/>
    </xf>
    <xf numFmtId="0" fontId="6" fillId="3" borderId="122" xfId="0" applyFont="1" applyFill="1" applyBorder="1" applyAlignment="1" applyProtection="1">
      <alignment horizontal="center" vertical="center"/>
      <protection locked="0"/>
    </xf>
    <xf numFmtId="0" fontId="6" fillId="3" borderId="131" xfId="0" applyFont="1" applyFill="1" applyBorder="1" applyAlignment="1" applyProtection="1">
      <alignment horizontal="center" vertical="center"/>
      <protection locked="0"/>
    </xf>
    <xf numFmtId="0" fontId="4" fillId="3" borderId="121" xfId="0" applyFont="1" applyFill="1" applyBorder="1" applyAlignment="1">
      <alignment horizontal="center" vertical="center"/>
    </xf>
    <xf numFmtId="0" fontId="4" fillId="3" borderId="122" xfId="0" applyFont="1" applyFill="1" applyBorder="1" applyAlignment="1">
      <alignment horizontal="center" vertical="center"/>
    </xf>
    <xf numFmtId="0" fontId="4" fillId="3" borderId="131" xfId="0" applyFont="1" applyFill="1" applyBorder="1" applyAlignment="1">
      <alignment horizontal="center" vertical="center"/>
    </xf>
    <xf numFmtId="0" fontId="4" fillId="2" borderId="132" xfId="0" applyFont="1" applyFill="1" applyBorder="1" applyAlignment="1">
      <alignment horizontal="center" vertical="center"/>
    </xf>
    <xf numFmtId="0" fontId="4" fillId="2" borderId="11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3" borderId="124" xfId="0" applyFont="1" applyFill="1" applyBorder="1" applyAlignment="1" applyProtection="1">
      <alignment horizontal="center" vertical="center"/>
      <protection locked="0"/>
    </xf>
    <xf numFmtId="0" fontId="6" fillId="3" borderId="125" xfId="0" applyFont="1" applyFill="1" applyBorder="1" applyAlignment="1" applyProtection="1">
      <alignment horizontal="center" vertical="center"/>
      <protection locked="0"/>
    </xf>
    <xf numFmtId="0" fontId="6" fillId="3" borderId="126" xfId="0" applyFont="1" applyFill="1" applyBorder="1" applyAlignment="1" applyProtection="1">
      <alignment horizontal="center" vertical="center"/>
      <protection locked="0"/>
    </xf>
    <xf numFmtId="0" fontId="4" fillId="3" borderId="126" xfId="0" applyFont="1" applyFill="1" applyBorder="1" applyAlignment="1" applyProtection="1">
      <alignment horizontal="center" vertical="center"/>
      <protection locked="0"/>
    </xf>
    <xf numFmtId="0" fontId="4" fillId="2" borderId="108" xfId="0" applyFont="1" applyFill="1" applyBorder="1" applyAlignment="1">
      <alignment horizontal="center" vertical="center"/>
    </xf>
    <xf numFmtId="0" fontId="4" fillId="2" borderId="109" xfId="0" applyFont="1" applyFill="1" applyBorder="1" applyAlignment="1">
      <alignment horizontal="center" vertical="center"/>
    </xf>
    <xf numFmtId="0" fontId="4" fillId="2" borderId="110" xfId="0" applyFont="1" applyFill="1" applyBorder="1" applyAlignment="1">
      <alignment horizontal="center" vertical="center"/>
    </xf>
    <xf numFmtId="0" fontId="4" fillId="2" borderId="63" xfId="0" applyFont="1" applyFill="1" applyBorder="1" applyAlignment="1">
      <alignment horizontal="center" vertical="center"/>
    </xf>
    <xf numFmtId="0" fontId="4" fillId="0" borderId="121" xfId="0" applyFont="1" applyBorder="1" applyAlignment="1" applyProtection="1">
      <alignment horizontal="center" vertical="center" shrinkToFit="1"/>
      <protection locked="0"/>
    </xf>
    <xf numFmtId="0" fontId="4" fillId="0" borderId="122" xfId="0" applyFont="1" applyBorder="1" applyAlignment="1" applyProtection="1">
      <alignment horizontal="center" vertical="center" shrinkToFit="1"/>
      <protection locked="0"/>
    </xf>
    <xf numFmtId="0" fontId="4" fillId="0" borderId="123" xfId="0" applyFont="1" applyBorder="1" applyAlignment="1" applyProtection="1">
      <alignment horizontal="center" vertical="center" shrinkToFit="1"/>
      <protection locked="0"/>
    </xf>
    <xf numFmtId="0" fontId="4" fillId="0" borderId="116" xfId="0" applyFont="1" applyBorder="1" applyAlignment="1">
      <alignment horizontal="center" vertical="center" textRotation="255"/>
    </xf>
    <xf numFmtId="0" fontId="4" fillId="2" borderId="124" xfId="0" applyFont="1" applyFill="1" applyBorder="1" applyAlignment="1">
      <alignment horizontal="center" vertical="center"/>
    </xf>
    <xf numFmtId="0" fontId="4" fillId="2" borderId="125" xfId="0" applyFont="1" applyFill="1" applyBorder="1" applyAlignment="1">
      <alignment horizontal="center" vertical="center"/>
    </xf>
    <xf numFmtId="0" fontId="4" fillId="2" borderId="126" xfId="0" applyFont="1" applyFill="1" applyBorder="1" applyAlignment="1">
      <alignment horizontal="center" vertical="center"/>
    </xf>
    <xf numFmtId="0" fontId="4" fillId="0" borderId="124" xfId="0" applyFont="1" applyBorder="1" applyAlignment="1" applyProtection="1">
      <alignment horizontal="center" vertical="center" shrinkToFit="1"/>
      <protection locked="0"/>
    </xf>
    <xf numFmtId="0" fontId="4" fillId="0" borderId="125" xfId="0" applyFont="1" applyBorder="1" applyAlignment="1" applyProtection="1">
      <alignment horizontal="center" vertical="center" shrinkToFit="1"/>
      <protection locked="0"/>
    </xf>
    <xf numFmtId="0" fontId="4" fillId="0" borderId="127" xfId="0" applyFont="1" applyBorder="1" applyAlignment="1" applyProtection="1">
      <alignment horizontal="center" vertical="center" shrinkToFit="1"/>
      <protection locked="0"/>
    </xf>
    <xf numFmtId="0" fontId="4" fillId="0" borderId="119" xfId="0" applyFont="1" applyBorder="1" applyAlignment="1" applyProtection="1">
      <alignment horizontal="left" vertical="center" shrinkToFit="1"/>
      <protection locked="0"/>
    </xf>
    <xf numFmtId="0" fontId="4" fillId="0" borderId="120" xfId="0" applyFont="1" applyBorder="1" applyAlignment="1" applyProtection="1">
      <alignment horizontal="left" vertical="center" shrinkToFit="1"/>
      <protection locked="0"/>
    </xf>
    <xf numFmtId="0" fontId="4" fillId="2" borderId="117" xfId="0" applyFont="1" applyFill="1" applyBorder="1" applyAlignment="1">
      <alignment horizontal="center" vertical="center"/>
    </xf>
    <xf numFmtId="0" fontId="4" fillId="0" borderId="117" xfId="0" applyFont="1" applyBorder="1" applyAlignment="1" applyProtection="1">
      <alignment horizontal="center" vertical="center" shrinkToFit="1"/>
      <protection locked="0"/>
    </xf>
    <xf numFmtId="0" fontId="4" fillId="0" borderId="118" xfId="0" applyFont="1" applyBorder="1" applyAlignment="1" applyProtection="1">
      <alignment horizontal="center" vertical="center" shrinkToFit="1"/>
      <protection locked="0"/>
    </xf>
    <xf numFmtId="0" fontId="6" fillId="0" borderId="0" xfId="0" applyFont="1">
      <alignment vertical="center"/>
    </xf>
    <xf numFmtId="0" fontId="10" fillId="3" borderId="0" xfId="0" applyFont="1" applyFill="1" applyAlignment="1">
      <alignment horizontal="center" vertical="center"/>
    </xf>
    <xf numFmtId="0" fontId="6" fillId="3" borderId="0" xfId="0" applyFont="1" applyFill="1" applyAlignment="1">
      <alignment vertical="center" wrapText="1"/>
    </xf>
    <xf numFmtId="0" fontId="10" fillId="3" borderId="0" xfId="0" applyFont="1" applyFill="1">
      <alignment vertical="center"/>
    </xf>
    <xf numFmtId="0" fontId="10" fillId="3" borderId="0" xfId="0" applyFont="1" applyFill="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51" xfId="0" applyFont="1" applyBorder="1" applyAlignment="1">
      <alignment horizontal="center" vertical="center"/>
    </xf>
    <xf numFmtId="0" fontId="4" fillId="0" borderId="1" xfId="0" applyFont="1" applyBorder="1" applyAlignment="1">
      <alignment horizontal="center" vertical="center" textRotation="255"/>
    </xf>
    <xf numFmtId="0" fontId="4" fillId="0" borderId="2" xfId="0" applyFont="1" applyBorder="1">
      <alignment vertical="center"/>
    </xf>
    <xf numFmtId="0" fontId="4" fillId="3" borderId="48" xfId="0" applyFont="1" applyFill="1" applyBorder="1" applyAlignment="1">
      <alignment horizontal="center" vertical="center"/>
    </xf>
    <xf numFmtId="0" fontId="4" fillId="0" borderId="49" xfId="0" applyFont="1" applyBorder="1">
      <alignment vertical="center"/>
    </xf>
    <xf numFmtId="0" fontId="4" fillId="0" borderId="54" xfId="0" applyFont="1" applyBorder="1" applyAlignment="1">
      <alignment horizontal="center" vertical="center"/>
    </xf>
    <xf numFmtId="0" fontId="4" fillId="0" borderId="133" xfId="0" applyFont="1" applyBorder="1" applyAlignment="1">
      <alignment horizontal="center" vertical="center"/>
    </xf>
    <xf numFmtId="0" fontId="4" fillId="0" borderId="48" xfId="0" applyFont="1" applyBorder="1" applyAlignment="1">
      <alignment horizontal="center" vertical="center"/>
    </xf>
    <xf numFmtId="0" fontId="4" fillId="0" borderId="134" xfId="0" applyFont="1" applyBorder="1" applyAlignment="1">
      <alignment horizontal="center" vertical="center" textRotation="255"/>
    </xf>
    <xf numFmtId="177" fontId="4" fillId="3" borderId="48"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177" fontId="4" fillId="3" borderId="4"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54" xfId="0" applyFont="1" applyBorder="1" applyAlignment="1" applyProtection="1">
      <alignment horizontal="left" vertical="center"/>
      <protection locked="0"/>
    </xf>
    <xf numFmtId="0" fontId="6" fillId="0" borderId="5" xfId="0" applyFont="1" applyBorder="1" applyAlignment="1">
      <alignment horizontal="center" vertical="center"/>
    </xf>
    <xf numFmtId="0" fontId="4" fillId="0" borderId="20" xfId="0" applyFont="1" applyBorder="1" applyAlignment="1">
      <alignment horizontal="center" vertical="center"/>
    </xf>
    <xf numFmtId="0" fontId="4" fillId="3" borderId="0" xfId="0" applyFont="1" applyFill="1" applyAlignment="1"/>
    <xf numFmtId="0" fontId="12" fillId="3" borderId="0" xfId="0" applyFont="1" applyFill="1">
      <alignment vertical="center"/>
    </xf>
    <xf numFmtId="0" fontId="13" fillId="3" borderId="0" xfId="0" applyFont="1" applyFill="1" applyAlignment="1">
      <alignment horizontal="center" vertical="center"/>
    </xf>
    <xf numFmtId="0" fontId="14" fillId="3" borderId="0" xfId="0" applyFont="1" applyFill="1">
      <alignment vertical="center"/>
    </xf>
    <xf numFmtId="0" fontId="12" fillId="3" borderId="91" xfId="0" applyFont="1" applyFill="1" applyBorder="1" applyAlignment="1">
      <alignment horizontal="left" vertical="center"/>
    </xf>
    <xf numFmtId="0" fontId="5" fillId="3" borderId="91" xfId="0" applyFont="1" applyFill="1" applyBorder="1" applyAlignment="1">
      <alignment horizontal="center" vertical="center" shrinkToFit="1"/>
    </xf>
    <xf numFmtId="0" fontId="4" fillId="3" borderId="91" xfId="0" applyFont="1" applyFill="1" applyBorder="1">
      <alignment vertical="center"/>
    </xf>
    <xf numFmtId="0" fontId="5" fillId="3" borderId="91" xfId="0" applyFont="1" applyFill="1" applyBorder="1">
      <alignment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2" borderId="83" xfId="0" applyFont="1" applyFill="1" applyBorder="1" applyAlignment="1" applyProtection="1">
      <alignment horizontal="center" vertical="center"/>
      <protection locked="0"/>
    </xf>
    <xf numFmtId="0" fontId="5" fillId="0" borderId="84" xfId="0" applyFont="1" applyBorder="1" applyAlignment="1">
      <alignment horizontal="left" vertical="center"/>
    </xf>
    <xf numFmtId="0" fontId="5" fillId="2" borderId="84" xfId="0" applyFont="1" applyFill="1" applyBorder="1" applyAlignment="1" applyProtection="1">
      <alignment horizontal="center" vertical="center"/>
      <protection locked="0"/>
    </xf>
    <xf numFmtId="0" fontId="5" fillId="0" borderId="84" xfId="0" applyFont="1" applyBorder="1">
      <alignment vertical="center"/>
    </xf>
    <xf numFmtId="0" fontId="5" fillId="0" borderId="90" xfId="0" applyFont="1" applyBorder="1">
      <alignment vertical="center"/>
    </xf>
    <xf numFmtId="0" fontId="5" fillId="0" borderId="74" xfId="0" applyFont="1" applyBorder="1" applyAlignment="1">
      <alignment horizontal="center" vertical="center"/>
    </xf>
    <xf numFmtId="0" fontId="5" fillId="0" borderId="1" xfId="0" applyFont="1" applyBorder="1" applyAlignment="1">
      <alignment horizontal="center" vertical="center"/>
    </xf>
    <xf numFmtId="0" fontId="5" fillId="0" borderId="75" xfId="0" applyFont="1" applyBorder="1" applyAlignment="1">
      <alignment horizontal="center" vertical="center"/>
    </xf>
    <xf numFmtId="0" fontId="5" fillId="0" borderId="1" xfId="0" applyFont="1" applyBorder="1" applyAlignment="1">
      <alignment horizontal="center" vertical="center" wrapText="1"/>
    </xf>
    <xf numFmtId="0" fontId="5" fillId="0" borderId="75" xfId="0" applyFont="1" applyBorder="1" applyAlignment="1">
      <alignment horizontal="center" vertical="center" wrapText="1"/>
    </xf>
    <xf numFmtId="178" fontId="5" fillId="0" borderId="1" xfId="0" applyNumberFormat="1" applyFont="1" applyBorder="1" applyAlignment="1">
      <alignment horizontal="center" vertical="center"/>
    </xf>
    <xf numFmtId="178" fontId="5" fillId="0" borderId="2"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49"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76" xfId="0" applyNumberFormat="1" applyFont="1" applyBorder="1" applyAlignment="1">
      <alignment horizontal="center" vertical="center"/>
    </xf>
    <xf numFmtId="0" fontId="5" fillId="0" borderId="1" xfId="0" applyFont="1" applyBorder="1" applyAlignment="1">
      <alignment horizontal="center" vertical="center"/>
    </xf>
    <xf numFmtId="178" fontId="5" fillId="2" borderId="1" xfId="0" applyNumberFormat="1" applyFont="1" applyFill="1" applyBorder="1" applyAlignment="1" applyProtection="1">
      <alignment horizontal="center" vertical="center"/>
      <protection locked="0"/>
    </xf>
    <xf numFmtId="178" fontId="5" fillId="2" borderId="2" xfId="0" applyNumberFormat="1" applyFont="1" applyFill="1" applyBorder="1" applyAlignment="1" applyProtection="1">
      <alignment horizontal="center" vertical="center"/>
      <protection locked="0"/>
    </xf>
    <xf numFmtId="178" fontId="5" fillId="3" borderId="3" xfId="0" applyNumberFormat="1" applyFont="1" applyFill="1" applyBorder="1" applyAlignment="1">
      <alignment horizontal="center" vertical="center"/>
    </xf>
    <xf numFmtId="178" fontId="5" fillId="2" borderId="2" xfId="0" applyNumberFormat="1" applyFont="1" applyFill="1" applyBorder="1" applyAlignment="1" applyProtection="1">
      <alignment horizontal="center" vertical="center"/>
      <protection locked="0"/>
    </xf>
    <xf numFmtId="0" fontId="4" fillId="0" borderId="74" xfId="0" applyFont="1" applyBorder="1" applyAlignment="1">
      <alignment horizontal="center" vertical="center"/>
    </xf>
    <xf numFmtId="178" fontId="5" fillId="0" borderId="3" xfId="0" applyNumberFormat="1" applyFont="1" applyBorder="1" applyAlignment="1">
      <alignment horizontal="center" vertical="center"/>
    </xf>
    <xf numFmtId="178" fontId="5" fillId="0" borderId="75"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178" fontId="5" fillId="0" borderId="78" xfId="0" applyNumberFormat="1" applyFont="1" applyBorder="1" applyAlignment="1">
      <alignment horizontal="center" vertical="center"/>
    </xf>
    <xf numFmtId="178" fontId="5" fillId="0" borderId="79" xfId="0" applyNumberFormat="1" applyFont="1" applyBorder="1" applyAlignment="1">
      <alignment horizontal="center" vertical="center"/>
    </xf>
    <xf numFmtId="178" fontId="5" fillId="0" borderId="80" xfId="0" applyNumberFormat="1" applyFont="1" applyBorder="1" applyAlignment="1">
      <alignment horizontal="center" vertical="center"/>
    </xf>
    <xf numFmtId="178" fontId="5" fillId="0" borderId="81" xfId="0" applyNumberFormat="1" applyFont="1" applyBorder="1" applyAlignment="1">
      <alignment horizontal="center" vertical="center"/>
    </xf>
    <xf numFmtId="178" fontId="5" fillId="0" borderId="80" xfId="0" applyNumberFormat="1" applyFont="1" applyBorder="1" applyAlignment="1">
      <alignment horizontal="center" vertical="center"/>
    </xf>
    <xf numFmtId="178" fontId="5" fillId="0" borderId="79" xfId="0" applyNumberFormat="1" applyFont="1" applyBorder="1" applyAlignment="1">
      <alignment horizontal="center" vertical="center"/>
    </xf>
    <xf numFmtId="178" fontId="5" fillId="0" borderId="82" xfId="0" applyNumberFormat="1" applyFont="1" applyBorder="1" applyAlignment="1">
      <alignment horizontal="center" vertical="center"/>
    </xf>
    <xf numFmtId="0" fontId="4" fillId="3" borderId="0" xfId="0" applyFont="1" applyFill="1">
      <alignment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84" xfId="0" applyFont="1" applyFill="1" applyBorder="1" applyAlignment="1">
      <alignment horizontal="center" vertical="center"/>
    </xf>
    <xf numFmtId="0" fontId="5" fillId="3" borderId="85"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7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0" xfId="0" applyFont="1" applyFill="1" applyBorder="1" applyAlignment="1">
      <alignment horizontal="center" vertical="center"/>
    </xf>
    <xf numFmtId="178" fontId="5" fillId="3" borderId="11" xfId="0" applyNumberFormat="1" applyFont="1" applyFill="1" applyBorder="1" applyAlignment="1">
      <alignment horizontal="center" vertical="center"/>
    </xf>
    <xf numFmtId="178" fontId="5" fillId="3" borderId="11" xfId="0" applyNumberFormat="1" applyFont="1" applyFill="1" applyBorder="1">
      <alignment vertical="center"/>
    </xf>
    <xf numFmtId="178" fontId="5" fillId="3" borderId="12" xfId="0" applyNumberFormat="1" applyFont="1" applyFill="1" applyBorder="1">
      <alignment vertical="center"/>
    </xf>
    <xf numFmtId="0" fontId="5" fillId="3" borderId="101" xfId="0" applyFont="1" applyFill="1" applyBorder="1" applyAlignment="1">
      <alignment horizontal="center" vertical="center"/>
    </xf>
    <xf numFmtId="0" fontId="5" fillId="3" borderId="13" xfId="0" quotePrefix="1" applyFont="1" applyFill="1" applyBorder="1" applyAlignment="1">
      <alignment horizontal="center" vertical="center"/>
    </xf>
    <xf numFmtId="178" fontId="5" fillId="3" borderId="14" xfId="0" applyNumberFormat="1" applyFont="1" applyFill="1" applyBorder="1" applyAlignment="1">
      <alignment horizontal="center" vertical="center"/>
    </xf>
    <xf numFmtId="178" fontId="5" fillId="3" borderId="14" xfId="0" applyNumberFormat="1" applyFont="1" applyFill="1" applyBorder="1">
      <alignment vertical="center"/>
    </xf>
    <xf numFmtId="178" fontId="5" fillId="3" borderId="14" xfId="0" applyNumberFormat="1" applyFont="1" applyFill="1" applyBorder="1" applyAlignment="1">
      <alignment horizontal="center" vertical="center"/>
    </xf>
    <xf numFmtId="178" fontId="5" fillId="3" borderId="15" xfId="0" applyNumberFormat="1" applyFont="1" applyFill="1" applyBorder="1" applyAlignment="1">
      <alignment horizontal="center" vertical="center"/>
    </xf>
    <xf numFmtId="0" fontId="5" fillId="3" borderId="75" xfId="0" applyFont="1" applyFill="1" applyBorder="1" applyAlignment="1">
      <alignment horizontal="center" vertical="center"/>
    </xf>
    <xf numFmtId="0" fontId="5" fillId="3" borderId="1" xfId="0" applyFont="1" applyFill="1" applyBorder="1" applyAlignment="1">
      <alignment horizontal="left" vertical="center"/>
    </xf>
    <xf numFmtId="0" fontId="5" fillId="3" borderId="102" xfId="0" applyFont="1" applyFill="1" applyBorder="1" applyAlignment="1">
      <alignment horizontal="center" vertical="center"/>
    </xf>
    <xf numFmtId="0" fontId="5" fillId="3" borderId="2" xfId="0" applyFont="1" applyFill="1" applyBorder="1" applyAlignment="1">
      <alignment horizontal="center" vertical="center"/>
    </xf>
    <xf numFmtId="0" fontId="6" fillId="0" borderId="0" xfId="0" applyFont="1" applyAlignment="1">
      <alignment horizontal="center" vertical="center"/>
    </xf>
    <xf numFmtId="0" fontId="5" fillId="3" borderId="77"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78" xfId="0" applyFont="1" applyFill="1" applyBorder="1" applyAlignment="1">
      <alignment horizontal="left" vertical="center" wrapText="1"/>
    </xf>
    <xf numFmtId="0" fontId="5" fillId="3" borderId="78" xfId="0" applyFont="1" applyFill="1" applyBorder="1" applyAlignment="1">
      <alignment horizontal="left" vertical="center"/>
    </xf>
    <xf numFmtId="0" fontId="5" fillId="3" borderId="79" xfId="0" applyFont="1" applyFill="1" applyBorder="1" applyAlignment="1">
      <alignment horizontal="center" vertical="center"/>
    </xf>
    <xf numFmtId="0" fontId="5" fillId="3" borderId="82" xfId="0" applyFont="1" applyFill="1" applyBorder="1" applyAlignment="1">
      <alignment horizontal="center" vertical="center"/>
    </xf>
    <xf numFmtId="0" fontId="5" fillId="3" borderId="90" xfId="0" applyFont="1" applyFill="1" applyBorder="1" applyAlignment="1">
      <alignment horizontal="center" vertical="center"/>
    </xf>
    <xf numFmtId="0" fontId="5" fillId="3" borderId="1" xfId="0" applyFont="1" applyFill="1" applyBorder="1" applyAlignment="1">
      <alignment vertical="center" wrapText="1"/>
    </xf>
    <xf numFmtId="0" fontId="5" fillId="3" borderId="10" xfId="0" applyFont="1" applyFill="1" applyBorder="1" applyAlignment="1">
      <alignment horizontal="left" vertical="center"/>
    </xf>
    <xf numFmtId="0" fontId="5" fillId="3" borderId="11" xfId="0" applyFont="1" applyFill="1" applyBorder="1" applyAlignment="1">
      <alignment horizontal="center" vertical="center"/>
    </xf>
    <xf numFmtId="0" fontId="5" fillId="3" borderId="11" xfId="0" applyFont="1" applyFill="1" applyBorder="1">
      <alignment vertical="center"/>
    </xf>
    <xf numFmtId="0" fontId="5" fillId="3" borderId="11" xfId="0" quotePrefix="1" applyFont="1" applyFill="1" applyBorder="1" applyAlignment="1">
      <alignment horizontal="center" vertical="center"/>
    </xf>
    <xf numFmtId="0" fontId="5" fillId="3" borderId="86" xfId="0" applyFont="1" applyFill="1" applyBorder="1" applyAlignment="1">
      <alignment horizontal="center" vertical="center"/>
    </xf>
    <xf numFmtId="0" fontId="5" fillId="3" borderId="13" xfId="0" quotePrefix="1" applyFont="1" applyFill="1" applyBorder="1" applyAlignment="1">
      <alignment horizontal="left" vertical="center"/>
    </xf>
    <xf numFmtId="0" fontId="5" fillId="3" borderId="14" xfId="0" applyFont="1" applyFill="1" applyBorder="1">
      <alignment vertical="center"/>
    </xf>
    <xf numFmtId="176" fontId="5" fillId="3" borderId="14" xfId="0" applyNumberFormat="1" applyFont="1" applyFill="1" applyBorder="1" applyAlignment="1">
      <alignment horizontal="center" vertical="center"/>
    </xf>
    <xf numFmtId="177" fontId="5" fillId="3" borderId="14" xfId="0" applyNumberFormat="1" applyFont="1" applyFill="1" applyBorder="1" applyAlignment="1">
      <alignment horizontal="center" vertical="center"/>
    </xf>
    <xf numFmtId="176" fontId="5" fillId="3" borderId="14" xfId="0" applyNumberFormat="1" applyFont="1" applyFill="1" applyBorder="1">
      <alignment vertical="center"/>
    </xf>
    <xf numFmtId="0" fontId="5" fillId="3" borderId="87" xfId="0" applyFont="1" applyFill="1" applyBorder="1" applyAlignment="1">
      <alignment horizontal="left" vertical="center"/>
    </xf>
    <xf numFmtId="0" fontId="5" fillId="3" borderId="10" xfId="0" applyFont="1" applyFill="1" applyBorder="1">
      <alignment vertical="center"/>
    </xf>
    <xf numFmtId="0" fontId="5" fillId="3" borderId="11" xfId="0" quotePrefix="1" applyFont="1" applyFill="1" applyBorder="1">
      <alignment vertical="center"/>
    </xf>
    <xf numFmtId="0" fontId="5" fillId="3" borderId="86" xfId="0" applyFont="1" applyFill="1" applyBorder="1" applyAlignment="1">
      <alignment horizontal="left" vertical="center"/>
    </xf>
    <xf numFmtId="0" fontId="5" fillId="3" borderId="13" xfId="0" applyFont="1" applyFill="1" applyBorder="1">
      <alignment vertical="center"/>
    </xf>
    <xf numFmtId="0" fontId="5" fillId="3" borderId="78" xfId="0" applyFont="1" applyFill="1" applyBorder="1" applyAlignment="1">
      <alignment vertical="center" wrapText="1"/>
    </xf>
    <xf numFmtId="0" fontId="5" fillId="3" borderId="88" xfId="0" applyFont="1" applyFill="1" applyBorder="1">
      <alignment vertical="center"/>
    </xf>
    <xf numFmtId="0" fontId="5" fillId="3" borderId="91" xfId="0" applyFont="1" applyFill="1" applyBorder="1" applyAlignment="1">
      <alignment horizontal="center" vertical="center"/>
    </xf>
    <xf numFmtId="0" fontId="5" fillId="3" borderId="89" xfId="0" applyFont="1" applyFill="1" applyBorder="1" applyAlignment="1">
      <alignment horizontal="left" vertical="center"/>
    </xf>
    <xf numFmtId="0" fontId="15" fillId="3" borderId="0" xfId="0" applyFont="1" applyFill="1">
      <alignment vertical="center"/>
    </xf>
    <xf numFmtId="0" fontId="16" fillId="3" borderId="0" xfId="0" applyFont="1" applyFill="1">
      <alignment vertical="center"/>
    </xf>
    <xf numFmtId="0" fontId="5" fillId="3" borderId="9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0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24" xfId="0" applyFont="1" applyFill="1" applyBorder="1" applyAlignment="1">
      <alignment horizontal="left" vertical="center" wrapText="1"/>
    </xf>
    <xf numFmtId="0" fontId="5" fillId="3" borderId="0" xfId="0" quotePrefix="1" applyFont="1" applyFill="1" applyAlignment="1">
      <alignment horizontal="left" vertical="center"/>
    </xf>
    <xf numFmtId="0" fontId="5" fillId="3" borderId="0" xfId="0" quotePrefix="1" applyFont="1" applyFill="1" applyAlignment="1">
      <alignment horizontal="center" vertical="center"/>
    </xf>
    <xf numFmtId="0" fontId="5" fillId="3" borderId="92" xfId="0" applyFont="1" applyFill="1" applyBorder="1" applyAlignment="1">
      <alignment horizontal="center" vertical="center"/>
    </xf>
    <xf numFmtId="0" fontId="5" fillId="3" borderId="0" xfId="0" quotePrefix="1" applyFont="1" applyFill="1">
      <alignment vertical="center"/>
    </xf>
    <xf numFmtId="0" fontId="5" fillId="2" borderId="0" xfId="0" applyFont="1" applyFill="1" applyAlignment="1" applyProtection="1">
      <alignment horizontal="center" vertical="center"/>
      <protection locked="0"/>
    </xf>
    <xf numFmtId="0" fontId="5" fillId="3" borderId="23" xfId="0" applyFont="1" applyFill="1" applyBorder="1" applyAlignment="1">
      <alignment horizontal="center" vertical="center"/>
    </xf>
    <xf numFmtId="0" fontId="5" fillId="3" borderId="103"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99" xfId="0" applyFont="1" applyFill="1" applyBorder="1" applyAlignment="1">
      <alignment horizontal="center" vertical="center"/>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92" xfId="0" applyFont="1" applyFill="1" applyBorder="1" applyAlignment="1">
      <alignment horizontal="left" vertical="center"/>
    </xf>
    <xf numFmtId="0" fontId="6" fillId="0" borderId="0" xfId="0" quotePrefix="1" applyFont="1">
      <alignment vertical="center"/>
    </xf>
    <xf numFmtId="0" fontId="5" fillId="3" borderId="9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87" xfId="0" applyFont="1" applyFill="1" applyBorder="1" applyAlignment="1">
      <alignment horizontal="center" vertical="center"/>
    </xf>
    <xf numFmtId="0" fontId="5" fillId="3" borderId="9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6" xfId="0" applyFont="1" applyFill="1" applyBorder="1" applyAlignment="1">
      <alignment horizontal="left" vertical="center" wrapText="1"/>
    </xf>
    <xf numFmtId="0" fontId="5" fillId="2" borderId="0" xfId="0" applyFont="1" applyFill="1" applyProtection="1">
      <alignment vertical="center"/>
      <protection locked="0"/>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3" borderId="11" xfId="0" applyFont="1" applyFill="1" applyBorder="1" applyAlignment="1">
      <alignment horizontal="left" vertical="center"/>
    </xf>
    <xf numFmtId="0" fontId="5" fillId="3" borderId="23" xfId="0" quotePrefix="1" applyFont="1" applyFill="1" applyBorder="1" applyAlignment="1">
      <alignment horizontal="left" vertical="center"/>
    </xf>
    <xf numFmtId="176" fontId="5" fillId="3" borderId="0" xfId="0" applyNumberFormat="1" applyFont="1" applyFill="1" applyAlignment="1">
      <alignment horizontal="center" vertical="center"/>
    </xf>
    <xf numFmtId="177" fontId="5" fillId="3" borderId="0" xfId="0" applyNumberFormat="1" applyFont="1" applyFill="1" applyAlignment="1">
      <alignment horizontal="center" vertical="center"/>
    </xf>
    <xf numFmtId="176" fontId="5" fillId="3" borderId="0" xfId="0" applyNumberFormat="1" applyFont="1" applyFill="1">
      <alignment vertical="center"/>
    </xf>
    <xf numFmtId="0" fontId="5" fillId="3" borderId="0" xfId="0" quotePrefix="1" applyFont="1" applyFill="1" applyAlignment="1">
      <alignment horizontal="center" vertical="center"/>
    </xf>
    <xf numFmtId="0" fontId="5" fillId="3" borderId="23" xfId="0" applyFont="1" applyFill="1" applyBorder="1" applyAlignment="1">
      <alignment horizontal="left" vertical="center"/>
    </xf>
    <xf numFmtId="0" fontId="5" fillId="0" borderId="0" xfId="0" applyFont="1" applyAlignment="1" applyProtection="1">
      <alignment horizontal="center" vertical="center"/>
      <protection locked="0"/>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35" xfId="0" applyFont="1" applyFill="1" applyBorder="1" applyAlignment="1">
      <alignment horizontal="center" vertical="center"/>
    </xf>
    <xf numFmtId="0" fontId="5" fillId="3" borderId="136" xfId="0" applyFont="1" applyFill="1" applyBorder="1" applyAlignment="1">
      <alignment horizontal="center" vertical="center"/>
    </xf>
    <xf numFmtId="0" fontId="5" fillId="2" borderId="136" xfId="0" applyFont="1" applyFill="1" applyBorder="1" applyAlignment="1" applyProtection="1">
      <alignment horizontal="center" vertical="center"/>
      <protection locked="0"/>
    </xf>
    <xf numFmtId="0" fontId="5" fillId="3" borderId="136" xfId="0" applyFont="1" applyFill="1" applyBorder="1" applyAlignment="1">
      <alignment horizontal="center" vertical="center"/>
    </xf>
    <xf numFmtId="0" fontId="5" fillId="3" borderId="136" xfId="0" applyFont="1" applyFill="1" applyBorder="1">
      <alignment vertical="center"/>
    </xf>
    <xf numFmtId="0" fontId="5" fillId="3" borderId="23" xfId="0" applyFont="1" applyFill="1" applyBorder="1">
      <alignment vertical="center"/>
    </xf>
    <xf numFmtId="0" fontId="5" fillId="3" borderId="96" xfId="0" applyFont="1" applyFill="1" applyBorder="1" applyAlignment="1">
      <alignment horizontal="center" vertical="center" wrapText="1"/>
    </xf>
    <xf numFmtId="0" fontId="5" fillId="3" borderId="91" xfId="0" applyFont="1" applyFill="1" applyBorder="1" applyAlignment="1">
      <alignment horizontal="center" vertical="center" wrapText="1"/>
    </xf>
    <xf numFmtId="0" fontId="5" fillId="3" borderId="97" xfId="0" applyFont="1" applyFill="1" applyBorder="1" applyAlignment="1">
      <alignment horizontal="center" vertical="center" wrapText="1"/>
    </xf>
    <xf numFmtId="0" fontId="5" fillId="3" borderId="88" xfId="0" applyFont="1" applyFill="1" applyBorder="1" applyAlignment="1">
      <alignment horizontal="right" vertical="center"/>
    </xf>
    <xf numFmtId="0" fontId="5" fillId="3" borderId="91" xfId="0" applyFont="1" applyFill="1" applyBorder="1" applyAlignment="1">
      <alignment horizontal="right" vertical="center"/>
    </xf>
    <xf numFmtId="0" fontId="5" fillId="2" borderId="91" xfId="0" applyFont="1" applyFill="1" applyBorder="1" applyAlignment="1" applyProtection="1">
      <alignment horizontal="center" vertical="center"/>
      <protection locked="0"/>
    </xf>
    <xf numFmtId="0" fontId="5" fillId="0" borderId="0" xfId="0" applyFont="1">
      <alignment vertical="center"/>
    </xf>
  </cellXfs>
  <cellStyles count="1">
    <cellStyle name="標準" xfId="0" builtinId="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28575</xdr:colOff>
      <xdr:row>19</xdr:row>
      <xdr:rowOff>9525</xdr:rowOff>
    </xdr:from>
    <xdr:to>
      <xdr:col>11</xdr:col>
      <xdr:colOff>278130</xdr:colOff>
      <xdr:row>20</xdr:row>
      <xdr:rowOff>11430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552450</xdr:colOff>
      <xdr:row>19</xdr:row>
      <xdr:rowOff>9525</xdr:rowOff>
    </xdr:from>
    <xdr:to>
      <xdr:col>12</xdr:col>
      <xdr:colOff>102870</xdr:colOff>
      <xdr:row>20</xdr:row>
      <xdr:rowOff>11430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361950</xdr:colOff>
      <xdr:row>19</xdr:row>
      <xdr:rowOff>9525</xdr:rowOff>
    </xdr:from>
    <xdr:to>
      <xdr:col>13</xdr:col>
      <xdr:colOff>26670</xdr:colOff>
      <xdr:row>20</xdr:row>
      <xdr:rowOff>11430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609600</xdr:colOff>
      <xdr:row>19</xdr:row>
      <xdr:rowOff>9525</xdr:rowOff>
    </xdr:from>
    <xdr:to>
      <xdr:col>14</xdr:col>
      <xdr:colOff>53340</xdr:colOff>
      <xdr:row>20</xdr:row>
      <xdr:rowOff>11430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76200</xdr:colOff>
      <xdr:row>6</xdr:row>
      <xdr:rowOff>28575</xdr:rowOff>
    </xdr:from>
    <xdr:to>
      <xdr:col>6</xdr:col>
      <xdr:colOff>320040</xdr:colOff>
      <xdr:row>6</xdr:row>
      <xdr:rowOff>278130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6</xdr:row>
      <xdr:rowOff>28575</xdr:rowOff>
    </xdr:from>
    <xdr:to>
      <xdr:col>10</xdr:col>
      <xdr:colOff>331470</xdr:colOff>
      <xdr:row>6</xdr:row>
      <xdr:rowOff>278130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542925</xdr:colOff>
      <xdr:row>28</xdr:row>
      <xdr:rowOff>238125</xdr:rowOff>
    </xdr:from>
    <xdr:to>
      <xdr:col>9</xdr:col>
      <xdr:colOff>205740</xdr:colOff>
      <xdr:row>30</xdr:row>
      <xdr:rowOff>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28</xdr:row>
      <xdr:rowOff>238125</xdr:rowOff>
    </xdr:from>
    <xdr:to>
      <xdr:col>12</xdr:col>
      <xdr:colOff>320040</xdr:colOff>
      <xdr:row>30</xdr:row>
      <xdr:rowOff>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30</xdr:row>
      <xdr:rowOff>0</xdr:rowOff>
    </xdr:from>
    <xdr:to>
      <xdr:col>3</xdr:col>
      <xdr:colOff>240030</xdr:colOff>
      <xdr:row>31</xdr:row>
      <xdr:rowOff>11430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171450</xdr:colOff>
      <xdr:row>30</xdr:row>
      <xdr:rowOff>0</xdr:rowOff>
    </xdr:from>
    <xdr:to>
      <xdr:col>5</xdr:col>
      <xdr:colOff>419100</xdr:colOff>
      <xdr:row>31</xdr:row>
      <xdr:rowOff>11430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542925</xdr:colOff>
      <xdr:row>30</xdr:row>
      <xdr:rowOff>0</xdr:rowOff>
    </xdr:from>
    <xdr:to>
      <xdr:col>9</xdr:col>
      <xdr:colOff>205740</xdr:colOff>
      <xdr:row>31</xdr:row>
      <xdr:rowOff>11430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31</xdr:row>
      <xdr:rowOff>228600</xdr:rowOff>
    </xdr:from>
    <xdr:to>
      <xdr:col>3</xdr:col>
      <xdr:colOff>240030</xdr:colOff>
      <xdr:row>33</xdr:row>
      <xdr:rowOff>1</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542925</xdr:colOff>
      <xdr:row>30</xdr:row>
      <xdr:rowOff>228600</xdr:rowOff>
    </xdr:from>
    <xdr:to>
      <xdr:col>9</xdr:col>
      <xdr:colOff>205740</xdr:colOff>
      <xdr:row>32</xdr:row>
      <xdr:rowOff>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542925</xdr:colOff>
      <xdr:row>31</xdr:row>
      <xdr:rowOff>228600</xdr:rowOff>
    </xdr:from>
    <xdr:to>
      <xdr:col>9</xdr:col>
      <xdr:colOff>205740</xdr:colOff>
      <xdr:row>33</xdr:row>
      <xdr:rowOff>1</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31</xdr:row>
      <xdr:rowOff>228600</xdr:rowOff>
    </xdr:from>
    <xdr:to>
      <xdr:col>12</xdr:col>
      <xdr:colOff>320040</xdr:colOff>
      <xdr:row>33</xdr:row>
      <xdr:rowOff>1</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542925</xdr:colOff>
      <xdr:row>32</xdr:row>
      <xdr:rowOff>228600</xdr:rowOff>
    </xdr:from>
    <xdr:to>
      <xdr:col>9</xdr:col>
      <xdr:colOff>205740</xdr:colOff>
      <xdr:row>34</xdr:row>
      <xdr:rowOff>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19</xdr:row>
      <xdr:rowOff>9525</xdr:rowOff>
    </xdr:from>
    <xdr:to>
      <xdr:col>11</xdr:col>
      <xdr:colOff>217170</xdr:colOff>
      <xdr:row>20</xdr:row>
      <xdr:rowOff>11430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438150</xdr:colOff>
      <xdr:row>19</xdr:row>
      <xdr:rowOff>9525</xdr:rowOff>
    </xdr:from>
    <xdr:to>
      <xdr:col>12</xdr:col>
      <xdr:colOff>87630</xdr:colOff>
      <xdr:row>20</xdr:row>
      <xdr:rowOff>11430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285750</xdr:colOff>
      <xdr:row>19</xdr:row>
      <xdr:rowOff>9525</xdr:rowOff>
    </xdr:from>
    <xdr:to>
      <xdr:col>13</xdr:col>
      <xdr:colOff>15240</xdr:colOff>
      <xdr:row>20</xdr:row>
      <xdr:rowOff>11430</xdr:rowOff>
    </xdr:to>
    <xdr:sp macro="" textlink="">
      <xdr:nvSpPr>
        <xdr:cNvPr id="4"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485775</xdr:colOff>
      <xdr:row>19</xdr:row>
      <xdr:rowOff>9525</xdr:rowOff>
    </xdr:from>
    <xdr:to>
      <xdr:col>14</xdr:col>
      <xdr:colOff>49530</xdr:colOff>
      <xdr:row>20</xdr:row>
      <xdr:rowOff>11430</xdr:rowOff>
    </xdr:to>
    <xdr:sp macro="" textlink="">
      <xdr:nvSpPr>
        <xdr:cNvPr id="5"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57150</xdr:colOff>
      <xdr:row>6</xdr:row>
      <xdr:rowOff>19050</xdr:rowOff>
    </xdr:from>
    <xdr:to>
      <xdr:col>6</xdr:col>
      <xdr:colOff>255270</xdr:colOff>
      <xdr:row>6</xdr:row>
      <xdr:rowOff>217170</xdr:rowOff>
    </xdr:to>
    <xdr:sp macro="" textlink="">
      <xdr:nvSpPr>
        <xdr:cNvPr id="6"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66675</xdr:colOff>
      <xdr:row>6</xdr:row>
      <xdr:rowOff>19050</xdr:rowOff>
    </xdr:from>
    <xdr:to>
      <xdr:col>10</xdr:col>
      <xdr:colOff>266700</xdr:colOff>
      <xdr:row>6</xdr:row>
      <xdr:rowOff>217170</xdr:rowOff>
    </xdr:to>
    <xdr:sp macro="" textlink="">
      <xdr:nvSpPr>
        <xdr:cNvPr id="7"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438150</xdr:colOff>
      <xdr:row>28</xdr:row>
      <xdr:rowOff>190500</xdr:rowOff>
    </xdr:from>
    <xdr:to>
      <xdr:col>9</xdr:col>
      <xdr:colOff>167640</xdr:colOff>
      <xdr:row>30</xdr:row>
      <xdr:rowOff>0</xdr:rowOff>
    </xdr:to>
    <xdr:sp macro="" textlink="">
      <xdr:nvSpPr>
        <xdr:cNvPr id="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28</xdr:row>
      <xdr:rowOff>190500</xdr:rowOff>
    </xdr:from>
    <xdr:to>
      <xdr:col>12</xdr:col>
      <xdr:colOff>255270</xdr:colOff>
      <xdr:row>30</xdr:row>
      <xdr:rowOff>0</xdr:rowOff>
    </xdr:to>
    <xdr:sp macro="" textlink="">
      <xdr:nvSpPr>
        <xdr:cNvPr id="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285750</xdr:colOff>
      <xdr:row>30</xdr:row>
      <xdr:rowOff>0</xdr:rowOff>
    </xdr:from>
    <xdr:to>
      <xdr:col>3</xdr:col>
      <xdr:colOff>190500</xdr:colOff>
      <xdr:row>31</xdr:row>
      <xdr:rowOff>11430</xdr:rowOff>
    </xdr:to>
    <xdr:sp macro="" textlink="">
      <xdr:nvSpPr>
        <xdr:cNvPr id="1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30</xdr:row>
      <xdr:rowOff>0</xdr:rowOff>
    </xdr:from>
    <xdr:to>
      <xdr:col>5</xdr:col>
      <xdr:colOff>331470</xdr:colOff>
      <xdr:row>31</xdr:row>
      <xdr:rowOff>11430</xdr:rowOff>
    </xdr:to>
    <xdr:sp macro="" textlink="">
      <xdr:nvSpPr>
        <xdr:cNvPr id="1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438150</xdr:colOff>
      <xdr:row>30</xdr:row>
      <xdr:rowOff>0</xdr:rowOff>
    </xdr:from>
    <xdr:to>
      <xdr:col>9</xdr:col>
      <xdr:colOff>167640</xdr:colOff>
      <xdr:row>31</xdr:row>
      <xdr:rowOff>11430</xdr:rowOff>
    </xdr:to>
    <xdr:sp macro="" textlink="">
      <xdr:nvSpPr>
        <xdr:cNvPr id="1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285750</xdr:colOff>
      <xdr:row>31</xdr:row>
      <xdr:rowOff>180975</xdr:rowOff>
    </xdr:from>
    <xdr:to>
      <xdr:col>3</xdr:col>
      <xdr:colOff>190500</xdr:colOff>
      <xdr:row>33</xdr:row>
      <xdr:rowOff>1</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438150</xdr:colOff>
      <xdr:row>30</xdr:row>
      <xdr:rowOff>180975</xdr:rowOff>
    </xdr:from>
    <xdr:to>
      <xdr:col>9</xdr:col>
      <xdr:colOff>167640</xdr:colOff>
      <xdr:row>32</xdr:row>
      <xdr:rowOff>0</xdr:rowOff>
    </xdr:to>
    <xdr:sp macro="" textlink="">
      <xdr:nvSpPr>
        <xdr:cNvPr id="14"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438150</xdr:colOff>
      <xdr:row>31</xdr:row>
      <xdr:rowOff>180975</xdr:rowOff>
    </xdr:from>
    <xdr:to>
      <xdr:col>9</xdr:col>
      <xdr:colOff>167640</xdr:colOff>
      <xdr:row>33</xdr:row>
      <xdr:rowOff>1</xdr:rowOff>
    </xdr:to>
    <xdr:sp macro="" textlink="">
      <xdr:nvSpPr>
        <xdr:cNvPr id="15"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31</xdr:row>
      <xdr:rowOff>180975</xdr:rowOff>
    </xdr:from>
    <xdr:to>
      <xdr:col>12</xdr:col>
      <xdr:colOff>255270</xdr:colOff>
      <xdr:row>33</xdr:row>
      <xdr:rowOff>1</xdr:rowOff>
    </xdr:to>
    <xdr:sp macro="" textlink="">
      <xdr:nvSpPr>
        <xdr:cNvPr id="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438150</xdr:colOff>
      <xdr:row>32</xdr:row>
      <xdr:rowOff>180975</xdr:rowOff>
    </xdr:from>
    <xdr:to>
      <xdr:col>9</xdr:col>
      <xdr:colOff>167640</xdr:colOff>
      <xdr:row>34</xdr:row>
      <xdr:rowOff>0</xdr:rowOff>
    </xdr:to>
    <xdr:sp macro="" textlink="">
      <xdr:nvSpPr>
        <xdr:cNvPr id="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15240</xdr:colOff>
          <xdr:row>19</xdr:row>
          <xdr:rowOff>7620</xdr:rowOff>
        </xdr:from>
        <xdr:to>
          <xdr:col>11</xdr:col>
          <xdr:colOff>171450</xdr:colOff>
          <xdr:row>20</xdr:row>
          <xdr:rowOff>9525</xdr:rowOff>
        </xdr:to>
        <xdr:sp macro="" textlink="">
          <xdr:nvSpPr>
            <xdr:cNvPr id="18" name="Check Box 4" hidden="1">
              <a:extLst>
                <a:ext uri="{63B3BB69-23CF-44E3-9099-C40C66FF867C}">
                  <a14:compatExt spid="_x0000_s1028"/>
                </a:ext>
                <a:ext uri="{FF2B5EF4-FFF2-40B4-BE49-F238E27FC236}">
                  <a16:creationId xmlns:a16="http://schemas.microsoft.com/office/drawing/2014/main" id="{54BFE54E-5F74-A8E3-3957-5F898EEA0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350520</xdr:colOff>
          <xdr:row>19</xdr:row>
          <xdr:rowOff>7620</xdr:rowOff>
        </xdr:from>
        <xdr:to>
          <xdr:col>12</xdr:col>
          <xdr:colOff>66675</xdr:colOff>
          <xdr:row>20</xdr:row>
          <xdr:rowOff>9525</xdr:rowOff>
        </xdr:to>
        <xdr:sp macro="" textlink="">
          <xdr:nvSpPr>
            <xdr:cNvPr id="19" name="Check Box 6" hidden="1">
              <a:extLst>
                <a:ext uri="{63B3BB69-23CF-44E3-9099-C40C66FF867C}">
                  <a14:compatExt spid="_x0000_s1030"/>
                </a:ext>
                <a:ext uri="{FF2B5EF4-FFF2-40B4-BE49-F238E27FC236}">
                  <a16:creationId xmlns:a16="http://schemas.microsoft.com/office/drawing/2014/main" id="{D3FEFDF5-6149-8E70-CE13-B67E80775E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19</xdr:row>
          <xdr:rowOff>7620</xdr:rowOff>
        </xdr:from>
        <xdr:to>
          <xdr:col>13</xdr:col>
          <xdr:colOff>19050</xdr:colOff>
          <xdr:row>20</xdr:row>
          <xdr:rowOff>9525</xdr:rowOff>
        </xdr:to>
        <xdr:sp macro="" textlink="">
          <xdr:nvSpPr>
            <xdr:cNvPr id="20" name="Check Box 7" hidden="1">
              <a:extLst>
                <a:ext uri="{63B3BB69-23CF-44E3-9099-C40C66FF867C}">
                  <a14:compatExt spid="_x0000_s1031"/>
                </a:ext>
                <a:ext uri="{FF2B5EF4-FFF2-40B4-BE49-F238E27FC236}">
                  <a16:creationId xmlns:a16="http://schemas.microsoft.com/office/drawing/2014/main" id="{0E8F4C61-AB2A-664A-75E9-75988AD425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388620</xdr:colOff>
          <xdr:row>19</xdr:row>
          <xdr:rowOff>7620</xdr:rowOff>
        </xdr:from>
        <xdr:to>
          <xdr:col>14</xdr:col>
          <xdr:colOff>38100</xdr:colOff>
          <xdr:row>20</xdr:row>
          <xdr:rowOff>9525</xdr:rowOff>
        </xdr:to>
        <xdr:sp macro="" textlink="">
          <xdr:nvSpPr>
            <xdr:cNvPr id="21" name="Check Box 8" hidden="1">
              <a:extLst>
                <a:ext uri="{63B3BB69-23CF-44E3-9099-C40C66FF867C}">
                  <a14:compatExt spid="_x0000_s1032"/>
                </a:ext>
                <a:ext uri="{FF2B5EF4-FFF2-40B4-BE49-F238E27FC236}">
                  <a16:creationId xmlns:a16="http://schemas.microsoft.com/office/drawing/2014/main" id="{DAFF89FC-9E5E-ED5B-0CC3-869A92BF9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xdr:row>
          <xdr:rowOff>15240</xdr:rowOff>
        </xdr:from>
        <xdr:to>
          <xdr:col>6</xdr:col>
          <xdr:colOff>209550</xdr:colOff>
          <xdr:row>6</xdr:row>
          <xdr:rowOff>171450</xdr:rowOff>
        </xdr:to>
        <xdr:sp macro="" textlink="">
          <xdr:nvSpPr>
            <xdr:cNvPr id="22" name="Check Box 9" hidden="1">
              <a:extLst>
                <a:ext uri="{63B3BB69-23CF-44E3-9099-C40C66FF867C}">
                  <a14:compatExt spid="_x0000_s1033"/>
                </a:ext>
                <a:ext uri="{FF2B5EF4-FFF2-40B4-BE49-F238E27FC236}">
                  <a16:creationId xmlns:a16="http://schemas.microsoft.com/office/drawing/2014/main" id="{72BC6E93-AD80-D530-689E-D741D4589F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6</xdr:row>
          <xdr:rowOff>15240</xdr:rowOff>
        </xdr:from>
        <xdr:to>
          <xdr:col>10</xdr:col>
          <xdr:colOff>209550</xdr:colOff>
          <xdr:row>6</xdr:row>
          <xdr:rowOff>171450</xdr:rowOff>
        </xdr:to>
        <xdr:sp macro="" textlink="">
          <xdr:nvSpPr>
            <xdr:cNvPr id="23" name="Check Box 10" hidden="1">
              <a:extLst>
                <a:ext uri="{63B3BB69-23CF-44E3-9099-C40C66FF867C}">
                  <a14:compatExt spid="_x0000_s1034"/>
                </a:ext>
                <a:ext uri="{FF2B5EF4-FFF2-40B4-BE49-F238E27FC236}">
                  <a16:creationId xmlns:a16="http://schemas.microsoft.com/office/drawing/2014/main" id="{16FF77DF-4563-B7F8-D79C-28E098240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28</xdr:row>
          <xdr:rowOff>152400</xdr:rowOff>
        </xdr:from>
        <xdr:to>
          <xdr:col>9</xdr:col>
          <xdr:colOff>133350</xdr:colOff>
          <xdr:row>30</xdr:row>
          <xdr:rowOff>0</xdr:rowOff>
        </xdr:to>
        <xdr:sp macro="" textlink="">
          <xdr:nvSpPr>
            <xdr:cNvPr id="24" name="Check Box 11" hidden="1">
              <a:extLst>
                <a:ext uri="{63B3BB69-23CF-44E3-9099-C40C66FF867C}">
                  <a14:compatExt spid="_x0000_s1035"/>
                </a:ext>
                <a:ext uri="{FF2B5EF4-FFF2-40B4-BE49-F238E27FC236}">
                  <a16:creationId xmlns:a16="http://schemas.microsoft.com/office/drawing/2014/main" id="{79909A4C-7528-E989-D019-DB68772F5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28</xdr:row>
          <xdr:rowOff>152400</xdr:rowOff>
        </xdr:from>
        <xdr:to>
          <xdr:col>12</xdr:col>
          <xdr:colOff>209550</xdr:colOff>
          <xdr:row>30</xdr:row>
          <xdr:rowOff>0</xdr:rowOff>
        </xdr:to>
        <xdr:sp macro="" textlink="">
          <xdr:nvSpPr>
            <xdr:cNvPr id="25" name="Check Box 12" hidden="1">
              <a:extLst>
                <a:ext uri="{63B3BB69-23CF-44E3-9099-C40C66FF867C}">
                  <a14:compatExt spid="_x0000_s1036"/>
                </a:ext>
                <a:ext uri="{FF2B5EF4-FFF2-40B4-BE49-F238E27FC236}">
                  <a16:creationId xmlns:a16="http://schemas.microsoft.com/office/drawing/2014/main" id="{335653F7-72F7-101D-3F7B-36A7AF2FC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30</xdr:row>
          <xdr:rowOff>0</xdr:rowOff>
        </xdr:from>
        <xdr:to>
          <xdr:col>3</xdr:col>
          <xdr:colOff>152400</xdr:colOff>
          <xdr:row>31</xdr:row>
          <xdr:rowOff>9525</xdr:rowOff>
        </xdr:to>
        <xdr:sp macro="" textlink="">
          <xdr:nvSpPr>
            <xdr:cNvPr id="26" name="Check Box 13" hidden="1">
              <a:extLst>
                <a:ext uri="{63B3BB69-23CF-44E3-9099-C40C66FF867C}">
                  <a14:compatExt spid="_x0000_s1037"/>
                </a:ext>
                <a:ext uri="{FF2B5EF4-FFF2-40B4-BE49-F238E27FC236}">
                  <a16:creationId xmlns:a16="http://schemas.microsoft.com/office/drawing/2014/main" id="{2FD0F657-411F-81C2-6EAC-5E571291D4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30</xdr:row>
          <xdr:rowOff>0</xdr:rowOff>
        </xdr:from>
        <xdr:to>
          <xdr:col>5</xdr:col>
          <xdr:colOff>266700</xdr:colOff>
          <xdr:row>31</xdr:row>
          <xdr:rowOff>9525</xdr:rowOff>
        </xdr:to>
        <xdr:sp macro="" textlink="">
          <xdr:nvSpPr>
            <xdr:cNvPr id="27" name="Check Box 14" hidden="1">
              <a:extLst>
                <a:ext uri="{63B3BB69-23CF-44E3-9099-C40C66FF867C}">
                  <a14:compatExt spid="_x0000_s1038"/>
                </a:ext>
                <a:ext uri="{FF2B5EF4-FFF2-40B4-BE49-F238E27FC236}">
                  <a16:creationId xmlns:a16="http://schemas.microsoft.com/office/drawing/2014/main" id="{3D05595D-1F7F-25FD-382C-0639DE64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30</xdr:row>
          <xdr:rowOff>0</xdr:rowOff>
        </xdr:from>
        <xdr:to>
          <xdr:col>9</xdr:col>
          <xdr:colOff>133350</xdr:colOff>
          <xdr:row>31</xdr:row>
          <xdr:rowOff>9525</xdr:rowOff>
        </xdr:to>
        <xdr:sp macro="" textlink="">
          <xdr:nvSpPr>
            <xdr:cNvPr id="28" name="Check Box 15" hidden="1">
              <a:extLst>
                <a:ext uri="{63B3BB69-23CF-44E3-9099-C40C66FF867C}">
                  <a14:compatExt spid="_x0000_s1039"/>
                </a:ext>
                <a:ext uri="{FF2B5EF4-FFF2-40B4-BE49-F238E27FC236}">
                  <a16:creationId xmlns:a16="http://schemas.microsoft.com/office/drawing/2014/main" id="{11D0A7BA-A8EB-1331-C1FC-14312441E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31</xdr:row>
          <xdr:rowOff>144780</xdr:rowOff>
        </xdr:from>
        <xdr:to>
          <xdr:col>3</xdr:col>
          <xdr:colOff>152400</xdr:colOff>
          <xdr:row>33</xdr:row>
          <xdr:rowOff>0</xdr:rowOff>
        </xdr:to>
        <xdr:sp macro="" textlink="">
          <xdr:nvSpPr>
            <xdr:cNvPr id="29" name="Check Box 16" hidden="1">
              <a:extLst>
                <a:ext uri="{63B3BB69-23CF-44E3-9099-C40C66FF867C}">
                  <a14:compatExt spid="_x0000_s1040"/>
                </a:ext>
                <a:ext uri="{FF2B5EF4-FFF2-40B4-BE49-F238E27FC236}">
                  <a16:creationId xmlns:a16="http://schemas.microsoft.com/office/drawing/2014/main" id="{572A14C7-56C1-DCD2-6952-BCFF5C4F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30</xdr:row>
          <xdr:rowOff>144780</xdr:rowOff>
        </xdr:from>
        <xdr:to>
          <xdr:col>9</xdr:col>
          <xdr:colOff>133350</xdr:colOff>
          <xdr:row>32</xdr:row>
          <xdr:rowOff>0</xdr:rowOff>
        </xdr:to>
        <xdr:sp macro="" textlink="">
          <xdr:nvSpPr>
            <xdr:cNvPr id="30" name="Check Box 17" hidden="1">
              <a:extLst>
                <a:ext uri="{63B3BB69-23CF-44E3-9099-C40C66FF867C}">
                  <a14:compatExt spid="_x0000_s1041"/>
                </a:ext>
                <a:ext uri="{FF2B5EF4-FFF2-40B4-BE49-F238E27FC236}">
                  <a16:creationId xmlns:a16="http://schemas.microsoft.com/office/drawing/2014/main" id="{C1CA2DB6-BDD2-7AD1-69AF-B880F718D0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31</xdr:row>
          <xdr:rowOff>144780</xdr:rowOff>
        </xdr:from>
        <xdr:to>
          <xdr:col>9</xdr:col>
          <xdr:colOff>133350</xdr:colOff>
          <xdr:row>33</xdr:row>
          <xdr:rowOff>0</xdr:rowOff>
        </xdr:to>
        <xdr:sp macro="" textlink="">
          <xdr:nvSpPr>
            <xdr:cNvPr id="31" name="Check Box 18" hidden="1">
              <a:extLst>
                <a:ext uri="{63B3BB69-23CF-44E3-9099-C40C66FF867C}">
                  <a14:compatExt spid="_x0000_s1042"/>
                </a:ext>
                <a:ext uri="{FF2B5EF4-FFF2-40B4-BE49-F238E27FC236}">
                  <a16:creationId xmlns:a16="http://schemas.microsoft.com/office/drawing/2014/main" id="{D8DE1340-8689-E661-DEC7-C9C0DE02D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31</xdr:row>
          <xdr:rowOff>144780</xdr:rowOff>
        </xdr:from>
        <xdr:to>
          <xdr:col>12</xdr:col>
          <xdr:colOff>209550</xdr:colOff>
          <xdr:row>33</xdr:row>
          <xdr:rowOff>0</xdr:rowOff>
        </xdr:to>
        <xdr:sp macro="" textlink="">
          <xdr:nvSpPr>
            <xdr:cNvPr id="1024" name="Check Box 19" hidden="1">
              <a:extLst>
                <a:ext uri="{63B3BB69-23CF-44E3-9099-C40C66FF867C}">
                  <a14:compatExt spid="_x0000_s1043"/>
                </a:ext>
                <a:ext uri="{FF2B5EF4-FFF2-40B4-BE49-F238E27FC236}">
                  <a16:creationId xmlns:a16="http://schemas.microsoft.com/office/drawing/2014/main" id="{E79FD77C-C2F4-AADD-8991-FDFD6B54A8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32</xdr:row>
          <xdr:rowOff>144780</xdr:rowOff>
        </xdr:from>
        <xdr:to>
          <xdr:col>9</xdr:col>
          <xdr:colOff>133350</xdr:colOff>
          <xdr:row>34</xdr:row>
          <xdr:rowOff>0</xdr:rowOff>
        </xdr:to>
        <xdr:sp macro="" textlink="">
          <xdr:nvSpPr>
            <xdr:cNvPr id="1025" name="Check Box 20" hidden="1">
              <a:extLst>
                <a:ext uri="{63B3BB69-23CF-44E3-9099-C40C66FF867C}">
                  <a14:compatExt spid="_x0000_s1044"/>
                </a:ext>
                <a:ext uri="{FF2B5EF4-FFF2-40B4-BE49-F238E27FC236}">
                  <a16:creationId xmlns:a16="http://schemas.microsoft.com/office/drawing/2014/main" id="{4BFAFC6B-6588-5A20-4F8C-174FC877D0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omments" Target="../comments1.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zoomScale="85" zoomScaleNormal="85" zoomScaleSheetLayoutView="85" workbookViewId="0">
      <selection activeCell="R14" sqref="R14"/>
    </sheetView>
  </sheetViews>
  <sheetFormatPr defaultRowHeight="18"/>
  <cols>
    <col min="1" max="1" width="9" style="283" customWidth="1"/>
    <col min="2" max="2" width="3.69921875" style="283" customWidth="1"/>
    <col min="3" max="3" width="4.59765625" style="283" customWidth="1"/>
    <col min="4" max="4" width="6.69921875" style="283" bestFit="1" customWidth="1"/>
    <col min="5" max="5" width="8.796875" style="283"/>
    <col min="6" max="6" width="6.8984375" style="283" customWidth="1"/>
    <col min="7" max="7" width="5.09765625" style="283" customWidth="1"/>
    <col min="8" max="8" width="9" style="283" customWidth="1"/>
    <col min="9" max="9" width="7.59765625" style="283" customWidth="1"/>
    <col min="10" max="10" width="6.8984375" style="283" customWidth="1"/>
    <col min="11" max="11" width="5.09765625" style="283" customWidth="1"/>
    <col min="12" max="12" width="8.796875" style="283"/>
    <col min="13" max="13" width="7.59765625" style="283" customWidth="1"/>
    <col min="14" max="14" width="10.3984375" style="283" customWidth="1"/>
    <col min="15" max="15" width="7.59765625" style="283" customWidth="1"/>
    <col min="16" max="16" width="2.09765625" style="283" customWidth="1"/>
    <col min="17" max="16384" width="8.796875" style="283"/>
  </cols>
  <sheetData>
    <row r="1" spans="1:16" ht="22.2">
      <c r="A1" s="21"/>
      <c r="B1" s="14" t="s">
        <v>7</v>
      </c>
      <c r="C1" s="21"/>
      <c r="D1" s="21"/>
      <c r="E1" s="21"/>
      <c r="F1" s="21"/>
      <c r="G1" s="21"/>
      <c r="H1" s="21"/>
      <c r="I1" s="21"/>
      <c r="J1" s="21"/>
      <c r="K1" s="21"/>
      <c r="L1" s="21"/>
      <c r="M1" s="21"/>
      <c r="N1" s="21"/>
      <c r="O1" s="21"/>
      <c r="P1" s="21"/>
    </row>
    <row r="2" spans="1:16" ht="40.5" customHeight="1">
      <c r="A2" s="21"/>
      <c r="B2" s="21"/>
      <c r="C2" s="21"/>
      <c r="D2" s="284" t="s">
        <v>5</v>
      </c>
      <c r="E2" s="284"/>
      <c r="F2" s="284"/>
      <c r="G2" s="284"/>
      <c r="H2" s="284"/>
      <c r="I2" s="284"/>
      <c r="J2" s="284"/>
      <c r="K2" s="284"/>
      <c r="L2" s="284"/>
      <c r="M2" s="284"/>
      <c r="N2" s="284"/>
      <c r="O2" s="285"/>
      <c r="P2" s="21"/>
    </row>
    <row r="3" spans="1:16" ht="14.25" customHeight="1">
      <c r="A3" s="21"/>
      <c r="B3" s="21"/>
      <c r="C3" s="21"/>
      <c r="D3" s="286"/>
      <c r="E3" s="286"/>
      <c r="F3" s="286"/>
      <c r="G3" s="284"/>
      <c r="H3" s="284"/>
      <c r="I3" s="287"/>
      <c r="J3" s="284"/>
      <c r="K3" s="284"/>
      <c r="L3" s="284"/>
      <c r="M3" s="286"/>
      <c r="N3" s="286"/>
      <c r="O3" s="285"/>
      <c r="P3" s="21"/>
    </row>
    <row r="4" spans="1:16" ht="31.5" customHeight="1">
      <c r="A4" s="21"/>
      <c r="B4" s="185" t="s">
        <v>58</v>
      </c>
      <c r="C4" s="185"/>
      <c r="D4" s="185"/>
      <c r="E4" s="185"/>
      <c r="F4" s="185"/>
      <c r="G4" s="185"/>
      <c r="H4" s="185"/>
      <c r="I4" s="185"/>
      <c r="J4" s="185"/>
      <c r="K4" s="185"/>
      <c r="L4" s="185"/>
      <c r="M4" s="14" t="s">
        <v>6</v>
      </c>
      <c r="N4" s="205"/>
      <c r="O4" s="205"/>
      <c r="P4" s="21"/>
    </row>
    <row r="5" spans="1:16" ht="22.5" customHeight="1" thickBot="1">
      <c r="A5" s="21"/>
      <c r="B5" s="15" t="s">
        <v>189</v>
      </c>
      <c r="C5" s="69"/>
      <c r="D5" s="69"/>
      <c r="E5" s="69"/>
      <c r="F5" s="69"/>
      <c r="G5" s="69"/>
      <c r="H5" s="69"/>
      <c r="I5" s="69"/>
      <c r="J5" s="69"/>
      <c r="K5" s="69"/>
      <c r="L5" s="69"/>
      <c r="M5" s="14"/>
      <c r="N5" s="69"/>
      <c r="O5" s="69"/>
      <c r="P5" s="21"/>
    </row>
    <row r="6" spans="1:16" ht="5.25" customHeight="1" thickTop="1">
      <c r="A6" s="21"/>
      <c r="B6" s="162" t="s">
        <v>202</v>
      </c>
      <c r="C6" s="163"/>
      <c r="D6" s="163"/>
      <c r="E6" s="164"/>
      <c r="F6" s="16"/>
      <c r="G6" s="178"/>
      <c r="H6" s="178"/>
      <c r="I6" s="73"/>
      <c r="J6" s="178"/>
      <c r="K6" s="178"/>
      <c r="L6" s="178"/>
      <c r="M6" s="17"/>
      <c r="N6" s="18"/>
      <c r="O6" s="19"/>
      <c r="P6" s="21"/>
    </row>
    <row r="7" spans="1:16" ht="22.2">
      <c r="A7" s="21"/>
      <c r="B7" s="165"/>
      <c r="C7" s="166"/>
      <c r="D7" s="166"/>
      <c r="E7" s="167"/>
      <c r="F7" s="20"/>
      <c r="G7" s="208" t="s">
        <v>230</v>
      </c>
      <c r="H7" s="208"/>
      <c r="I7" s="59" t="s">
        <v>201</v>
      </c>
      <c r="J7" s="58"/>
      <c r="K7" s="208" t="s">
        <v>231</v>
      </c>
      <c r="L7" s="208"/>
      <c r="M7" s="21"/>
      <c r="N7" s="68" t="s">
        <v>232</v>
      </c>
      <c r="O7" s="22"/>
      <c r="P7" s="21"/>
    </row>
    <row r="8" spans="1:16" ht="3.75" customHeight="1">
      <c r="A8" s="21"/>
      <c r="B8" s="168"/>
      <c r="C8" s="121"/>
      <c r="D8" s="121"/>
      <c r="E8" s="122"/>
      <c r="F8" s="23"/>
      <c r="G8" s="24"/>
      <c r="H8" s="24"/>
      <c r="I8" s="24"/>
      <c r="J8" s="24"/>
      <c r="K8" s="24"/>
      <c r="L8" s="24"/>
      <c r="M8" s="25"/>
      <c r="N8" s="78"/>
      <c r="O8" s="26"/>
      <c r="P8" s="21"/>
    </row>
    <row r="9" spans="1:16" ht="19.8">
      <c r="A9" s="21"/>
      <c r="B9" s="93" t="s">
        <v>0</v>
      </c>
      <c r="C9" s="83" t="s">
        <v>1</v>
      </c>
      <c r="D9" s="83"/>
      <c r="E9" s="83"/>
      <c r="F9" s="81"/>
      <c r="G9" s="81"/>
      <c r="H9" s="81"/>
      <c r="I9" s="81"/>
      <c r="J9" s="81"/>
      <c r="K9" s="81"/>
      <c r="L9" s="81"/>
      <c r="M9" s="81"/>
      <c r="N9" s="81"/>
      <c r="O9" s="82"/>
      <c r="P9" s="21"/>
    </row>
    <row r="10" spans="1:16" ht="18.75" customHeight="1">
      <c r="A10" s="21"/>
      <c r="B10" s="94"/>
      <c r="C10" s="84" t="s">
        <v>2</v>
      </c>
      <c r="D10" s="84"/>
      <c r="E10" s="84"/>
      <c r="F10" s="172"/>
      <c r="G10" s="173"/>
      <c r="H10" s="173"/>
      <c r="I10" s="173"/>
      <c r="J10" s="173"/>
      <c r="K10" s="173"/>
      <c r="L10" s="173"/>
      <c r="M10" s="173"/>
      <c r="N10" s="173"/>
      <c r="O10" s="174"/>
      <c r="P10" s="21"/>
    </row>
    <row r="11" spans="1:16" ht="18.75" customHeight="1">
      <c r="A11" s="21"/>
      <c r="B11" s="94"/>
      <c r="C11" s="84"/>
      <c r="D11" s="84"/>
      <c r="E11" s="84"/>
      <c r="F11" s="85"/>
      <c r="G11" s="86"/>
      <c r="H11" s="86"/>
      <c r="I11" s="86"/>
      <c r="J11" s="86"/>
      <c r="K11" s="86"/>
      <c r="L11" s="76" t="s">
        <v>67</v>
      </c>
      <c r="M11" s="89"/>
      <c r="N11" s="90"/>
      <c r="O11" s="91"/>
      <c r="P11" s="21"/>
    </row>
    <row r="12" spans="1:16" ht="19.8">
      <c r="A12" s="21"/>
      <c r="B12" s="92" t="s">
        <v>3</v>
      </c>
      <c r="C12" s="84"/>
      <c r="D12" s="84"/>
      <c r="E12" s="84"/>
      <c r="F12" s="89"/>
      <c r="G12" s="90"/>
      <c r="H12" s="90"/>
      <c r="I12" s="90"/>
      <c r="J12" s="90"/>
      <c r="K12" s="90"/>
      <c r="L12" s="90"/>
      <c r="M12" s="90"/>
      <c r="N12" s="90"/>
      <c r="O12" s="91"/>
      <c r="P12" s="21"/>
    </row>
    <row r="13" spans="1:16" ht="19.8">
      <c r="A13" s="21"/>
      <c r="B13" s="219" t="s">
        <v>211</v>
      </c>
      <c r="C13" s="170"/>
      <c r="D13" s="170"/>
      <c r="E13" s="171"/>
      <c r="F13" s="89"/>
      <c r="G13" s="90"/>
      <c r="H13" s="90"/>
      <c r="I13" s="90"/>
      <c r="J13" s="90"/>
      <c r="K13" s="90"/>
      <c r="L13" s="90"/>
      <c r="M13" s="90"/>
      <c r="N13" s="90"/>
      <c r="O13" s="91"/>
      <c r="P13" s="21"/>
    </row>
    <row r="14" spans="1:16" ht="19.8">
      <c r="A14" s="21"/>
      <c r="B14" s="94" t="s">
        <v>4</v>
      </c>
      <c r="C14" s="84" t="s">
        <v>59</v>
      </c>
      <c r="D14" s="84"/>
      <c r="E14" s="84"/>
      <c r="F14" s="109"/>
      <c r="G14" s="109"/>
      <c r="H14" s="109"/>
      <c r="I14" s="109"/>
      <c r="J14" s="109"/>
      <c r="K14" s="109"/>
      <c r="L14" s="109"/>
      <c r="M14" s="109"/>
      <c r="N14" s="109"/>
      <c r="O14" s="110"/>
      <c r="P14" s="21"/>
    </row>
    <row r="15" spans="1:16" ht="19.8">
      <c r="A15" s="21"/>
      <c r="B15" s="94"/>
      <c r="C15" s="209" t="s">
        <v>2</v>
      </c>
      <c r="D15" s="210"/>
      <c r="E15" s="211"/>
      <c r="F15" s="172"/>
      <c r="G15" s="173"/>
      <c r="H15" s="173"/>
      <c r="I15" s="173"/>
      <c r="J15" s="173"/>
      <c r="K15" s="173"/>
      <c r="L15" s="90"/>
      <c r="M15" s="90"/>
      <c r="N15" s="90"/>
      <c r="O15" s="91"/>
      <c r="P15" s="21"/>
    </row>
    <row r="16" spans="1:16" ht="19.8">
      <c r="A16" s="21"/>
      <c r="B16" s="94"/>
      <c r="C16" s="212"/>
      <c r="D16" s="213"/>
      <c r="E16" s="214"/>
      <c r="F16" s="215"/>
      <c r="G16" s="216"/>
      <c r="H16" s="216"/>
      <c r="I16" s="216"/>
      <c r="J16" s="216"/>
      <c r="K16" s="217"/>
      <c r="L16" s="76" t="s">
        <v>67</v>
      </c>
      <c r="M16" s="89"/>
      <c r="N16" s="90"/>
      <c r="O16" s="91"/>
      <c r="P16" s="21"/>
    </row>
    <row r="17" spans="1:16" ht="19.8">
      <c r="A17" s="21"/>
      <c r="B17" s="94"/>
      <c r="C17" s="84" t="s">
        <v>1</v>
      </c>
      <c r="D17" s="84"/>
      <c r="E17" s="84"/>
      <c r="F17" s="89"/>
      <c r="G17" s="90"/>
      <c r="H17" s="90"/>
      <c r="I17" s="90"/>
      <c r="J17" s="90"/>
      <c r="K17" s="90"/>
      <c r="L17" s="76" t="s">
        <v>60</v>
      </c>
      <c r="M17" s="90"/>
      <c r="N17" s="90"/>
      <c r="O17" s="91"/>
      <c r="P17" s="21"/>
    </row>
    <row r="18" spans="1:16" ht="19.8">
      <c r="A18" s="21"/>
      <c r="B18" s="87" t="s">
        <v>8</v>
      </c>
      <c r="C18" s="88"/>
      <c r="D18" s="88"/>
      <c r="E18" s="88"/>
      <c r="F18" s="60" t="str">
        <f>様式ーC!F5</f>
        <v>□</v>
      </c>
      <c r="G18" s="2" t="s">
        <v>184</v>
      </c>
      <c r="H18" s="2"/>
      <c r="I18" s="2"/>
      <c r="J18" s="61" t="str">
        <f>様式ーC!K5</f>
        <v>□</v>
      </c>
      <c r="K18" s="2" t="s">
        <v>185</v>
      </c>
      <c r="L18" s="2"/>
      <c r="M18" s="61" t="str">
        <f>様式ーC!N5</f>
        <v>□</v>
      </c>
      <c r="N18" s="2" t="s">
        <v>186</v>
      </c>
      <c r="O18" s="3"/>
      <c r="P18" s="21"/>
    </row>
    <row r="19" spans="1:16" ht="19.8">
      <c r="A19" s="21"/>
      <c r="B19" s="92" t="s">
        <v>9</v>
      </c>
      <c r="C19" s="84"/>
      <c r="D19" s="84"/>
      <c r="E19" s="84"/>
      <c r="F19" s="103" t="s">
        <v>11</v>
      </c>
      <c r="G19" s="103"/>
      <c r="H19" s="103"/>
      <c r="I19" s="103"/>
      <c r="J19" s="102" t="s">
        <v>10</v>
      </c>
      <c r="K19" s="102"/>
      <c r="L19" s="102"/>
      <c r="M19" s="103" t="s">
        <v>11</v>
      </c>
      <c r="N19" s="103"/>
      <c r="O19" s="218"/>
      <c r="P19" s="21"/>
    </row>
    <row r="20" spans="1:16" ht="19.8">
      <c r="A20" s="21"/>
      <c r="B20" s="180" t="s">
        <v>32</v>
      </c>
      <c r="C20" s="169" t="s">
        <v>13</v>
      </c>
      <c r="D20" s="170"/>
      <c r="E20" s="171"/>
      <c r="F20" s="109"/>
      <c r="G20" s="109"/>
      <c r="H20" s="109"/>
      <c r="I20" s="109"/>
      <c r="J20" s="30" t="s">
        <v>14</v>
      </c>
      <c r="K20" s="30"/>
      <c r="L20" s="31" t="s">
        <v>233</v>
      </c>
      <c r="M20" s="31"/>
      <c r="N20" s="31"/>
      <c r="O20" s="32"/>
      <c r="P20" s="21"/>
    </row>
    <row r="21" spans="1:16" ht="19.8">
      <c r="A21" s="21"/>
      <c r="B21" s="181"/>
      <c r="C21" s="169" t="s">
        <v>12</v>
      </c>
      <c r="D21" s="170"/>
      <c r="E21" s="171"/>
      <c r="F21" s="179"/>
      <c r="G21" s="179"/>
      <c r="H21" s="147"/>
      <c r="I21" s="74" t="s">
        <v>15</v>
      </c>
      <c r="J21" s="33"/>
      <c r="K21" s="34"/>
      <c r="L21" s="148"/>
      <c r="M21" s="148"/>
      <c r="N21" s="148"/>
      <c r="O21" s="29"/>
      <c r="P21" s="21"/>
    </row>
    <row r="22" spans="1:16" ht="19.8">
      <c r="A22" s="21"/>
      <c r="B22" s="181"/>
      <c r="C22" s="169" t="s">
        <v>16</v>
      </c>
      <c r="D22" s="170"/>
      <c r="E22" s="171"/>
      <c r="F22" s="288" t="s">
        <v>17</v>
      </c>
      <c r="G22" s="289"/>
      <c r="H22" s="289"/>
      <c r="I22" s="289"/>
      <c r="J22" s="289"/>
      <c r="K22" s="289"/>
      <c r="L22" s="289"/>
      <c r="M22" s="289"/>
      <c r="N22" s="289"/>
      <c r="O22" s="290"/>
      <c r="P22" s="21"/>
    </row>
    <row r="23" spans="1:16" ht="18.75" customHeight="1">
      <c r="A23" s="21"/>
      <c r="B23" s="181"/>
      <c r="C23" s="291"/>
      <c r="D23" s="292"/>
      <c r="E23" s="293"/>
      <c r="F23" s="88" t="s">
        <v>18</v>
      </c>
      <c r="G23" s="88"/>
      <c r="H23" s="88"/>
      <c r="I23" s="88"/>
      <c r="J23" s="88" t="s">
        <v>19</v>
      </c>
      <c r="K23" s="88"/>
      <c r="L23" s="88"/>
      <c r="M23" s="88"/>
      <c r="N23" s="88" t="s">
        <v>20</v>
      </c>
      <c r="O23" s="294"/>
      <c r="P23" s="21"/>
    </row>
    <row r="24" spans="1:16" ht="33" customHeight="1">
      <c r="A24" s="21"/>
      <c r="B24" s="181"/>
      <c r="C24" s="295" t="s">
        <v>33</v>
      </c>
      <c r="D24" s="96" t="s">
        <v>243</v>
      </c>
      <c r="E24" s="97"/>
      <c r="F24" s="296" t="s">
        <v>25</v>
      </c>
      <c r="G24" s="297" t="str">
        <f>IFERROR(様式ーC!J8,"ー")</f>
        <v>ー</v>
      </c>
      <c r="H24" s="257"/>
      <c r="I24" s="72" t="s">
        <v>15</v>
      </c>
      <c r="J24" s="298" t="s">
        <v>26</v>
      </c>
      <c r="K24" s="259" t="str">
        <f>IFERROR(様式ーC!P8,"ー")</f>
        <v>ー</v>
      </c>
      <c r="L24" s="257"/>
      <c r="M24" s="72" t="s">
        <v>15</v>
      </c>
      <c r="N24" s="79" t="str">
        <f t="shared" ref="N24:N29" si="0">IF(K24&gt;0,IFERROR(G24-K24,"ー"),0)</f>
        <v>ー</v>
      </c>
      <c r="O24" s="299" t="s">
        <v>15</v>
      </c>
      <c r="P24" s="21"/>
    </row>
    <row r="25" spans="1:16" ht="19.8">
      <c r="A25" s="21"/>
      <c r="B25" s="181"/>
      <c r="C25" s="295"/>
      <c r="D25" s="300" t="s">
        <v>35</v>
      </c>
      <c r="E25" s="301" t="s">
        <v>34</v>
      </c>
      <c r="F25" s="296" t="s">
        <v>22</v>
      </c>
      <c r="G25" s="297" t="str">
        <f>IFERROR(様式ーC!J9,"ー")</f>
        <v>ー</v>
      </c>
      <c r="H25" s="257"/>
      <c r="I25" s="72" t="s">
        <v>15</v>
      </c>
      <c r="J25" s="298" t="s">
        <v>27</v>
      </c>
      <c r="K25" s="259" t="str">
        <f>IFERROR(様式ーC!P9,"ー")</f>
        <v>ー</v>
      </c>
      <c r="L25" s="257"/>
      <c r="M25" s="72" t="s">
        <v>15</v>
      </c>
      <c r="N25" s="79" t="str">
        <f t="shared" si="0"/>
        <v>ー</v>
      </c>
      <c r="O25" s="299" t="s">
        <v>15</v>
      </c>
      <c r="P25" s="21"/>
    </row>
    <row r="26" spans="1:16" ht="19.8">
      <c r="A26" s="21"/>
      <c r="B26" s="181"/>
      <c r="C26" s="295"/>
      <c r="D26" s="302"/>
      <c r="E26" s="301" t="s">
        <v>21</v>
      </c>
      <c r="F26" s="296" t="s">
        <v>23</v>
      </c>
      <c r="G26" s="297" t="str">
        <f>IFERROR(様式ーC!J10,"ー")</f>
        <v>ー</v>
      </c>
      <c r="H26" s="257"/>
      <c r="I26" s="72" t="s">
        <v>15</v>
      </c>
      <c r="J26" s="298" t="s">
        <v>28</v>
      </c>
      <c r="K26" s="259" t="str">
        <f>IFERROR(様式ーC!P10,"ー")</f>
        <v>ー</v>
      </c>
      <c r="L26" s="257"/>
      <c r="M26" s="72" t="s">
        <v>15</v>
      </c>
      <c r="N26" s="79" t="str">
        <f t="shared" si="0"/>
        <v>ー</v>
      </c>
      <c r="O26" s="299" t="s">
        <v>15</v>
      </c>
      <c r="P26" s="21"/>
    </row>
    <row r="27" spans="1:16" ht="33" customHeight="1">
      <c r="A27" s="21"/>
      <c r="B27" s="181"/>
      <c r="C27" s="295"/>
      <c r="D27" s="207" t="s">
        <v>244</v>
      </c>
      <c r="E27" s="88"/>
      <c r="F27" s="296" t="s">
        <v>24</v>
      </c>
      <c r="G27" s="303" t="str">
        <f>IFERROR(様式ーC!J11,"ー")</f>
        <v>ー</v>
      </c>
      <c r="H27" s="304"/>
      <c r="I27" s="72" t="s">
        <v>15</v>
      </c>
      <c r="J27" s="298" t="s">
        <v>29</v>
      </c>
      <c r="K27" s="305" t="str">
        <f>IFERROR(様式ーC!P11,"ー")</f>
        <v>ー</v>
      </c>
      <c r="L27" s="304"/>
      <c r="M27" s="72" t="s">
        <v>15</v>
      </c>
      <c r="N27" s="306" t="str">
        <f t="shared" si="0"/>
        <v>ー</v>
      </c>
      <c r="O27" s="299" t="s">
        <v>15</v>
      </c>
      <c r="P27" s="21"/>
    </row>
    <row r="28" spans="1:16" ht="19.8">
      <c r="A28" s="21"/>
      <c r="B28" s="181"/>
      <c r="C28" s="295"/>
      <c r="D28" s="88" t="s">
        <v>30</v>
      </c>
      <c r="E28" s="88"/>
      <c r="F28" s="296"/>
      <c r="G28" s="303">
        <f>様式ーC!F14</f>
        <v>0</v>
      </c>
      <c r="H28" s="304"/>
      <c r="I28" s="72" t="s">
        <v>15</v>
      </c>
      <c r="J28" s="298"/>
      <c r="K28" s="305">
        <f>IFERROR(様式ーC!M14,"ー")</f>
        <v>0</v>
      </c>
      <c r="L28" s="304"/>
      <c r="M28" s="72" t="s">
        <v>15</v>
      </c>
      <c r="N28" s="306">
        <f t="shared" si="0"/>
        <v>0</v>
      </c>
      <c r="O28" s="299" t="s">
        <v>15</v>
      </c>
      <c r="P28" s="21"/>
    </row>
    <row r="29" spans="1:16" ht="19.8">
      <c r="A29" s="21"/>
      <c r="B29" s="181"/>
      <c r="C29" s="295"/>
      <c r="D29" s="88" t="s">
        <v>31</v>
      </c>
      <c r="E29" s="88"/>
      <c r="F29" s="296"/>
      <c r="G29" s="303">
        <f>様式ーC!F15</f>
        <v>0</v>
      </c>
      <c r="H29" s="304"/>
      <c r="I29" s="72" t="s">
        <v>15</v>
      </c>
      <c r="J29" s="298"/>
      <c r="K29" s="305">
        <f>IFERROR(様式ーC!M15,"ー")</f>
        <v>0</v>
      </c>
      <c r="L29" s="304"/>
      <c r="M29" s="72" t="s">
        <v>15</v>
      </c>
      <c r="N29" s="306">
        <f t="shared" si="0"/>
        <v>0</v>
      </c>
      <c r="O29" s="299" t="s">
        <v>15</v>
      </c>
      <c r="P29" s="21"/>
    </row>
    <row r="30" spans="1:16">
      <c r="A30" s="21"/>
      <c r="B30" s="181"/>
      <c r="C30" s="307" t="s">
        <v>36</v>
      </c>
      <c r="D30" s="308" t="s">
        <v>234</v>
      </c>
      <c r="E30" s="309"/>
      <c r="F30" s="309"/>
      <c r="G30" s="309"/>
      <c r="H30" s="309"/>
      <c r="I30" s="309"/>
      <c r="J30" s="309"/>
      <c r="K30" s="309"/>
      <c r="L30" s="309"/>
      <c r="M30" s="309"/>
      <c r="N30" s="309"/>
      <c r="O30" s="310"/>
      <c r="P30" s="21"/>
    </row>
    <row r="31" spans="1:16">
      <c r="A31" s="21"/>
      <c r="B31" s="181"/>
      <c r="C31" s="307"/>
      <c r="D31" s="309"/>
      <c r="E31" s="309"/>
      <c r="F31" s="309"/>
      <c r="G31" s="309"/>
      <c r="H31" s="309"/>
      <c r="I31" s="309"/>
      <c r="J31" s="309"/>
      <c r="K31" s="309"/>
      <c r="L31" s="309"/>
      <c r="M31" s="309"/>
      <c r="N31" s="309"/>
      <c r="O31" s="310"/>
      <c r="P31" s="21"/>
    </row>
    <row r="32" spans="1:16" ht="18.75" customHeight="1">
      <c r="A32" s="21"/>
      <c r="B32" s="181"/>
      <c r="C32" s="307"/>
      <c r="D32" s="311" t="s">
        <v>235</v>
      </c>
      <c r="E32" s="312"/>
      <c r="F32" s="312"/>
      <c r="G32" s="312"/>
      <c r="H32" s="312"/>
      <c r="I32" s="312"/>
      <c r="J32" s="312"/>
      <c r="K32" s="312"/>
      <c r="L32" s="312"/>
      <c r="M32" s="312"/>
      <c r="N32" s="312"/>
      <c r="O32" s="313"/>
      <c r="P32" s="21"/>
    </row>
    <row r="33" spans="1:16" ht="18.75" customHeight="1">
      <c r="A33" s="21"/>
      <c r="B33" s="181"/>
      <c r="C33" s="307"/>
      <c r="D33" s="314"/>
      <c r="E33" s="315"/>
      <c r="F33" s="315"/>
      <c r="G33" s="315"/>
      <c r="H33" s="315"/>
      <c r="I33" s="315"/>
      <c r="J33" s="315"/>
      <c r="K33" s="315"/>
      <c r="L33" s="315"/>
      <c r="M33" s="315"/>
      <c r="N33" s="315"/>
      <c r="O33" s="316"/>
      <c r="P33" s="21"/>
    </row>
    <row r="34" spans="1:16" ht="18.75" customHeight="1">
      <c r="A34" s="21"/>
      <c r="B34" s="93"/>
      <c r="C34" s="307"/>
      <c r="D34" s="317" t="s">
        <v>236</v>
      </c>
      <c r="E34" s="318"/>
      <c r="F34" s="318"/>
      <c r="G34" s="318"/>
      <c r="H34" s="318"/>
      <c r="I34" s="318"/>
      <c r="J34" s="318"/>
      <c r="K34" s="318"/>
      <c r="L34" s="318"/>
      <c r="M34" s="318"/>
      <c r="N34" s="318"/>
      <c r="O34" s="319"/>
      <c r="P34" s="21"/>
    </row>
    <row r="35" spans="1:16" ht="18.75" customHeight="1">
      <c r="A35" s="21"/>
      <c r="B35" s="94" t="s">
        <v>37</v>
      </c>
      <c r="C35" s="320"/>
      <c r="D35" s="320"/>
      <c r="E35" s="88" t="s">
        <v>38</v>
      </c>
      <c r="F35" s="88"/>
      <c r="G35" s="88"/>
      <c r="H35" s="88"/>
      <c r="I35" s="88" t="s">
        <v>39</v>
      </c>
      <c r="J35" s="88"/>
      <c r="K35" s="88"/>
      <c r="L35" s="88" t="s">
        <v>245</v>
      </c>
      <c r="M35" s="104"/>
      <c r="N35" s="321" t="s">
        <v>40</v>
      </c>
      <c r="O35" s="294"/>
      <c r="P35" s="21"/>
    </row>
    <row r="36" spans="1:16" ht="17.25" customHeight="1">
      <c r="A36" s="21"/>
      <c r="B36" s="94"/>
      <c r="C36" s="150" t="s">
        <v>41</v>
      </c>
      <c r="D36" s="150"/>
      <c r="E36" s="201"/>
      <c r="F36" s="175">
        <f>様式ーC!L84</f>
        <v>0</v>
      </c>
      <c r="G36" s="175"/>
      <c r="H36" s="202" t="s">
        <v>49</v>
      </c>
      <c r="I36" s="112">
        <f>様式ーC!L92</f>
        <v>0</v>
      </c>
      <c r="J36" s="175"/>
      <c r="K36" s="202" t="s">
        <v>49</v>
      </c>
      <c r="L36" s="112">
        <f>様式ーC!M90</f>
        <v>0</v>
      </c>
      <c r="M36" s="175" t="s">
        <v>49</v>
      </c>
      <c r="N36" s="199">
        <f>様式ーC!L96</f>
        <v>0</v>
      </c>
      <c r="O36" s="203" t="s">
        <v>49</v>
      </c>
      <c r="P36" s="21"/>
    </row>
    <row r="37" spans="1:16">
      <c r="A37" s="21"/>
      <c r="B37" s="94"/>
      <c r="C37" s="152"/>
      <c r="D37" s="152"/>
      <c r="E37" s="132"/>
      <c r="F37" s="133"/>
      <c r="G37" s="133"/>
      <c r="H37" s="167"/>
      <c r="I37" s="198"/>
      <c r="J37" s="176"/>
      <c r="K37" s="167"/>
      <c r="L37" s="198"/>
      <c r="M37" s="176"/>
      <c r="N37" s="200"/>
      <c r="O37" s="204"/>
      <c r="P37" s="21"/>
    </row>
    <row r="38" spans="1:16" ht="16.5" customHeight="1">
      <c r="A38" s="21"/>
      <c r="B38" s="94"/>
      <c r="C38" s="153" t="s">
        <v>42</v>
      </c>
      <c r="D38" s="153"/>
      <c r="E38" s="115" t="s">
        <v>64</v>
      </c>
      <c r="F38" s="117">
        <f>様式ーC!O86</f>
        <v>0</v>
      </c>
      <c r="G38" s="117"/>
      <c r="H38" s="120" t="s">
        <v>49</v>
      </c>
      <c r="I38" s="115" t="s">
        <v>65</v>
      </c>
      <c r="J38" s="119"/>
      <c r="K38" s="120"/>
      <c r="L38" s="123" t="s">
        <v>65</v>
      </c>
      <c r="M38" s="124"/>
      <c r="N38" s="98" t="s">
        <v>65</v>
      </c>
      <c r="O38" s="99"/>
      <c r="P38" s="21"/>
    </row>
    <row r="39" spans="1:16">
      <c r="A39" s="21"/>
      <c r="B39" s="94"/>
      <c r="C39" s="154"/>
      <c r="D39" s="154"/>
      <c r="E39" s="132"/>
      <c r="F39" s="133"/>
      <c r="G39" s="133"/>
      <c r="H39" s="135"/>
      <c r="I39" s="132"/>
      <c r="J39" s="134"/>
      <c r="K39" s="135"/>
      <c r="L39" s="137"/>
      <c r="M39" s="138"/>
      <c r="N39" s="113"/>
      <c r="O39" s="114"/>
      <c r="P39" s="21"/>
    </row>
    <row r="40" spans="1:16" ht="17.25" customHeight="1">
      <c r="A40" s="21"/>
      <c r="B40" s="94"/>
      <c r="C40" s="149" t="s">
        <v>43</v>
      </c>
      <c r="D40" s="149"/>
      <c r="E40" s="115" t="s">
        <v>64</v>
      </c>
      <c r="F40" s="117">
        <f>様式ーC!L88</f>
        <v>0</v>
      </c>
      <c r="G40" s="117"/>
      <c r="H40" s="167" t="s">
        <v>49</v>
      </c>
      <c r="I40" s="115" t="s">
        <v>65</v>
      </c>
      <c r="J40" s="119"/>
      <c r="K40" s="120"/>
      <c r="L40" s="123" t="s">
        <v>66</v>
      </c>
      <c r="M40" s="124"/>
      <c r="N40" s="98" t="s">
        <v>65</v>
      </c>
      <c r="O40" s="99"/>
      <c r="P40" s="21"/>
    </row>
    <row r="41" spans="1:16">
      <c r="A41" s="21"/>
      <c r="B41" s="94"/>
      <c r="C41" s="150"/>
      <c r="D41" s="150"/>
      <c r="E41" s="116"/>
      <c r="F41" s="118"/>
      <c r="G41" s="118"/>
      <c r="H41" s="122"/>
      <c r="I41" s="116"/>
      <c r="J41" s="121"/>
      <c r="K41" s="122"/>
      <c r="L41" s="125"/>
      <c r="M41" s="126"/>
      <c r="N41" s="100"/>
      <c r="O41" s="101"/>
      <c r="P41" s="21"/>
    </row>
    <row r="42" spans="1:16" ht="19.8">
      <c r="A42" s="21"/>
      <c r="B42" s="94"/>
      <c r="C42" s="151" t="s">
        <v>44</v>
      </c>
      <c r="D42" s="151"/>
      <c r="E42" s="4"/>
      <c r="F42" s="206">
        <f>様式ーC!L89</f>
        <v>0</v>
      </c>
      <c r="G42" s="206"/>
      <c r="H42" s="66" t="s">
        <v>49</v>
      </c>
      <c r="I42" s="111">
        <f>様式ーC!L92</f>
        <v>0</v>
      </c>
      <c r="J42" s="112"/>
      <c r="K42" s="66" t="s">
        <v>49</v>
      </c>
      <c r="L42" s="63">
        <f>様式ーC!M90</f>
        <v>0</v>
      </c>
      <c r="M42" s="65" t="s">
        <v>49</v>
      </c>
      <c r="N42" s="64">
        <f>様式ーC!L96</f>
        <v>0</v>
      </c>
      <c r="O42" s="67" t="s">
        <v>49</v>
      </c>
      <c r="P42" s="21"/>
    </row>
    <row r="43" spans="1:16" ht="19.8">
      <c r="A43" s="21"/>
      <c r="B43" s="94"/>
      <c r="C43" s="140" t="s">
        <v>227</v>
      </c>
      <c r="D43" s="140"/>
      <c r="E43" s="5"/>
      <c r="F43" s="131"/>
      <c r="G43" s="131"/>
      <c r="H43" s="6" t="s">
        <v>49</v>
      </c>
      <c r="I43" s="130"/>
      <c r="J43" s="131"/>
      <c r="K43" s="6" t="s">
        <v>49</v>
      </c>
      <c r="L43" s="75"/>
      <c r="M43" s="7" t="s">
        <v>49</v>
      </c>
      <c r="N43" s="8"/>
      <c r="O43" s="9" t="s">
        <v>49</v>
      </c>
      <c r="P43" s="21"/>
    </row>
    <row r="44" spans="1:16" ht="19.8">
      <c r="A44" s="21"/>
      <c r="B44" s="94"/>
      <c r="C44" s="83" t="s">
        <v>45</v>
      </c>
      <c r="D44" s="83"/>
      <c r="E44" s="10"/>
      <c r="F44" s="161"/>
      <c r="G44" s="161"/>
      <c r="H44" s="11" t="s">
        <v>49</v>
      </c>
      <c r="I44" s="160"/>
      <c r="J44" s="161"/>
      <c r="K44" s="11" t="s">
        <v>49</v>
      </c>
      <c r="L44" s="80"/>
      <c r="M44" s="78" t="s">
        <v>49</v>
      </c>
      <c r="N44" s="12"/>
      <c r="O44" s="77" t="s">
        <v>49</v>
      </c>
      <c r="P44" s="21"/>
    </row>
    <row r="45" spans="1:16" ht="19.8">
      <c r="A45" s="21"/>
      <c r="B45" s="94"/>
      <c r="C45" s="84" t="s">
        <v>46</v>
      </c>
      <c r="D45" s="84"/>
      <c r="E45" s="71" t="s">
        <v>2</v>
      </c>
      <c r="F45" s="106"/>
      <c r="G45" s="107"/>
      <c r="H45" s="107"/>
      <c r="I45" s="107"/>
      <c r="J45" s="107"/>
      <c r="K45" s="108"/>
      <c r="L45" s="104" t="s">
        <v>220</v>
      </c>
      <c r="M45" s="105"/>
      <c r="N45" s="33"/>
      <c r="O45" s="29" t="s">
        <v>219</v>
      </c>
      <c r="P45" s="21"/>
    </row>
    <row r="46" spans="1:16" ht="19.8">
      <c r="A46" s="21"/>
      <c r="B46" s="94"/>
      <c r="C46" s="84"/>
      <c r="D46" s="84"/>
      <c r="E46" s="71" t="s">
        <v>47</v>
      </c>
      <c r="F46" s="106"/>
      <c r="G46" s="107"/>
      <c r="H46" s="107"/>
      <c r="I46" s="108"/>
      <c r="J46" s="104" t="s">
        <v>48</v>
      </c>
      <c r="K46" s="177"/>
      <c r="L46" s="105"/>
      <c r="M46" s="106"/>
      <c r="N46" s="107"/>
      <c r="O46" s="36" t="s">
        <v>61</v>
      </c>
      <c r="P46" s="21"/>
    </row>
    <row r="47" spans="1:16" ht="18.75" customHeight="1">
      <c r="A47" s="21"/>
      <c r="B47" s="94"/>
      <c r="C47" s="141" t="s">
        <v>210</v>
      </c>
      <c r="D47" s="142"/>
      <c r="E47" s="71" t="s">
        <v>203</v>
      </c>
      <c r="F47" s="147"/>
      <c r="G47" s="148"/>
      <c r="H47" s="148"/>
      <c r="I47" s="148" t="s">
        <v>204</v>
      </c>
      <c r="J47" s="148"/>
      <c r="K47" s="37" t="s">
        <v>205</v>
      </c>
      <c r="L47" s="1"/>
      <c r="M47" s="38"/>
      <c r="N47" s="38"/>
      <c r="O47" s="36" t="s">
        <v>206</v>
      </c>
      <c r="P47" s="21"/>
    </row>
    <row r="48" spans="1:16" ht="19.8">
      <c r="A48" s="21"/>
      <c r="B48" s="94"/>
      <c r="C48" s="143"/>
      <c r="D48" s="144"/>
      <c r="E48" s="156" t="s">
        <v>50</v>
      </c>
      <c r="F48" s="156"/>
      <c r="G48" s="157"/>
      <c r="H48" s="157"/>
      <c r="I48" s="157"/>
      <c r="J48" s="157"/>
      <c r="K48" s="156" t="s">
        <v>52</v>
      </c>
      <c r="L48" s="156"/>
      <c r="M48" s="157"/>
      <c r="N48" s="157"/>
      <c r="O48" s="158"/>
      <c r="P48" s="21"/>
    </row>
    <row r="49" spans="1:16" ht="18.600000000000001" thickBot="1">
      <c r="A49" s="21"/>
      <c r="B49" s="136"/>
      <c r="C49" s="145"/>
      <c r="D49" s="146"/>
      <c r="E49" s="95" t="s">
        <v>51</v>
      </c>
      <c r="F49" s="95"/>
      <c r="G49" s="139" t="s">
        <v>11</v>
      </c>
      <c r="H49" s="139"/>
      <c r="I49" s="139"/>
      <c r="J49" s="139"/>
      <c r="K49" s="155" t="s">
        <v>53</v>
      </c>
      <c r="L49" s="155"/>
      <c r="M49" s="139" t="s">
        <v>11</v>
      </c>
      <c r="N49" s="139"/>
      <c r="O49" s="159"/>
      <c r="P49" s="21"/>
    </row>
    <row r="50" spans="1:16" ht="33" customHeight="1" thickTop="1" thickBot="1">
      <c r="A50" s="21"/>
      <c r="B50" s="322" t="s">
        <v>63</v>
      </c>
      <c r="C50" s="21"/>
      <c r="D50" s="21"/>
      <c r="E50" s="21"/>
      <c r="F50" s="21"/>
      <c r="G50" s="21"/>
      <c r="H50" s="21"/>
      <c r="I50" s="21"/>
      <c r="J50" s="21"/>
      <c r="K50" s="21"/>
      <c r="L50" s="21"/>
      <c r="M50" s="21"/>
      <c r="N50" s="21"/>
      <c r="O50" s="21"/>
      <c r="P50" s="21"/>
    </row>
    <row r="51" spans="1:16" ht="20.399999999999999" thickTop="1">
      <c r="A51" s="21"/>
      <c r="B51" s="128" t="s">
        <v>62</v>
      </c>
      <c r="C51" s="129"/>
      <c r="D51" s="129"/>
      <c r="E51" s="129"/>
      <c r="F51" s="129"/>
      <c r="G51" s="129"/>
      <c r="H51" s="129"/>
      <c r="I51" s="129"/>
      <c r="J51" s="129"/>
      <c r="K51" s="129"/>
      <c r="L51" s="129"/>
      <c r="M51" s="129"/>
      <c r="N51" s="191" t="s">
        <v>57</v>
      </c>
      <c r="O51" s="192"/>
      <c r="P51" s="21"/>
    </row>
    <row r="52" spans="1:16" ht="19.8">
      <c r="A52" s="21"/>
      <c r="B52" s="186" t="s">
        <v>54</v>
      </c>
      <c r="C52" s="187"/>
      <c r="D52" s="187"/>
      <c r="E52" s="88" t="s">
        <v>229</v>
      </c>
      <c r="F52" s="88"/>
      <c r="G52" s="88"/>
      <c r="H52" s="88"/>
      <c r="I52" s="88"/>
      <c r="J52" s="88"/>
      <c r="K52" s="88"/>
      <c r="L52" s="88"/>
      <c r="M52" s="88"/>
      <c r="N52" s="88"/>
      <c r="O52" s="193"/>
      <c r="P52" s="21"/>
    </row>
    <row r="53" spans="1:16" ht="19.8">
      <c r="A53" s="21"/>
      <c r="B53" s="188" t="s">
        <v>55</v>
      </c>
      <c r="C53" s="197" t="s">
        <v>56</v>
      </c>
      <c r="D53" s="197"/>
      <c r="E53" s="197"/>
      <c r="F53" s="197"/>
      <c r="G53" s="197"/>
      <c r="H53" s="197"/>
      <c r="I53" s="197"/>
      <c r="J53" s="197"/>
      <c r="K53" s="197"/>
      <c r="L53" s="197"/>
      <c r="M53" s="197"/>
      <c r="N53" s="88"/>
      <c r="O53" s="193"/>
      <c r="P53" s="21"/>
    </row>
    <row r="54" spans="1:16" ht="19.8">
      <c r="A54" s="21"/>
      <c r="B54" s="189"/>
      <c r="C54" s="182"/>
      <c r="D54" s="183"/>
      <c r="E54" s="183"/>
      <c r="F54" s="183"/>
      <c r="G54" s="183"/>
      <c r="H54" s="183"/>
      <c r="I54" s="183"/>
      <c r="J54" s="183"/>
      <c r="K54" s="183"/>
      <c r="L54" s="183"/>
      <c r="M54" s="184"/>
      <c r="N54" s="151"/>
      <c r="O54" s="194"/>
      <c r="P54" s="21"/>
    </row>
    <row r="55" spans="1:16" ht="20.399999999999999" thickBot="1">
      <c r="A55" s="21"/>
      <c r="B55" s="190"/>
      <c r="C55" s="127"/>
      <c r="D55" s="127"/>
      <c r="E55" s="127"/>
      <c r="F55" s="127"/>
      <c r="G55" s="127"/>
      <c r="H55" s="127"/>
      <c r="I55" s="127"/>
      <c r="J55" s="127"/>
      <c r="K55" s="127"/>
      <c r="L55" s="127"/>
      <c r="M55" s="127"/>
      <c r="N55" s="195"/>
      <c r="O55" s="196"/>
      <c r="P55" s="21"/>
    </row>
    <row r="56" spans="1:16" ht="12" customHeight="1" thickTop="1">
      <c r="A56" s="21"/>
      <c r="B56" s="21"/>
      <c r="C56" s="21"/>
      <c r="D56" s="21"/>
      <c r="E56" s="21"/>
      <c r="F56" s="21"/>
      <c r="G56" s="21"/>
      <c r="H56" s="21"/>
      <c r="I56" s="21"/>
      <c r="J56" s="21"/>
      <c r="K56" s="21"/>
      <c r="L56" s="21"/>
      <c r="M56" s="21"/>
      <c r="N56" s="21"/>
      <c r="O56" s="21"/>
      <c r="P56" s="21"/>
    </row>
  </sheetData>
  <sheetProtection selectLockedCells="1"/>
  <mergeCells count="134">
    <mergeCell ref="G3:H3"/>
    <mergeCell ref="J3:L3"/>
    <mergeCell ref="F42:G42"/>
    <mergeCell ref="I35:K35"/>
    <mergeCell ref="D27:E27"/>
    <mergeCell ref="D28:E28"/>
    <mergeCell ref="D29:E29"/>
    <mergeCell ref="D30:O31"/>
    <mergeCell ref="D32:O33"/>
    <mergeCell ref="K24:L24"/>
    <mergeCell ref="K25:L25"/>
    <mergeCell ref="K26:L26"/>
    <mergeCell ref="K27:L27"/>
    <mergeCell ref="G29:H29"/>
    <mergeCell ref="G28:H28"/>
    <mergeCell ref="K28:L28"/>
    <mergeCell ref="G7:H7"/>
    <mergeCell ref="K7:L7"/>
    <mergeCell ref="C15:E16"/>
    <mergeCell ref="F16:K16"/>
    <mergeCell ref="M16:O16"/>
    <mergeCell ref="M19:O19"/>
    <mergeCell ref="B13:E13"/>
    <mergeCell ref="F13:O13"/>
    <mergeCell ref="D2:N2"/>
    <mergeCell ref="C54:M54"/>
    <mergeCell ref="B4:L4"/>
    <mergeCell ref="F15:O15"/>
    <mergeCell ref="B52:D52"/>
    <mergeCell ref="B53:B55"/>
    <mergeCell ref="N51:O51"/>
    <mergeCell ref="N52:O55"/>
    <mergeCell ref="E52:M52"/>
    <mergeCell ref="C53:M53"/>
    <mergeCell ref="L36:L37"/>
    <mergeCell ref="N36:N37"/>
    <mergeCell ref="F36:G37"/>
    <mergeCell ref="E36:E37"/>
    <mergeCell ref="H38:H39"/>
    <mergeCell ref="H40:H41"/>
    <mergeCell ref="K36:K37"/>
    <mergeCell ref="O36:O37"/>
    <mergeCell ref="I36:J37"/>
    <mergeCell ref="H36:H37"/>
    <mergeCell ref="F43:G43"/>
    <mergeCell ref="N4:O4"/>
    <mergeCell ref="N35:O35"/>
    <mergeCell ref="L35:M35"/>
    <mergeCell ref="B6:E8"/>
    <mergeCell ref="G26:H26"/>
    <mergeCell ref="C35:D35"/>
    <mergeCell ref="C20:E20"/>
    <mergeCell ref="C21:E21"/>
    <mergeCell ref="M11:O11"/>
    <mergeCell ref="F10:O10"/>
    <mergeCell ref="E48:F48"/>
    <mergeCell ref="G48:J48"/>
    <mergeCell ref="M46:N46"/>
    <mergeCell ref="M36:M37"/>
    <mergeCell ref="F46:I46"/>
    <mergeCell ref="J46:L46"/>
    <mergeCell ref="F44:G44"/>
    <mergeCell ref="G6:H6"/>
    <mergeCell ref="J6:L6"/>
    <mergeCell ref="F21:H21"/>
    <mergeCell ref="L21:N21"/>
    <mergeCell ref="B20:B34"/>
    <mergeCell ref="C24:C29"/>
    <mergeCell ref="C30:C34"/>
    <mergeCell ref="G27:H27"/>
    <mergeCell ref="C22:E22"/>
    <mergeCell ref="J23:M23"/>
    <mergeCell ref="C55:M55"/>
    <mergeCell ref="B51:M51"/>
    <mergeCell ref="I43:J43"/>
    <mergeCell ref="E38:E39"/>
    <mergeCell ref="F38:G39"/>
    <mergeCell ref="I38:K39"/>
    <mergeCell ref="B35:B49"/>
    <mergeCell ref="L38:M39"/>
    <mergeCell ref="G49:J49"/>
    <mergeCell ref="C43:D43"/>
    <mergeCell ref="C44:D44"/>
    <mergeCell ref="C45:D46"/>
    <mergeCell ref="C47:D49"/>
    <mergeCell ref="F47:H47"/>
    <mergeCell ref="I47:J47"/>
    <mergeCell ref="C40:D41"/>
    <mergeCell ref="C42:D42"/>
    <mergeCell ref="C36:D37"/>
    <mergeCell ref="C38:D39"/>
    <mergeCell ref="K49:L49"/>
    <mergeCell ref="K48:L48"/>
    <mergeCell ref="M48:O48"/>
    <mergeCell ref="M49:O49"/>
    <mergeCell ref="I44:J44"/>
    <mergeCell ref="E49:F49"/>
    <mergeCell ref="K29:L29"/>
    <mergeCell ref="D24:E24"/>
    <mergeCell ref="G24:H24"/>
    <mergeCell ref="G25:H25"/>
    <mergeCell ref="F23:I23"/>
    <mergeCell ref="N40:O41"/>
    <mergeCell ref="B12:E12"/>
    <mergeCell ref="J19:L19"/>
    <mergeCell ref="F19:I19"/>
    <mergeCell ref="F22:O22"/>
    <mergeCell ref="L45:M45"/>
    <mergeCell ref="F45:K45"/>
    <mergeCell ref="B14:B17"/>
    <mergeCell ref="F14:O14"/>
    <mergeCell ref="E35:H35"/>
    <mergeCell ref="I42:J42"/>
    <mergeCell ref="F20:I20"/>
    <mergeCell ref="N38:O39"/>
    <mergeCell ref="E40:E41"/>
    <mergeCell ref="F40:G41"/>
    <mergeCell ref="I40:K41"/>
    <mergeCell ref="L40:M41"/>
    <mergeCell ref="D34:O34"/>
    <mergeCell ref="F9:O9"/>
    <mergeCell ref="C9:E9"/>
    <mergeCell ref="C10:E11"/>
    <mergeCell ref="C14:E14"/>
    <mergeCell ref="C17:E17"/>
    <mergeCell ref="F11:K11"/>
    <mergeCell ref="C23:E23"/>
    <mergeCell ref="B18:E18"/>
    <mergeCell ref="F17:K17"/>
    <mergeCell ref="M17:O17"/>
    <mergeCell ref="B19:E19"/>
    <mergeCell ref="N23:O23"/>
    <mergeCell ref="F12:O12"/>
    <mergeCell ref="B9:B11"/>
  </mergeCells>
  <phoneticPr fontId="1"/>
  <pageMargins left="0.7" right="0.7" top="0.75" bottom="0.75" header="0.3" footer="0.3"/>
  <pageSetup paperSize="9" scale="67"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8" r:id="rId3" name="Check Box 4">
              <controlPr defaultSize="0" autoFill="0" autoLine="0" autoPict="0">
                <anchor moveWithCells="1">
                  <from>
                    <xdr:col>11</xdr:col>
                    <xdr:colOff>15240</xdr:colOff>
                    <xdr:row>19</xdr:row>
                    <xdr:rowOff>7620</xdr:rowOff>
                  </from>
                  <to>
                    <xdr:col>11</xdr:col>
                    <xdr:colOff>175260</xdr:colOff>
                    <xdr:row>20</xdr:row>
                    <xdr:rowOff>7620</xdr:rowOff>
                  </to>
                </anchor>
              </controlPr>
            </control>
          </mc:Choice>
        </mc:AlternateContent>
        <mc:AlternateContent xmlns:mc="http://schemas.openxmlformats.org/markup-compatibility/2006">
          <mc:Choice Requires="x14">
            <control shapeId="19" r:id="rId4" name="Check Box 6">
              <controlPr defaultSize="0" autoFill="0" autoLine="0" autoPict="0">
                <anchor moveWithCells="1">
                  <from>
                    <xdr:col>11</xdr:col>
                    <xdr:colOff>350520</xdr:colOff>
                    <xdr:row>19</xdr:row>
                    <xdr:rowOff>7620</xdr:rowOff>
                  </from>
                  <to>
                    <xdr:col>12</xdr:col>
                    <xdr:colOff>68580</xdr:colOff>
                    <xdr:row>20</xdr:row>
                    <xdr:rowOff>7620</xdr:rowOff>
                  </to>
                </anchor>
              </controlPr>
            </control>
          </mc:Choice>
        </mc:AlternateContent>
        <mc:AlternateContent xmlns:mc="http://schemas.openxmlformats.org/markup-compatibility/2006">
          <mc:Choice Requires="x14">
            <control shapeId="20" r:id="rId5" name="Check Box 7">
              <controlPr defaultSize="0" autoFill="0" autoLine="0" autoPict="0">
                <anchor moveWithCells="1">
                  <from>
                    <xdr:col>12</xdr:col>
                    <xdr:colOff>228600</xdr:colOff>
                    <xdr:row>19</xdr:row>
                    <xdr:rowOff>7620</xdr:rowOff>
                  </from>
                  <to>
                    <xdr:col>13</xdr:col>
                    <xdr:colOff>15240</xdr:colOff>
                    <xdr:row>20</xdr:row>
                    <xdr:rowOff>7620</xdr:rowOff>
                  </to>
                </anchor>
              </controlPr>
            </control>
          </mc:Choice>
        </mc:AlternateContent>
        <mc:AlternateContent xmlns:mc="http://schemas.openxmlformats.org/markup-compatibility/2006">
          <mc:Choice Requires="x14">
            <control shapeId="21" r:id="rId6" name="Check Box 8">
              <controlPr defaultSize="0" autoFill="0" autoLine="0" autoPict="0">
                <anchor moveWithCells="1">
                  <from>
                    <xdr:col>13</xdr:col>
                    <xdr:colOff>388620</xdr:colOff>
                    <xdr:row>19</xdr:row>
                    <xdr:rowOff>7620</xdr:rowOff>
                  </from>
                  <to>
                    <xdr:col>14</xdr:col>
                    <xdr:colOff>38100</xdr:colOff>
                    <xdr:row>20</xdr:row>
                    <xdr:rowOff>7620</xdr:rowOff>
                  </to>
                </anchor>
              </controlPr>
            </control>
          </mc:Choice>
        </mc:AlternateContent>
        <mc:AlternateContent xmlns:mc="http://schemas.openxmlformats.org/markup-compatibility/2006">
          <mc:Choice Requires="x14">
            <control shapeId="22" r:id="rId7" name="Check Box 9">
              <controlPr defaultSize="0" autoFill="0" autoLine="0" autoPict="0">
                <anchor moveWithCells="1">
                  <from>
                    <xdr:col>6</xdr:col>
                    <xdr:colOff>45720</xdr:colOff>
                    <xdr:row>6</xdr:row>
                    <xdr:rowOff>15240</xdr:rowOff>
                  </from>
                  <to>
                    <xdr:col>6</xdr:col>
                    <xdr:colOff>205740</xdr:colOff>
                    <xdr:row>6</xdr:row>
                    <xdr:rowOff>175260</xdr:rowOff>
                  </to>
                </anchor>
              </controlPr>
            </control>
          </mc:Choice>
        </mc:AlternateContent>
        <mc:AlternateContent xmlns:mc="http://schemas.openxmlformats.org/markup-compatibility/2006">
          <mc:Choice Requires="x14">
            <control shapeId="23" r:id="rId8" name="Check Box 10">
              <controlPr defaultSize="0" autoFill="0" autoLine="0" autoPict="0">
                <anchor moveWithCells="1">
                  <from>
                    <xdr:col>10</xdr:col>
                    <xdr:colOff>53340</xdr:colOff>
                    <xdr:row>6</xdr:row>
                    <xdr:rowOff>15240</xdr:rowOff>
                  </from>
                  <to>
                    <xdr:col>10</xdr:col>
                    <xdr:colOff>213360</xdr:colOff>
                    <xdr:row>6</xdr:row>
                    <xdr:rowOff>175260</xdr:rowOff>
                  </to>
                </anchor>
              </controlPr>
            </control>
          </mc:Choice>
        </mc:AlternateContent>
        <mc:AlternateContent xmlns:mc="http://schemas.openxmlformats.org/markup-compatibility/2006">
          <mc:Choice Requires="x14">
            <control shapeId="24" r:id="rId9" name="Check Box 11">
              <controlPr defaultSize="0" autoFill="0" autoLine="0" autoPict="0">
                <anchor moveWithCells="1">
                  <from>
                    <xdr:col>8</xdr:col>
                    <xdr:colOff>350520</xdr:colOff>
                    <xdr:row>28</xdr:row>
                    <xdr:rowOff>152400</xdr:rowOff>
                  </from>
                  <to>
                    <xdr:col>9</xdr:col>
                    <xdr:colOff>137160</xdr:colOff>
                    <xdr:row>30</xdr:row>
                    <xdr:rowOff>0</xdr:rowOff>
                  </to>
                </anchor>
              </controlPr>
            </control>
          </mc:Choice>
        </mc:AlternateContent>
        <mc:AlternateContent xmlns:mc="http://schemas.openxmlformats.org/markup-compatibility/2006">
          <mc:Choice Requires="x14">
            <control shapeId="25" r:id="rId10" name="Check Box 12">
              <controlPr defaultSize="0" autoFill="0" autoLine="0" autoPict="0">
                <anchor moveWithCells="1">
                  <from>
                    <xdr:col>12</xdr:col>
                    <xdr:colOff>45720</xdr:colOff>
                    <xdr:row>28</xdr:row>
                    <xdr:rowOff>152400</xdr:rowOff>
                  </from>
                  <to>
                    <xdr:col>12</xdr:col>
                    <xdr:colOff>205740</xdr:colOff>
                    <xdr:row>30</xdr:row>
                    <xdr:rowOff>0</xdr:rowOff>
                  </to>
                </anchor>
              </controlPr>
            </control>
          </mc:Choice>
        </mc:AlternateContent>
        <mc:AlternateContent xmlns:mc="http://schemas.openxmlformats.org/markup-compatibility/2006">
          <mc:Choice Requires="x14">
            <control shapeId="26" r:id="rId11" name="Check Box 13">
              <controlPr defaultSize="0" autoFill="0" autoLine="0" autoPict="0">
                <anchor moveWithCells="1">
                  <from>
                    <xdr:col>2</xdr:col>
                    <xdr:colOff>228600</xdr:colOff>
                    <xdr:row>30</xdr:row>
                    <xdr:rowOff>0</xdr:rowOff>
                  </from>
                  <to>
                    <xdr:col>3</xdr:col>
                    <xdr:colOff>152400</xdr:colOff>
                    <xdr:row>31</xdr:row>
                    <xdr:rowOff>7620</xdr:rowOff>
                  </to>
                </anchor>
              </controlPr>
            </control>
          </mc:Choice>
        </mc:AlternateContent>
        <mc:AlternateContent xmlns:mc="http://schemas.openxmlformats.org/markup-compatibility/2006">
          <mc:Choice Requires="x14">
            <control shapeId="27" r:id="rId12" name="Check Box 14">
              <controlPr defaultSize="0" autoFill="0" autoLine="0" autoPict="0">
                <anchor moveWithCells="1">
                  <from>
                    <xdr:col>5</xdr:col>
                    <xdr:colOff>106680</xdr:colOff>
                    <xdr:row>30</xdr:row>
                    <xdr:rowOff>0</xdr:rowOff>
                  </from>
                  <to>
                    <xdr:col>5</xdr:col>
                    <xdr:colOff>266700</xdr:colOff>
                    <xdr:row>31</xdr:row>
                    <xdr:rowOff>7620</xdr:rowOff>
                  </to>
                </anchor>
              </controlPr>
            </control>
          </mc:Choice>
        </mc:AlternateContent>
        <mc:AlternateContent xmlns:mc="http://schemas.openxmlformats.org/markup-compatibility/2006">
          <mc:Choice Requires="x14">
            <control shapeId="28" r:id="rId13" name="Check Box 15">
              <controlPr defaultSize="0" autoFill="0" autoLine="0" autoPict="0">
                <anchor moveWithCells="1">
                  <from>
                    <xdr:col>8</xdr:col>
                    <xdr:colOff>350520</xdr:colOff>
                    <xdr:row>30</xdr:row>
                    <xdr:rowOff>0</xdr:rowOff>
                  </from>
                  <to>
                    <xdr:col>9</xdr:col>
                    <xdr:colOff>137160</xdr:colOff>
                    <xdr:row>31</xdr:row>
                    <xdr:rowOff>7620</xdr:rowOff>
                  </to>
                </anchor>
              </controlPr>
            </control>
          </mc:Choice>
        </mc:AlternateContent>
        <mc:AlternateContent xmlns:mc="http://schemas.openxmlformats.org/markup-compatibility/2006">
          <mc:Choice Requires="x14">
            <control shapeId="29" r:id="rId14" name="Check Box 16">
              <controlPr defaultSize="0" autoFill="0" autoLine="0" autoPict="0">
                <anchor moveWithCells="1">
                  <from>
                    <xdr:col>2</xdr:col>
                    <xdr:colOff>228600</xdr:colOff>
                    <xdr:row>31</xdr:row>
                    <xdr:rowOff>144780</xdr:rowOff>
                  </from>
                  <to>
                    <xdr:col>3</xdr:col>
                    <xdr:colOff>152400</xdr:colOff>
                    <xdr:row>33</xdr:row>
                    <xdr:rowOff>0</xdr:rowOff>
                  </to>
                </anchor>
              </controlPr>
            </control>
          </mc:Choice>
        </mc:AlternateContent>
        <mc:AlternateContent xmlns:mc="http://schemas.openxmlformats.org/markup-compatibility/2006">
          <mc:Choice Requires="x14">
            <control shapeId="30" r:id="rId15" name="Check Box 17">
              <controlPr defaultSize="0" autoFill="0" autoLine="0" autoPict="0">
                <anchor moveWithCells="1">
                  <from>
                    <xdr:col>8</xdr:col>
                    <xdr:colOff>350520</xdr:colOff>
                    <xdr:row>30</xdr:row>
                    <xdr:rowOff>144780</xdr:rowOff>
                  </from>
                  <to>
                    <xdr:col>9</xdr:col>
                    <xdr:colOff>137160</xdr:colOff>
                    <xdr:row>32</xdr:row>
                    <xdr:rowOff>0</xdr:rowOff>
                  </to>
                </anchor>
              </controlPr>
            </control>
          </mc:Choice>
        </mc:AlternateContent>
        <mc:AlternateContent xmlns:mc="http://schemas.openxmlformats.org/markup-compatibility/2006">
          <mc:Choice Requires="x14">
            <control shapeId="31" r:id="rId16" name="Check Box 18">
              <controlPr defaultSize="0" autoFill="0" autoLine="0" autoPict="0">
                <anchor moveWithCells="1">
                  <from>
                    <xdr:col>8</xdr:col>
                    <xdr:colOff>350520</xdr:colOff>
                    <xdr:row>31</xdr:row>
                    <xdr:rowOff>144780</xdr:rowOff>
                  </from>
                  <to>
                    <xdr:col>9</xdr:col>
                    <xdr:colOff>137160</xdr:colOff>
                    <xdr:row>33</xdr:row>
                    <xdr:rowOff>0</xdr:rowOff>
                  </to>
                </anchor>
              </controlPr>
            </control>
          </mc:Choice>
        </mc:AlternateContent>
        <mc:AlternateContent xmlns:mc="http://schemas.openxmlformats.org/markup-compatibility/2006">
          <mc:Choice Requires="x14">
            <control shapeId="1024" r:id="rId17" name="Check Box 19">
              <controlPr defaultSize="0" autoFill="0" autoLine="0" autoPict="0">
                <anchor moveWithCells="1">
                  <from>
                    <xdr:col>12</xdr:col>
                    <xdr:colOff>45720</xdr:colOff>
                    <xdr:row>31</xdr:row>
                    <xdr:rowOff>144780</xdr:rowOff>
                  </from>
                  <to>
                    <xdr:col>12</xdr:col>
                    <xdr:colOff>205740</xdr:colOff>
                    <xdr:row>33</xdr:row>
                    <xdr:rowOff>0</xdr:rowOff>
                  </to>
                </anchor>
              </controlPr>
            </control>
          </mc:Choice>
        </mc:AlternateContent>
        <mc:AlternateContent xmlns:mc="http://schemas.openxmlformats.org/markup-compatibility/2006">
          <mc:Choice Requires="x14">
            <control shapeId="1025" r:id="rId18" name="Check Box 20">
              <controlPr defaultSize="0" autoFill="0" autoLine="0" autoPict="0">
                <anchor moveWithCells="1">
                  <from>
                    <xdr:col>8</xdr:col>
                    <xdr:colOff>350520</xdr:colOff>
                    <xdr:row>32</xdr:row>
                    <xdr:rowOff>144780</xdr:rowOff>
                  </from>
                  <to>
                    <xdr:col>9</xdr:col>
                    <xdr:colOff>137160</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2"/>
  <sheetViews>
    <sheetView view="pageBreakPreview" zoomScaleNormal="55" zoomScaleSheetLayoutView="100" workbookViewId="0">
      <selection activeCell="F9" sqref="F9:O9"/>
    </sheetView>
  </sheetViews>
  <sheetFormatPr defaultRowHeight="18"/>
  <cols>
    <col min="1" max="1" width="9" customWidth="1"/>
    <col min="2" max="2" width="3.69921875" customWidth="1"/>
    <col min="3" max="3" width="4.59765625" customWidth="1"/>
    <col min="4" max="4" width="6.69921875" bestFit="1" customWidth="1"/>
    <col min="6" max="6" width="4.5" customWidth="1"/>
    <col min="7" max="7" width="5.09765625" customWidth="1"/>
    <col min="10" max="10" width="4.5" customWidth="1"/>
    <col min="11" max="11" width="5.09765625" customWidth="1"/>
    <col min="14" max="14" width="10.3984375" customWidth="1"/>
    <col min="16" max="16" width="2.09765625" customWidth="1"/>
  </cols>
  <sheetData>
    <row r="1" spans="1:16" ht="22.2">
      <c r="A1" s="39"/>
      <c r="B1" s="40" t="s">
        <v>228</v>
      </c>
      <c r="C1" s="21"/>
      <c r="D1" s="21"/>
      <c r="E1" s="21"/>
      <c r="F1" s="21"/>
      <c r="G1" s="21"/>
      <c r="H1" s="21"/>
      <c r="I1" s="21"/>
      <c r="J1" s="21"/>
      <c r="K1" s="21"/>
      <c r="L1" s="21"/>
      <c r="M1" s="21"/>
      <c r="N1" s="21"/>
      <c r="O1" s="21"/>
      <c r="P1" s="21"/>
    </row>
    <row r="2" spans="1:16" ht="22.8" thickBot="1">
      <c r="A2" s="39"/>
      <c r="B2" s="40"/>
      <c r="C2" s="21"/>
      <c r="D2" s="21"/>
      <c r="E2" s="21"/>
      <c r="F2" s="21"/>
      <c r="G2" s="21"/>
      <c r="H2" s="21"/>
      <c r="I2" s="21"/>
      <c r="J2" s="21"/>
      <c r="K2" s="21"/>
      <c r="L2" s="21"/>
      <c r="M2" s="21"/>
      <c r="N2" s="21"/>
      <c r="O2" s="21"/>
      <c r="P2" s="21"/>
    </row>
    <row r="3" spans="1:16" ht="25.5" customHeight="1" thickTop="1">
      <c r="A3" s="39"/>
      <c r="B3" s="271" t="s">
        <v>213</v>
      </c>
      <c r="C3" s="280" t="s">
        <v>1</v>
      </c>
      <c r="D3" s="280"/>
      <c r="E3" s="280"/>
      <c r="F3" s="281"/>
      <c r="G3" s="281"/>
      <c r="H3" s="281"/>
      <c r="I3" s="281"/>
      <c r="J3" s="281"/>
      <c r="K3" s="281"/>
      <c r="L3" s="281"/>
      <c r="M3" s="281"/>
      <c r="N3" s="281"/>
      <c r="O3" s="282"/>
      <c r="P3" s="21"/>
    </row>
    <row r="4" spans="1:16" ht="25.5" customHeight="1">
      <c r="A4" s="39"/>
      <c r="B4" s="94"/>
      <c r="C4" s="84" t="s">
        <v>2</v>
      </c>
      <c r="D4" s="84"/>
      <c r="E4" s="84"/>
      <c r="F4" s="172"/>
      <c r="G4" s="173"/>
      <c r="H4" s="173"/>
      <c r="I4" s="173"/>
      <c r="J4" s="173"/>
      <c r="K4" s="173"/>
      <c r="L4" s="173"/>
      <c r="M4" s="173"/>
      <c r="N4" s="173"/>
      <c r="O4" s="174"/>
      <c r="P4" s="21"/>
    </row>
    <row r="5" spans="1:16" ht="25.5" customHeight="1">
      <c r="A5" s="39"/>
      <c r="B5" s="94"/>
      <c r="C5" s="84"/>
      <c r="D5" s="84"/>
      <c r="E5" s="84"/>
      <c r="F5" s="85"/>
      <c r="G5" s="86"/>
      <c r="H5" s="86"/>
      <c r="I5" s="86"/>
      <c r="J5" s="86"/>
      <c r="K5" s="86"/>
      <c r="L5" s="27" t="s">
        <v>67</v>
      </c>
      <c r="M5" s="89"/>
      <c r="N5" s="90"/>
      <c r="O5" s="91"/>
      <c r="P5" s="21"/>
    </row>
    <row r="6" spans="1:16" ht="25.5" customHeight="1">
      <c r="A6" s="39"/>
      <c r="B6" s="93" t="s">
        <v>214</v>
      </c>
      <c r="C6" s="83" t="s">
        <v>1</v>
      </c>
      <c r="D6" s="83"/>
      <c r="E6" s="83"/>
      <c r="F6" s="81"/>
      <c r="G6" s="81"/>
      <c r="H6" s="81"/>
      <c r="I6" s="81"/>
      <c r="J6" s="81"/>
      <c r="K6" s="81"/>
      <c r="L6" s="81"/>
      <c r="M6" s="81"/>
      <c r="N6" s="81"/>
      <c r="O6" s="82"/>
      <c r="P6" s="21"/>
    </row>
    <row r="7" spans="1:16" ht="25.5" customHeight="1">
      <c r="A7" s="39"/>
      <c r="B7" s="94"/>
      <c r="C7" s="84" t="s">
        <v>2</v>
      </c>
      <c r="D7" s="84"/>
      <c r="E7" s="84"/>
      <c r="F7" s="172"/>
      <c r="G7" s="173"/>
      <c r="H7" s="173"/>
      <c r="I7" s="173"/>
      <c r="J7" s="173"/>
      <c r="K7" s="173"/>
      <c r="L7" s="173"/>
      <c r="M7" s="173"/>
      <c r="N7" s="173"/>
      <c r="O7" s="174"/>
      <c r="P7" s="21"/>
    </row>
    <row r="8" spans="1:16" ht="25.5" customHeight="1">
      <c r="A8" s="39"/>
      <c r="B8" s="94"/>
      <c r="C8" s="84"/>
      <c r="D8" s="84"/>
      <c r="E8" s="84"/>
      <c r="F8" s="85"/>
      <c r="G8" s="86"/>
      <c r="H8" s="86"/>
      <c r="I8" s="86"/>
      <c r="J8" s="86"/>
      <c r="K8" s="86"/>
      <c r="L8" s="27" t="s">
        <v>67</v>
      </c>
      <c r="M8" s="89"/>
      <c r="N8" s="90"/>
      <c r="O8" s="91"/>
      <c r="P8" s="21"/>
    </row>
    <row r="9" spans="1:16" ht="25.5" customHeight="1">
      <c r="A9" s="39"/>
      <c r="B9" s="93" t="s">
        <v>215</v>
      </c>
      <c r="C9" s="83" t="s">
        <v>1</v>
      </c>
      <c r="D9" s="83"/>
      <c r="E9" s="83"/>
      <c r="F9" s="81"/>
      <c r="G9" s="81"/>
      <c r="H9" s="81"/>
      <c r="I9" s="81"/>
      <c r="J9" s="81"/>
      <c r="K9" s="81"/>
      <c r="L9" s="81"/>
      <c r="M9" s="81"/>
      <c r="N9" s="81"/>
      <c r="O9" s="82"/>
      <c r="P9" s="21"/>
    </row>
    <row r="10" spans="1:16" ht="25.5" customHeight="1">
      <c r="A10" s="39"/>
      <c r="B10" s="94"/>
      <c r="C10" s="84" t="s">
        <v>2</v>
      </c>
      <c r="D10" s="84"/>
      <c r="E10" s="84"/>
      <c r="F10" s="172"/>
      <c r="G10" s="173"/>
      <c r="H10" s="173"/>
      <c r="I10" s="173"/>
      <c r="J10" s="173"/>
      <c r="K10" s="173"/>
      <c r="L10" s="173"/>
      <c r="M10" s="173"/>
      <c r="N10" s="173"/>
      <c r="O10" s="174"/>
      <c r="P10" s="21"/>
    </row>
    <row r="11" spans="1:16" ht="25.5" customHeight="1" thickBot="1">
      <c r="A11" s="39"/>
      <c r="B11" s="136"/>
      <c r="C11" s="267"/>
      <c r="D11" s="267"/>
      <c r="E11" s="267"/>
      <c r="F11" s="278"/>
      <c r="G11" s="279"/>
      <c r="H11" s="279"/>
      <c r="I11" s="279"/>
      <c r="J11" s="279"/>
      <c r="K11" s="279"/>
      <c r="L11" s="41" t="s">
        <v>67</v>
      </c>
      <c r="M11" s="268"/>
      <c r="N11" s="269"/>
      <c r="O11" s="270"/>
      <c r="P11" s="21"/>
    </row>
    <row r="12" spans="1:16" ht="25.5" customHeight="1" thickTop="1" thickBot="1">
      <c r="A12" s="39"/>
      <c r="B12" s="42"/>
      <c r="C12" s="28"/>
      <c r="D12" s="28"/>
      <c r="E12" s="28"/>
      <c r="F12" s="43"/>
      <c r="G12" s="43"/>
      <c r="H12" s="43"/>
      <c r="I12" s="43"/>
      <c r="J12" s="43"/>
      <c r="K12" s="43"/>
      <c r="L12" s="28"/>
      <c r="M12" s="44"/>
      <c r="N12" s="44"/>
      <c r="O12" s="44"/>
      <c r="P12" s="21"/>
    </row>
    <row r="13" spans="1:16" ht="25.5" customHeight="1" thickTop="1">
      <c r="A13" s="39"/>
      <c r="B13" s="271" t="s">
        <v>216</v>
      </c>
      <c r="C13" s="272" t="s">
        <v>59</v>
      </c>
      <c r="D13" s="273"/>
      <c r="E13" s="274"/>
      <c r="F13" s="275"/>
      <c r="G13" s="276"/>
      <c r="H13" s="276"/>
      <c r="I13" s="276"/>
      <c r="J13" s="276"/>
      <c r="K13" s="276"/>
      <c r="L13" s="276"/>
      <c r="M13" s="276"/>
      <c r="N13" s="276"/>
      <c r="O13" s="277"/>
      <c r="P13" s="21"/>
    </row>
    <row r="14" spans="1:16" ht="25.5" customHeight="1">
      <c r="A14" s="39"/>
      <c r="B14" s="94"/>
      <c r="C14" s="209" t="s">
        <v>2</v>
      </c>
      <c r="D14" s="210"/>
      <c r="E14" s="211"/>
      <c r="F14" s="172"/>
      <c r="G14" s="173"/>
      <c r="H14" s="173"/>
      <c r="I14" s="173"/>
      <c r="J14" s="173"/>
      <c r="K14" s="173"/>
      <c r="L14" s="173"/>
      <c r="M14" s="173"/>
      <c r="N14" s="173"/>
      <c r="O14" s="174"/>
      <c r="P14" s="21"/>
    </row>
    <row r="15" spans="1:16" ht="25.5" customHeight="1">
      <c r="A15" s="39"/>
      <c r="B15" s="94"/>
      <c r="C15" s="212"/>
      <c r="D15" s="213"/>
      <c r="E15" s="214"/>
      <c r="F15" s="215"/>
      <c r="G15" s="216"/>
      <c r="H15" s="216"/>
      <c r="I15" s="216"/>
      <c r="J15" s="216"/>
      <c r="K15" s="217"/>
      <c r="L15" s="27" t="s">
        <v>67</v>
      </c>
      <c r="M15" s="89"/>
      <c r="N15" s="90"/>
      <c r="O15" s="91"/>
      <c r="P15" s="21"/>
    </row>
    <row r="16" spans="1:16" ht="25.5" customHeight="1">
      <c r="A16" s="39"/>
      <c r="B16" s="94"/>
      <c r="C16" s="84" t="s">
        <v>1</v>
      </c>
      <c r="D16" s="84"/>
      <c r="E16" s="84"/>
      <c r="F16" s="89"/>
      <c r="G16" s="90"/>
      <c r="H16" s="90"/>
      <c r="I16" s="90"/>
      <c r="J16" s="90"/>
      <c r="K16" s="90"/>
      <c r="L16" s="27" t="s">
        <v>60</v>
      </c>
      <c r="M16" s="90"/>
      <c r="N16" s="90"/>
      <c r="O16" s="91"/>
      <c r="P16" s="21"/>
    </row>
    <row r="17" spans="1:17" ht="25.5" customHeight="1">
      <c r="A17" s="39"/>
      <c r="B17" s="94" t="s">
        <v>217</v>
      </c>
      <c r="C17" s="169" t="s">
        <v>59</v>
      </c>
      <c r="D17" s="170"/>
      <c r="E17" s="171"/>
      <c r="F17" s="89"/>
      <c r="G17" s="90"/>
      <c r="H17" s="90"/>
      <c r="I17" s="90"/>
      <c r="J17" s="90"/>
      <c r="K17" s="90"/>
      <c r="L17" s="90"/>
      <c r="M17" s="90"/>
      <c r="N17" s="90"/>
      <c r="O17" s="91"/>
      <c r="P17" s="21"/>
    </row>
    <row r="18" spans="1:17" ht="25.5" customHeight="1">
      <c r="A18" s="39"/>
      <c r="B18" s="94"/>
      <c r="C18" s="209" t="s">
        <v>2</v>
      </c>
      <c r="D18" s="210"/>
      <c r="E18" s="211"/>
      <c r="F18" s="172"/>
      <c r="G18" s="173"/>
      <c r="H18" s="173"/>
      <c r="I18" s="173"/>
      <c r="J18" s="173"/>
      <c r="K18" s="173"/>
      <c r="L18" s="173"/>
      <c r="M18" s="173"/>
      <c r="N18" s="173"/>
      <c r="O18" s="174"/>
      <c r="P18" s="21"/>
    </row>
    <row r="19" spans="1:17" ht="25.5" customHeight="1">
      <c r="A19" s="39"/>
      <c r="B19" s="94"/>
      <c r="C19" s="212"/>
      <c r="D19" s="213"/>
      <c r="E19" s="214"/>
      <c r="F19" s="215"/>
      <c r="G19" s="216"/>
      <c r="H19" s="216"/>
      <c r="I19" s="216"/>
      <c r="J19" s="216"/>
      <c r="K19" s="217"/>
      <c r="L19" s="27" t="s">
        <v>67</v>
      </c>
      <c r="M19" s="89"/>
      <c r="N19" s="90"/>
      <c r="O19" s="91"/>
      <c r="P19" s="21"/>
    </row>
    <row r="20" spans="1:17" ht="25.5" customHeight="1">
      <c r="A20" s="39"/>
      <c r="B20" s="94"/>
      <c r="C20" s="84" t="s">
        <v>1</v>
      </c>
      <c r="D20" s="84"/>
      <c r="E20" s="84"/>
      <c r="F20" s="89"/>
      <c r="G20" s="90"/>
      <c r="H20" s="90"/>
      <c r="I20" s="90"/>
      <c r="J20" s="90"/>
      <c r="K20" s="90"/>
      <c r="L20" s="27" t="s">
        <v>60</v>
      </c>
      <c r="M20" s="90"/>
      <c r="N20" s="90"/>
      <c r="O20" s="91"/>
      <c r="P20" s="21"/>
    </row>
    <row r="21" spans="1:17" ht="25.5" customHeight="1">
      <c r="A21" s="39"/>
      <c r="B21" s="94" t="s">
        <v>218</v>
      </c>
      <c r="C21" s="169" t="s">
        <v>59</v>
      </c>
      <c r="D21" s="170"/>
      <c r="E21" s="171"/>
      <c r="F21" s="89"/>
      <c r="G21" s="90"/>
      <c r="H21" s="90"/>
      <c r="I21" s="90"/>
      <c r="J21" s="90"/>
      <c r="K21" s="90"/>
      <c r="L21" s="90"/>
      <c r="M21" s="90"/>
      <c r="N21" s="90"/>
      <c r="O21" s="91"/>
      <c r="P21" s="21"/>
    </row>
    <row r="22" spans="1:17" ht="25.5" customHeight="1">
      <c r="A22" s="39"/>
      <c r="B22" s="94"/>
      <c r="C22" s="209" t="s">
        <v>2</v>
      </c>
      <c r="D22" s="210"/>
      <c r="E22" s="211"/>
      <c r="F22" s="172"/>
      <c r="G22" s="173"/>
      <c r="H22" s="173"/>
      <c r="I22" s="173"/>
      <c r="J22" s="173"/>
      <c r="K22" s="173"/>
      <c r="L22" s="173"/>
      <c r="M22" s="173"/>
      <c r="N22" s="173"/>
      <c r="O22" s="174"/>
      <c r="P22" s="21"/>
    </row>
    <row r="23" spans="1:17" ht="25.5" customHeight="1">
      <c r="A23" s="39"/>
      <c r="B23" s="94"/>
      <c r="C23" s="212"/>
      <c r="D23" s="213"/>
      <c r="E23" s="214"/>
      <c r="F23" s="215"/>
      <c r="G23" s="216"/>
      <c r="H23" s="216"/>
      <c r="I23" s="216"/>
      <c r="J23" s="216"/>
      <c r="K23" s="217"/>
      <c r="L23" s="27" t="s">
        <v>67</v>
      </c>
      <c r="M23" s="89"/>
      <c r="N23" s="90"/>
      <c r="O23" s="91"/>
      <c r="P23" s="21"/>
    </row>
    <row r="24" spans="1:17" ht="25.5" customHeight="1" thickBot="1">
      <c r="A24" s="39"/>
      <c r="B24" s="136"/>
      <c r="C24" s="267" t="s">
        <v>1</v>
      </c>
      <c r="D24" s="267"/>
      <c r="E24" s="267"/>
      <c r="F24" s="268"/>
      <c r="G24" s="269"/>
      <c r="H24" s="269"/>
      <c r="I24" s="269"/>
      <c r="J24" s="269"/>
      <c r="K24" s="269"/>
      <c r="L24" s="41" t="s">
        <v>60</v>
      </c>
      <c r="M24" s="269"/>
      <c r="N24" s="269"/>
      <c r="O24" s="270"/>
      <c r="P24" s="21"/>
    </row>
    <row r="25" spans="1:17" ht="12" customHeight="1" thickTop="1" thickBot="1">
      <c r="A25" s="21"/>
      <c r="B25" s="21"/>
      <c r="C25" s="21"/>
      <c r="D25" s="21"/>
      <c r="E25" s="21"/>
      <c r="F25" s="21"/>
      <c r="G25" s="21"/>
      <c r="H25" s="21"/>
      <c r="I25" s="21"/>
      <c r="J25" s="21"/>
      <c r="K25" s="21"/>
      <c r="L25" s="21"/>
      <c r="M25" s="21"/>
      <c r="N25" s="21"/>
      <c r="O25" s="21"/>
      <c r="P25" s="21"/>
      <c r="Q25" s="13"/>
    </row>
    <row r="26" spans="1:17" ht="20.399999999999999" thickTop="1">
      <c r="A26" s="21"/>
      <c r="B26" s="264" t="s">
        <v>221</v>
      </c>
      <c r="C26" s="265"/>
      <c r="D26" s="266"/>
      <c r="E26" s="45" t="s">
        <v>2</v>
      </c>
      <c r="F26" s="260"/>
      <c r="G26" s="261"/>
      <c r="H26" s="261"/>
      <c r="I26" s="261"/>
      <c r="J26" s="261"/>
      <c r="K26" s="262"/>
      <c r="L26" s="240" t="s">
        <v>220</v>
      </c>
      <c r="M26" s="263"/>
      <c r="N26" s="46"/>
      <c r="O26" s="47" t="s">
        <v>219</v>
      </c>
      <c r="P26" s="21"/>
    </row>
    <row r="27" spans="1:17" ht="19.8">
      <c r="A27" s="21"/>
      <c r="B27" s="242"/>
      <c r="C27" s="243"/>
      <c r="D27" s="244"/>
      <c r="E27" s="35" t="s">
        <v>47</v>
      </c>
      <c r="F27" s="106"/>
      <c r="G27" s="107"/>
      <c r="H27" s="107"/>
      <c r="I27" s="108"/>
      <c r="J27" s="257" t="s">
        <v>48</v>
      </c>
      <c r="K27" s="258"/>
      <c r="L27" s="259"/>
      <c r="M27" s="106"/>
      <c r="N27" s="107"/>
      <c r="O27" s="36" t="s">
        <v>61</v>
      </c>
      <c r="P27" s="21"/>
    </row>
    <row r="28" spans="1:17" ht="19.8">
      <c r="A28" s="21"/>
      <c r="B28" s="255" t="s">
        <v>222</v>
      </c>
      <c r="C28" s="210"/>
      <c r="D28" s="211"/>
      <c r="E28" s="35" t="s">
        <v>2</v>
      </c>
      <c r="F28" s="106"/>
      <c r="G28" s="107"/>
      <c r="H28" s="107"/>
      <c r="I28" s="107"/>
      <c r="J28" s="107"/>
      <c r="K28" s="108"/>
      <c r="L28" s="147" t="s">
        <v>220</v>
      </c>
      <c r="M28" s="248"/>
      <c r="N28" s="1"/>
      <c r="O28" s="29" t="s">
        <v>219</v>
      </c>
      <c r="P28" s="21"/>
    </row>
    <row r="29" spans="1:17" ht="19.8">
      <c r="A29" s="21"/>
      <c r="B29" s="256"/>
      <c r="C29" s="213"/>
      <c r="D29" s="214"/>
      <c r="E29" s="35" t="s">
        <v>47</v>
      </c>
      <c r="F29" s="106"/>
      <c r="G29" s="107"/>
      <c r="H29" s="107"/>
      <c r="I29" s="108"/>
      <c r="J29" s="257" t="s">
        <v>48</v>
      </c>
      <c r="K29" s="258"/>
      <c r="L29" s="259"/>
      <c r="M29" s="106"/>
      <c r="N29" s="107"/>
      <c r="O29" s="36" t="s">
        <v>61</v>
      </c>
      <c r="P29" s="21"/>
    </row>
    <row r="30" spans="1:17" ht="19.8">
      <c r="A30" s="21"/>
      <c r="B30" s="242" t="s">
        <v>223</v>
      </c>
      <c r="C30" s="243"/>
      <c r="D30" s="244"/>
      <c r="E30" s="35" t="s">
        <v>2</v>
      </c>
      <c r="F30" s="106"/>
      <c r="G30" s="107"/>
      <c r="H30" s="107"/>
      <c r="I30" s="107"/>
      <c r="J30" s="107"/>
      <c r="K30" s="108"/>
      <c r="L30" s="147" t="s">
        <v>220</v>
      </c>
      <c r="M30" s="248"/>
      <c r="N30" s="1"/>
      <c r="O30" s="29" t="s">
        <v>219</v>
      </c>
      <c r="P30" s="21"/>
    </row>
    <row r="31" spans="1:17" ht="20.399999999999999" thickBot="1">
      <c r="A31" s="21"/>
      <c r="B31" s="245"/>
      <c r="C31" s="246"/>
      <c r="D31" s="247"/>
      <c r="E31" s="48" t="s">
        <v>47</v>
      </c>
      <c r="F31" s="249"/>
      <c r="G31" s="250"/>
      <c r="H31" s="250"/>
      <c r="I31" s="251"/>
      <c r="J31" s="252" t="s">
        <v>48</v>
      </c>
      <c r="K31" s="253"/>
      <c r="L31" s="254"/>
      <c r="M31" s="249"/>
      <c r="N31" s="250"/>
      <c r="O31" s="49" t="s">
        <v>61</v>
      </c>
      <c r="P31" s="21"/>
    </row>
    <row r="32" spans="1:17" ht="19.2" thickTop="1" thickBot="1">
      <c r="A32" s="21"/>
      <c r="B32" s="21"/>
      <c r="C32" s="21"/>
      <c r="D32" s="21"/>
      <c r="E32" s="21"/>
      <c r="F32" s="21"/>
      <c r="G32" s="21"/>
      <c r="H32" s="21"/>
      <c r="I32" s="21"/>
      <c r="J32" s="21"/>
      <c r="K32" s="21"/>
      <c r="L32" s="21"/>
      <c r="M32" s="21"/>
      <c r="N32" s="21"/>
      <c r="O32" s="21"/>
      <c r="P32" s="21"/>
    </row>
    <row r="33" spans="1:16" ht="18.75" customHeight="1" thickTop="1">
      <c r="A33" s="21"/>
      <c r="B33" s="237" t="s">
        <v>224</v>
      </c>
      <c r="C33" s="238"/>
      <c r="D33" s="239"/>
      <c r="E33" s="45" t="s">
        <v>203</v>
      </c>
      <c r="F33" s="240"/>
      <c r="G33" s="241"/>
      <c r="H33" s="241"/>
      <c r="I33" s="241" t="s">
        <v>49</v>
      </c>
      <c r="J33" s="241"/>
      <c r="K33" s="50" t="s">
        <v>205</v>
      </c>
      <c r="L33" s="46"/>
      <c r="M33" s="51"/>
      <c r="N33" s="51"/>
      <c r="O33" s="52" t="s">
        <v>206</v>
      </c>
      <c r="P33" s="21"/>
    </row>
    <row r="34" spans="1:16" ht="19.8">
      <c r="A34" s="21"/>
      <c r="B34" s="224"/>
      <c r="C34" s="225"/>
      <c r="D34" s="144"/>
      <c r="E34" s="156" t="s">
        <v>50</v>
      </c>
      <c r="F34" s="156"/>
      <c r="G34" s="157"/>
      <c r="H34" s="157"/>
      <c r="I34" s="157"/>
      <c r="J34" s="157"/>
      <c r="K34" s="156" t="s">
        <v>52</v>
      </c>
      <c r="L34" s="156"/>
      <c r="M34" s="157"/>
      <c r="N34" s="157"/>
      <c r="O34" s="158"/>
      <c r="P34" s="21"/>
    </row>
    <row r="35" spans="1:16" ht="19.5" customHeight="1">
      <c r="A35" s="21"/>
      <c r="B35" s="224"/>
      <c r="C35" s="225"/>
      <c r="D35" s="144"/>
      <c r="E35" s="235" t="s">
        <v>51</v>
      </c>
      <c r="F35" s="235"/>
      <c r="G35" s="157" t="s">
        <v>11</v>
      </c>
      <c r="H35" s="157"/>
      <c r="I35" s="157"/>
      <c r="J35" s="157"/>
      <c r="K35" s="236" t="s">
        <v>53</v>
      </c>
      <c r="L35" s="236"/>
      <c r="M35" s="157" t="s">
        <v>11</v>
      </c>
      <c r="N35" s="157"/>
      <c r="O35" s="158"/>
      <c r="P35" s="21"/>
    </row>
    <row r="36" spans="1:16" ht="19.8">
      <c r="A36" s="21"/>
      <c r="B36" s="228" t="s">
        <v>225</v>
      </c>
      <c r="C36" s="229"/>
      <c r="D36" s="142"/>
      <c r="E36" s="53" t="s">
        <v>203</v>
      </c>
      <c r="F36" s="233"/>
      <c r="G36" s="234"/>
      <c r="H36" s="234"/>
      <c r="I36" s="234" t="s">
        <v>49</v>
      </c>
      <c r="J36" s="234"/>
      <c r="K36" s="54" t="s">
        <v>205</v>
      </c>
      <c r="L36" s="55"/>
      <c r="M36" s="56"/>
      <c r="N36" s="56"/>
      <c r="O36" s="57" t="s">
        <v>206</v>
      </c>
      <c r="P36" s="21"/>
    </row>
    <row r="37" spans="1:16" ht="19.8">
      <c r="A37" s="21"/>
      <c r="B37" s="224"/>
      <c r="C37" s="225"/>
      <c r="D37" s="144"/>
      <c r="E37" s="156" t="s">
        <v>50</v>
      </c>
      <c r="F37" s="156"/>
      <c r="G37" s="157"/>
      <c r="H37" s="157"/>
      <c r="I37" s="157"/>
      <c r="J37" s="157"/>
      <c r="K37" s="156" t="s">
        <v>52</v>
      </c>
      <c r="L37" s="156"/>
      <c r="M37" s="157"/>
      <c r="N37" s="157"/>
      <c r="O37" s="158"/>
      <c r="P37" s="21"/>
    </row>
    <row r="38" spans="1:16">
      <c r="A38" s="21"/>
      <c r="B38" s="230"/>
      <c r="C38" s="231"/>
      <c r="D38" s="232"/>
      <c r="E38" s="220" t="s">
        <v>51</v>
      </c>
      <c r="F38" s="220"/>
      <c r="G38" s="221" t="s">
        <v>11</v>
      </c>
      <c r="H38" s="221"/>
      <c r="I38" s="221"/>
      <c r="J38" s="221"/>
      <c r="K38" s="222" t="s">
        <v>53</v>
      </c>
      <c r="L38" s="222"/>
      <c r="M38" s="221" t="s">
        <v>11</v>
      </c>
      <c r="N38" s="221"/>
      <c r="O38" s="223"/>
      <c r="P38" s="21"/>
    </row>
    <row r="39" spans="1:16" ht="19.8">
      <c r="A39" s="21"/>
      <c r="B39" s="224" t="s">
        <v>226</v>
      </c>
      <c r="C39" s="225"/>
      <c r="D39" s="144"/>
      <c r="E39" s="35" t="s">
        <v>203</v>
      </c>
      <c r="F39" s="147"/>
      <c r="G39" s="148"/>
      <c r="H39" s="148"/>
      <c r="I39" s="148" t="s">
        <v>49</v>
      </c>
      <c r="J39" s="148"/>
      <c r="K39" s="37" t="s">
        <v>205</v>
      </c>
      <c r="L39" s="1"/>
      <c r="M39" s="38"/>
      <c r="N39" s="38"/>
      <c r="O39" s="36" t="s">
        <v>206</v>
      </c>
      <c r="P39" s="21"/>
    </row>
    <row r="40" spans="1:16" ht="19.8">
      <c r="A40" s="21"/>
      <c r="B40" s="224"/>
      <c r="C40" s="225"/>
      <c r="D40" s="144"/>
      <c r="E40" s="156" t="s">
        <v>50</v>
      </c>
      <c r="F40" s="156"/>
      <c r="G40" s="157"/>
      <c r="H40" s="157"/>
      <c r="I40" s="157"/>
      <c r="J40" s="157"/>
      <c r="K40" s="156" t="s">
        <v>52</v>
      </c>
      <c r="L40" s="156"/>
      <c r="M40" s="157"/>
      <c r="N40" s="157"/>
      <c r="O40" s="158"/>
      <c r="P40" s="21"/>
    </row>
    <row r="41" spans="1:16" ht="18.600000000000001" thickBot="1">
      <c r="A41" s="21"/>
      <c r="B41" s="226"/>
      <c r="C41" s="227"/>
      <c r="D41" s="146"/>
      <c r="E41" s="95" t="s">
        <v>51</v>
      </c>
      <c r="F41" s="95"/>
      <c r="G41" s="139" t="s">
        <v>11</v>
      </c>
      <c r="H41" s="139"/>
      <c r="I41" s="139"/>
      <c r="J41" s="139"/>
      <c r="K41" s="155" t="s">
        <v>53</v>
      </c>
      <c r="L41" s="155"/>
      <c r="M41" s="139" t="s">
        <v>11</v>
      </c>
      <c r="N41" s="139"/>
      <c r="O41" s="159"/>
      <c r="P41" s="21"/>
    </row>
    <row r="42" spans="1:16" ht="18.600000000000001" thickTop="1">
      <c r="A42" s="21"/>
      <c r="B42" s="21"/>
      <c r="C42" s="21"/>
      <c r="D42" s="21"/>
      <c r="E42" s="21"/>
      <c r="F42" s="21"/>
      <c r="G42" s="21"/>
      <c r="H42" s="21"/>
      <c r="I42" s="21"/>
      <c r="J42" s="21"/>
      <c r="K42" s="21"/>
      <c r="L42" s="21"/>
      <c r="M42" s="21"/>
      <c r="N42" s="21"/>
      <c r="O42" s="21"/>
      <c r="P42" s="21"/>
    </row>
  </sheetData>
  <sheetProtection algorithmName="SHA-512" hashValue="ZuaWLw/WccQvezoXHBVjkkmuxG29aoXCRbhZ6MCvDh+jd40peIJo6K5+PmzFuGurY8XFf+n98qBXUWcmPhye9A==" saltValue="MnAyjlsoTgH35wWXx8rE+Q==" spinCount="100000" sheet="1" selectLockedCells="1"/>
  <mergeCells count="102">
    <mergeCell ref="B3:B5"/>
    <mergeCell ref="C3:E3"/>
    <mergeCell ref="F3:O3"/>
    <mergeCell ref="C4:E5"/>
    <mergeCell ref="F4:O4"/>
    <mergeCell ref="F5:K5"/>
    <mergeCell ref="M5:O5"/>
    <mergeCell ref="C6:E6"/>
    <mergeCell ref="F6:O6"/>
    <mergeCell ref="F8:K8"/>
    <mergeCell ref="M8:O8"/>
    <mergeCell ref="B6:B8"/>
    <mergeCell ref="C7:E8"/>
    <mergeCell ref="F7:O7"/>
    <mergeCell ref="C16:E16"/>
    <mergeCell ref="F16:K16"/>
    <mergeCell ref="M16:O16"/>
    <mergeCell ref="B13:B16"/>
    <mergeCell ref="C13:E13"/>
    <mergeCell ref="F13:O13"/>
    <mergeCell ref="C14:E15"/>
    <mergeCell ref="F14:O14"/>
    <mergeCell ref="F15:K15"/>
    <mergeCell ref="M15:O15"/>
    <mergeCell ref="B9:B11"/>
    <mergeCell ref="C9:E9"/>
    <mergeCell ref="F9:O9"/>
    <mergeCell ref="C10:E11"/>
    <mergeCell ref="F10:O10"/>
    <mergeCell ref="F11:K11"/>
    <mergeCell ref="M11:O11"/>
    <mergeCell ref="C20:E20"/>
    <mergeCell ref="F20:K20"/>
    <mergeCell ref="M20:O20"/>
    <mergeCell ref="B17:B20"/>
    <mergeCell ref="C17:E17"/>
    <mergeCell ref="F17:O17"/>
    <mergeCell ref="C18:E19"/>
    <mergeCell ref="F18:O18"/>
    <mergeCell ref="F19:K19"/>
    <mergeCell ref="M19:O19"/>
    <mergeCell ref="F26:K26"/>
    <mergeCell ref="L26:M26"/>
    <mergeCell ref="F27:I27"/>
    <mergeCell ref="J27:L27"/>
    <mergeCell ref="M27:N27"/>
    <mergeCell ref="B26:D27"/>
    <mergeCell ref="B21:B24"/>
    <mergeCell ref="C21:E21"/>
    <mergeCell ref="F21:O21"/>
    <mergeCell ref="C22:E23"/>
    <mergeCell ref="F22:O22"/>
    <mergeCell ref="F23:K23"/>
    <mergeCell ref="M23:O23"/>
    <mergeCell ref="C24:E24"/>
    <mergeCell ref="F24:K24"/>
    <mergeCell ref="M24:O24"/>
    <mergeCell ref="B30:D31"/>
    <mergeCell ref="F30:K30"/>
    <mergeCell ref="L30:M30"/>
    <mergeCell ref="F31:I31"/>
    <mergeCell ref="J31:L31"/>
    <mergeCell ref="M31:N31"/>
    <mergeCell ref="B28:D29"/>
    <mergeCell ref="F28:K28"/>
    <mergeCell ref="L28:M28"/>
    <mergeCell ref="F29:I29"/>
    <mergeCell ref="J29:L29"/>
    <mergeCell ref="M29:N29"/>
    <mergeCell ref="M34:O34"/>
    <mergeCell ref="E35:F35"/>
    <mergeCell ref="G35:J35"/>
    <mergeCell ref="K35:L35"/>
    <mergeCell ref="M35:O35"/>
    <mergeCell ref="B33:D35"/>
    <mergeCell ref="F33:H33"/>
    <mergeCell ref="I33:J33"/>
    <mergeCell ref="E34:F34"/>
    <mergeCell ref="G34:J34"/>
    <mergeCell ref="K34:L34"/>
    <mergeCell ref="B39:D41"/>
    <mergeCell ref="F39:H39"/>
    <mergeCell ref="I39:J39"/>
    <mergeCell ref="E40:F40"/>
    <mergeCell ref="G40:J40"/>
    <mergeCell ref="B36:D38"/>
    <mergeCell ref="F36:H36"/>
    <mergeCell ref="I36:J36"/>
    <mergeCell ref="E37:F37"/>
    <mergeCell ref="G37:J37"/>
    <mergeCell ref="K40:L40"/>
    <mergeCell ref="M40:O40"/>
    <mergeCell ref="E41:F41"/>
    <mergeCell ref="G41:J41"/>
    <mergeCell ref="K41:L41"/>
    <mergeCell ref="M41:O41"/>
    <mergeCell ref="M37:O37"/>
    <mergeCell ref="E38:F38"/>
    <mergeCell ref="G38:J38"/>
    <mergeCell ref="K38:L38"/>
    <mergeCell ref="M38:O38"/>
    <mergeCell ref="K37:L37"/>
  </mergeCells>
  <phoneticPr fontId="1"/>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3"/>
  <sheetViews>
    <sheetView zoomScale="85" zoomScaleNormal="85" zoomScaleSheetLayoutView="85" workbookViewId="0">
      <selection activeCell="U95" sqref="U95"/>
    </sheetView>
  </sheetViews>
  <sheetFormatPr defaultRowHeight="18"/>
  <cols>
    <col min="1" max="1" width="9" style="283" customWidth="1"/>
    <col min="2" max="2" width="3.69921875" style="283" customWidth="1"/>
    <col min="3" max="3" width="4.59765625" style="283" customWidth="1"/>
    <col min="4" max="4" width="6.69921875" style="283" bestFit="1" customWidth="1"/>
    <col min="5" max="5" width="11.59765625" style="283" bestFit="1" customWidth="1"/>
    <col min="6" max="7" width="8" style="283" customWidth="1"/>
    <col min="8" max="8" width="8.796875" style="283"/>
    <col min="9" max="9" width="8.59765625" style="283" customWidth="1"/>
    <col min="10" max="10" width="14.8984375" style="283" customWidth="1"/>
    <col min="11" max="11" width="4.5" style="283" customWidth="1"/>
    <col min="12" max="12" width="9.19921875" style="283" customWidth="1"/>
    <col min="13" max="13" width="12.3984375" style="283" bestFit="1" customWidth="1"/>
    <col min="14" max="15" width="10.59765625" style="283" customWidth="1"/>
    <col min="16" max="16" width="11.8984375" style="283" bestFit="1" customWidth="1"/>
    <col min="17" max="17" width="8.796875" style="283"/>
    <col min="18" max="18" width="2.09765625" style="283" customWidth="1"/>
    <col min="19" max="16384" width="8.796875" style="283"/>
  </cols>
  <sheetData>
    <row r="1" spans="1:19" ht="26.4">
      <c r="A1" s="21"/>
      <c r="B1" s="323" t="s">
        <v>68</v>
      </c>
      <c r="C1" s="21"/>
      <c r="D1" s="21"/>
      <c r="E1" s="21"/>
      <c r="F1" s="21"/>
      <c r="G1" s="21"/>
      <c r="H1" s="21"/>
      <c r="I1" s="21"/>
      <c r="J1" s="21"/>
      <c r="K1" s="21"/>
      <c r="L1" s="21"/>
      <c r="M1" s="21"/>
      <c r="N1" s="21"/>
      <c r="O1" s="21"/>
      <c r="P1" s="21"/>
      <c r="Q1" s="21"/>
      <c r="R1" s="21"/>
      <c r="S1" s="21"/>
    </row>
    <row r="2" spans="1:19" ht="40.5" customHeight="1">
      <c r="A2" s="21"/>
      <c r="B2" s="21"/>
      <c r="C2" s="21"/>
      <c r="D2" s="324" t="s">
        <v>69</v>
      </c>
      <c r="E2" s="324"/>
      <c r="F2" s="324"/>
      <c r="G2" s="324"/>
      <c r="H2" s="324"/>
      <c r="I2" s="324"/>
      <c r="J2" s="324"/>
      <c r="K2" s="324"/>
      <c r="L2" s="324"/>
      <c r="M2" s="324"/>
      <c r="N2" s="324"/>
      <c r="O2" s="324"/>
      <c r="P2" s="324"/>
      <c r="Q2" s="285"/>
      <c r="R2" s="21"/>
      <c r="S2" s="21"/>
    </row>
    <row r="3" spans="1:19" ht="28.8">
      <c r="A3" s="21"/>
      <c r="B3" s="325" t="s">
        <v>70</v>
      </c>
      <c r="C3" s="21"/>
      <c r="D3" s="286"/>
      <c r="E3" s="286"/>
      <c r="F3" s="286"/>
      <c r="G3" s="286"/>
      <c r="H3" s="286"/>
      <c r="I3" s="286"/>
      <c r="J3" s="286"/>
      <c r="K3" s="286"/>
      <c r="L3" s="286"/>
      <c r="M3" s="286"/>
      <c r="N3" s="286"/>
      <c r="O3" s="286"/>
      <c r="P3" s="286"/>
      <c r="Q3" s="285"/>
      <c r="R3" s="21"/>
      <c r="S3" s="21"/>
    </row>
    <row r="4" spans="1:19" ht="25.5" customHeight="1" thickBot="1">
      <c r="A4" s="21"/>
      <c r="B4" s="326" t="s">
        <v>212</v>
      </c>
      <c r="C4" s="326"/>
      <c r="D4" s="326"/>
      <c r="E4" s="327" t="str">
        <f>IF(様式ーB!F13=0,"ー",様式ーB!F13)</f>
        <v>ー</v>
      </c>
      <c r="F4" s="327"/>
      <c r="G4" s="327"/>
      <c r="H4" s="327"/>
      <c r="I4" s="327"/>
      <c r="J4" s="327"/>
      <c r="K4" s="328"/>
      <c r="L4" s="328"/>
      <c r="M4" s="329" t="s">
        <v>183</v>
      </c>
      <c r="N4" s="286"/>
      <c r="O4" s="286"/>
      <c r="P4" s="286"/>
      <c r="Q4" s="285"/>
      <c r="R4" s="21"/>
      <c r="S4" s="21"/>
    </row>
    <row r="5" spans="1:19" ht="25.5" customHeight="1">
      <c r="A5" s="21"/>
      <c r="B5" s="330" t="s">
        <v>8</v>
      </c>
      <c r="C5" s="331"/>
      <c r="D5" s="331"/>
      <c r="E5" s="331"/>
      <c r="F5" s="332" t="s">
        <v>111</v>
      </c>
      <c r="G5" s="333" t="s">
        <v>153</v>
      </c>
      <c r="H5" s="333"/>
      <c r="I5" s="333"/>
      <c r="J5" s="333"/>
      <c r="K5" s="334" t="s">
        <v>111</v>
      </c>
      <c r="L5" s="333" t="s">
        <v>154</v>
      </c>
      <c r="M5" s="333"/>
      <c r="N5" s="334" t="s">
        <v>111</v>
      </c>
      <c r="O5" s="335" t="s">
        <v>155</v>
      </c>
      <c r="P5" s="335"/>
      <c r="Q5" s="336"/>
      <c r="R5" s="21"/>
    </row>
    <row r="6" spans="1:19" ht="22.2">
      <c r="A6" s="21"/>
      <c r="B6" s="337" t="s">
        <v>71</v>
      </c>
      <c r="C6" s="338"/>
      <c r="D6" s="338"/>
      <c r="E6" s="338"/>
      <c r="F6" s="338" t="s">
        <v>18</v>
      </c>
      <c r="G6" s="338"/>
      <c r="H6" s="338"/>
      <c r="I6" s="338"/>
      <c r="J6" s="338"/>
      <c r="K6" s="338"/>
      <c r="L6" s="338"/>
      <c r="M6" s="338" t="s">
        <v>246</v>
      </c>
      <c r="N6" s="338"/>
      <c r="O6" s="338"/>
      <c r="P6" s="338"/>
      <c r="Q6" s="339"/>
      <c r="R6" s="21"/>
    </row>
    <row r="7" spans="1:19" ht="49.5" customHeight="1">
      <c r="A7" s="21"/>
      <c r="B7" s="337"/>
      <c r="C7" s="338"/>
      <c r="D7" s="338"/>
      <c r="E7" s="338"/>
      <c r="F7" s="338" t="s">
        <v>72</v>
      </c>
      <c r="G7" s="338"/>
      <c r="H7" s="338"/>
      <c r="I7" s="340" t="s">
        <v>77</v>
      </c>
      <c r="J7" s="340"/>
      <c r="K7" s="340"/>
      <c r="L7" s="340"/>
      <c r="M7" s="338" t="s">
        <v>72</v>
      </c>
      <c r="N7" s="338"/>
      <c r="O7" s="340" t="s">
        <v>78</v>
      </c>
      <c r="P7" s="340"/>
      <c r="Q7" s="341"/>
      <c r="R7" s="21"/>
    </row>
    <row r="8" spans="1:19" ht="25.5" customHeight="1">
      <c r="A8" s="21"/>
      <c r="B8" s="337" t="s">
        <v>247</v>
      </c>
      <c r="C8" s="338"/>
      <c r="D8" s="338"/>
      <c r="E8" s="338"/>
      <c r="F8" s="342">
        <f>F9+F10</f>
        <v>0</v>
      </c>
      <c r="G8" s="343"/>
      <c r="H8" s="344" t="s">
        <v>15</v>
      </c>
      <c r="I8" s="345" t="s">
        <v>82</v>
      </c>
      <c r="J8" s="346" t="e">
        <f>ROUND(IFERROR(J9+J10,"－"),2)</f>
        <v>#VALUE!</v>
      </c>
      <c r="K8" s="347" t="s">
        <v>15</v>
      </c>
      <c r="L8" s="342"/>
      <c r="M8" s="346">
        <f>M9+M10</f>
        <v>0</v>
      </c>
      <c r="N8" s="344" t="s">
        <v>15</v>
      </c>
      <c r="O8" s="345" t="s">
        <v>85</v>
      </c>
      <c r="P8" s="346" t="e">
        <f>ROUND(IFERROR(P9+P10,"－"),2)</f>
        <v>#VALUE!</v>
      </c>
      <c r="Q8" s="348" t="s">
        <v>80</v>
      </c>
      <c r="R8" s="21"/>
    </row>
    <row r="9" spans="1:19" ht="25.5" customHeight="1">
      <c r="A9" s="21"/>
      <c r="B9" s="337" t="s">
        <v>73</v>
      </c>
      <c r="C9" s="338"/>
      <c r="D9" s="338"/>
      <c r="E9" s="349" t="s">
        <v>34</v>
      </c>
      <c r="F9" s="350"/>
      <c r="G9" s="351"/>
      <c r="H9" s="344" t="s">
        <v>15</v>
      </c>
      <c r="I9" s="345" t="s">
        <v>83</v>
      </c>
      <c r="J9" s="352" t="e">
        <f>ROUND(IFERROR(F9+(F9/(F8+F11))*F12,"－"),2)</f>
        <v>#VALUE!</v>
      </c>
      <c r="K9" s="347" t="s">
        <v>15</v>
      </c>
      <c r="L9" s="342"/>
      <c r="M9" s="353"/>
      <c r="N9" s="344" t="s">
        <v>15</v>
      </c>
      <c r="O9" s="345" t="s">
        <v>86</v>
      </c>
      <c r="P9" s="352" t="e">
        <f>ROUND(IFERROR(M9+(M9/(M8+M11))*M12,"－"),2)</f>
        <v>#VALUE!</v>
      </c>
      <c r="Q9" s="348" t="s">
        <v>81</v>
      </c>
      <c r="R9" s="21"/>
    </row>
    <row r="10" spans="1:19" ht="25.5" customHeight="1">
      <c r="A10" s="21"/>
      <c r="B10" s="337"/>
      <c r="C10" s="338"/>
      <c r="D10" s="338"/>
      <c r="E10" s="349" t="s">
        <v>21</v>
      </c>
      <c r="F10" s="350"/>
      <c r="G10" s="351"/>
      <c r="H10" s="344" t="s">
        <v>15</v>
      </c>
      <c r="I10" s="345" t="s">
        <v>23</v>
      </c>
      <c r="J10" s="352" t="e">
        <f>ROUND(IFERROR(F10+(F10/(F8+F11))*F12,"－"),2)</f>
        <v>#VALUE!</v>
      </c>
      <c r="K10" s="347" t="s">
        <v>15</v>
      </c>
      <c r="L10" s="342"/>
      <c r="M10" s="353"/>
      <c r="N10" s="344" t="s">
        <v>15</v>
      </c>
      <c r="O10" s="345" t="s">
        <v>28</v>
      </c>
      <c r="P10" s="352" t="e">
        <f>ROUND(IFERROR(M10+(M10/(M8+M11))*M12,"－"),2)</f>
        <v>#VALUE!</v>
      </c>
      <c r="Q10" s="348" t="s">
        <v>15</v>
      </c>
      <c r="R10" s="21"/>
    </row>
    <row r="11" spans="1:19" ht="25.5" customHeight="1">
      <c r="A11" s="21"/>
      <c r="B11" s="337" t="s">
        <v>248</v>
      </c>
      <c r="C11" s="338"/>
      <c r="D11" s="338"/>
      <c r="E11" s="338"/>
      <c r="F11" s="350"/>
      <c r="G11" s="351"/>
      <c r="H11" s="344" t="s">
        <v>15</v>
      </c>
      <c r="I11" s="345" t="s">
        <v>84</v>
      </c>
      <c r="J11" s="352" t="e">
        <f>F13-J8</f>
        <v>#VALUE!</v>
      </c>
      <c r="K11" s="347" t="s">
        <v>15</v>
      </c>
      <c r="L11" s="342"/>
      <c r="M11" s="353"/>
      <c r="N11" s="344" t="s">
        <v>15</v>
      </c>
      <c r="O11" s="345" t="s">
        <v>87</v>
      </c>
      <c r="P11" s="352" t="e">
        <f>M13-P8</f>
        <v>#VALUE!</v>
      </c>
      <c r="Q11" s="348" t="s">
        <v>15</v>
      </c>
      <c r="R11" s="21"/>
    </row>
    <row r="12" spans="1:19" ht="25.5" customHeight="1">
      <c r="A12" s="21"/>
      <c r="B12" s="354" t="s">
        <v>249</v>
      </c>
      <c r="C12" s="88"/>
      <c r="D12" s="88"/>
      <c r="E12" s="88"/>
      <c r="F12" s="350"/>
      <c r="G12" s="351"/>
      <c r="H12" s="344" t="s">
        <v>15</v>
      </c>
      <c r="I12" s="343" t="s">
        <v>76</v>
      </c>
      <c r="J12" s="355"/>
      <c r="K12" s="355"/>
      <c r="L12" s="347"/>
      <c r="M12" s="353"/>
      <c r="N12" s="344" t="s">
        <v>15</v>
      </c>
      <c r="O12" s="342" t="s">
        <v>65</v>
      </c>
      <c r="P12" s="342"/>
      <c r="Q12" s="356"/>
      <c r="R12" s="21"/>
    </row>
    <row r="13" spans="1:19" ht="25.5" customHeight="1">
      <c r="A13" s="21"/>
      <c r="B13" s="337" t="s">
        <v>74</v>
      </c>
      <c r="C13" s="338"/>
      <c r="D13" s="338"/>
      <c r="E13" s="338"/>
      <c r="F13" s="342">
        <f>F8+F11+F12</f>
        <v>0</v>
      </c>
      <c r="G13" s="343"/>
      <c r="H13" s="344" t="s">
        <v>15</v>
      </c>
      <c r="I13" s="343" t="s">
        <v>76</v>
      </c>
      <c r="J13" s="355"/>
      <c r="K13" s="355"/>
      <c r="L13" s="347"/>
      <c r="M13" s="357">
        <f>M8+M11+M12</f>
        <v>0</v>
      </c>
      <c r="N13" s="344" t="s">
        <v>15</v>
      </c>
      <c r="O13" s="342" t="s">
        <v>79</v>
      </c>
      <c r="P13" s="342"/>
      <c r="Q13" s="356"/>
      <c r="R13" s="21"/>
    </row>
    <row r="14" spans="1:19" ht="25.5" customHeight="1">
      <c r="A14" s="21"/>
      <c r="B14" s="337" t="s">
        <v>75</v>
      </c>
      <c r="C14" s="338"/>
      <c r="D14" s="338"/>
      <c r="E14" s="338"/>
      <c r="F14" s="350"/>
      <c r="G14" s="351"/>
      <c r="H14" s="344" t="s">
        <v>15</v>
      </c>
      <c r="I14" s="343" t="s">
        <v>76</v>
      </c>
      <c r="J14" s="355"/>
      <c r="K14" s="355"/>
      <c r="L14" s="347"/>
      <c r="M14" s="353"/>
      <c r="N14" s="344" t="s">
        <v>15</v>
      </c>
      <c r="O14" s="342" t="s">
        <v>65</v>
      </c>
      <c r="P14" s="342"/>
      <c r="Q14" s="356"/>
      <c r="R14" s="21"/>
    </row>
    <row r="15" spans="1:19" ht="25.5" customHeight="1" thickBot="1">
      <c r="A15" s="21"/>
      <c r="B15" s="358" t="s">
        <v>31</v>
      </c>
      <c r="C15" s="359"/>
      <c r="D15" s="359"/>
      <c r="E15" s="359"/>
      <c r="F15" s="360">
        <f>F14+F13</f>
        <v>0</v>
      </c>
      <c r="G15" s="361"/>
      <c r="H15" s="362" t="s">
        <v>15</v>
      </c>
      <c r="I15" s="361" t="s">
        <v>65</v>
      </c>
      <c r="J15" s="363"/>
      <c r="K15" s="363"/>
      <c r="L15" s="364"/>
      <c r="M15" s="365">
        <f>M14+M13</f>
        <v>0</v>
      </c>
      <c r="N15" s="362" t="s">
        <v>15</v>
      </c>
      <c r="O15" s="360" t="s">
        <v>65</v>
      </c>
      <c r="P15" s="360"/>
      <c r="Q15" s="366"/>
      <c r="R15" s="21"/>
    </row>
    <row r="16" spans="1:19" ht="20.100000000000001" customHeight="1">
      <c r="A16" s="21"/>
      <c r="B16" s="14" t="s">
        <v>88</v>
      </c>
      <c r="C16" s="14"/>
      <c r="D16" s="14"/>
      <c r="E16" s="14"/>
      <c r="F16" s="14"/>
      <c r="G16" s="14"/>
      <c r="H16" s="14"/>
      <c r="I16" s="14"/>
      <c r="J16" s="14"/>
      <c r="K16" s="14"/>
      <c r="L16" s="14"/>
      <c r="M16" s="14"/>
      <c r="N16" s="14"/>
      <c r="O16" s="14"/>
      <c r="P16" s="367"/>
      <c r="Q16" s="21"/>
      <c r="R16" s="21"/>
    </row>
    <row r="17" spans="1:20" ht="20.100000000000001" customHeight="1">
      <c r="A17" s="21"/>
      <c r="B17" s="14" t="s">
        <v>207</v>
      </c>
      <c r="C17" s="14"/>
      <c r="D17" s="14"/>
      <c r="E17" s="14"/>
      <c r="F17" s="14"/>
      <c r="G17" s="14"/>
      <c r="H17" s="14"/>
      <c r="I17" s="14"/>
      <c r="J17" s="14"/>
      <c r="K17" s="14"/>
      <c r="L17" s="14"/>
      <c r="M17" s="14"/>
      <c r="N17" s="14"/>
      <c r="O17" s="14"/>
      <c r="P17" s="367"/>
      <c r="Q17" s="21"/>
      <c r="R17" s="21"/>
    </row>
    <row r="18" spans="1:20" ht="15" customHeight="1">
      <c r="A18" s="21"/>
      <c r="B18" s="14"/>
      <c r="C18" s="14"/>
      <c r="D18" s="14"/>
      <c r="E18" s="14"/>
      <c r="F18" s="14"/>
      <c r="G18" s="14"/>
      <c r="H18" s="14"/>
      <c r="I18" s="14"/>
      <c r="J18" s="14"/>
      <c r="K18" s="14"/>
      <c r="L18" s="14"/>
      <c r="M18" s="14"/>
      <c r="N18" s="14"/>
      <c r="O18" s="14"/>
      <c r="P18" s="367"/>
      <c r="Q18" s="21"/>
      <c r="R18" s="21"/>
    </row>
    <row r="19" spans="1:20" ht="15" customHeight="1">
      <c r="A19" s="21"/>
      <c r="B19" s="367"/>
      <c r="C19" s="367"/>
      <c r="D19" s="367"/>
      <c r="E19" s="367"/>
      <c r="F19" s="367"/>
      <c r="G19" s="367"/>
      <c r="H19" s="367"/>
      <c r="I19" s="367"/>
      <c r="J19" s="367"/>
      <c r="K19" s="367"/>
      <c r="L19" s="367"/>
      <c r="M19" s="367"/>
      <c r="N19" s="367"/>
      <c r="O19" s="367"/>
      <c r="P19" s="367"/>
      <c r="Q19" s="21"/>
      <c r="R19" s="21"/>
    </row>
    <row r="20" spans="1:20" ht="27" thickBot="1">
      <c r="A20" s="21"/>
      <c r="B20" s="325" t="s">
        <v>89</v>
      </c>
      <c r="C20" s="21"/>
      <c r="D20" s="21"/>
      <c r="E20" s="21"/>
      <c r="F20" s="21"/>
      <c r="G20" s="21"/>
      <c r="H20" s="21"/>
      <c r="I20" s="21"/>
      <c r="J20" s="21"/>
      <c r="K20" s="21"/>
      <c r="L20" s="21"/>
      <c r="M20" s="21"/>
      <c r="N20" s="21"/>
      <c r="O20" s="21"/>
      <c r="P20" s="21"/>
      <c r="Q20" s="21"/>
      <c r="R20" s="21"/>
    </row>
    <row r="21" spans="1:20" ht="25.5" customHeight="1">
      <c r="A21" s="21"/>
      <c r="B21" s="368" t="s">
        <v>90</v>
      </c>
      <c r="C21" s="369"/>
      <c r="D21" s="369"/>
      <c r="E21" s="370" t="s">
        <v>91</v>
      </c>
      <c r="F21" s="371"/>
      <c r="G21" s="371"/>
      <c r="H21" s="372"/>
      <c r="I21" s="370" t="s">
        <v>98</v>
      </c>
      <c r="J21" s="371"/>
      <c r="K21" s="371"/>
      <c r="L21" s="371"/>
      <c r="M21" s="371"/>
      <c r="N21" s="371"/>
      <c r="O21" s="372"/>
      <c r="P21" s="369" t="s">
        <v>97</v>
      </c>
      <c r="Q21" s="373"/>
      <c r="R21" s="21"/>
    </row>
    <row r="22" spans="1:20" ht="18.75" customHeight="1">
      <c r="A22" s="21"/>
      <c r="B22" s="374" t="s">
        <v>94</v>
      </c>
      <c r="C22" s="375"/>
      <c r="D22" s="375"/>
      <c r="E22" s="376" t="s">
        <v>237</v>
      </c>
      <c r="F22" s="376"/>
      <c r="G22" s="376"/>
      <c r="H22" s="376"/>
      <c r="I22" s="377" t="s">
        <v>82</v>
      </c>
      <c r="J22" s="378" t="str">
        <f>IFERROR(J8,"－")</f>
        <v>－</v>
      </c>
      <c r="K22" s="379" t="s">
        <v>101</v>
      </c>
      <c r="L22" s="379" t="s">
        <v>102</v>
      </c>
      <c r="M22" s="378" t="str">
        <f>IFERROR(J11,"－")</f>
        <v>－</v>
      </c>
      <c r="N22" s="379" t="s">
        <v>103</v>
      </c>
      <c r="O22" s="380" t="s">
        <v>121</v>
      </c>
      <c r="P22" s="377" t="e">
        <f>IF(AND(J8&gt;0,J8+J11*0.75&gt;1500),"■","□")</f>
        <v>#VALUE!</v>
      </c>
      <c r="Q22" s="381" t="s">
        <v>99</v>
      </c>
      <c r="R22" s="21"/>
    </row>
    <row r="23" spans="1:20" ht="22.2">
      <c r="A23" s="21"/>
      <c r="B23" s="374"/>
      <c r="C23" s="375"/>
      <c r="D23" s="375"/>
      <c r="E23" s="376"/>
      <c r="F23" s="376"/>
      <c r="G23" s="376"/>
      <c r="H23" s="376"/>
      <c r="I23" s="382" t="s">
        <v>123</v>
      </c>
      <c r="J23" s="383" t="str">
        <f>IFERROR(J22+(M22*0.75),"ー")</f>
        <v>ー</v>
      </c>
      <c r="K23" s="384"/>
      <c r="L23" s="385" t="s">
        <v>104</v>
      </c>
      <c r="M23" s="385"/>
      <c r="N23" s="385"/>
      <c r="O23" s="386"/>
      <c r="P23" s="377" t="e">
        <f>IF(P22="□","■","□")</f>
        <v>#VALUE!</v>
      </c>
      <c r="Q23" s="387" t="s">
        <v>100</v>
      </c>
      <c r="R23" s="21"/>
    </row>
    <row r="24" spans="1:20" ht="18.75" customHeight="1">
      <c r="A24" s="21"/>
      <c r="B24" s="374"/>
      <c r="C24" s="375"/>
      <c r="D24" s="375"/>
      <c r="E24" s="376" t="s">
        <v>238</v>
      </c>
      <c r="F24" s="376"/>
      <c r="G24" s="376"/>
      <c r="H24" s="376"/>
      <c r="I24" s="388" t="s">
        <v>105</v>
      </c>
      <c r="J24" s="388"/>
      <c r="K24" s="388"/>
      <c r="L24" s="388"/>
      <c r="M24" s="388"/>
      <c r="N24" s="388"/>
      <c r="O24" s="388"/>
      <c r="P24" s="377" t="e">
        <f>IF(AND(J8=0,J11&gt;2000),"■","□")</f>
        <v>#VALUE!</v>
      </c>
      <c r="Q24" s="387" t="s">
        <v>99</v>
      </c>
      <c r="R24" s="21"/>
    </row>
    <row r="25" spans="1:20" ht="22.2">
      <c r="A25" s="21"/>
      <c r="B25" s="374"/>
      <c r="C25" s="375"/>
      <c r="D25" s="375"/>
      <c r="E25" s="376"/>
      <c r="F25" s="376"/>
      <c r="G25" s="376"/>
      <c r="H25" s="376"/>
      <c r="I25" s="388"/>
      <c r="J25" s="388"/>
      <c r="K25" s="388"/>
      <c r="L25" s="388"/>
      <c r="M25" s="388"/>
      <c r="N25" s="388"/>
      <c r="O25" s="388"/>
      <c r="P25" s="377" t="e">
        <f>IF(P24="□","■","□")</f>
        <v>#VALUE!</v>
      </c>
      <c r="Q25" s="389" t="s">
        <v>100</v>
      </c>
      <c r="R25" s="21"/>
    </row>
    <row r="26" spans="1:20" ht="18.75" customHeight="1">
      <c r="A26" s="21"/>
      <c r="B26" s="374" t="s">
        <v>95</v>
      </c>
      <c r="C26" s="375"/>
      <c r="D26" s="375"/>
      <c r="E26" s="376" t="s">
        <v>237</v>
      </c>
      <c r="F26" s="376"/>
      <c r="G26" s="376"/>
      <c r="H26" s="376"/>
      <c r="I26" s="388" t="s">
        <v>106</v>
      </c>
      <c r="J26" s="388"/>
      <c r="K26" s="388"/>
      <c r="L26" s="388"/>
      <c r="M26" s="388"/>
      <c r="N26" s="388"/>
      <c r="O26" s="388"/>
      <c r="P26" s="377" t="e">
        <f>IF(AND(K5="■",J8&gt;2000),"■","□")</f>
        <v>#VALUE!</v>
      </c>
      <c r="Q26" s="381" t="s">
        <v>99</v>
      </c>
      <c r="R26" s="21"/>
    </row>
    <row r="27" spans="1:20" ht="22.2">
      <c r="A27" s="21"/>
      <c r="B27" s="374"/>
      <c r="C27" s="375"/>
      <c r="D27" s="375"/>
      <c r="E27" s="376"/>
      <c r="F27" s="376"/>
      <c r="G27" s="376"/>
      <c r="H27" s="376"/>
      <c r="I27" s="388"/>
      <c r="J27" s="388"/>
      <c r="K27" s="388"/>
      <c r="L27" s="388"/>
      <c r="M27" s="388"/>
      <c r="N27" s="388"/>
      <c r="O27" s="388"/>
      <c r="P27" s="390" t="e">
        <f>IF(P26="□","■","□")</f>
        <v>#VALUE!</v>
      </c>
      <c r="Q27" s="387" t="s">
        <v>100</v>
      </c>
      <c r="R27" s="21"/>
    </row>
    <row r="28" spans="1:20" ht="19.5" customHeight="1">
      <c r="A28" s="21"/>
      <c r="B28" s="374" t="s">
        <v>96</v>
      </c>
      <c r="C28" s="375"/>
      <c r="D28" s="375"/>
      <c r="E28" s="376" t="s">
        <v>92</v>
      </c>
      <c r="F28" s="376"/>
      <c r="G28" s="376"/>
      <c r="H28" s="376"/>
      <c r="I28" s="388" t="s">
        <v>107</v>
      </c>
      <c r="J28" s="388"/>
      <c r="K28" s="388"/>
      <c r="L28" s="388"/>
      <c r="M28" s="388"/>
      <c r="N28" s="388"/>
      <c r="O28" s="388"/>
      <c r="P28" s="390" t="e">
        <f>IF(J9&gt;3000,"■","□")</f>
        <v>#VALUE!</v>
      </c>
      <c r="Q28" s="387" t="s">
        <v>99</v>
      </c>
      <c r="R28" s="21"/>
    </row>
    <row r="29" spans="1:20" ht="22.2">
      <c r="A29" s="21"/>
      <c r="B29" s="374"/>
      <c r="C29" s="375"/>
      <c r="D29" s="375"/>
      <c r="E29" s="376"/>
      <c r="F29" s="376"/>
      <c r="G29" s="376"/>
      <c r="H29" s="376"/>
      <c r="I29" s="388"/>
      <c r="J29" s="388"/>
      <c r="K29" s="388"/>
      <c r="L29" s="388"/>
      <c r="M29" s="388"/>
      <c r="N29" s="388"/>
      <c r="O29" s="388"/>
      <c r="P29" s="23" t="e">
        <f>IF(P28="□","■","□")</f>
        <v>#VALUE!</v>
      </c>
      <c r="Q29" s="389" t="s">
        <v>100</v>
      </c>
      <c r="R29" s="21"/>
    </row>
    <row r="30" spans="1:20" ht="19.5" customHeight="1">
      <c r="A30" s="21"/>
      <c r="B30" s="374"/>
      <c r="C30" s="375"/>
      <c r="D30" s="375"/>
      <c r="E30" s="376" t="s">
        <v>93</v>
      </c>
      <c r="F30" s="376"/>
      <c r="G30" s="376"/>
      <c r="H30" s="376"/>
      <c r="I30" s="388" t="s">
        <v>157</v>
      </c>
      <c r="J30" s="388"/>
      <c r="K30" s="388"/>
      <c r="L30" s="388"/>
      <c r="M30" s="388"/>
      <c r="N30" s="388"/>
      <c r="O30" s="388"/>
      <c r="P30" s="377" t="e">
        <f>IF(J10&gt;5000,"■","□")</f>
        <v>#VALUE!</v>
      </c>
      <c r="Q30" s="381" t="s">
        <v>99</v>
      </c>
      <c r="R30" s="21"/>
      <c r="T30" s="391"/>
    </row>
    <row r="31" spans="1:20" ht="22.8" thickBot="1">
      <c r="A31" s="21"/>
      <c r="B31" s="392"/>
      <c r="C31" s="393"/>
      <c r="D31" s="393"/>
      <c r="E31" s="394"/>
      <c r="F31" s="394"/>
      <c r="G31" s="394"/>
      <c r="H31" s="394"/>
      <c r="I31" s="395"/>
      <c r="J31" s="395"/>
      <c r="K31" s="395"/>
      <c r="L31" s="395"/>
      <c r="M31" s="395"/>
      <c r="N31" s="395"/>
      <c r="O31" s="395"/>
      <c r="P31" s="396" t="e">
        <f>IF(P30="□","■","□")</f>
        <v>#VALUE!</v>
      </c>
      <c r="Q31" s="397" t="s">
        <v>100</v>
      </c>
      <c r="R31" s="21"/>
      <c r="T31" s="70"/>
    </row>
    <row r="32" spans="1:20" ht="15" customHeight="1">
      <c r="A32" s="21"/>
      <c r="B32" s="21"/>
      <c r="C32" s="21"/>
      <c r="D32" s="21"/>
      <c r="E32" s="21"/>
      <c r="F32" s="21"/>
      <c r="G32" s="21"/>
      <c r="H32" s="21"/>
      <c r="I32" s="21"/>
      <c r="J32" s="21"/>
      <c r="K32" s="21"/>
      <c r="L32" s="21"/>
      <c r="M32" s="21"/>
      <c r="N32" s="21"/>
      <c r="O32" s="21"/>
      <c r="P32" s="21"/>
      <c r="Q32" s="21"/>
      <c r="R32" s="21"/>
    </row>
    <row r="33" spans="1:18" ht="15" customHeight="1">
      <c r="A33" s="21"/>
      <c r="B33" s="21"/>
      <c r="C33" s="21"/>
      <c r="D33" s="21"/>
      <c r="E33" s="21"/>
      <c r="F33" s="21"/>
      <c r="G33" s="21"/>
      <c r="H33" s="21"/>
      <c r="I33" s="21"/>
      <c r="J33" s="21"/>
      <c r="K33" s="21"/>
      <c r="L33" s="21"/>
      <c r="M33" s="21"/>
      <c r="N33" s="21"/>
      <c r="O33" s="21"/>
      <c r="P33" s="21"/>
      <c r="Q33" s="21"/>
      <c r="R33" s="21"/>
    </row>
    <row r="34" spans="1:18" ht="26.4">
      <c r="A34" s="21"/>
      <c r="B34" s="325" t="s">
        <v>108</v>
      </c>
      <c r="C34" s="21"/>
      <c r="D34" s="21"/>
      <c r="E34" s="21"/>
      <c r="F34" s="21"/>
      <c r="G34" s="21"/>
      <c r="H34" s="21"/>
      <c r="I34" s="21"/>
      <c r="J34" s="21"/>
      <c r="K34" s="21"/>
      <c r="L34" s="21"/>
      <c r="M34" s="21"/>
      <c r="N34" s="21"/>
      <c r="O34" s="21"/>
      <c r="P34" s="21"/>
      <c r="Q34" s="21"/>
      <c r="R34" s="21"/>
    </row>
    <row r="35" spans="1:18" ht="27" thickBot="1">
      <c r="A35" s="21"/>
      <c r="B35" s="325" t="s">
        <v>109</v>
      </c>
      <c r="C35" s="21"/>
      <c r="D35" s="21"/>
      <c r="E35" s="21"/>
      <c r="F35" s="21"/>
      <c r="G35" s="21"/>
      <c r="H35" s="21"/>
      <c r="I35" s="21"/>
      <c r="J35" s="21"/>
      <c r="K35" s="21"/>
      <c r="L35" s="21"/>
      <c r="M35" s="21"/>
      <c r="N35" s="21"/>
      <c r="O35" s="21"/>
      <c r="P35" s="21"/>
      <c r="Q35" s="21"/>
      <c r="R35" s="21"/>
    </row>
    <row r="36" spans="1:18" ht="22.2">
      <c r="A36" s="21"/>
      <c r="B36" s="368" t="s">
        <v>90</v>
      </c>
      <c r="C36" s="369"/>
      <c r="D36" s="369"/>
      <c r="E36" s="370" t="s">
        <v>91</v>
      </c>
      <c r="F36" s="371"/>
      <c r="G36" s="371"/>
      <c r="H36" s="372"/>
      <c r="I36" s="370" t="s">
        <v>110</v>
      </c>
      <c r="J36" s="371"/>
      <c r="K36" s="371"/>
      <c r="L36" s="371"/>
      <c r="M36" s="371"/>
      <c r="N36" s="371"/>
      <c r="O36" s="371"/>
      <c r="P36" s="371"/>
      <c r="Q36" s="398"/>
      <c r="R36" s="21"/>
    </row>
    <row r="37" spans="1:18" ht="22.2">
      <c r="A37" s="21"/>
      <c r="B37" s="374" t="s">
        <v>94</v>
      </c>
      <c r="C37" s="375"/>
      <c r="D37" s="375"/>
      <c r="E37" s="399" t="s">
        <v>237</v>
      </c>
      <c r="F37" s="399"/>
      <c r="G37" s="399"/>
      <c r="H37" s="399"/>
      <c r="I37" s="400" t="s">
        <v>156</v>
      </c>
      <c r="J37" s="401"/>
      <c r="K37" s="402"/>
      <c r="L37" s="402"/>
      <c r="M37" s="402"/>
      <c r="N37" s="403" t="e">
        <f>IF(AND(P22="■",M15&lt;=0),ROUNDUP((J8+J11-1500)/N38,0),"ｰ")</f>
        <v>#VALUE!</v>
      </c>
      <c r="O37" s="401" t="s">
        <v>112</v>
      </c>
      <c r="P37" s="401" t="s">
        <v>160</v>
      </c>
      <c r="Q37" s="404"/>
      <c r="R37" s="21"/>
    </row>
    <row r="38" spans="1:18" ht="22.2">
      <c r="A38" s="21"/>
      <c r="B38" s="374"/>
      <c r="C38" s="375"/>
      <c r="D38" s="375"/>
      <c r="E38" s="399"/>
      <c r="F38" s="399"/>
      <c r="G38" s="399"/>
      <c r="H38" s="399"/>
      <c r="I38" s="405" t="s">
        <v>198</v>
      </c>
      <c r="J38" s="406"/>
      <c r="K38" s="406"/>
      <c r="L38" s="406"/>
      <c r="M38" s="407"/>
      <c r="N38" s="408" t="e">
        <f>IF(AND(P22="■",M15&lt;=0),ROUND(300+(J11/(J8+J11))*150,2),"-")</f>
        <v>#VALUE!</v>
      </c>
      <c r="O38" s="409"/>
      <c r="P38" s="24"/>
      <c r="Q38" s="410"/>
      <c r="R38" s="21"/>
    </row>
    <row r="39" spans="1:18" ht="22.2">
      <c r="A39" s="21"/>
      <c r="B39" s="374"/>
      <c r="C39" s="375"/>
      <c r="D39" s="375"/>
      <c r="E39" s="399" t="s">
        <v>238</v>
      </c>
      <c r="F39" s="399"/>
      <c r="G39" s="399"/>
      <c r="H39" s="399"/>
      <c r="I39" s="411" t="s">
        <v>199</v>
      </c>
      <c r="J39" s="412"/>
      <c r="K39" s="401"/>
      <c r="L39" s="401" t="e">
        <f>IF(AND(P24="■",M15&lt;=0),ROUNDUP((J11-2000)/450,0),"-")</f>
        <v>#VALUE!</v>
      </c>
      <c r="M39" s="401" t="s">
        <v>112</v>
      </c>
      <c r="N39" s="402" t="s">
        <v>161</v>
      </c>
      <c r="O39" s="402"/>
      <c r="P39" s="401"/>
      <c r="Q39" s="413"/>
      <c r="R39" s="21"/>
    </row>
    <row r="40" spans="1:18" ht="22.2">
      <c r="A40" s="21"/>
      <c r="B40" s="374"/>
      <c r="C40" s="375"/>
      <c r="D40" s="375"/>
      <c r="E40" s="399"/>
      <c r="F40" s="399"/>
      <c r="G40" s="399"/>
      <c r="H40" s="399"/>
      <c r="I40" s="414"/>
      <c r="J40" s="406"/>
      <c r="K40" s="406"/>
      <c r="L40" s="406"/>
      <c r="M40" s="406"/>
      <c r="N40" s="406"/>
      <c r="O40" s="406"/>
      <c r="P40" s="24"/>
      <c r="Q40" s="410"/>
      <c r="R40" s="21"/>
    </row>
    <row r="41" spans="1:18" ht="22.2">
      <c r="A41" s="21"/>
      <c r="B41" s="374" t="s">
        <v>95</v>
      </c>
      <c r="C41" s="375"/>
      <c r="D41" s="375"/>
      <c r="E41" s="399" t="s">
        <v>237</v>
      </c>
      <c r="F41" s="399"/>
      <c r="G41" s="399"/>
      <c r="H41" s="399"/>
      <c r="I41" s="377" t="s">
        <v>113</v>
      </c>
      <c r="J41" s="402" t="s">
        <v>114</v>
      </c>
      <c r="K41" s="401" t="s">
        <v>115</v>
      </c>
      <c r="L41" s="401" t="e">
        <f>IF(AND(P26="■",M15&lt;=0),ROUNDUP(J8/6000,0),"-")</f>
        <v>#VALUE!</v>
      </c>
      <c r="M41" s="401" t="s">
        <v>112</v>
      </c>
      <c r="N41" s="402" t="s">
        <v>162</v>
      </c>
      <c r="O41" s="402"/>
      <c r="P41" s="401"/>
      <c r="Q41" s="413"/>
      <c r="R41" s="21"/>
    </row>
    <row r="42" spans="1:18" ht="22.2">
      <c r="A42" s="21"/>
      <c r="B42" s="374"/>
      <c r="C42" s="375"/>
      <c r="D42" s="375"/>
      <c r="E42" s="399"/>
      <c r="F42" s="399"/>
      <c r="G42" s="399"/>
      <c r="H42" s="399"/>
      <c r="I42" s="414"/>
      <c r="J42" s="406"/>
      <c r="K42" s="24"/>
      <c r="L42" s="406"/>
      <c r="M42" s="406"/>
      <c r="N42" s="406"/>
      <c r="O42" s="406"/>
      <c r="P42" s="24"/>
      <c r="Q42" s="410"/>
      <c r="R42" s="21"/>
    </row>
    <row r="43" spans="1:18" ht="22.2">
      <c r="A43" s="21"/>
      <c r="B43" s="374" t="s">
        <v>96</v>
      </c>
      <c r="C43" s="375"/>
      <c r="D43" s="375"/>
      <c r="E43" s="399" t="s">
        <v>92</v>
      </c>
      <c r="F43" s="399"/>
      <c r="G43" s="399"/>
      <c r="H43" s="399"/>
      <c r="I43" s="411" t="s">
        <v>116</v>
      </c>
      <c r="J43" s="402" t="s">
        <v>117</v>
      </c>
      <c r="K43" s="401" t="s">
        <v>118</v>
      </c>
      <c r="L43" s="401" t="e">
        <f>IF(AND(P28="■",M15&lt;=0),ROUNDUP(J9/3000,0),"-")</f>
        <v>#VALUE!</v>
      </c>
      <c r="M43" s="401" t="s">
        <v>112</v>
      </c>
      <c r="N43" s="402" t="s">
        <v>163</v>
      </c>
      <c r="O43" s="402"/>
      <c r="P43" s="401"/>
      <c r="Q43" s="413"/>
      <c r="R43" s="21"/>
    </row>
    <row r="44" spans="1:18" ht="22.2">
      <c r="A44" s="21"/>
      <c r="B44" s="374"/>
      <c r="C44" s="375"/>
      <c r="D44" s="375"/>
      <c r="E44" s="399"/>
      <c r="F44" s="399"/>
      <c r="G44" s="399"/>
      <c r="H44" s="399"/>
      <c r="I44" s="414"/>
      <c r="J44" s="406"/>
      <c r="K44" s="24"/>
      <c r="L44" s="406"/>
      <c r="M44" s="406"/>
      <c r="N44" s="406"/>
      <c r="O44" s="406"/>
      <c r="P44" s="24"/>
      <c r="Q44" s="410"/>
      <c r="R44" s="21"/>
    </row>
    <row r="45" spans="1:18" ht="22.2">
      <c r="A45" s="21"/>
      <c r="B45" s="374"/>
      <c r="C45" s="375"/>
      <c r="D45" s="375"/>
      <c r="E45" s="399" t="s">
        <v>93</v>
      </c>
      <c r="F45" s="399"/>
      <c r="G45" s="399"/>
      <c r="H45" s="399"/>
      <c r="I45" s="411" t="s">
        <v>119</v>
      </c>
      <c r="J45" s="402" t="s">
        <v>120</v>
      </c>
      <c r="K45" s="401" t="s">
        <v>121</v>
      </c>
      <c r="L45" s="401" t="e">
        <f>IF(AND(P30="■",M15&lt;=0),ROUNDUP(J10/5000,0),"-")</f>
        <v>#VALUE!</v>
      </c>
      <c r="M45" s="401" t="s">
        <v>112</v>
      </c>
      <c r="N45" s="402" t="s">
        <v>164</v>
      </c>
      <c r="O45" s="402"/>
      <c r="P45" s="401"/>
      <c r="Q45" s="413"/>
      <c r="R45" s="21"/>
    </row>
    <row r="46" spans="1:18" ht="22.8" thickBot="1">
      <c r="A46" s="21"/>
      <c r="B46" s="392"/>
      <c r="C46" s="393"/>
      <c r="D46" s="393"/>
      <c r="E46" s="415"/>
      <c r="F46" s="415"/>
      <c r="G46" s="415"/>
      <c r="H46" s="415"/>
      <c r="I46" s="416"/>
      <c r="J46" s="329"/>
      <c r="K46" s="329"/>
      <c r="L46" s="329"/>
      <c r="M46" s="329"/>
      <c r="N46" s="329"/>
      <c r="O46" s="329"/>
      <c r="P46" s="417"/>
      <c r="Q46" s="418"/>
      <c r="R46" s="21"/>
    </row>
    <row r="47" spans="1:18" ht="22.2">
      <c r="A47" s="21"/>
      <c r="B47" s="14" t="s">
        <v>124</v>
      </c>
      <c r="C47" s="21"/>
      <c r="D47" s="21"/>
      <c r="E47" s="21"/>
      <c r="F47" s="21"/>
      <c r="G47" s="21"/>
      <c r="H47" s="21"/>
      <c r="I47" s="21"/>
      <c r="J47" s="21"/>
      <c r="K47" s="21"/>
      <c r="L47" s="21"/>
      <c r="M47" s="21"/>
      <c r="N47" s="21"/>
      <c r="O47" s="21"/>
      <c r="P47" s="21"/>
      <c r="Q47" s="21"/>
      <c r="R47" s="21"/>
    </row>
    <row r="48" spans="1:18" ht="69.75" customHeight="1">
      <c r="A48" s="21"/>
      <c r="B48" s="419" t="s">
        <v>187</v>
      </c>
      <c r="C48" s="21"/>
      <c r="D48" s="21"/>
      <c r="E48" s="21"/>
      <c r="F48" s="21"/>
      <c r="G48" s="21"/>
      <c r="H48" s="21"/>
      <c r="I48" s="21"/>
      <c r="J48" s="21"/>
      <c r="K48" s="21"/>
      <c r="L48" s="21"/>
      <c r="M48" s="21"/>
      <c r="N48" s="21"/>
      <c r="O48" s="21"/>
      <c r="P48" s="21"/>
      <c r="Q48" s="21"/>
      <c r="R48" s="21"/>
    </row>
    <row r="49" spans="1:20" ht="42.75" customHeight="1">
      <c r="A49" s="21"/>
      <c r="B49" s="420"/>
      <c r="C49" s="21"/>
      <c r="D49" s="21"/>
      <c r="E49" s="21"/>
      <c r="F49" s="21"/>
      <c r="G49" s="21"/>
      <c r="H49" s="21"/>
      <c r="I49" s="21"/>
      <c r="J49" s="21"/>
      <c r="K49" s="21"/>
      <c r="L49" s="21"/>
      <c r="M49" s="21"/>
      <c r="N49" s="21"/>
      <c r="O49" s="21"/>
      <c r="P49" s="21"/>
      <c r="Q49" s="21"/>
      <c r="R49" s="21"/>
    </row>
    <row r="50" spans="1:20" ht="27" thickBot="1">
      <c r="A50" s="21"/>
      <c r="B50" s="325" t="s">
        <v>122</v>
      </c>
      <c r="C50" s="21"/>
      <c r="D50" s="21"/>
      <c r="E50" s="21"/>
      <c r="F50" s="21"/>
      <c r="G50" s="21"/>
      <c r="H50" s="21"/>
      <c r="I50" s="21"/>
      <c r="J50" s="21"/>
      <c r="K50" s="21"/>
      <c r="L50" s="21"/>
      <c r="M50" s="21"/>
      <c r="N50" s="21"/>
      <c r="O50" s="21"/>
      <c r="P50" s="21"/>
      <c r="Q50" s="21"/>
      <c r="R50" s="21"/>
    </row>
    <row r="51" spans="1:20" ht="22.2">
      <c r="A51" s="21"/>
      <c r="B51" s="368" t="s">
        <v>90</v>
      </c>
      <c r="C51" s="369"/>
      <c r="D51" s="369"/>
      <c r="E51" s="370" t="s">
        <v>91</v>
      </c>
      <c r="F51" s="371"/>
      <c r="G51" s="371"/>
      <c r="H51" s="372"/>
      <c r="I51" s="370" t="s">
        <v>110</v>
      </c>
      <c r="J51" s="371"/>
      <c r="K51" s="371"/>
      <c r="L51" s="371"/>
      <c r="M51" s="371"/>
      <c r="N51" s="371"/>
      <c r="O51" s="371"/>
      <c r="P51" s="371"/>
      <c r="Q51" s="398"/>
      <c r="R51" s="21"/>
    </row>
    <row r="52" spans="1:20" ht="19.5" customHeight="1">
      <c r="A52" s="21"/>
      <c r="B52" s="421" t="s">
        <v>94</v>
      </c>
      <c r="C52" s="422"/>
      <c r="D52" s="423"/>
      <c r="E52" s="424" t="s">
        <v>237</v>
      </c>
      <c r="F52" s="425"/>
      <c r="G52" s="425"/>
      <c r="H52" s="426"/>
      <c r="I52" s="377" t="s">
        <v>134</v>
      </c>
      <c r="J52" s="402" t="s">
        <v>138</v>
      </c>
      <c r="K52" s="402"/>
      <c r="L52" s="402"/>
      <c r="M52" s="402"/>
      <c r="N52" s="403"/>
      <c r="O52" s="401" t="str">
        <f>IF(M8&gt;0,ROUNDUP((J8+J11-1500)/Q53,0),"ｰ")</f>
        <v>ｰ</v>
      </c>
      <c r="P52" s="401" t="s">
        <v>112</v>
      </c>
      <c r="Q52" s="404"/>
      <c r="R52" s="21"/>
    </row>
    <row r="53" spans="1:20" ht="22.2">
      <c r="A53" s="21"/>
      <c r="B53" s="427"/>
      <c r="C53" s="428"/>
      <c r="D53" s="429"/>
      <c r="E53" s="430"/>
      <c r="F53" s="431"/>
      <c r="G53" s="431"/>
      <c r="H53" s="432"/>
      <c r="I53" s="20" t="s">
        <v>136</v>
      </c>
      <c r="J53" s="433" t="s">
        <v>141</v>
      </c>
      <c r="K53" s="69"/>
      <c r="L53" s="69"/>
      <c r="M53" s="14"/>
      <c r="N53" s="434"/>
      <c r="O53" s="434"/>
      <c r="P53" s="69" t="s">
        <v>137</v>
      </c>
      <c r="Q53" s="435" t="str">
        <f>IF(M8&gt;0,ROUND(300+(J11/(J8+J11))*150,2),"-")</f>
        <v>-</v>
      </c>
      <c r="R53" s="21"/>
    </row>
    <row r="54" spans="1:20" ht="22.2">
      <c r="A54" s="21"/>
      <c r="B54" s="427"/>
      <c r="C54" s="428"/>
      <c r="D54" s="429"/>
      <c r="E54" s="430"/>
      <c r="F54" s="431"/>
      <c r="G54" s="431"/>
      <c r="H54" s="432"/>
      <c r="I54" s="20" t="s">
        <v>135</v>
      </c>
      <c r="J54" s="62" t="s">
        <v>139</v>
      </c>
      <c r="K54" s="14"/>
      <c r="L54" s="14"/>
      <c r="M54" s="14"/>
      <c r="N54" s="436"/>
      <c r="O54" s="69" t="e">
        <f>IF(P8&gt;0,ROUNDUP((P8+P11-1500)/Q55,0),"ｰ")</f>
        <v>#VALUE!</v>
      </c>
      <c r="P54" s="69" t="s">
        <v>112</v>
      </c>
      <c r="Q54" s="435"/>
      <c r="R54" s="21"/>
    </row>
    <row r="55" spans="1:20" ht="22.2">
      <c r="A55" s="21"/>
      <c r="B55" s="427"/>
      <c r="C55" s="428"/>
      <c r="D55" s="429"/>
      <c r="E55" s="430"/>
      <c r="F55" s="431"/>
      <c r="G55" s="431"/>
      <c r="H55" s="432"/>
      <c r="I55" s="20" t="s">
        <v>140</v>
      </c>
      <c r="J55" s="433" t="s">
        <v>142</v>
      </c>
      <c r="K55" s="14"/>
      <c r="L55" s="14"/>
      <c r="M55" s="14"/>
      <c r="N55" s="436"/>
      <c r="O55" s="62"/>
      <c r="P55" s="69" t="s">
        <v>137</v>
      </c>
      <c r="Q55" s="435" t="str">
        <f>IF(M8&gt;0,ROUND(300+(P11/(P8+P11))*150,2),"-")</f>
        <v>-</v>
      </c>
      <c r="R55" s="21"/>
    </row>
    <row r="56" spans="1:20" ht="22.8" thickBot="1">
      <c r="A56" s="21"/>
      <c r="B56" s="427"/>
      <c r="C56" s="428"/>
      <c r="D56" s="429"/>
      <c r="E56" s="430"/>
      <c r="F56" s="431"/>
      <c r="G56" s="431"/>
      <c r="H56" s="432"/>
      <c r="I56" s="20" t="s">
        <v>143</v>
      </c>
      <c r="J56" s="433" t="s">
        <v>200</v>
      </c>
      <c r="K56" s="14"/>
      <c r="L56" s="69"/>
      <c r="M56" s="437"/>
      <c r="N56" s="434" t="s">
        <v>112</v>
      </c>
      <c r="O56" s="62"/>
      <c r="P56" s="69"/>
      <c r="Q56" s="435"/>
      <c r="R56" s="21"/>
    </row>
    <row r="57" spans="1:20" ht="23.4" thickTop="1" thickBot="1">
      <c r="A57" s="21"/>
      <c r="B57" s="427"/>
      <c r="C57" s="428"/>
      <c r="D57" s="429"/>
      <c r="E57" s="430"/>
      <c r="F57" s="431"/>
      <c r="G57" s="431"/>
      <c r="H57" s="432"/>
      <c r="I57" s="438" t="s">
        <v>188</v>
      </c>
      <c r="J57" s="205"/>
      <c r="K57" s="205"/>
      <c r="L57" s="205"/>
      <c r="M57" s="205"/>
      <c r="N57" s="439"/>
      <c r="O57" s="440" t="str">
        <f>IFERROR(O52-MAX(O54,M56)+M56,"-")</f>
        <v>-</v>
      </c>
      <c r="P57" s="441" t="s">
        <v>112</v>
      </c>
      <c r="Q57" s="435" t="s">
        <v>190</v>
      </c>
      <c r="R57" s="21"/>
    </row>
    <row r="58" spans="1:20" ht="4.5" customHeight="1" thickTop="1">
      <c r="A58" s="21"/>
      <c r="B58" s="427"/>
      <c r="C58" s="428"/>
      <c r="D58" s="429"/>
      <c r="E58" s="442"/>
      <c r="F58" s="443"/>
      <c r="G58" s="443"/>
      <c r="H58" s="444"/>
      <c r="I58" s="20"/>
      <c r="J58" s="69"/>
      <c r="K58" s="69"/>
      <c r="L58" s="69"/>
      <c r="M58" s="69"/>
      <c r="N58" s="69"/>
      <c r="O58" s="62"/>
      <c r="P58" s="69"/>
      <c r="Q58" s="435"/>
      <c r="R58" s="21"/>
    </row>
    <row r="59" spans="1:20" ht="19.5" customHeight="1">
      <c r="A59" s="21"/>
      <c r="B59" s="427"/>
      <c r="C59" s="428"/>
      <c r="D59" s="429"/>
      <c r="E59" s="424" t="s">
        <v>238</v>
      </c>
      <c r="F59" s="425"/>
      <c r="G59" s="425"/>
      <c r="H59" s="426"/>
      <c r="I59" s="377" t="s">
        <v>144</v>
      </c>
      <c r="J59" s="412" t="s">
        <v>145</v>
      </c>
      <c r="K59" s="402"/>
      <c r="L59" s="401"/>
      <c r="M59" s="401"/>
      <c r="N59" s="401" t="str">
        <f>IF(AND(M15&gt;0,F8=0),ROUNDUP((J11-2000)/450,0),"-")</f>
        <v>-</v>
      </c>
      <c r="O59" s="401" t="s">
        <v>112</v>
      </c>
      <c r="P59" s="401"/>
      <c r="Q59" s="413"/>
      <c r="R59" s="21"/>
    </row>
    <row r="60" spans="1:20" ht="22.2">
      <c r="A60" s="21"/>
      <c r="B60" s="427"/>
      <c r="C60" s="428"/>
      <c r="D60" s="429"/>
      <c r="E60" s="430"/>
      <c r="F60" s="431"/>
      <c r="G60" s="431"/>
      <c r="H60" s="432"/>
      <c r="I60" s="20" t="s">
        <v>135</v>
      </c>
      <c r="J60" s="436" t="s">
        <v>146</v>
      </c>
      <c r="K60" s="14"/>
      <c r="L60" s="69"/>
      <c r="M60" s="69"/>
      <c r="N60" s="434" t="str">
        <f>IF(AND(M15&gt;0,M8=0),ROUNDUP((P11-2000)/450,0),"-")</f>
        <v>-</v>
      </c>
      <c r="O60" s="69" t="s">
        <v>112</v>
      </c>
      <c r="P60" s="69"/>
      <c r="Q60" s="445"/>
      <c r="R60" s="21"/>
      <c r="T60" s="446"/>
    </row>
    <row r="61" spans="1:20" ht="22.8" thickBot="1">
      <c r="A61" s="21"/>
      <c r="B61" s="427"/>
      <c r="C61" s="428"/>
      <c r="D61" s="429"/>
      <c r="E61" s="430"/>
      <c r="F61" s="431"/>
      <c r="G61" s="431"/>
      <c r="H61" s="432"/>
      <c r="I61" s="20" t="s">
        <v>143</v>
      </c>
      <c r="J61" s="433" t="s">
        <v>200</v>
      </c>
      <c r="K61" s="14"/>
      <c r="L61" s="69"/>
      <c r="M61" s="437"/>
      <c r="N61" s="434" t="s">
        <v>112</v>
      </c>
      <c r="O61" s="14"/>
      <c r="P61" s="69"/>
      <c r="Q61" s="445"/>
      <c r="R61" s="21"/>
    </row>
    <row r="62" spans="1:20" ht="23.4" thickTop="1" thickBot="1">
      <c r="A62" s="21"/>
      <c r="B62" s="427"/>
      <c r="C62" s="428"/>
      <c r="D62" s="429"/>
      <c r="E62" s="430"/>
      <c r="F62" s="431"/>
      <c r="G62" s="431"/>
      <c r="H62" s="432"/>
      <c r="I62" s="438" t="s">
        <v>208</v>
      </c>
      <c r="J62" s="205"/>
      <c r="K62" s="205"/>
      <c r="L62" s="205"/>
      <c r="M62" s="205"/>
      <c r="N62" s="205"/>
      <c r="O62" s="440" t="str">
        <f>IFERROR(N59-MAX(N60,M61)+M61,"-")</f>
        <v>-</v>
      </c>
      <c r="P62" s="441" t="s">
        <v>112</v>
      </c>
      <c r="Q62" s="435" t="s">
        <v>191</v>
      </c>
      <c r="R62" s="21"/>
    </row>
    <row r="63" spans="1:20" ht="3.75" customHeight="1" thickTop="1">
      <c r="A63" s="21"/>
      <c r="B63" s="447"/>
      <c r="C63" s="448"/>
      <c r="D63" s="449"/>
      <c r="E63" s="442"/>
      <c r="F63" s="443"/>
      <c r="G63" s="443"/>
      <c r="H63" s="444"/>
      <c r="I63" s="23"/>
      <c r="J63" s="24"/>
      <c r="K63" s="24"/>
      <c r="L63" s="24"/>
      <c r="M63" s="24"/>
      <c r="N63" s="24"/>
      <c r="O63" s="62"/>
      <c r="P63" s="69"/>
      <c r="Q63" s="450"/>
      <c r="R63" s="21"/>
    </row>
    <row r="64" spans="1:20" ht="20.25" customHeight="1">
      <c r="A64" s="21"/>
      <c r="B64" s="421" t="s">
        <v>95</v>
      </c>
      <c r="C64" s="422"/>
      <c r="D64" s="423"/>
      <c r="E64" s="424" t="s">
        <v>237</v>
      </c>
      <c r="F64" s="425"/>
      <c r="G64" s="425"/>
      <c r="H64" s="426"/>
      <c r="I64" s="377" t="s">
        <v>144</v>
      </c>
      <c r="J64" s="412" t="s">
        <v>147</v>
      </c>
      <c r="K64" s="402"/>
      <c r="L64" s="401" t="e">
        <f>IF(AND(M15&gt;0,J8&gt;2000),ROUNDUP(J8/6000,0),"-")</f>
        <v>#VALUE!</v>
      </c>
      <c r="M64" s="401" t="s">
        <v>112</v>
      </c>
      <c r="N64" s="402"/>
      <c r="O64" s="402"/>
      <c r="P64" s="401"/>
      <c r="Q64" s="404"/>
      <c r="R64" s="21"/>
    </row>
    <row r="65" spans="1:18" ht="22.2">
      <c r="A65" s="21"/>
      <c r="B65" s="427"/>
      <c r="C65" s="428"/>
      <c r="D65" s="429"/>
      <c r="E65" s="430"/>
      <c r="F65" s="431"/>
      <c r="G65" s="431"/>
      <c r="H65" s="432"/>
      <c r="I65" s="20" t="s">
        <v>135</v>
      </c>
      <c r="J65" s="436" t="s">
        <v>148</v>
      </c>
      <c r="K65" s="14"/>
      <c r="L65" s="69" t="e">
        <f>IF(J8&gt;2000,ROUNDUP(P8/6000,0),"-")</f>
        <v>#VALUE!</v>
      </c>
      <c r="M65" s="69" t="s">
        <v>49</v>
      </c>
      <c r="N65" s="14"/>
      <c r="O65" s="14"/>
      <c r="P65" s="69"/>
      <c r="Q65" s="435"/>
      <c r="R65" s="21"/>
    </row>
    <row r="66" spans="1:18" ht="22.8" thickBot="1">
      <c r="A66" s="21"/>
      <c r="B66" s="427"/>
      <c r="C66" s="428"/>
      <c r="D66" s="429"/>
      <c r="E66" s="430"/>
      <c r="F66" s="431"/>
      <c r="G66" s="431"/>
      <c r="H66" s="432"/>
      <c r="I66" s="20" t="s">
        <v>143</v>
      </c>
      <c r="J66" s="433" t="s">
        <v>200</v>
      </c>
      <c r="K66" s="14"/>
      <c r="L66" s="69"/>
      <c r="M66" s="437"/>
      <c r="N66" s="434" t="s">
        <v>112</v>
      </c>
      <c r="O66" s="14"/>
      <c r="P66" s="69"/>
      <c r="Q66" s="435"/>
      <c r="R66" s="21"/>
    </row>
    <row r="67" spans="1:18" ht="23.4" thickTop="1" thickBot="1">
      <c r="A67" s="21"/>
      <c r="B67" s="427"/>
      <c r="C67" s="428"/>
      <c r="D67" s="429"/>
      <c r="E67" s="430"/>
      <c r="F67" s="431"/>
      <c r="G67" s="431"/>
      <c r="H67" s="432"/>
      <c r="I67" s="438" t="s">
        <v>208</v>
      </c>
      <c r="J67" s="205"/>
      <c r="K67" s="205"/>
      <c r="L67" s="205"/>
      <c r="M67" s="205"/>
      <c r="N67" s="205"/>
      <c r="O67" s="440" t="str">
        <f>IFERROR(L64-MAX(L65,M66)+M66,"-")</f>
        <v>-</v>
      </c>
      <c r="P67" s="441" t="s">
        <v>112</v>
      </c>
      <c r="Q67" s="435" t="s">
        <v>192</v>
      </c>
      <c r="R67" s="21"/>
    </row>
    <row r="68" spans="1:18" ht="5.25" customHeight="1" thickTop="1">
      <c r="A68" s="21"/>
      <c r="B68" s="447"/>
      <c r="C68" s="448"/>
      <c r="D68" s="449"/>
      <c r="E68" s="442"/>
      <c r="F68" s="443"/>
      <c r="G68" s="443"/>
      <c r="H68" s="444"/>
      <c r="I68" s="23"/>
      <c r="J68" s="24"/>
      <c r="K68" s="24"/>
      <c r="L68" s="24"/>
      <c r="M68" s="24"/>
      <c r="N68" s="24"/>
      <c r="O68" s="62"/>
      <c r="P68" s="69"/>
      <c r="Q68" s="410"/>
      <c r="R68" s="21"/>
    </row>
    <row r="69" spans="1:18" ht="20.25" customHeight="1">
      <c r="A69" s="21"/>
      <c r="B69" s="374" t="s">
        <v>96</v>
      </c>
      <c r="C69" s="375"/>
      <c r="D69" s="375"/>
      <c r="E69" s="424" t="s">
        <v>92</v>
      </c>
      <c r="F69" s="425"/>
      <c r="G69" s="425"/>
      <c r="H69" s="426"/>
      <c r="I69" s="377" t="s">
        <v>144</v>
      </c>
      <c r="J69" s="412" t="s">
        <v>149</v>
      </c>
      <c r="K69" s="402"/>
      <c r="L69" s="401"/>
      <c r="M69" s="401" t="e">
        <f>IF(AND(M15&gt;0,J9&gt;3000),ROUNDUP(J9/3000,0),"-")</f>
        <v>#VALUE!</v>
      </c>
      <c r="N69" s="401" t="s">
        <v>112</v>
      </c>
      <c r="O69" s="402"/>
      <c r="P69" s="401"/>
      <c r="Q69" s="413"/>
      <c r="R69" s="21"/>
    </row>
    <row r="70" spans="1:18" ht="22.2">
      <c r="A70" s="21"/>
      <c r="B70" s="374"/>
      <c r="C70" s="375"/>
      <c r="D70" s="375"/>
      <c r="E70" s="430"/>
      <c r="F70" s="431"/>
      <c r="G70" s="431"/>
      <c r="H70" s="432"/>
      <c r="I70" s="20" t="s">
        <v>135</v>
      </c>
      <c r="J70" s="436" t="s">
        <v>150</v>
      </c>
      <c r="K70" s="14"/>
      <c r="L70" s="69"/>
      <c r="M70" s="69" t="e">
        <f>IF(P9&gt;3000,ROUNDUP(P9/3000,0),"-")</f>
        <v>#VALUE!</v>
      </c>
      <c r="N70" s="69" t="s">
        <v>112</v>
      </c>
      <c r="O70" s="14"/>
      <c r="P70" s="69"/>
      <c r="Q70" s="445"/>
      <c r="R70" s="21"/>
    </row>
    <row r="71" spans="1:18" ht="22.8" thickBot="1">
      <c r="A71" s="21"/>
      <c r="B71" s="374"/>
      <c r="C71" s="375"/>
      <c r="D71" s="375"/>
      <c r="E71" s="430"/>
      <c r="F71" s="431"/>
      <c r="G71" s="431"/>
      <c r="H71" s="432"/>
      <c r="I71" s="20" t="s">
        <v>143</v>
      </c>
      <c r="J71" s="433" t="s">
        <v>200</v>
      </c>
      <c r="K71" s="14"/>
      <c r="L71" s="69"/>
      <c r="M71" s="437"/>
      <c r="N71" s="434" t="s">
        <v>112</v>
      </c>
      <c r="O71" s="14"/>
      <c r="P71" s="69"/>
      <c r="Q71" s="445"/>
      <c r="R71" s="21"/>
    </row>
    <row r="72" spans="1:18" ht="23.4" thickTop="1" thickBot="1">
      <c r="A72" s="21"/>
      <c r="B72" s="374"/>
      <c r="C72" s="375"/>
      <c r="D72" s="375"/>
      <c r="E72" s="430"/>
      <c r="F72" s="431"/>
      <c r="G72" s="431"/>
      <c r="H72" s="432"/>
      <c r="I72" s="438" t="s">
        <v>208</v>
      </c>
      <c r="J72" s="205"/>
      <c r="K72" s="205"/>
      <c r="L72" s="205"/>
      <c r="M72" s="205"/>
      <c r="N72" s="205"/>
      <c r="O72" s="440" t="str">
        <f>IFERROR(M69-MAX(M70,M71)+M71,"-")</f>
        <v>-</v>
      </c>
      <c r="P72" s="441" t="s">
        <v>112</v>
      </c>
      <c r="Q72" s="435" t="s">
        <v>193</v>
      </c>
      <c r="R72" s="21"/>
    </row>
    <row r="73" spans="1:18" ht="5.25" customHeight="1" thickTop="1">
      <c r="A73" s="21"/>
      <c r="B73" s="374"/>
      <c r="C73" s="375"/>
      <c r="D73" s="375"/>
      <c r="E73" s="442"/>
      <c r="F73" s="443"/>
      <c r="G73" s="443"/>
      <c r="H73" s="444"/>
      <c r="I73" s="23"/>
      <c r="J73" s="24"/>
      <c r="K73" s="24"/>
      <c r="L73" s="24"/>
      <c r="M73" s="24"/>
      <c r="N73" s="24"/>
      <c r="O73" s="62"/>
      <c r="P73" s="69"/>
      <c r="Q73" s="450"/>
      <c r="R73" s="21"/>
    </row>
    <row r="74" spans="1:18" ht="22.2">
      <c r="A74" s="21"/>
      <c r="B74" s="374"/>
      <c r="C74" s="375"/>
      <c r="D74" s="375"/>
      <c r="E74" s="376" t="s">
        <v>93</v>
      </c>
      <c r="F74" s="376"/>
      <c r="G74" s="376"/>
      <c r="H74" s="376"/>
      <c r="I74" s="377" t="s">
        <v>144</v>
      </c>
      <c r="J74" s="412" t="s">
        <v>158</v>
      </c>
      <c r="K74" s="402"/>
      <c r="L74" s="401"/>
      <c r="M74" s="401" t="e">
        <f>IF(AND(M15&gt;0,J10&gt;5000),ROUNDUP(J10/5000,0),"-")</f>
        <v>#VALUE!</v>
      </c>
      <c r="N74" s="401" t="s">
        <v>112</v>
      </c>
      <c r="O74" s="402"/>
      <c r="P74" s="401"/>
      <c r="Q74" s="404"/>
      <c r="R74" s="21"/>
    </row>
    <row r="75" spans="1:18" ht="22.2">
      <c r="A75" s="21"/>
      <c r="B75" s="451"/>
      <c r="C75" s="452"/>
      <c r="D75" s="452"/>
      <c r="E75" s="453"/>
      <c r="F75" s="453"/>
      <c r="G75" s="453"/>
      <c r="H75" s="453"/>
      <c r="I75" s="20" t="s">
        <v>135</v>
      </c>
      <c r="J75" s="436" t="s">
        <v>159</v>
      </c>
      <c r="K75" s="14"/>
      <c r="L75" s="69"/>
      <c r="M75" s="69" t="e">
        <f>IF(P10&gt;5000,ROUNDUP(P10/5000,0),"-")</f>
        <v>#VALUE!</v>
      </c>
      <c r="N75" s="69" t="s">
        <v>112</v>
      </c>
      <c r="O75" s="14"/>
      <c r="P75" s="69"/>
      <c r="Q75" s="435"/>
      <c r="R75" s="21"/>
    </row>
    <row r="76" spans="1:18" ht="22.8" thickBot="1">
      <c r="A76" s="21"/>
      <c r="B76" s="451"/>
      <c r="C76" s="452"/>
      <c r="D76" s="452"/>
      <c r="E76" s="453"/>
      <c r="F76" s="453"/>
      <c r="G76" s="453"/>
      <c r="H76" s="453"/>
      <c r="I76" s="20" t="s">
        <v>143</v>
      </c>
      <c r="J76" s="433" t="s">
        <v>200</v>
      </c>
      <c r="K76" s="14"/>
      <c r="L76" s="69"/>
      <c r="M76" s="454"/>
      <c r="N76" s="434" t="s">
        <v>112</v>
      </c>
      <c r="O76" s="14"/>
      <c r="P76" s="69"/>
      <c r="Q76" s="435"/>
      <c r="R76" s="21"/>
    </row>
    <row r="77" spans="1:18" ht="23.4" thickTop="1" thickBot="1">
      <c r="A77" s="21"/>
      <c r="B77" s="451"/>
      <c r="C77" s="452"/>
      <c r="D77" s="452"/>
      <c r="E77" s="453"/>
      <c r="F77" s="453"/>
      <c r="G77" s="453"/>
      <c r="H77" s="453"/>
      <c r="I77" s="438" t="s">
        <v>208</v>
      </c>
      <c r="J77" s="205"/>
      <c r="K77" s="205"/>
      <c r="L77" s="205"/>
      <c r="M77" s="205"/>
      <c r="N77" s="205"/>
      <c r="O77" s="440" t="str">
        <f>IFERROR(M74-MAX(M75,M76)+M76,"-")</f>
        <v>-</v>
      </c>
      <c r="P77" s="441" t="s">
        <v>112</v>
      </c>
      <c r="Q77" s="435" t="s">
        <v>194</v>
      </c>
      <c r="R77" s="21"/>
    </row>
    <row r="78" spans="1:18" ht="4.5" customHeight="1" thickTop="1" thickBot="1">
      <c r="A78" s="21"/>
      <c r="B78" s="392"/>
      <c r="C78" s="393"/>
      <c r="D78" s="393"/>
      <c r="E78" s="394"/>
      <c r="F78" s="394"/>
      <c r="G78" s="394"/>
      <c r="H78" s="394"/>
      <c r="I78" s="416"/>
      <c r="J78" s="329"/>
      <c r="K78" s="329"/>
      <c r="L78" s="329"/>
      <c r="M78" s="329"/>
      <c r="N78" s="329"/>
      <c r="O78" s="329"/>
      <c r="P78" s="417"/>
      <c r="Q78" s="418"/>
      <c r="R78" s="21"/>
    </row>
    <row r="79" spans="1:18" ht="22.2">
      <c r="A79" s="21"/>
      <c r="B79" s="14" t="s">
        <v>125</v>
      </c>
      <c r="C79" s="14"/>
      <c r="D79" s="14"/>
      <c r="E79" s="14"/>
      <c r="F79" s="14"/>
      <c r="G79" s="14"/>
      <c r="H79" s="14"/>
      <c r="I79" s="14"/>
      <c r="J79" s="14"/>
      <c r="K79" s="14"/>
      <c r="L79" s="14"/>
      <c r="M79" s="14"/>
      <c r="N79" s="14"/>
      <c r="O79" s="14"/>
      <c r="P79" s="14"/>
      <c r="Q79" s="14"/>
      <c r="R79" s="21"/>
    </row>
    <row r="80" spans="1:18" ht="22.2">
      <c r="A80" s="21"/>
      <c r="B80" s="14" t="s">
        <v>126</v>
      </c>
      <c r="C80" s="14"/>
      <c r="D80" s="14"/>
      <c r="E80" s="14"/>
      <c r="F80" s="14"/>
      <c r="G80" s="14"/>
      <c r="H80" s="14"/>
      <c r="I80" s="14"/>
      <c r="J80" s="14"/>
      <c r="K80" s="14"/>
      <c r="L80" s="14"/>
      <c r="M80" s="14"/>
      <c r="N80" s="14"/>
      <c r="O80" s="14"/>
      <c r="P80" s="14"/>
      <c r="Q80" s="14"/>
      <c r="R80" s="21"/>
    </row>
    <row r="81" spans="1:18" ht="22.2">
      <c r="A81" s="21"/>
      <c r="B81" s="14"/>
      <c r="C81" s="14"/>
      <c r="D81" s="14"/>
      <c r="E81" s="14"/>
      <c r="F81" s="14"/>
      <c r="G81" s="14"/>
      <c r="H81" s="14"/>
      <c r="I81" s="14"/>
      <c r="J81" s="14"/>
      <c r="K81" s="14"/>
      <c r="L81" s="14"/>
      <c r="M81" s="14"/>
      <c r="N81" s="14"/>
      <c r="O81" s="14"/>
      <c r="P81" s="14"/>
      <c r="Q81" s="14"/>
      <c r="R81" s="21"/>
    </row>
    <row r="82" spans="1:18" ht="22.8" thickBot="1">
      <c r="A82" s="21"/>
      <c r="B82" s="419" t="s">
        <v>127</v>
      </c>
      <c r="C82" s="14"/>
      <c r="D82" s="14"/>
      <c r="E82" s="14"/>
      <c r="F82" s="14"/>
      <c r="G82" s="14"/>
      <c r="H82" s="14"/>
      <c r="I82" s="14"/>
      <c r="J82" s="14"/>
      <c r="K82" s="14"/>
      <c r="L82" s="14"/>
      <c r="M82" s="14"/>
      <c r="N82" s="14"/>
      <c r="O82" s="14"/>
      <c r="P82" s="14"/>
      <c r="Q82" s="14"/>
      <c r="R82" s="21"/>
    </row>
    <row r="83" spans="1:18" ht="22.2">
      <c r="A83" s="21"/>
      <c r="B83" s="368" t="s">
        <v>90</v>
      </c>
      <c r="C83" s="369"/>
      <c r="D83" s="369"/>
      <c r="E83" s="370" t="s">
        <v>91</v>
      </c>
      <c r="F83" s="371"/>
      <c r="G83" s="371"/>
      <c r="H83" s="372"/>
      <c r="I83" s="370" t="s">
        <v>110</v>
      </c>
      <c r="J83" s="371"/>
      <c r="K83" s="371"/>
      <c r="L83" s="371"/>
      <c r="M83" s="371"/>
      <c r="N83" s="371"/>
      <c r="O83" s="371"/>
      <c r="P83" s="371"/>
      <c r="Q83" s="398"/>
      <c r="R83" s="21"/>
    </row>
    <row r="84" spans="1:18" ht="19.5" customHeight="1">
      <c r="A84" s="21"/>
      <c r="B84" s="374" t="s">
        <v>38</v>
      </c>
      <c r="C84" s="375"/>
      <c r="D84" s="375"/>
      <c r="E84" s="424" t="s">
        <v>130</v>
      </c>
      <c r="F84" s="425"/>
      <c r="G84" s="425"/>
      <c r="H84" s="426"/>
      <c r="I84" s="455" t="s">
        <v>165</v>
      </c>
      <c r="J84" s="456"/>
      <c r="K84" s="456"/>
      <c r="L84" s="457"/>
      <c r="M84" s="401" t="s">
        <v>166</v>
      </c>
      <c r="N84" s="412" t="s">
        <v>171</v>
      </c>
      <c r="O84" s="458"/>
      <c r="P84" s="401"/>
      <c r="Q84" s="404" t="s">
        <v>195</v>
      </c>
      <c r="R84" s="21"/>
    </row>
    <row r="85" spans="1:18" ht="22.2">
      <c r="A85" s="21"/>
      <c r="B85" s="374"/>
      <c r="C85" s="375"/>
      <c r="D85" s="375"/>
      <c r="E85" s="430"/>
      <c r="F85" s="431"/>
      <c r="G85" s="431"/>
      <c r="H85" s="432"/>
      <c r="I85" s="459" t="s">
        <v>172</v>
      </c>
      <c r="J85" s="14"/>
      <c r="K85" s="14"/>
      <c r="L85" s="14"/>
      <c r="M85" s="460"/>
      <c r="N85" s="461"/>
      <c r="O85" s="462"/>
      <c r="P85" s="69"/>
      <c r="Q85" s="445"/>
      <c r="R85" s="21"/>
    </row>
    <row r="86" spans="1:18" ht="19.5" customHeight="1">
      <c r="A86" s="21"/>
      <c r="B86" s="374"/>
      <c r="C86" s="375"/>
      <c r="D86" s="375"/>
      <c r="E86" s="430"/>
      <c r="F86" s="431"/>
      <c r="G86" s="431"/>
      <c r="H86" s="432"/>
      <c r="I86" s="20" t="s">
        <v>173</v>
      </c>
      <c r="J86" s="463" t="s">
        <v>176</v>
      </c>
      <c r="K86" s="463"/>
      <c r="L86" s="437"/>
      <c r="M86" s="69" t="s">
        <v>174</v>
      </c>
      <c r="N86" s="69" t="s">
        <v>175</v>
      </c>
      <c r="O86" s="69">
        <f>ROUNDDOWN(L84*L86/100,0)</f>
        <v>0</v>
      </c>
      <c r="P86" s="62" t="s">
        <v>209</v>
      </c>
      <c r="Q86" s="445"/>
    </row>
    <row r="87" spans="1:18" ht="19.5" customHeight="1">
      <c r="A87" s="21"/>
      <c r="B87" s="374"/>
      <c r="C87" s="375"/>
      <c r="D87" s="375"/>
      <c r="E87" s="430"/>
      <c r="F87" s="431"/>
      <c r="G87" s="431"/>
      <c r="H87" s="432"/>
      <c r="I87" s="464" t="s">
        <v>177</v>
      </c>
      <c r="J87" s="434"/>
      <c r="K87" s="434"/>
      <c r="L87" s="69"/>
      <c r="M87" s="69"/>
      <c r="N87" s="69"/>
      <c r="O87" s="14"/>
      <c r="P87" s="69"/>
      <c r="Q87" s="445"/>
      <c r="R87" s="21"/>
    </row>
    <row r="88" spans="1:18" ht="19.5" customHeight="1">
      <c r="A88" s="21"/>
      <c r="B88" s="374"/>
      <c r="C88" s="375"/>
      <c r="D88" s="375"/>
      <c r="E88" s="430"/>
      <c r="F88" s="431"/>
      <c r="G88" s="431"/>
      <c r="H88" s="432"/>
      <c r="I88" s="20" t="s">
        <v>239</v>
      </c>
      <c r="J88" s="434" t="s">
        <v>178</v>
      </c>
      <c r="K88" s="434" t="s">
        <v>179</v>
      </c>
      <c r="L88" s="465">
        <f>ROUNDDOWN(+N96/5,1)</f>
        <v>0</v>
      </c>
      <c r="M88" s="62" t="s">
        <v>180</v>
      </c>
      <c r="N88" s="69"/>
      <c r="O88" s="14"/>
      <c r="P88" s="69"/>
      <c r="Q88" s="445"/>
      <c r="R88" s="21"/>
    </row>
    <row r="89" spans="1:18" ht="22.2">
      <c r="A89" s="21"/>
      <c r="B89" s="374"/>
      <c r="C89" s="375"/>
      <c r="D89" s="375"/>
      <c r="E89" s="442"/>
      <c r="F89" s="443"/>
      <c r="G89" s="443"/>
      <c r="H89" s="444"/>
      <c r="I89" s="466" t="s">
        <v>196</v>
      </c>
      <c r="J89" s="467"/>
      <c r="K89" s="24" t="s">
        <v>179</v>
      </c>
      <c r="L89" s="24">
        <f>L84-O86-L88</f>
        <v>0</v>
      </c>
      <c r="M89" s="406" t="s">
        <v>182</v>
      </c>
      <c r="N89" s="406"/>
      <c r="O89" s="406"/>
      <c r="P89" s="24"/>
      <c r="Q89" s="410"/>
      <c r="R89" s="21"/>
    </row>
    <row r="90" spans="1:18" ht="22.2">
      <c r="A90" s="21"/>
      <c r="B90" s="374" t="s">
        <v>250</v>
      </c>
      <c r="C90" s="375"/>
      <c r="D90" s="375"/>
      <c r="E90" s="376" t="s">
        <v>131</v>
      </c>
      <c r="F90" s="376"/>
      <c r="G90" s="376"/>
      <c r="H90" s="376"/>
      <c r="I90" s="400" t="s">
        <v>167</v>
      </c>
      <c r="J90" s="402"/>
      <c r="K90" s="402"/>
      <c r="L90" s="401"/>
      <c r="M90" s="457"/>
      <c r="N90" s="402" t="s">
        <v>168</v>
      </c>
      <c r="O90" s="402"/>
      <c r="P90" s="401"/>
      <c r="Q90" s="413"/>
      <c r="R90" s="21"/>
    </row>
    <row r="91" spans="1:18" ht="22.2">
      <c r="A91" s="21"/>
      <c r="B91" s="374"/>
      <c r="C91" s="375"/>
      <c r="D91" s="375"/>
      <c r="E91" s="376"/>
      <c r="F91" s="376"/>
      <c r="G91" s="376"/>
      <c r="H91" s="376"/>
      <c r="I91" s="414" t="s">
        <v>169</v>
      </c>
      <c r="J91" s="406"/>
      <c r="K91" s="406"/>
      <c r="L91" s="406"/>
      <c r="M91" s="406"/>
      <c r="N91" s="406"/>
      <c r="O91" s="406"/>
      <c r="P91" s="24"/>
      <c r="Q91" s="410"/>
      <c r="R91" s="21"/>
    </row>
    <row r="92" spans="1:18" ht="19.5" customHeight="1">
      <c r="A92" s="21"/>
      <c r="B92" s="421" t="s">
        <v>128</v>
      </c>
      <c r="C92" s="422"/>
      <c r="D92" s="423"/>
      <c r="E92" s="376" t="s">
        <v>132</v>
      </c>
      <c r="F92" s="376"/>
      <c r="G92" s="376"/>
      <c r="H92" s="376"/>
      <c r="I92" s="455" t="s">
        <v>181</v>
      </c>
      <c r="J92" s="456"/>
      <c r="K92" s="456"/>
      <c r="L92" s="457"/>
      <c r="M92" s="401" t="s">
        <v>166</v>
      </c>
      <c r="N92" s="402"/>
      <c r="O92" s="402"/>
      <c r="P92" s="401"/>
      <c r="Q92" s="413"/>
      <c r="R92" s="21"/>
    </row>
    <row r="93" spans="1:18" ht="22.2">
      <c r="A93" s="21"/>
      <c r="B93" s="447"/>
      <c r="C93" s="448"/>
      <c r="D93" s="449"/>
      <c r="E93" s="376"/>
      <c r="F93" s="376"/>
      <c r="G93" s="376"/>
      <c r="H93" s="376"/>
      <c r="I93" s="414" t="s">
        <v>170</v>
      </c>
      <c r="J93" s="406"/>
      <c r="K93" s="406"/>
      <c r="L93" s="406"/>
      <c r="M93" s="406"/>
      <c r="N93" s="406"/>
      <c r="O93" s="406"/>
      <c r="P93" s="24"/>
      <c r="Q93" s="410"/>
      <c r="R93" s="21"/>
    </row>
    <row r="94" spans="1:18" ht="22.2">
      <c r="A94" s="21"/>
      <c r="B94" s="421" t="s">
        <v>129</v>
      </c>
      <c r="C94" s="422"/>
      <c r="D94" s="423"/>
      <c r="E94" s="376" t="s">
        <v>133</v>
      </c>
      <c r="F94" s="376"/>
      <c r="G94" s="376"/>
      <c r="H94" s="376"/>
      <c r="I94" s="468" t="s">
        <v>197</v>
      </c>
      <c r="J94" s="469"/>
      <c r="K94" s="469"/>
      <c r="L94" s="470"/>
      <c r="M94" s="471" t="s">
        <v>49</v>
      </c>
      <c r="N94" s="472" t="s">
        <v>240</v>
      </c>
      <c r="O94" s="402"/>
      <c r="P94" s="401"/>
      <c r="Q94" s="413"/>
      <c r="R94" s="21"/>
    </row>
    <row r="95" spans="1:18" ht="19.5" customHeight="1">
      <c r="A95" s="21"/>
      <c r="B95" s="427"/>
      <c r="C95" s="428"/>
      <c r="D95" s="429"/>
      <c r="E95" s="453"/>
      <c r="F95" s="453"/>
      <c r="G95" s="453"/>
      <c r="H95" s="453"/>
      <c r="I95" s="473" t="s">
        <v>242</v>
      </c>
      <c r="J95" s="434"/>
      <c r="K95" s="434"/>
      <c r="L95" s="465"/>
      <c r="M95" s="69"/>
      <c r="N95" s="69"/>
      <c r="O95" s="14"/>
      <c r="P95" s="69"/>
      <c r="Q95" s="445"/>
      <c r="R95" s="21"/>
    </row>
    <row r="96" spans="1:18" ht="22.8" thickBot="1">
      <c r="A96" s="21"/>
      <c r="B96" s="474"/>
      <c r="C96" s="475"/>
      <c r="D96" s="476"/>
      <c r="E96" s="394"/>
      <c r="F96" s="394"/>
      <c r="G96" s="394"/>
      <c r="H96" s="394"/>
      <c r="I96" s="477" t="s">
        <v>253</v>
      </c>
      <c r="J96" s="478"/>
      <c r="K96" s="478"/>
      <c r="L96" s="479"/>
      <c r="M96" s="417" t="s">
        <v>251</v>
      </c>
      <c r="N96" s="329">
        <f>+L96-L94</f>
        <v>0</v>
      </c>
      <c r="O96" s="417" t="s">
        <v>252</v>
      </c>
      <c r="P96" s="329" t="s">
        <v>241</v>
      </c>
      <c r="Q96" s="418"/>
      <c r="R96" s="21"/>
    </row>
    <row r="97" spans="1:18" ht="22.2">
      <c r="A97" s="21"/>
      <c r="B97" s="14"/>
      <c r="C97" s="14"/>
      <c r="D97" s="14"/>
      <c r="E97" s="14"/>
      <c r="F97" s="14"/>
      <c r="G97" s="14"/>
      <c r="H97" s="14"/>
      <c r="I97" s="14"/>
      <c r="J97" s="14"/>
      <c r="K97" s="14"/>
      <c r="L97" s="14"/>
      <c r="M97" s="14"/>
      <c r="N97" s="14"/>
      <c r="O97" s="14"/>
      <c r="P97" s="14"/>
      <c r="Q97" s="14"/>
      <c r="R97" s="21"/>
    </row>
    <row r="98" spans="1:18" ht="22.2">
      <c r="A98" s="21"/>
      <c r="B98" s="419" t="s">
        <v>151</v>
      </c>
      <c r="C98" s="14"/>
      <c r="D98" s="14"/>
      <c r="E98" s="14"/>
      <c r="F98" s="14"/>
      <c r="G98" s="14"/>
      <c r="H98" s="14"/>
      <c r="I98" s="14"/>
      <c r="J98" s="14"/>
      <c r="K98" s="14"/>
      <c r="L98" s="14"/>
      <c r="M98" s="14"/>
      <c r="N98" s="14"/>
      <c r="O98" s="14"/>
      <c r="P98" s="14"/>
      <c r="Q98" s="14"/>
      <c r="R98" s="21"/>
    </row>
    <row r="99" spans="1:18" ht="18.75" customHeight="1">
      <c r="A99" s="21"/>
      <c r="B99" s="431" t="s">
        <v>152</v>
      </c>
      <c r="C99" s="431"/>
      <c r="D99" s="431"/>
      <c r="E99" s="431"/>
      <c r="F99" s="431"/>
      <c r="G99" s="431"/>
      <c r="H99" s="431"/>
      <c r="I99" s="431"/>
      <c r="J99" s="431"/>
      <c r="K99" s="431"/>
      <c r="L99" s="431"/>
      <c r="M99" s="431"/>
      <c r="N99" s="431"/>
      <c r="O99" s="431"/>
      <c r="P99" s="431"/>
      <c r="Q99" s="431"/>
      <c r="R99" s="21"/>
    </row>
    <row r="100" spans="1:18">
      <c r="A100" s="21"/>
      <c r="B100" s="431"/>
      <c r="C100" s="431"/>
      <c r="D100" s="431"/>
      <c r="E100" s="431"/>
      <c r="F100" s="431"/>
      <c r="G100" s="431"/>
      <c r="H100" s="431"/>
      <c r="I100" s="431"/>
      <c r="J100" s="431"/>
      <c r="K100" s="431"/>
      <c r="L100" s="431"/>
      <c r="M100" s="431"/>
      <c r="N100" s="431"/>
      <c r="O100" s="431"/>
      <c r="P100" s="431"/>
      <c r="Q100" s="431"/>
      <c r="R100" s="21"/>
    </row>
    <row r="101" spans="1:18" ht="48" customHeight="1">
      <c r="A101" s="21"/>
      <c r="B101" s="431"/>
      <c r="C101" s="431"/>
      <c r="D101" s="431"/>
      <c r="E101" s="431"/>
      <c r="F101" s="431"/>
      <c r="G101" s="431"/>
      <c r="H101" s="431"/>
      <c r="I101" s="431"/>
      <c r="J101" s="431"/>
      <c r="K101" s="431"/>
      <c r="L101" s="431"/>
      <c r="M101" s="431"/>
      <c r="N101" s="431"/>
      <c r="O101" s="431"/>
      <c r="P101" s="431"/>
      <c r="Q101" s="431"/>
      <c r="R101" s="21"/>
    </row>
    <row r="102" spans="1:18" ht="22.2">
      <c r="A102" s="21"/>
      <c r="B102" s="14"/>
      <c r="C102" s="14"/>
      <c r="D102" s="14"/>
      <c r="E102" s="14"/>
      <c r="F102" s="14"/>
      <c r="G102" s="14"/>
      <c r="H102" s="14"/>
      <c r="I102" s="14"/>
      <c r="J102" s="14"/>
      <c r="K102" s="14"/>
      <c r="L102" s="14"/>
      <c r="M102" s="14"/>
      <c r="N102" s="14"/>
      <c r="O102" s="14"/>
      <c r="P102" s="14"/>
      <c r="Q102" s="14"/>
      <c r="R102" s="21"/>
    </row>
    <row r="103" spans="1:18" ht="22.2">
      <c r="B103" s="480"/>
      <c r="C103" s="480"/>
      <c r="D103" s="480"/>
      <c r="E103" s="480"/>
      <c r="F103" s="480"/>
      <c r="G103" s="480"/>
      <c r="H103" s="480"/>
      <c r="I103" s="480"/>
      <c r="J103" s="480"/>
      <c r="K103" s="480"/>
      <c r="L103" s="480"/>
      <c r="M103" s="480"/>
      <c r="N103" s="480"/>
      <c r="O103" s="480"/>
      <c r="P103" s="480"/>
      <c r="Q103" s="480"/>
    </row>
  </sheetData>
  <sheetProtection selectLockedCells="1"/>
  <mergeCells count="102">
    <mergeCell ref="B99:Q101"/>
    <mergeCell ref="G5:J5"/>
    <mergeCell ref="L5:M5"/>
    <mergeCell ref="I72:N72"/>
    <mergeCell ref="I77:N77"/>
    <mergeCell ref="E69:H73"/>
    <mergeCell ref="B64:D68"/>
    <mergeCell ref="E64:H68"/>
    <mergeCell ref="B90:D91"/>
    <mergeCell ref="E90:H91"/>
    <mergeCell ref="E92:H93"/>
    <mergeCell ref="E94:H96"/>
    <mergeCell ref="B92:D93"/>
    <mergeCell ref="B94:D96"/>
    <mergeCell ref="I83:Q83"/>
    <mergeCell ref="B84:D89"/>
    <mergeCell ref="I89:J89"/>
    <mergeCell ref="E22:H23"/>
    <mergeCell ref="E24:H25"/>
    <mergeCell ref="E26:H27"/>
    <mergeCell ref="E28:H29"/>
    <mergeCell ref="E30:H31"/>
    <mergeCell ref="I24:O25"/>
    <mergeCell ref="O12:Q12"/>
    <mergeCell ref="B4:D4"/>
    <mergeCell ref="E4:J4"/>
    <mergeCell ref="B51:D51"/>
    <mergeCell ref="E51:H51"/>
    <mergeCell ref="I51:Q51"/>
    <mergeCell ref="P21:Q21"/>
    <mergeCell ref="B26:D27"/>
    <mergeCell ref="B28:D31"/>
    <mergeCell ref="B22:D25"/>
    <mergeCell ref="I26:O27"/>
    <mergeCell ref="B21:D21"/>
    <mergeCell ref="I28:O29"/>
    <mergeCell ref="I30:O31"/>
    <mergeCell ref="E21:H21"/>
    <mergeCell ref="I21:O21"/>
    <mergeCell ref="L23:O23"/>
    <mergeCell ref="K8:L8"/>
    <mergeCell ref="O14:Q14"/>
    <mergeCell ref="O15:Q15"/>
    <mergeCell ref="I12:L12"/>
    <mergeCell ref="I13:L13"/>
    <mergeCell ref="I14:L14"/>
    <mergeCell ref="I15:L15"/>
    <mergeCell ref="F10:G10"/>
    <mergeCell ref="F11:G11"/>
    <mergeCell ref="F12:G12"/>
    <mergeCell ref="F13:G13"/>
    <mergeCell ref="F14:G14"/>
    <mergeCell ref="F15:G15"/>
    <mergeCell ref="B9:D10"/>
    <mergeCell ref="B11:E11"/>
    <mergeCell ref="B12:E12"/>
    <mergeCell ref="F9:G9"/>
    <mergeCell ref="O13:Q13"/>
    <mergeCell ref="B37:D40"/>
    <mergeCell ref="E37:H38"/>
    <mergeCell ref="E39:H40"/>
    <mergeCell ref="D2:P2"/>
    <mergeCell ref="B36:D36"/>
    <mergeCell ref="E36:H36"/>
    <mergeCell ref="I36:Q36"/>
    <mergeCell ref="K9:L9"/>
    <mergeCell ref="K10:L10"/>
    <mergeCell ref="B5:E5"/>
    <mergeCell ref="B13:E13"/>
    <mergeCell ref="K11:L11"/>
    <mergeCell ref="B8:E8"/>
    <mergeCell ref="F6:L6"/>
    <mergeCell ref="M6:Q6"/>
    <mergeCell ref="F7:H7"/>
    <mergeCell ref="M7:N7"/>
    <mergeCell ref="B6:E7"/>
    <mergeCell ref="O7:Q7"/>
    <mergeCell ref="I7:L7"/>
    <mergeCell ref="B14:E14"/>
    <mergeCell ref="B15:E15"/>
    <mergeCell ref="F8:G8"/>
    <mergeCell ref="I92:K92"/>
    <mergeCell ref="I84:K84"/>
    <mergeCell ref="I96:K96"/>
    <mergeCell ref="J86:K86"/>
    <mergeCell ref="B41:D42"/>
    <mergeCell ref="E41:H42"/>
    <mergeCell ref="B43:D46"/>
    <mergeCell ref="E43:H44"/>
    <mergeCell ref="E45:H46"/>
    <mergeCell ref="I62:N62"/>
    <mergeCell ref="I67:N67"/>
    <mergeCell ref="E52:H58"/>
    <mergeCell ref="E59:H63"/>
    <mergeCell ref="B52:D63"/>
    <mergeCell ref="I57:N57"/>
    <mergeCell ref="E84:H89"/>
    <mergeCell ref="B69:D78"/>
    <mergeCell ref="E74:H78"/>
    <mergeCell ref="B83:D83"/>
    <mergeCell ref="E83:H83"/>
    <mergeCell ref="I94:K94"/>
  </mergeCells>
  <phoneticPr fontId="1"/>
  <conditionalFormatting sqref="J8:J11 P8:P11">
    <cfRule type="containsErrors" dxfId="8" priority="12">
      <formula>ISERROR(J8)</formula>
    </cfRule>
  </conditionalFormatting>
  <conditionalFormatting sqref="L39 L41 L43 L45">
    <cfRule type="containsErrors" dxfId="7" priority="3">
      <formula>ISERROR(L39)</formula>
    </cfRule>
  </conditionalFormatting>
  <conditionalFormatting sqref="L64:L65">
    <cfRule type="containsErrors" dxfId="6" priority="6">
      <formula>ISERROR(L64)</formula>
    </cfRule>
  </conditionalFormatting>
  <conditionalFormatting sqref="M69:M70">
    <cfRule type="containsErrors" dxfId="5" priority="8">
      <formula>ISERROR(M69)</formula>
    </cfRule>
  </conditionalFormatting>
  <conditionalFormatting sqref="M74:M75">
    <cfRule type="containsErrors" dxfId="4" priority="5">
      <formula>ISERROR(M74)</formula>
    </cfRule>
  </conditionalFormatting>
  <conditionalFormatting sqref="N37:N38">
    <cfRule type="containsErrors" dxfId="3" priority="4">
      <formula>ISERROR(N37)</formula>
    </cfRule>
  </conditionalFormatting>
  <conditionalFormatting sqref="N59:N60">
    <cfRule type="containsErrors" dxfId="2" priority="1">
      <formula>ISERROR(N59)</formula>
    </cfRule>
  </conditionalFormatting>
  <conditionalFormatting sqref="O54">
    <cfRule type="containsErrors" dxfId="1" priority="9">
      <formula>ISERROR(O54)</formula>
    </cfRule>
  </conditionalFormatting>
  <conditionalFormatting sqref="P22:P31">
    <cfRule type="containsErrors" dxfId="0" priority="10">
      <formula>ISERROR(P22)</formula>
    </cfRule>
  </conditionalFormatting>
  <dataValidations count="1">
    <dataValidation type="list" allowBlank="1" showInputMessage="1" showErrorMessage="1" sqref="N5 F5 K5" xr:uid="{00000000-0002-0000-0200-000000000000}">
      <formula1>"□,■"</formula1>
    </dataValidation>
  </dataValidations>
  <pageMargins left="0.51181102362204722" right="0.31496062992125984" top="0.74803149606299213" bottom="0.74803149606299213" header="0.31496062992125984" footer="0.31496062992125984"/>
  <pageSetup paperSize="9" scale="56" fitToHeight="0" orientation="portrait"/>
  <rowBreaks count="1" manualBreakCount="1">
    <brk id="4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様式ーB</vt:lpstr>
      <vt:lpstr>様式ーB別表</vt:lpstr>
      <vt:lpstr>様式ーC</vt:lpstr>
      <vt:lpstr>様式ーB!Print_Area</vt:lpstr>
      <vt:lpstr>様式ーB別表!Print_Area</vt:lpstr>
      <vt:lpstr>様式ーC!Print_Area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北島　慎也</cp:lastModifiedBy>
  <cp:lastPrinted>2023-06-26T11:39:36Z</cp:lastPrinted>
  <dcterms:created xsi:type="dcterms:W3CDTF">2021-03-26T00:23:45Z</dcterms:created>
  <dcterms:modified xsi:type="dcterms:W3CDTF">2026-04-02T05:05:52Z</dcterms:modified>
</cp:coreProperties>
</file>