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2" windowHeight="7068" activeTab="0"/>
  </bookViews>
  <sheets>
    <sheet name="135" sheetId="1" r:id="rId1"/>
    <sheet name="136" sheetId="2" r:id="rId2"/>
  </sheets>
  <definedNames>
    <definedName name="_xlnm.Print_Area" localSheetId="0">'135'!$A$1:$Q$65</definedName>
    <definedName name="_xlnm.Print_Area" localSheetId="1">'136'!$A$1:$K$39</definedName>
  </definedNames>
  <calcPr fullCalcOnLoad="1"/>
</workbook>
</file>

<file path=xl/sharedStrings.xml><?xml version="1.0" encoding="utf-8"?>
<sst xmlns="http://schemas.openxmlformats.org/spreadsheetml/2006/main" count="210" uniqueCount="110">
  <si>
    <t>総数</t>
  </si>
  <si>
    <t>東</t>
  </si>
  <si>
    <t>博多</t>
  </si>
  <si>
    <t>中央</t>
  </si>
  <si>
    <t>南</t>
  </si>
  <si>
    <t>城南</t>
  </si>
  <si>
    <t>早良</t>
  </si>
  <si>
    <t>西</t>
  </si>
  <si>
    <t>むし歯のある者</t>
  </si>
  <si>
    <t>（人）</t>
  </si>
  <si>
    <t>処置歯数</t>
  </si>
  <si>
    <t>未処置歯数</t>
  </si>
  <si>
    <t>一人平均</t>
  </si>
  <si>
    <t>むし歯数（本）</t>
  </si>
  <si>
    <t>１歳児</t>
  </si>
  <si>
    <t>２歳児</t>
  </si>
  <si>
    <t>３歳児</t>
  </si>
  <si>
    <t>４歳児</t>
  </si>
  <si>
    <t>むし歯のある者</t>
  </si>
  <si>
    <t>むし歯数（本）</t>
  </si>
  <si>
    <t>（人）</t>
  </si>
  <si>
    <t>現在歯数（本）</t>
  </si>
  <si>
    <t>２０歳代</t>
  </si>
  <si>
    <t>３０歳代</t>
  </si>
  <si>
    <t>４０歳</t>
  </si>
  <si>
    <t>５０歳</t>
  </si>
  <si>
    <t>７０歳</t>
  </si>
  <si>
    <t>１０歳代</t>
  </si>
  <si>
    <t>５～６歳児</t>
  </si>
  <si>
    <t>６０歳</t>
  </si>
  <si>
    <t>３５歳</t>
  </si>
  <si>
    <t>受診者数
（人）</t>
  </si>
  <si>
    <t>歯周ポケットの状況</t>
  </si>
  <si>
    <t>未処置歯のある者</t>
  </si>
  <si>
    <t>８〕歯科保健</t>
  </si>
  <si>
    <t>（％）</t>
  </si>
  <si>
    <t>１．１歳６か月児歯科健診実施状況、保健福祉センター別</t>
  </si>
  <si>
    <t>６．健康づくりサポートセンター歯科健診実施状況、事業別</t>
  </si>
  <si>
    <t>受診者数（人）</t>
  </si>
  <si>
    <t>むし歯のある者</t>
  </si>
  <si>
    <t>一人平均（本）</t>
  </si>
  <si>
    <t>５．歯科節目健診実施状況、年齢別</t>
  </si>
  <si>
    <t>４．妊婦歯科健診実施状況、年代別</t>
  </si>
  <si>
    <t>未処置歯のある者（％）</t>
  </si>
  <si>
    <t>受診者数（人）</t>
  </si>
  <si>
    <t>罹患型分類（人）</t>
  </si>
  <si>
    <t>A</t>
  </si>
  <si>
    <t>B</t>
  </si>
  <si>
    <t>C</t>
  </si>
  <si>
    <t>6mm以上</t>
  </si>
  <si>
    <t>罹患型分類（人）</t>
  </si>
  <si>
    <t>現在歯数</t>
  </si>
  <si>
    <t>歯肉所見ありの者</t>
  </si>
  <si>
    <t>咬合異常の者</t>
  </si>
  <si>
    <t>軟組織異常の者</t>
  </si>
  <si>
    <t>O1</t>
  </si>
  <si>
    <t>O2</t>
  </si>
  <si>
    <t>４０歳代以上</t>
  </si>
  <si>
    <t>歯　周　病　検　診</t>
  </si>
  <si>
    <t>２．３歳児歯科健診実施状況、保健福祉センター別</t>
  </si>
  <si>
    <t>O</t>
  </si>
  <si>
    <t>C1</t>
  </si>
  <si>
    <t>C2</t>
  </si>
  <si>
    <t>３．乳幼児歯科健診実施状況、年齢別</t>
  </si>
  <si>
    <t>（％）</t>
  </si>
  <si>
    <t>むし歯のある者</t>
  </si>
  <si>
    <t>未処置歯のある者</t>
  </si>
  <si>
    <t>歯肉出血ありの者</t>
  </si>
  <si>
    <t>4～5mm</t>
  </si>
  <si>
    <t>資料：口腔保健支援センター</t>
  </si>
  <si>
    <t>令和元年度</t>
  </si>
  <si>
    <t>　「健康日本21福岡市計画」に基づき、8020（80歳で20本以上自分の歯を保つ）をめざし、各ライフステージに応じ、むし歯や歯周病予防のための歯科保健事業を実施している。また、歯科医師会や大学などと連携し、各種イベント等で、普及啓発を積極的に行い、歯科保健意識の向上に努めている。</t>
  </si>
  <si>
    <t>９〕原爆被爆者業務</t>
  </si>
  <si>
    <r>
      <t xml:space="preserve">　「原子爆弾被爆者に対する援護に関する法律」に基づく申請及び届出に関する事務について、被爆者健
 </t>
    </r>
    <r>
      <rPr>
        <sz val="14"/>
        <rFont val="ＭＳ 明朝"/>
        <family val="1"/>
      </rPr>
      <t xml:space="preserve"> 康手帳の交付申請その他の進達事務を行った。</t>
    </r>
  </si>
  <si>
    <t>原爆被爆者健康手帳・第一種健康診断受診者証交付状況</t>
  </si>
  <si>
    <t>令和元年度</t>
  </si>
  <si>
    <t>(単位:人)</t>
  </si>
  <si>
    <t>区分</t>
  </si>
  <si>
    <t>健康手帳</t>
  </si>
  <si>
    <t>受診者証</t>
  </si>
  <si>
    <t>計</t>
  </si>
  <si>
    <t>総　　　　　数</t>
  </si>
  <si>
    <t>東</t>
  </si>
  <si>
    <t>博　　　　　多</t>
  </si>
  <si>
    <t>中　　　　　央</t>
  </si>
  <si>
    <t>南</t>
  </si>
  <si>
    <t>城　　　　　南</t>
  </si>
  <si>
    <t>早　　　　　良</t>
  </si>
  <si>
    <t>西</t>
  </si>
  <si>
    <t>資料：保健予防課</t>
  </si>
  <si>
    <t>１０〕保健統計調査</t>
  </si>
  <si>
    <t>　保健統計調査は指定統計である人口動態調査、医療施設調査、承認統計である患者調査、国民生活基礎調査等を行っている。
　国民生活基礎調査においては、「厚生行政基礎調査」「国民生活健康調査」「国民生活実態調査」「保健衛生基礎調査」の4調査を再編充実させたもので、昭和61年度から3年に1回大規模調査が実施されている。
　これらの各調査は、人口の動態や国民の健康状態等に関する調査で、保健行政を推進していくうえで重要な資料となっている。</t>
  </si>
  <si>
    <t>１．人口動態調査票取扱件数、保健福祉センター別</t>
  </si>
  <si>
    <t>令和元年</t>
  </si>
  <si>
    <t>総数</t>
  </si>
  <si>
    <t>博多</t>
  </si>
  <si>
    <t>中央</t>
  </si>
  <si>
    <t>城南</t>
  </si>
  <si>
    <t>早良</t>
  </si>
  <si>
    <t>西</t>
  </si>
  <si>
    <t>総 数</t>
  </si>
  <si>
    <t>出 生</t>
  </si>
  <si>
    <t>婚 姻</t>
  </si>
  <si>
    <t>離 婚</t>
  </si>
  <si>
    <t>死 亡</t>
  </si>
  <si>
    <t>死 産</t>
  </si>
  <si>
    <t>資料：地域医療課</t>
  </si>
  <si>
    <t>２．国民生活基礎調査実施状況、保健福祉センター別</t>
  </si>
  <si>
    <t>調査地区数</t>
  </si>
  <si>
    <t>調査世帯数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</si>
</sst>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 ;[Red]\-0.0\ "/>
    <numFmt numFmtId="179" formatCode="0.00_);[Red]\(0.00\)"/>
    <numFmt numFmtId="180" formatCode="0_);[Red]\(0\)"/>
    <numFmt numFmtId="181" formatCode="#,##0_);[Red]\(#,##0\)"/>
    <numFmt numFmtId="182" formatCode="0_ "/>
    <numFmt numFmtId="183" formatCode="0.0_);[Red]\(0.0\)"/>
    <numFmt numFmtId="184" formatCode="#,##0_ "/>
    <numFmt numFmtId="185" formatCode="#,##0_ ;[Red]\-#,##0\ "/>
    <numFmt numFmtId="186" formatCode="#,##0.0_);[Red]\(#,##0.0\)"/>
    <numFmt numFmtId="187" formatCode="0.000_ "/>
    <numFmt numFmtId="188" formatCode="0.0000_ "/>
    <numFmt numFmtId="189" formatCode="#,##0.00_);[Red]\(#,##0.00\)"/>
    <numFmt numFmtId="190" formatCode="0.0000"/>
    <numFmt numFmtId="191" formatCode="0.000"/>
    <numFmt numFmtId="192" formatCode="0.000000"/>
    <numFmt numFmtId="193" formatCode="0.00000"/>
    <numFmt numFmtId="194" formatCode="0.0"/>
    <numFmt numFmtId="195" formatCode="#,##0.0;[Red]\-#,##0.0"/>
    <numFmt numFmtId="196" formatCode="0.0000000"/>
    <numFmt numFmtId="197" formatCode="0.000_);[Red]\(0.000\)"/>
    <numFmt numFmtId="198" formatCode="#,##0.000;[Red]\-#,##0.000"/>
    <numFmt numFmtId="199" formatCode="0.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 ;[Red]\-0\ "/>
    <numFmt numFmtId="206" formatCode="#,##0.0_ ;[Red]\-#,##0.0\ "/>
    <numFmt numFmtId="207" formatCode="#,##0.00_ ;[Red]\-#,##0.00\ "/>
    <numFmt numFmtId="208" formatCode="#,##0.0_ "/>
    <numFmt numFmtId="209" formatCode="0.0000000000"/>
    <numFmt numFmtId="210" formatCode="&quot;¥&quot;#,##0_);[Red]\(&quot;¥&quot;#,##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6"/>
      <color indexed="8"/>
      <name val="ＭＳ 明朝"/>
      <family val="1"/>
    </font>
    <font>
      <b/>
      <sz val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/>
    </xf>
    <xf numFmtId="38" fontId="3" fillId="0" borderId="13" xfId="49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3" fillId="0" borderId="0" xfId="0" applyFont="1" applyBorder="1" applyAlignment="1" applyProtection="1">
      <alignment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38" fontId="61" fillId="0" borderId="0" xfId="49" applyFont="1" applyAlignment="1">
      <alignment vertical="center"/>
    </xf>
    <xf numFmtId="185" fontId="61" fillId="0" borderId="0" xfId="0" applyNumberFormat="1" applyFont="1" applyAlignment="1">
      <alignment vertical="center"/>
    </xf>
    <xf numFmtId="180" fontId="61" fillId="0" borderId="0" xfId="0" applyNumberFormat="1" applyFont="1" applyAlignment="1">
      <alignment vertical="center"/>
    </xf>
    <xf numFmtId="0" fontId="61" fillId="0" borderId="0" xfId="0" applyFont="1" applyFill="1" applyBorder="1" applyAlignment="1">
      <alignment vertical="center"/>
    </xf>
    <xf numFmtId="184" fontId="61" fillId="0" borderId="0" xfId="0" applyNumberFormat="1" applyFont="1" applyAlignment="1">
      <alignment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horizontal="right" vertical="center"/>
    </xf>
    <xf numFmtId="194" fontId="12" fillId="0" borderId="22" xfId="0" applyNumberFormat="1" applyFont="1" applyFill="1" applyBorder="1" applyAlignment="1">
      <alignment horizontal="right" vertical="center"/>
    </xf>
    <xf numFmtId="194" fontId="12" fillId="0" borderId="22" xfId="0" applyNumberFormat="1" applyFont="1" applyFill="1" applyBorder="1" applyAlignment="1">
      <alignment vertical="center"/>
    </xf>
    <xf numFmtId="2" fontId="12" fillId="0" borderId="22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4" fontId="10" fillId="0" borderId="24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94" fontId="10" fillId="0" borderId="21" xfId="0" applyNumberFormat="1" applyFont="1" applyFill="1" applyBorder="1" applyAlignment="1">
      <alignment horizontal="right" vertical="center"/>
    </xf>
    <xf numFmtId="194" fontId="10" fillId="0" borderId="21" xfId="0" applyNumberFormat="1" applyFont="1" applyFill="1" applyBorder="1" applyAlignment="1">
      <alignment vertical="center"/>
    </xf>
    <xf numFmtId="182" fontId="10" fillId="0" borderId="21" xfId="0" applyNumberFormat="1" applyFont="1" applyFill="1" applyBorder="1" applyAlignment="1">
      <alignment horizontal="right" vertical="center"/>
    </xf>
    <xf numFmtId="2" fontId="10" fillId="0" borderId="21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95" fontId="12" fillId="0" borderId="22" xfId="49" applyNumberFormat="1" applyFont="1" applyFill="1" applyBorder="1" applyAlignment="1">
      <alignment vertical="center"/>
    </xf>
    <xf numFmtId="40" fontId="12" fillId="0" borderId="22" xfId="49" applyNumberFormat="1" applyFont="1" applyFill="1" applyBorder="1" applyAlignment="1">
      <alignment horizontal="right" vertical="center"/>
    </xf>
    <xf numFmtId="195" fontId="12" fillId="0" borderId="22" xfId="49" applyNumberFormat="1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19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195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 shrinkToFit="1"/>
    </xf>
    <xf numFmtId="195" fontId="10" fillId="0" borderId="21" xfId="49" applyNumberFormat="1" applyFont="1" applyFill="1" applyBorder="1" applyAlignment="1">
      <alignment vertical="center"/>
    </xf>
    <xf numFmtId="184" fontId="3" fillId="0" borderId="18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84" fontId="3" fillId="0" borderId="22" xfId="0" applyNumberFormat="1" applyFont="1" applyFill="1" applyBorder="1" applyAlignment="1">
      <alignment vertical="center"/>
    </xf>
    <xf numFmtId="184" fontId="3" fillId="0" borderId="22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vertical="center"/>
    </xf>
    <xf numFmtId="184" fontId="12" fillId="0" borderId="22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94" fontId="2" fillId="0" borderId="24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184" fontId="2" fillId="0" borderId="26" xfId="0" applyNumberFormat="1" applyFont="1" applyFill="1" applyBorder="1" applyAlignment="1">
      <alignment vertical="center"/>
    </xf>
    <xf numFmtId="194" fontId="2" fillId="0" borderId="21" xfId="0" applyNumberFormat="1" applyFont="1" applyFill="1" applyBorder="1" applyAlignment="1">
      <alignment vertical="center"/>
    </xf>
    <xf numFmtId="184" fontId="2" fillId="0" borderId="21" xfId="0" applyNumberFormat="1" applyFont="1" applyFill="1" applyBorder="1" applyAlignment="1">
      <alignment vertical="center"/>
    </xf>
    <xf numFmtId="184" fontId="2" fillId="0" borderId="21" xfId="0" applyNumberFormat="1" applyFont="1" applyFill="1" applyBorder="1" applyAlignment="1">
      <alignment horizontal="right" vertical="center"/>
    </xf>
    <xf numFmtId="194" fontId="2" fillId="0" borderId="2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right" vertical="center"/>
    </xf>
    <xf numFmtId="184" fontId="12" fillId="0" borderId="27" xfId="0" applyNumberFormat="1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horizontal="right" vertical="center"/>
    </xf>
    <xf numFmtId="208" fontId="12" fillId="0" borderId="22" xfId="0" applyNumberFormat="1" applyFont="1" applyFill="1" applyBorder="1" applyAlignment="1">
      <alignment horizontal="right" vertical="center"/>
    </xf>
    <xf numFmtId="177" fontId="12" fillId="0" borderId="22" xfId="0" applyNumberFormat="1" applyFont="1" applyFill="1" applyBorder="1" applyAlignment="1">
      <alignment horizontal="right" vertical="center"/>
    </xf>
    <xf numFmtId="184" fontId="10" fillId="0" borderId="14" xfId="0" applyNumberFormat="1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208" fontId="10" fillId="0" borderId="0" xfId="0" applyNumberFormat="1" applyFont="1" applyFill="1" applyBorder="1" applyAlignment="1">
      <alignment horizontal="right" vertical="center"/>
    </xf>
    <xf numFmtId="195" fontId="10" fillId="0" borderId="0" xfId="49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38" fontId="10" fillId="0" borderId="26" xfId="49" applyFont="1" applyFill="1" applyBorder="1" applyAlignment="1">
      <alignment horizontal="right" vertical="center"/>
    </xf>
    <xf numFmtId="208" fontId="10" fillId="0" borderId="21" xfId="0" applyNumberFormat="1" applyFont="1" applyFill="1" applyBorder="1" applyAlignment="1">
      <alignment horizontal="right" vertical="center"/>
    </xf>
    <xf numFmtId="195" fontId="10" fillId="0" borderId="21" xfId="49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194" fontId="10" fillId="0" borderId="29" xfId="0" applyNumberFormat="1" applyFont="1" applyFill="1" applyBorder="1" applyAlignment="1">
      <alignment vertical="center"/>
    </xf>
    <xf numFmtId="0" fontId="14" fillId="0" borderId="0" xfId="61" applyFont="1" applyBorder="1" applyAlignment="1">
      <alignment horizontal="left"/>
      <protection/>
    </xf>
    <xf numFmtId="0" fontId="13" fillId="0" borderId="0" xfId="61" applyFont="1" applyBorder="1">
      <alignment/>
      <protection/>
    </xf>
    <xf numFmtId="0" fontId="13" fillId="0" borderId="0" xfId="61" applyFont="1">
      <alignment/>
      <protection/>
    </xf>
    <xf numFmtId="0" fontId="13" fillId="0" borderId="0" xfId="61" applyFont="1" applyBorder="1" applyAlignment="1">
      <alignment horizontal="left" vertical="top" wrapText="1"/>
      <protection/>
    </xf>
    <xf numFmtId="0" fontId="15" fillId="0" borderId="21" xfId="61" applyFont="1" applyBorder="1" applyAlignment="1" applyProtection="1">
      <alignment/>
      <protection/>
    </xf>
    <xf numFmtId="0" fontId="2" fillId="0" borderId="21" xfId="61" applyFont="1" applyBorder="1" applyAlignment="1" applyProtection="1">
      <alignment horizontal="right"/>
      <protection/>
    </xf>
    <xf numFmtId="0" fontId="13" fillId="0" borderId="27" xfId="61" applyFont="1" applyBorder="1" applyAlignment="1" applyProtection="1">
      <alignment horizontal="center" vertical="center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3" fillId="0" borderId="0" xfId="61" applyFont="1" applyBorder="1" applyAlignment="1" applyProtection="1">
      <alignment horizontal="center" vertical="top" wrapText="1"/>
      <protection/>
    </xf>
    <xf numFmtId="41" fontId="9" fillId="0" borderId="0" xfId="61" applyNumberFormat="1" applyFont="1" applyBorder="1" applyProtection="1">
      <alignment/>
      <protection/>
    </xf>
    <xf numFmtId="41" fontId="6" fillId="0" borderId="0" xfId="61" applyNumberFormat="1" applyFont="1" applyBorder="1" applyProtection="1">
      <alignment/>
      <protection/>
    </xf>
    <xf numFmtId="0" fontId="2" fillId="0" borderId="30" xfId="61" applyFont="1" applyBorder="1" applyAlignment="1" applyProtection="1">
      <alignment/>
      <protection/>
    </xf>
    <xf numFmtId="41" fontId="2" fillId="0" borderId="30" xfId="61" applyNumberFormat="1" applyFont="1" applyBorder="1" applyAlignment="1" applyProtection="1">
      <alignment/>
      <protection/>
    </xf>
    <xf numFmtId="0" fontId="2" fillId="0" borderId="0" xfId="61" applyFont="1" applyBorder="1" applyAlignment="1" applyProtection="1">
      <alignment horizontal="right"/>
      <protection/>
    </xf>
    <xf numFmtId="0" fontId="2" fillId="0" borderId="0" xfId="61" applyFont="1" applyBorder="1" applyAlignment="1" applyProtection="1">
      <alignment/>
      <protection/>
    </xf>
    <xf numFmtId="41" fontId="2" fillId="0" borderId="0" xfId="61" applyNumberFormat="1" applyFont="1" applyBorder="1" applyAlignment="1" applyProtection="1">
      <alignment horizontal="right"/>
      <protection/>
    </xf>
    <xf numFmtId="0" fontId="14" fillId="0" borderId="0" xfId="61" applyFont="1" applyAlignment="1">
      <alignment horizontal="left"/>
      <protection/>
    </xf>
    <xf numFmtId="0" fontId="6" fillId="0" borderId="0" xfId="61" applyFont="1" applyBorder="1" applyAlignment="1" applyProtection="1">
      <alignment/>
      <protection/>
    </xf>
    <xf numFmtId="37" fontId="13" fillId="0" borderId="0" xfId="61" applyNumberFormat="1" applyFont="1" applyBorder="1" applyProtection="1">
      <alignment/>
      <protection/>
    </xf>
    <xf numFmtId="0" fontId="8" fillId="0" borderId="0" xfId="61" applyFont="1" applyBorder="1" applyAlignment="1" applyProtection="1">
      <alignment/>
      <protection/>
    </xf>
    <xf numFmtId="0" fontId="8" fillId="0" borderId="21" xfId="61" applyFont="1" applyBorder="1" applyAlignment="1" applyProtection="1">
      <alignment horizontal="left"/>
      <protection/>
    </xf>
    <xf numFmtId="0" fontId="13" fillId="0" borderId="21" xfId="61" applyFont="1" applyBorder="1">
      <alignment/>
      <protection/>
    </xf>
    <xf numFmtId="0" fontId="6" fillId="0" borderId="21" xfId="61" applyFont="1" applyBorder="1" applyAlignment="1" applyProtection="1">
      <alignment horizontal="right"/>
      <protection/>
    </xf>
    <xf numFmtId="0" fontId="13" fillId="0" borderId="31" xfId="61" applyFont="1" applyBorder="1" applyAlignment="1">
      <alignment horizontal="center"/>
      <protection/>
    </xf>
    <xf numFmtId="0" fontId="13" fillId="0" borderId="32" xfId="61" applyFont="1" applyBorder="1" applyAlignment="1">
      <alignment horizontal="center"/>
      <protection/>
    </xf>
    <xf numFmtId="0" fontId="15" fillId="0" borderId="17" xfId="61" applyFont="1" applyBorder="1" applyAlignment="1" applyProtection="1">
      <alignment horizontal="center" vertical="center"/>
      <protection/>
    </xf>
    <xf numFmtId="0" fontId="13" fillId="0" borderId="17" xfId="61" applyFont="1" applyBorder="1" applyAlignment="1" applyProtection="1">
      <alignment horizontal="center" vertical="center"/>
      <protection/>
    </xf>
    <xf numFmtId="0" fontId="13" fillId="0" borderId="33" xfId="61" applyFont="1" applyBorder="1" applyAlignment="1" applyProtection="1">
      <alignment horizontal="center" vertical="center"/>
      <protection/>
    </xf>
    <xf numFmtId="41" fontId="13" fillId="0" borderId="24" xfId="61" applyNumberFormat="1" applyFont="1" applyBorder="1" applyAlignment="1" applyProtection="1">
      <alignment/>
      <protection/>
    </xf>
    <xf numFmtId="41" fontId="15" fillId="0" borderId="14" xfId="61" applyNumberFormat="1" applyFont="1" applyBorder="1" applyAlignment="1" applyProtection="1">
      <alignment/>
      <protection/>
    </xf>
    <xf numFmtId="41" fontId="13" fillId="33" borderId="0" xfId="61" applyNumberFormat="1" applyFont="1" applyFill="1" applyBorder="1" applyAlignment="1" applyProtection="1">
      <alignment/>
      <protection/>
    </xf>
    <xf numFmtId="41" fontId="13" fillId="33" borderId="0" xfId="61" applyNumberFormat="1" applyFont="1" applyFill="1" applyBorder="1" applyProtection="1">
      <alignment/>
      <protection/>
    </xf>
    <xf numFmtId="41" fontId="13" fillId="33" borderId="21" xfId="61" applyNumberFormat="1" applyFont="1" applyFill="1" applyBorder="1" applyProtection="1">
      <alignment/>
      <protection/>
    </xf>
    <xf numFmtId="41" fontId="13" fillId="0" borderId="0" xfId="61" applyNumberFormat="1" applyFont="1" applyBorder="1">
      <alignment/>
      <protection/>
    </xf>
    <xf numFmtId="41" fontId="13" fillId="0" borderId="30" xfId="61" applyNumberFormat="1" applyFont="1" applyBorder="1" applyProtection="1">
      <alignment/>
      <protection/>
    </xf>
    <xf numFmtId="37" fontId="2" fillId="0" borderId="0" xfId="61" applyNumberFormat="1" applyFont="1" applyBorder="1" applyAlignment="1" applyProtection="1">
      <alignment horizontal="right"/>
      <protection/>
    </xf>
    <xf numFmtId="0" fontId="8" fillId="0" borderId="21" xfId="61" applyFont="1" applyBorder="1" applyAlignment="1" applyProtection="1">
      <alignment/>
      <protection/>
    </xf>
    <xf numFmtId="0" fontId="13" fillId="0" borderId="13" xfId="61" applyFont="1" applyBorder="1" applyAlignment="1">
      <alignment vertical="center"/>
      <protection/>
    </xf>
    <xf numFmtId="0" fontId="13" fillId="0" borderId="11" xfId="61" applyFont="1" applyBorder="1" applyAlignment="1">
      <alignment vertical="center"/>
      <protection/>
    </xf>
    <xf numFmtId="0" fontId="15" fillId="0" borderId="27" xfId="61" applyFont="1" applyBorder="1" applyAlignment="1" applyProtection="1">
      <alignment horizontal="center" vertical="center"/>
      <protection/>
    </xf>
    <xf numFmtId="41" fontId="15" fillId="0" borderId="20" xfId="61" applyNumberFormat="1" applyFont="1" applyBorder="1" applyAlignment="1" applyProtection="1">
      <alignment vertical="center"/>
      <protection/>
    </xf>
    <xf numFmtId="41" fontId="13" fillId="0" borderId="24" xfId="61" applyNumberFormat="1" applyFont="1" applyBorder="1" applyAlignment="1" applyProtection="1">
      <alignment vertical="center"/>
      <protection/>
    </xf>
    <xf numFmtId="41" fontId="15" fillId="0" borderId="26" xfId="61" applyNumberFormat="1" applyFont="1" applyBorder="1" applyAlignment="1" applyProtection="1">
      <alignment vertical="center"/>
      <protection/>
    </xf>
    <xf numFmtId="41" fontId="13" fillId="0" borderId="21" xfId="61" applyNumberFormat="1" applyFont="1" applyBorder="1" applyAlignment="1" applyProtection="1">
      <alignment vertical="center"/>
      <protection/>
    </xf>
    <xf numFmtId="41" fontId="13" fillId="0" borderId="30" xfId="61" applyNumberFormat="1" applyFont="1" applyBorder="1" applyAlignment="1">
      <alignment/>
      <protection/>
    </xf>
    <xf numFmtId="41" fontId="13" fillId="0" borderId="30" xfId="61" applyNumberFormat="1" applyFont="1" applyBorder="1" applyAlignment="1" applyProtection="1">
      <alignment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194" fontId="10" fillId="0" borderId="29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5" fontId="10" fillId="0" borderId="21" xfId="0" applyNumberFormat="1" applyFont="1" applyFill="1" applyBorder="1" applyAlignment="1">
      <alignment horizontal="right" vertical="center"/>
    </xf>
    <xf numFmtId="207" fontId="10" fillId="0" borderId="21" xfId="0" applyNumberFormat="1" applyFont="1" applyFill="1" applyBorder="1" applyAlignment="1">
      <alignment horizontal="right" vertical="center"/>
    </xf>
    <xf numFmtId="185" fontId="10" fillId="0" borderId="26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185" fontId="10" fillId="0" borderId="21" xfId="49" applyNumberFormat="1" applyFont="1" applyFill="1" applyBorder="1" applyAlignment="1">
      <alignment horizontal="right" vertical="center"/>
    </xf>
    <xf numFmtId="206" fontId="10" fillId="0" borderId="21" xfId="0" applyNumberFormat="1" applyFont="1" applyFill="1" applyBorder="1" applyAlignment="1">
      <alignment horizontal="right" vertical="center"/>
    </xf>
    <xf numFmtId="185" fontId="10" fillId="0" borderId="0" xfId="49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12" xfId="0" applyNumberFormat="1" applyFont="1" applyFill="1" applyBorder="1" applyAlignment="1">
      <alignment horizontal="right" vertical="center"/>
    </xf>
    <xf numFmtId="206" fontId="10" fillId="0" borderId="0" xfId="0" applyNumberFormat="1" applyFont="1" applyFill="1" applyBorder="1" applyAlignment="1">
      <alignment horizontal="right" vertical="center"/>
    </xf>
    <xf numFmtId="185" fontId="10" fillId="0" borderId="14" xfId="49" applyNumberFormat="1" applyFont="1" applyFill="1" applyBorder="1" applyAlignment="1">
      <alignment horizontal="right" vertical="center"/>
    </xf>
    <xf numFmtId="185" fontId="10" fillId="0" borderId="12" xfId="49" applyNumberFormat="1" applyFont="1" applyFill="1" applyBorder="1" applyAlignment="1">
      <alignment horizontal="right" vertical="center"/>
    </xf>
    <xf numFmtId="185" fontId="10" fillId="0" borderId="20" xfId="0" applyNumberFormat="1" applyFont="1" applyFill="1" applyBorder="1" applyAlignment="1">
      <alignment horizontal="right" vertical="center"/>
    </xf>
    <xf numFmtId="185" fontId="10" fillId="0" borderId="24" xfId="0" applyNumberFormat="1" applyFont="1" applyFill="1" applyBorder="1" applyAlignment="1">
      <alignment horizontal="right" vertical="center"/>
    </xf>
    <xf numFmtId="185" fontId="10" fillId="0" borderId="3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85" fontId="12" fillId="0" borderId="18" xfId="49" applyNumberFormat="1" applyFont="1" applyFill="1" applyBorder="1" applyAlignment="1">
      <alignment horizontal="right" vertical="center"/>
    </xf>
    <xf numFmtId="185" fontId="12" fillId="0" borderId="22" xfId="49" applyNumberFormat="1" applyFont="1" applyFill="1" applyBorder="1" applyAlignment="1">
      <alignment horizontal="right" vertical="center"/>
    </xf>
    <xf numFmtId="185" fontId="12" fillId="0" borderId="34" xfId="49" applyNumberFormat="1" applyFont="1" applyFill="1" applyBorder="1" applyAlignment="1">
      <alignment horizontal="right" vertical="center"/>
    </xf>
    <xf numFmtId="206" fontId="12" fillId="0" borderId="22" xfId="0" applyNumberFormat="1" applyFont="1" applyFill="1" applyBorder="1" applyAlignment="1">
      <alignment horizontal="right" vertical="center"/>
    </xf>
    <xf numFmtId="207" fontId="12" fillId="0" borderId="22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14" fillId="0" borderId="0" xfId="61" applyFont="1" applyBorder="1" applyAlignment="1">
      <alignment horizontal="left"/>
      <protection/>
    </xf>
    <xf numFmtId="0" fontId="13" fillId="0" borderId="0" xfId="61" applyFont="1" applyBorder="1" applyAlignment="1">
      <alignment horizontal="left" vertical="top" wrapText="1"/>
      <protection/>
    </xf>
    <xf numFmtId="0" fontId="13" fillId="0" borderId="13" xfId="6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 horizontal="center" vertical="center" wrapText="1"/>
      <protection/>
    </xf>
    <xf numFmtId="0" fontId="13" fillId="0" borderId="27" xfId="61" applyFont="1" applyBorder="1" applyAlignment="1" applyProtection="1">
      <alignment horizontal="center" vertical="center"/>
      <protection/>
    </xf>
    <xf numFmtId="0" fontId="13" fillId="0" borderId="11" xfId="61" applyFont="1" applyBorder="1" applyAlignment="1" applyProtection="1">
      <alignment horizontal="center" vertical="center"/>
      <protection/>
    </xf>
    <xf numFmtId="0" fontId="13" fillId="0" borderId="13" xfId="61" applyFont="1" applyBorder="1" applyAlignment="1" applyProtection="1">
      <alignment horizontal="center" vertical="center"/>
      <protection/>
    </xf>
    <xf numFmtId="0" fontId="15" fillId="0" borderId="24" xfId="61" applyFont="1" applyBorder="1" applyAlignment="1" applyProtection="1">
      <alignment horizontal="center" vertical="center"/>
      <protection/>
    </xf>
    <xf numFmtId="0" fontId="15" fillId="0" borderId="38" xfId="61" applyFont="1" applyBorder="1" applyAlignment="1" applyProtection="1">
      <alignment horizontal="center" vertical="center"/>
      <protection/>
    </xf>
    <xf numFmtId="41" fontId="15" fillId="0" borderId="20" xfId="61" applyNumberFormat="1" applyFont="1" applyBorder="1" applyAlignment="1" applyProtection="1">
      <alignment horizontal="center" vertical="center"/>
      <protection/>
    </xf>
    <xf numFmtId="41" fontId="15" fillId="0" borderId="38" xfId="61" applyNumberFormat="1" applyFont="1" applyBorder="1" applyAlignment="1" applyProtection="1">
      <alignment horizontal="center" vertical="center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3" fillId="0" borderId="12" xfId="61" applyFont="1" applyBorder="1" applyAlignment="1" applyProtection="1">
      <alignment horizontal="center" vertical="center"/>
      <protection/>
    </xf>
    <xf numFmtId="41" fontId="13" fillId="0" borderId="14" xfId="61" applyNumberFormat="1" applyFont="1" applyBorder="1" applyAlignment="1" applyProtection="1">
      <alignment horizontal="center" vertical="center"/>
      <protection/>
    </xf>
    <xf numFmtId="41" fontId="13" fillId="0" borderId="12" xfId="61" applyNumberFormat="1" applyFont="1" applyBorder="1" applyAlignment="1" applyProtection="1">
      <alignment horizontal="center" vertical="center"/>
      <protection/>
    </xf>
    <xf numFmtId="41" fontId="13" fillId="0" borderId="14" xfId="61" applyNumberFormat="1" applyFont="1" applyBorder="1" applyAlignment="1" applyProtection="1">
      <alignment horizontal="right" vertical="center"/>
      <protection/>
    </xf>
    <xf numFmtId="41" fontId="13" fillId="0" borderId="12" xfId="61" applyNumberFormat="1" applyFont="1" applyBorder="1" applyAlignment="1" applyProtection="1">
      <alignment horizontal="right" vertical="center"/>
      <protection/>
    </xf>
    <xf numFmtId="0" fontId="13" fillId="0" borderId="21" xfId="61" applyFont="1" applyBorder="1" applyAlignment="1" applyProtection="1">
      <alignment horizontal="center" vertical="center"/>
      <protection/>
    </xf>
    <xf numFmtId="0" fontId="13" fillId="0" borderId="10" xfId="61" applyFont="1" applyBorder="1" applyAlignment="1" applyProtection="1">
      <alignment horizontal="center" vertical="center"/>
      <protection/>
    </xf>
    <xf numFmtId="41" fontId="13" fillId="0" borderId="26" xfId="61" applyNumberFormat="1" applyFont="1" applyBorder="1" applyAlignment="1" applyProtection="1">
      <alignment horizontal="center" vertical="center"/>
      <protection/>
    </xf>
    <xf numFmtId="41" fontId="13" fillId="0" borderId="10" xfId="61" applyNumberFormat="1" applyFont="1" applyBorder="1" applyAlignment="1" applyProtection="1">
      <alignment horizontal="center" vertical="center"/>
      <protection/>
    </xf>
    <xf numFmtId="41" fontId="13" fillId="0" borderId="26" xfId="61" applyNumberFormat="1" applyFont="1" applyBorder="1" applyAlignment="1" applyProtection="1">
      <alignment horizontal="right" vertical="center"/>
      <protection/>
    </xf>
    <xf numFmtId="41" fontId="13" fillId="0" borderId="10" xfId="61" applyNumberFormat="1" applyFont="1" applyBorder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right"/>
      <protection/>
    </xf>
    <xf numFmtId="0" fontId="14" fillId="0" borderId="0" xfId="61" applyFont="1" applyAlignment="1">
      <alignment horizontal="left"/>
      <protection/>
    </xf>
    <xf numFmtId="0" fontId="13" fillId="0" borderId="0" xfId="61" applyFont="1" applyAlignment="1">
      <alignment horizontal="left" vertical="top" wrapText="1"/>
      <protection/>
    </xf>
    <xf numFmtId="0" fontId="13" fillId="0" borderId="24" xfId="61" applyFont="1" applyBorder="1" applyAlignment="1" applyProtection="1">
      <alignment horizontal="distributed" indent="2"/>
      <protection/>
    </xf>
    <xf numFmtId="0" fontId="13" fillId="0" borderId="38" xfId="61" applyFont="1" applyBorder="1" applyAlignment="1" applyProtection="1">
      <alignment horizontal="distributed" indent="2"/>
      <protection/>
    </xf>
    <xf numFmtId="0" fontId="13" fillId="0" borderId="0" xfId="61" applyFont="1" applyBorder="1" applyAlignment="1" applyProtection="1">
      <alignment horizontal="distributed" indent="2"/>
      <protection/>
    </xf>
    <xf numFmtId="0" fontId="13" fillId="0" borderId="12" xfId="61" applyFont="1" applyBorder="1" applyAlignment="1" applyProtection="1">
      <alignment horizontal="distributed" indent="2"/>
      <protection/>
    </xf>
    <xf numFmtId="0" fontId="13" fillId="0" borderId="21" xfId="61" applyFont="1" applyBorder="1" applyAlignment="1" applyProtection="1">
      <alignment horizontal="distributed" indent="2"/>
      <protection/>
    </xf>
    <xf numFmtId="0" fontId="13" fillId="0" borderId="10" xfId="61" applyFont="1" applyBorder="1" applyAlignment="1" applyProtection="1">
      <alignment horizontal="distributed" indent="2"/>
      <protection/>
    </xf>
    <xf numFmtId="0" fontId="13" fillId="0" borderId="24" xfId="61" applyFont="1" applyBorder="1" applyAlignment="1" applyProtection="1">
      <alignment horizontal="distributed" indent="1"/>
      <protection/>
    </xf>
    <xf numFmtId="0" fontId="13" fillId="0" borderId="38" xfId="61" applyFont="1" applyBorder="1" applyAlignment="1" applyProtection="1">
      <alignment horizontal="distributed" indent="1"/>
      <protection/>
    </xf>
    <xf numFmtId="0" fontId="13" fillId="0" borderId="21" xfId="61" applyFont="1" applyBorder="1" applyAlignment="1" applyProtection="1">
      <alignment horizontal="distributed" indent="1"/>
      <protection/>
    </xf>
    <xf numFmtId="0" fontId="13" fillId="0" borderId="10" xfId="61" applyFont="1" applyBorder="1" applyAlignment="1" applyProtection="1">
      <alignment horizontal="distributed" indent="1"/>
      <protection/>
    </xf>
    <xf numFmtId="184" fontId="40" fillId="0" borderId="22" xfId="0" applyNumberFormat="1" applyFont="1" applyFill="1" applyBorder="1" applyAlignment="1">
      <alignment horizontal="right" vertical="center"/>
    </xf>
    <xf numFmtId="41" fontId="9" fillId="0" borderId="24" xfId="61" applyNumberFormat="1" applyFont="1" applyBorder="1" applyAlignment="1" applyProtection="1">
      <alignment/>
      <protection/>
    </xf>
    <xf numFmtId="41" fontId="9" fillId="0" borderId="14" xfId="61" applyNumberFormat="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tabSelected="1" zoomScaleSheetLayoutView="100" zoomScalePageLayoutView="0" workbookViewId="0" topLeftCell="A1">
      <selection activeCell="J53" sqref="J53"/>
    </sheetView>
  </sheetViews>
  <sheetFormatPr defaultColWidth="9.00390625" defaultRowHeight="13.5"/>
  <cols>
    <col min="1" max="1" width="5.75390625" style="36" customWidth="1"/>
    <col min="2" max="2" width="8.625" style="36" customWidth="1"/>
    <col min="3" max="7" width="7.625" style="36" customWidth="1"/>
    <col min="8" max="8" width="8.875" style="36" customWidth="1"/>
    <col min="9" max="9" width="7.625" style="36" customWidth="1"/>
    <col min="10" max="10" width="9.25390625" style="36" customWidth="1"/>
    <col min="11" max="11" width="7.625" style="36" customWidth="1"/>
    <col min="12" max="12" width="8.125" style="36" customWidth="1"/>
    <col min="13" max="17" width="7.625" style="36" customWidth="1"/>
    <col min="18" max="18" width="12.50390625" style="37" customWidth="1"/>
    <col min="19" max="16384" width="9.00390625" style="37" customWidth="1"/>
  </cols>
  <sheetData>
    <row r="1" spans="1:46" s="32" customFormat="1" ht="30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5" s="32" customFormat="1" ht="30.75" customHeight="1">
      <c r="A2" s="33"/>
      <c r="B2" s="263" t="s">
        <v>71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5" s="32" customFormat="1" ht="47.25" customHeight="1">
      <c r="A3" s="3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5" ht="12.75">
      <c r="A4" s="35"/>
      <c r="B4" s="35"/>
      <c r="C4" s="35"/>
      <c r="D4" s="35"/>
      <c r="E4" s="35"/>
    </row>
    <row r="5" spans="1:17" ht="19.5" thickBot="1">
      <c r="A5" s="23" t="s">
        <v>36</v>
      </c>
      <c r="B5" s="22"/>
      <c r="C5" s="22"/>
      <c r="D5" s="22"/>
      <c r="E5" s="22"/>
      <c r="F5" s="7"/>
      <c r="G5" s="7"/>
      <c r="H5" s="7"/>
      <c r="I5" s="7"/>
      <c r="J5" s="7"/>
      <c r="K5" s="7"/>
      <c r="L5" s="7"/>
      <c r="M5" s="7"/>
      <c r="N5" s="7"/>
      <c r="O5" s="7"/>
      <c r="P5" s="191" t="s">
        <v>70</v>
      </c>
      <c r="Q5" s="191"/>
    </row>
    <row r="6" spans="1:17" ht="26.25" customHeight="1">
      <c r="A6" s="193"/>
      <c r="B6" s="219" t="s">
        <v>31</v>
      </c>
      <c r="C6" s="198" t="s">
        <v>45</v>
      </c>
      <c r="D6" s="202"/>
      <c r="E6" s="202"/>
      <c r="F6" s="202"/>
      <c r="G6" s="202"/>
      <c r="H6" s="259" t="s">
        <v>39</v>
      </c>
      <c r="I6" s="202"/>
      <c r="J6" s="260" t="s">
        <v>43</v>
      </c>
      <c r="K6" s="202" t="s">
        <v>13</v>
      </c>
      <c r="L6" s="202"/>
      <c r="M6" s="199"/>
      <c r="N6" s="205" t="s">
        <v>54</v>
      </c>
      <c r="O6" s="206"/>
      <c r="P6" s="262" t="s">
        <v>53</v>
      </c>
      <c r="Q6" s="198"/>
    </row>
    <row r="7" spans="1:17" ht="18" customHeight="1">
      <c r="A7" s="195"/>
      <c r="B7" s="264"/>
      <c r="C7" s="12" t="s">
        <v>55</v>
      </c>
      <c r="D7" s="12" t="s">
        <v>56</v>
      </c>
      <c r="E7" s="12" t="s">
        <v>46</v>
      </c>
      <c r="F7" s="12" t="s">
        <v>47</v>
      </c>
      <c r="G7" s="16" t="s">
        <v>48</v>
      </c>
      <c r="H7" s="21" t="s">
        <v>20</v>
      </c>
      <c r="I7" s="18" t="s">
        <v>35</v>
      </c>
      <c r="J7" s="261"/>
      <c r="K7" s="17" t="s">
        <v>11</v>
      </c>
      <c r="L7" s="11" t="s">
        <v>10</v>
      </c>
      <c r="M7" s="10" t="s">
        <v>12</v>
      </c>
      <c r="N7" s="21" t="s">
        <v>20</v>
      </c>
      <c r="O7" s="18" t="s">
        <v>35</v>
      </c>
      <c r="P7" s="21" t="s">
        <v>20</v>
      </c>
      <c r="Q7" s="18" t="s">
        <v>35</v>
      </c>
    </row>
    <row r="8" spans="1:17" ht="16.5" customHeight="1">
      <c r="A8" s="5" t="s">
        <v>0</v>
      </c>
      <c r="B8" s="49">
        <f aca="true" t="shared" si="0" ref="B8:H8">SUM(B9:B15)</f>
        <v>12964</v>
      </c>
      <c r="C8" s="50">
        <f>SUM(C9:C15)</f>
        <v>12168</v>
      </c>
      <c r="D8" s="50">
        <f>SUM(D9:D15)</f>
        <v>641</v>
      </c>
      <c r="E8" s="50">
        <f t="shared" si="0"/>
        <v>135</v>
      </c>
      <c r="F8" s="50">
        <f t="shared" si="0"/>
        <v>15</v>
      </c>
      <c r="G8" s="50">
        <f t="shared" si="0"/>
        <v>5</v>
      </c>
      <c r="H8" s="50">
        <f t="shared" si="0"/>
        <v>155</v>
      </c>
      <c r="I8" s="51">
        <f>H8/B8*100</f>
        <v>1.1956186362233878</v>
      </c>
      <c r="J8" s="52">
        <v>1.1</v>
      </c>
      <c r="K8" s="50">
        <f>SUM(K9:K15)</f>
        <v>423.0000000000001</v>
      </c>
      <c r="L8" s="50">
        <f>SUM(L9:L15)</f>
        <v>39</v>
      </c>
      <c r="M8" s="53">
        <f>(K8+L8)/B8</f>
        <v>0.03563714902807776</v>
      </c>
      <c r="N8" s="54">
        <f>SUM(N9:N15)</f>
        <v>687</v>
      </c>
      <c r="O8" s="52">
        <f>N8/B8*100</f>
        <v>5.299290342486887</v>
      </c>
      <c r="P8" s="54">
        <f>SUM(P9:P15)</f>
        <v>639</v>
      </c>
      <c r="Q8" s="52">
        <f>P8/B8*100</f>
        <v>4.9290342486886765</v>
      </c>
    </row>
    <row r="9" spans="1:17" ht="16.5" customHeight="1" thickBot="1">
      <c r="A9" s="6" t="s">
        <v>1</v>
      </c>
      <c r="B9" s="55">
        <v>2773</v>
      </c>
      <c r="C9" s="56">
        <v>2643</v>
      </c>
      <c r="D9" s="57">
        <v>111</v>
      </c>
      <c r="E9" s="57">
        <v>17</v>
      </c>
      <c r="F9" s="57">
        <v>1</v>
      </c>
      <c r="G9" s="57">
        <v>1</v>
      </c>
      <c r="H9" s="58">
        <v>19</v>
      </c>
      <c r="I9" s="59">
        <f>H9/$B9*100</f>
        <v>0.6851785070320953</v>
      </c>
      <c r="J9" s="60">
        <v>0.6491164803461955</v>
      </c>
      <c r="K9" s="61">
        <v>42.99999999999997</v>
      </c>
      <c r="L9" s="61">
        <v>3.0000000000000004</v>
      </c>
      <c r="M9" s="62">
        <f>(K9+L9)/B9</f>
        <v>0.016588532275513875</v>
      </c>
      <c r="N9" s="29">
        <v>44</v>
      </c>
      <c r="O9" s="63">
        <f>N9/B9*100</f>
        <v>1.5867291741795888</v>
      </c>
      <c r="P9" s="29">
        <v>4</v>
      </c>
      <c r="Q9" s="63">
        <f>P9/B9*100</f>
        <v>0.144248106743599</v>
      </c>
    </row>
    <row r="10" spans="1:21" ht="16.5" customHeight="1" thickBot="1">
      <c r="A10" s="6" t="s">
        <v>2</v>
      </c>
      <c r="B10" s="55">
        <v>1946</v>
      </c>
      <c r="C10" s="56">
        <v>1827</v>
      </c>
      <c r="D10" s="57">
        <v>90</v>
      </c>
      <c r="E10" s="57">
        <v>28</v>
      </c>
      <c r="F10" s="64">
        <v>1</v>
      </c>
      <c r="G10" s="64">
        <v>0</v>
      </c>
      <c r="H10" s="57">
        <v>29</v>
      </c>
      <c r="I10" s="59">
        <f aca="true" t="shared" si="1" ref="I10:I15">H10/$B10*100</f>
        <v>1.4902363823227132</v>
      </c>
      <c r="J10" s="63">
        <v>1.4388489208633095</v>
      </c>
      <c r="K10" s="61">
        <v>84.99999999999997</v>
      </c>
      <c r="L10" s="61">
        <v>1.0000000000000002</v>
      </c>
      <c r="M10" s="62">
        <f aca="true" t="shared" si="2" ref="M10:M15">(K10+L10)/B10</f>
        <v>0.04419321685508734</v>
      </c>
      <c r="N10" s="29">
        <v>119</v>
      </c>
      <c r="O10" s="63">
        <f aca="true" t="shared" si="3" ref="O10:O15">N10/B10*100</f>
        <v>6.115107913669065</v>
      </c>
      <c r="P10" s="29">
        <v>228</v>
      </c>
      <c r="Q10" s="63">
        <f aca="true" t="shared" si="4" ref="Q10:Q15">P10/B10*100</f>
        <v>11.71634121274409</v>
      </c>
      <c r="U10" s="39"/>
    </row>
    <row r="11" spans="1:17" ht="16.5" customHeight="1">
      <c r="A11" s="6" t="s">
        <v>3</v>
      </c>
      <c r="B11" s="55">
        <v>1358</v>
      </c>
      <c r="C11" s="56">
        <v>1283</v>
      </c>
      <c r="D11" s="57">
        <v>63</v>
      </c>
      <c r="E11" s="57">
        <v>12</v>
      </c>
      <c r="F11" s="64">
        <v>0</v>
      </c>
      <c r="G11" s="64">
        <v>0</v>
      </c>
      <c r="H11" s="57">
        <v>12</v>
      </c>
      <c r="I11" s="59">
        <f t="shared" si="1"/>
        <v>0.8836524300441826</v>
      </c>
      <c r="J11" s="63">
        <v>0.8100147275405009</v>
      </c>
      <c r="K11" s="61">
        <v>29.000000000000046</v>
      </c>
      <c r="L11" s="61">
        <v>4.000000000000002</v>
      </c>
      <c r="M11" s="62">
        <f t="shared" si="2"/>
        <v>0.024300441826215057</v>
      </c>
      <c r="N11" s="29">
        <v>47</v>
      </c>
      <c r="O11" s="63">
        <f t="shared" si="3"/>
        <v>3.4609720176730487</v>
      </c>
      <c r="P11" s="29">
        <v>3</v>
      </c>
      <c r="Q11" s="63">
        <f t="shared" si="4"/>
        <v>0.22091310751104565</v>
      </c>
    </row>
    <row r="12" spans="1:17" ht="16.5" customHeight="1">
      <c r="A12" s="6" t="s">
        <v>4</v>
      </c>
      <c r="B12" s="55">
        <v>2202</v>
      </c>
      <c r="C12" s="56">
        <v>1984</v>
      </c>
      <c r="D12" s="57">
        <v>178</v>
      </c>
      <c r="E12" s="57">
        <v>34</v>
      </c>
      <c r="F12" s="64">
        <v>3</v>
      </c>
      <c r="G12" s="64">
        <v>3</v>
      </c>
      <c r="H12" s="57">
        <v>40</v>
      </c>
      <c r="I12" s="59">
        <f t="shared" si="1"/>
        <v>1.8165304268846505</v>
      </c>
      <c r="J12" s="63">
        <v>1.6348773841961852</v>
      </c>
      <c r="K12" s="61">
        <v>123.00000000000011</v>
      </c>
      <c r="L12" s="61">
        <v>11.000000000000014</v>
      </c>
      <c r="M12" s="62">
        <f t="shared" si="2"/>
        <v>0.06085376930063584</v>
      </c>
      <c r="N12" s="29">
        <v>68</v>
      </c>
      <c r="O12" s="63">
        <f t="shared" si="3"/>
        <v>3.088101725703906</v>
      </c>
      <c r="P12" s="29">
        <v>147</v>
      </c>
      <c r="Q12" s="63">
        <f t="shared" si="4"/>
        <v>6.67574931880109</v>
      </c>
    </row>
    <row r="13" spans="1:17" ht="16.5" customHeight="1">
      <c r="A13" s="6" t="s">
        <v>5</v>
      </c>
      <c r="B13" s="55">
        <v>1038</v>
      </c>
      <c r="C13" s="65">
        <v>978</v>
      </c>
      <c r="D13" s="57">
        <v>53</v>
      </c>
      <c r="E13" s="57">
        <v>7</v>
      </c>
      <c r="F13" s="64">
        <v>0</v>
      </c>
      <c r="G13" s="64">
        <v>0</v>
      </c>
      <c r="H13" s="57">
        <v>7</v>
      </c>
      <c r="I13" s="59">
        <f t="shared" si="1"/>
        <v>0.674373795761079</v>
      </c>
      <c r="J13" s="63">
        <v>0.5780346820809248</v>
      </c>
      <c r="K13" s="61">
        <v>14.000000000000016</v>
      </c>
      <c r="L13" s="61">
        <v>4.000000000000004</v>
      </c>
      <c r="M13" s="62">
        <f t="shared" si="2"/>
        <v>0.017341040462427765</v>
      </c>
      <c r="N13" s="29">
        <v>280</v>
      </c>
      <c r="O13" s="63">
        <f t="shared" si="3"/>
        <v>26.97495183044316</v>
      </c>
      <c r="P13" s="29">
        <v>17</v>
      </c>
      <c r="Q13" s="63">
        <f t="shared" si="4"/>
        <v>1.6377649325626205</v>
      </c>
    </row>
    <row r="14" spans="1:17" ht="16.5" customHeight="1">
      <c r="A14" s="6" t="s">
        <v>6</v>
      </c>
      <c r="B14" s="55">
        <v>1841</v>
      </c>
      <c r="C14" s="56">
        <v>1722</v>
      </c>
      <c r="D14" s="57">
        <v>88</v>
      </c>
      <c r="E14" s="57">
        <v>27</v>
      </c>
      <c r="F14" s="64">
        <v>4</v>
      </c>
      <c r="G14" s="64">
        <v>0</v>
      </c>
      <c r="H14" s="57">
        <v>31</v>
      </c>
      <c r="I14" s="59">
        <f t="shared" si="1"/>
        <v>1.6838674633351438</v>
      </c>
      <c r="J14" s="63">
        <v>1.4665942422596416</v>
      </c>
      <c r="K14" s="61">
        <v>68.99999999999997</v>
      </c>
      <c r="L14" s="61">
        <v>10.999999999999982</v>
      </c>
      <c r="M14" s="62">
        <f t="shared" si="2"/>
        <v>0.043454644215100466</v>
      </c>
      <c r="N14" s="29">
        <v>95</v>
      </c>
      <c r="O14" s="63">
        <f t="shared" si="3"/>
        <v>5.160239000543183</v>
      </c>
      <c r="P14" s="29">
        <v>221</v>
      </c>
      <c r="Q14" s="63">
        <f t="shared" si="4"/>
        <v>12.00434546442151</v>
      </c>
    </row>
    <row r="15" spans="1:17" ht="16.5" customHeight="1" thickBot="1">
      <c r="A15" s="4" t="s">
        <v>7</v>
      </c>
      <c r="B15" s="66">
        <v>1806</v>
      </c>
      <c r="C15" s="67">
        <v>1731</v>
      </c>
      <c r="D15" s="68">
        <v>58</v>
      </c>
      <c r="E15" s="68">
        <v>10</v>
      </c>
      <c r="F15" s="69">
        <v>6</v>
      </c>
      <c r="G15" s="69">
        <v>1</v>
      </c>
      <c r="H15" s="68">
        <v>17</v>
      </c>
      <c r="I15" s="70">
        <f t="shared" si="1"/>
        <v>0.9413067552602437</v>
      </c>
      <c r="J15" s="71">
        <v>0.8305647840531563</v>
      </c>
      <c r="K15" s="72">
        <v>60</v>
      </c>
      <c r="L15" s="72">
        <v>5</v>
      </c>
      <c r="M15" s="73">
        <f t="shared" si="2"/>
        <v>0.03599114064230343</v>
      </c>
      <c r="N15" s="74">
        <v>34</v>
      </c>
      <c r="O15" s="71">
        <f t="shared" si="3"/>
        <v>1.8826135105204873</v>
      </c>
      <c r="P15" s="74">
        <v>19</v>
      </c>
      <c r="Q15" s="71">
        <f t="shared" si="4"/>
        <v>1.052048726467331</v>
      </c>
    </row>
    <row r="16" spans="1:17" ht="12.75" customHeight="1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32" ht="19.5" thickBot="1">
      <c r="A17" s="23" t="s">
        <v>59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91" t="s">
        <v>70</v>
      </c>
      <c r="Q17" s="191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19" ht="27" customHeight="1">
      <c r="A18" s="193"/>
      <c r="B18" s="219" t="s">
        <v>31</v>
      </c>
      <c r="C18" s="198" t="s">
        <v>50</v>
      </c>
      <c r="D18" s="202"/>
      <c r="E18" s="202"/>
      <c r="F18" s="202"/>
      <c r="G18" s="202"/>
      <c r="H18" s="259" t="s">
        <v>39</v>
      </c>
      <c r="I18" s="199"/>
      <c r="J18" s="260" t="s">
        <v>43</v>
      </c>
      <c r="K18" s="198" t="s">
        <v>13</v>
      </c>
      <c r="L18" s="202"/>
      <c r="M18" s="199"/>
      <c r="N18" s="205" t="s">
        <v>54</v>
      </c>
      <c r="O18" s="206"/>
      <c r="P18" s="262" t="s">
        <v>53</v>
      </c>
      <c r="Q18" s="198"/>
      <c r="R18" s="41"/>
      <c r="S18" s="41"/>
    </row>
    <row r="19" spans="1:19" s="43" customFormat="1" ht="18" customHeight="1">
      <c r="A19" s="195"/>
      <c r="B19" s="258"/>
      <c r="C19" s="12" t="s">
        <v>60</v>
      </c>
      <c r="D19" s="12" t="s">
        <v>46</v>
      </c>
      <c r="E19" s="12" t="s">
        <v>47</v>
      </c>
      <c r="F19" s="12" t="s">
        <v>61</v>
      </c>
      <c r="G19" s="12" t="s">
        <v>62</v>
      </c>
      <c r="H19" s="21" t="s">
        <v>20</v>
      </c>
      <c r="I19" s="18" t="s">
        <v>35</v>
      </c>
      <c r="J19" s="261"/>
      <c r="K19" s="11" t="s">
        <v>11</v>
      </c>
      <c r="L19" s="11" t="s">
        <v>10</v>
      </c>
      <c r="M19" s="10" t="s">
        <v>12</v>
      </c>
      <c r="N19" s="21" t="s">
        <v>20</v>
      </c>
      <c r="O19" s="18" t="s">
        <v>35</v>
      </c>
      <c r="P19" s="21" t="s">
        <v>20</v>
      </c>
      <c r="Q19" s="18" t="s">
        <v>35</v>
      </c>
      <c r="R19" s="42"/>
      <c r="S19" s="42"/>
    </row>
    <row r="20" spans="1:17" s="44" customFormat="1" ht="16.5" customHeight="1">
      <c r="A20" s="9" t="s">
        <v>0</v>
      </c>
      <c r="B20" s="49">
        <f aca="true" t="shared" si="5" ref="B20:G20">SUM(B21:B27)</f>
        <v>13036</v>
      </c>
      <c r="C20" s="50">
        <f>SUM(C21:C27)</f>
        <v>11488</v>
      </c>
      <c r="D20" s="50">
        <f t="shared" si="5"/>
        <v>1187</v>
      </c>
      <c r="E20" s="50">
        <f t="shared" si="5"/>
        <v>302</v>
      </c>
      <c r="F20" s="50">
        <f t="shared" si="5"/>
        <v>24</v>
      </c>
      <c r="G20" s="50">
        <f t="shared" si="5"/>
        <v>35</v>
      </c>
      <c r="H20" s="50">
        <f>SUM(D20:G20)</f>
        <v>1548</v>
      </c>
      <c r="I20" s="51">
        <f>H20/B20*100</f>
        <v>11.874808223381406</v>
      </c>
      <c r="J20" s="75">
        <v>8.7</v>
      </c>
      <c r="K20" s="50">
        <f>SUM(K21:K27)</f>
        <v>3193.0000000000014</v>
      </c>
      <c r="L20" s="50">
        <f>SUM(L21:L27)</f>
        <v>1315.0000000000018</v>
      </c>
      <c r="M20" s="76">
        <f>(K20+L20)/B20</f>
        <v>0.34581159864989286</v>
      </c>
      <c r="N20" s="50">
        <f>SUM(N21:N27)</f>
        <v>268</v>
      </c>
      <c r="O20" s="77">
        <f>N20/B20*100</f>
        <v>2.0558453513347654</v>
      </c>
      <c r="P20" s="78">
        <f>SUM(P21:P27)</f>
        <v>1609</v>
      </c>
      <c r="Q20" s="75">
        <f>P20/B20*100</f>
        <v>12.342743172752378</v>
      </c>
    </row>
    <row r="21" spans="1:17" ht="16.5" customHeight="1">
      <c r="A21" s="6" t="s">
        <v>1</v>
      </c>
      <c r="B21" s="79">
        <v>2790</v>
      </c>
      <c r="C21" s="80">
        <v>2435</v>
      </c>
      <c r="D21" s="29">
        <v>270</v>
      </c>
      <c r="E21" s="29">
        <v>72</v>
      </c>
      <c r="F21" s="29">
        <v>4</v>
      </c>
      <c r="G21" s="29">
        <v>9</v>
      </c>
      <c r="H21" s="29">
        <v>355</v>
      </c>
      <c r="I21" s="59">
        <f>H21/$B21*100</f>
        <v>12.724014336917563</v>
      </c>
      <c r="J21" s="81">
        <v>10.32258064516129</v>
      </c>
      <c r="K21" s="82">
        <v>835.9999999999992</v>
      </c>
      <c r="L21" s="29">
        <v>236.99999999999983</v>
      </c>
      <c r="M21" s="62">
        <f>(K21+L21)/B21</f>
        <v>0.3845878136200714</v>
      </c>
      <c r="N21" s="83">
        <v>45</v>
      </c>
      <c r="O21" s="84">
        <f>N21/$B21*100</f>
        <v>1.6129032258064515</v>
      </c>
      <c r="P21" s="29">
        <v>232</v>
      </c>
      <c r="Q21" s="84">
        <f>P21/$B21*100</f>
        <v>8.315412186379929</v>
      </c>
    </row>
    <row r="22" spans="1:17" ht="16.5" customHeight="1">
      <c r="A22" s="6" t="s">
        <v>2</v>
      </c>
      <c r="B22" s="79">
        <v>1713</v>
      </c>
      <c r="C22" s="80">
        <v>1490</v>
      </c>
      <c r="D22" s="29">
        <v>173</v>
      </c>
      <c r="E22" s="29">
        <v>42</v>
      </c>
      <c r="F22" s="85">
        <v>3</v>
      </c>
      <c r="G22" s="29">
        <v>5</v>
      </c>
      <c r="H22" s="29">
        <v>223</v>
      </c>
      <c r="I22" s="59">
        <f aca="true" t="shared" si="6" ref="I22:I27">H22/$B22*100</f>
        <v>13.018096906012843</v>
      </c>
      <c r="J22" s="81">
        <v>10.274372446001168</v>
      </c>
      <c r="K22" s="29">
        <v>460.9999999999998</v>
      </c>
      <c r="L22" s="29">
        <v>158.0000000000001</v>
      </c>
      <c r="M22" s="62">
        <f aca="true" t="shared" si="7" ref="M22:M27">(K22+L22)/B22</f>
        <v>0.3613543490951546</v>
      </c>
      <c r="N22" s="83">
        <v>59</v>
      </c>
      <c r="O22" s="84">
        <f aca="true" t="shared" si="8" ref="O22:Q27">N22/$B22*100</f>
        <v>3.4442498540572095</v>
      </c>
      <c r="P22" s="29">
        <v>224</v>
      </c>
      <c r="Q22" s="84">
        <f t="shared" si="8"/>
        <v>13.076474022183305</v>
      </c>
    </row>
    <row r="23" spans="1:17" ht="16.5" customHeight="1">
      <c r="A23" s="6" t="s">
        <v>3</v>
      </c>
      <c r="B23" s="79">
        <v>1349</v>
      </c>
      <c r="C23" s="80">
        <v>1219</v>
      </c>
      <c r="D23" s="29">
        <v>112</v>
      </c>
      <c r="E23" s="29">
        <v>14</v>
      </c>
      <c r="F23" s="85">
        <v>3</v>
      </c>
      <c r="G23" s="29">
        <v>1</v>
      </c>
      <c r="H23" s="29">
        <v>130</v>
      </c>
      <c r="I23" s="59">
        <f t="shared" si="6"/>
        <v>9.636767976278724</v>
      </c>
      <c r="J23" s="81">
        <v>6.449221645663454</v>
      </c>
      <c r="K23" s="29">
        <v>220.00000000000026</v>
      </c>
      <c r="L23" s="29">
        <v>99.00000000000057</v>
      </c>
      <c r="M23" s="62">
        <f t="shared" si="7"/>
        <v>0.23647146034099392</v>
      </c>
      <c r="N23" s="83">
        <v>34</v>
      </c>
      <c r="O23" s="84">
        <f t="shared" si="8"/>
        <v>2.5203854707190514</v>
      </c>
      <c r="P23" s="29">
        <v>169</v>
      </c>
      <c r="Q23" s="84">
        <f t="shared" si="8"/>
        <v>12.527798369162344</v>
      </c>
    </row>
    <row r="24" spans="1:17" ht="16.5" customHeight="1">
      <c r="A24" s="6" t="s">
        <v>4</v>
      </c>
      <c r="B24" s="79">
        <v>2273</v>
      </c>
      <c r="C24" s="80">
        <v>2034</v>
      </c>
      <c r="D24" s="29">
        <v>186</v>
      </c>
      <c r="E24" s="29">
        <v>44</v>
      </c>
      <c r="F24" s="85">
        <v>6</v>
      </c>
      <c r="G24" s="29">
        <v>3</v>
      </c>
      <c r="H24" s="29">
        <v>239</v>
      </c>
      <c r="I24" s="59">
        <f t="shared" si="6"/>
        <v>10.514738231412231</v>
      </c>
      <c r="J24" s="81">
        <v>7.96304443466784</v>
      </c>
      <c r="K24" s="29">
        <v>507.0000000000021</v>
      </c>
      <c r="L24" s="29">
        <v>186.00000000000048</v>
      </c>
      <c r="M24" s="62">
        <f t="shared" si="7"/>
        <v>0.3048834139903223</v>
      </c>
      <c r="N24" s="83">
        <v>29</v>
      </c>
      <c r="O24" s="84">
        <f t="shared" si="8"/>
        <v>1.2758468983721953</v>
      </c>
      <c r="P24" s="29">
        <v>321</v>
      </c>
      <c r="Q24" s="84">
        <f t="shared" si="8"/>
        <v>14.122305323361198</v>
      </c>
    </row>
    <row r="25" spans="1:17" ht="16.5" customHeight="1">
      <c r="A25" s="6" t="s">
        <v>5</v>
      </c>
      <c r="B25" s="79">
        <v>1056</v>
      </c>
      <c r="C25" s="86">
        <v>941</v>
      </c>
      <c r="D25" s="29">
        <v>77</v>
      </c>
      <c r="E25" s="29">
        <v>31</v>
      </c>
      <c r="F25" s="85">
        <v>3</v>
      </c>
      <c r="G25" s="29">
        <v>4</v>
      </c>
      <c r="H25" s="29">
        <v>115</v>
      </c>
      <c r="I25" s="59">
        <f t="shared" si="6"/>
        <v>10.890151515151516</v>
      </c>
      <c r="J25" s="81">
        <v>8.333333333333332</v>
      </c>
      <c r="K25" s="29">
        <v>281.99999999999983</v>
      </c>
      <c r="L25" s="29">
        <v>78.99999999999966</v>
      </c>
      <c r="M25" s="62">
        <f t="shared" si="7"/>
        <v>0.3418560606060601</v>
      </c>
      <c r="N25" s="83">
        <v>15</v>
      </c>
      <c r="O25" s="84">
        <f t="shared" si="8"/>
        <v>1.4204545454545454</v>
      </c>
      <c r="P25" s="29">
        <v>140</v>
      </c>
      <c r="Q25" s="84">
        <f t="shared" si="8"/>
        <v>13.257575757575758</v>
      </c>
    </row>
    <row r="26" spans="1:17" ht="16.5" customHeight="1">
      <c r="A26" s="6" t="s">
        <v>6</v>
      </c>
      <c r="B26" s="79">
        <v>1866</v>
      </c>
      <c r="C26" s="80">
        <v>1624</v>
      </c>
      <c r="D26" s="29">
        <v>188</v>
      </c>
      <c r="E26" s="29">
        <v>46</v>
      </c>
      <c r="F26" s="85">
        <v>4</v>
      </c>
      <c r="G26" s="85">
        <v>4</v>
      </c>
      <c r="H26" s="29">
        <v>242</v>
      </c>
      <c r="I26" s="59">
        <f t="shared" si="6"/>
        <v>12.968917470525188</v>
      </c>
      <c r="J26" s="81">
        <v>8.467309753483388</v>
      </c>
      <c r="K26" s="29">
        <v>409.9999999999997</v>
      </c>
      <c r="L26" s="29">
        <v>288.00000000000085</v>
      </c>
      <c r="M26" s="62">
        <f t="shared" si="7"/>
        <v>0.3740621650589499</v>
      </c>
      <c r="N26" s="83">
        <v>62</v>
      </c>
      <c r="O26" s="84">
        <f t="shared" si="8"/>
        <v>3.322615219721329</v>
      </c>
      <c r="P26" s="29">
        <v>296</v>
      </c>
      <c r="Q26" s="84">
        <f t="shared" si="8"/>
        <v>15.862808145766344</v>
      </c>
    </row>
    <row r="27" spans="1:17" ht="16.5" customHeight="1" thickBot="1">
      <c r="A27" s="4" t="s">
        <v>7</v>
      </c>
      <c r="B27" s="87">
        <v>1989</v>
      </c>
      <c r="C27" s="88">
        <v>1745</v>
      </c>
      <c r="D27" s="74">
        <v>181</v>
      </c>
      <c r="E27" s="74">
        <v>53</v>
      </c>
      <c r="F27" s="89">
        <v>1</v>
      </c>
      <c r="G27" s="89">
        <v>9</v>
      </c>
      <c r="H27" s="74">
        <v>244</v>
      </c>
      <c r="I27" s="70">
        <f t="shared" si="6"/>
        <v>12.267471091000502</v>
      </c>
      <c r="J27" s="90">
        <v>7.943690296631472</v>
      </c>
      <c r="K27" s="74">
        <v>477.00000000000045</v>
      </c>
      <c r="L27" s="74">
        <v>268.00000000000034</v>
      </c>
      <c r="M27" s="73">
        <f t="shared" si="7"/>
        <v>0.3745600804424338</v>
      </c>
      <c r="N27" s="91">
        <v>24</v>
      </c>
      <c r="O27" s="92">
        <f t="shared" si="8"/>
        <v>1.206636500754148</v>
      </c>
      <c r="P27" s="74">
        <v>227</v>
      </c>
      <c r="Q27" s="92">
        <f t="shared" si="8"/>
        <v>11.412770236299648</v>
      </c>
    </row>
    <row r="28" spans="1:17" ht="12.75" customHeight="1">
      <c r="A28" s="26"/>
      <c r="B28" s="2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 ht="19.5" thickBo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91" t="s">
        <v>70</v>
      </c>
      <c r="Q29" s="191"/>
      <c r="R29" s="40"/>
    </row>
    <row r="30" spans="1:17" ht="18" customHeight="1">
      <c r="A30" s="192"/>
      <c r="B30" s="193"/>
      <c r="C30" s="196" t="s">
        <v>38</v>
      </c>
      <c r="D30" s="192"/>
      <c r="E30" s="193"/>
      <c r="F30" s="202" t="s">
        <v>8</v>
      </c>
      <c r="G30" s="202"/>
      <c r="H30" s="202"/>
      <c r="I30" s="199"/>
      <c r="J30" s="198" t="s">
        <v>13</v>
      </c>
      <c r="K30" s="202"/>
      <c r="L30" s="202"/>
      <c r="M30" s="202"/>
      <c r="N30" s="202"/>
      <c r="O30" s="202"/>
      <c r="P30" s="202"/>
      <c r="Q30" s="202"/>
    </row>
    <row r="31" spans="1:17" ht="18" customHeight="1">
      <c r="A31" s="194"/>
      <c r="B31" s="195"/>
      <c r="C31" s="197"/>
      <c r="D31" s="194"/>
      <c r="E31" s="195"/>
      <c r="F31" s="230" t="s">
        <v>9</v>
      </c>
      <c r="G31" s="231"/>
      <c r="H31" s="257" t="s">
        <v>64</v>
      </c>
      <c r="I31" s="231"/>
      <c r="J31" s="251" t="s">
        <v>0</v>
      </c>
      <c r="K31" s="233"/>
      <c r="L31" s="251" t="s">
        <v>10</v>
      </c>
      <c r="M31" s="233"/>
      <c r="N31" s="251" t="s">
        <v>11</v>
      </c>
      <c r="O31" s="233"/>
      <c r="P31" s="251" t="s">
        <v>12</v>
      </c>
      <c r="Q31" s="232"/>
    </row>
    <row r="32" spans="1:17" ht="16.5" customHeight="1">
      <c r="A32" s="228" t="s">
        <v>0</v>
      </c>
      <c r="B32" s="229"/>
      <c r="C32" s="252">
        <f>SUM(C33:C37)</f>
        <v>51250</v>
      </c>
      <c r="D32" s="253"/>
      <c r="E32" s="254"/>
      <c r="F32" s="253">
        <f>SUM(F33:F37)</f>
        <v>10087</v>
      </c>
      <c r="G32" s="253"/>
      <c r="H32" s="255">
        <f aca="true" t="shared" si="9" ref="H32:H37">F32/C32*100</f>
        <v>19.681951219512193</v>
      </c>
      <c r="I32" s="255"/>
      <c r="J32" s="253">
        <f>SUM(J33:J37)</f>
        <v>36277</v>
      </c>
      <c r="K32" s="253"/>
      <c r="L32" s="253">
        <f>SUM(L33:L37)</f>
        <v>18145</v>
      </c>
      <c r="M32" s="253"/>
      <c r="N32" s="253">
        <f>SUM(N33:N37)</f>
        <v>18132</v>
      </c>
      <c r="O32" s="253"/>
      <c r="P32" s="256">
        <f>J32/C32</f>
        <v>0.7078439024390244</v>
      </c>
      <c r="Q32" s="256"/>
    </row>
    <row r="33" spans="1:18" ht="16.5" customHeight="1">
      <c r="A33" s="230" t="s">
        <v>14</v>
      </c>
      <c r="B33" s="231"/>
      <c r="C33" s="248">
        <v>5920</v>
      </c>
      <c r="D33" s="249"/>
      <c r="E33" s="250"/>
      <c r="F33" s="243">
        <v>103</v>
      </c>
      <c r="G33" s="243"/>
      <c r="H33" s="245">
        <f t="shared" si="9"/>
        <v>1.7398648648648647</v>
      </c>
      <c r="I33" s="245"/>
      <c r="J33" s="240">
        <f>SUM(L33:O33)</f>
        <v>293</v>
      </c>
      <c r="K33" s="240"/>
      <c r="L33" s="240">
        <v>87</v>
      </c>
      <c r="M33" s="240"/>
      <c r="N33" s="240">
        <v>206</v>
      </c>
      <c r="O33" s="240"/>
      <c r="P33" s="241">
        <f>ROUND(J33/C33,2)</f>
        <v>0.05</v>
      </c>
      <c r="Q33" s="241"/>
      <c r="R33" s="45"/>
    </row>
    <row r="34" spans="1:17" ht="16.5" customHeight="1">
      <c r="A34" s="232" t="s">
        <v>15</v>
      </c>
      <c r="B34" s="233"/>
      <c r="C34" s="246">
        <v>7393</v>
      </c>
      <c r="D34" s="240"/>
      <c r="E34" s="247"/>
      <c r="F34" s="240">
        <v>605</v>
      </c>
      <c r="G34" s="240"/>
      <c r="H34" s="245">
        <f t="shared" si="9"/>
        <v>8.183416745570133</v>
      </c>
      <c r="I34" s="245"/>
      <c r="J34" s="240">
        <f>SUM(L34:O34)</f>
        <v>1652</v>
      </c>
      <c r="K34" s="240"/>
      <c r="L34" s="243">
        <v>360</v>
      </c>
      <c r="M34" s="243"/>
      <c r="N34" s="243">
        <v>1292</v>
      </c>
      <c r="O34" s="243"/>
      <c r="P34" s="241">
        <f>ROUND(J34/C34,2)</f>
        <v>0.22</v>
      </c>
      <c r="Q34" s="241"/>
    </row>
    <row r="35" spans="1:18" ht="16.5" customHeight="1">
      <c r="A35" s="232" t="s">
        <v>16</v>
      </c>
      <c r="B35" s="233"/>
      <c r="C35" s="242">
        <v>12236</v>
      </c>
      <c r="D35" s="243"/>
      <c r="E35" s="244"/>
      <c r="F35" s="240">
        <v>1920</v>
      </c>
      <c r="G35" s="240"/>
      <c r="H35" s="245">
        <f t="shared" si="9"/>
        <v>15.691402419091204</v>
      </c>
      <c r="I35" s="245"/>
      <c r="J35" s="240">
        <f>SUM(L35:O35)</f>
        <v>6114</v>
      </c>
      <c r="K35" s="240"/>
      <c r="L35" s="243">
        <v>2635</v>
      </c>
      <c r="M35" s="243"/>
      <c r="N35" s="240">
        <v>3479</v>
      </c>
      <c r="O35" s="240"/>
      <c r="P35" s="241">
        <f>ROUND(J35/C35,2)</f>
        <v>0.5</v>
      </c>
      <c r="Q35" s="241"/>
      <c r="R35" s="46"/>
    </row>
    <row r="36" spans="1:17" ht="16.5" customHeight="1">
      <c r="A36" s="232" t="s">
        <v>17</v>
      </c>
      <c r="B36" s="233"/>
      <c r="C36" s="242">
        <v>12668</v>
      </c>
      <c r="D36" s="243"/>
      <c r="E36" s="244"/>
      <c r="F36" s="240">
        <v>3187</v>
      </c>
      <c r="G36" s="240"/>
      <c r="H36" s="245">
        <f t="shared" si="9"/>
        <v>25.15787811809283</v>
      </c>
      <c r="I36" s="245"/>
      <c r="J36" s="240">
        <f>SUM(L36:O36)</f>
        <v>11701</v>
      </c>
      <c r="K36" s="240"/>
      <c r="L36" s="240">
        <v>5525</v>
      </c>
      <c r="M36" s="240"/>
      <c r="N36" s="243">
        <v>6176</v>
      </c>
      <c r="O36" s="243"/>
      <c r="P36" s="241">
        <f>ROUND(J36/C36,2)</f>
        <v>0.92</v>
      </c>
      <c r="Q36" s="241"/>
    </row>
    <row r="37" spans="1:17" ht="16.5" customHeight="1" thickBot="1">
      <c r="A37" s="213" t="s">
        <v>28</v>
      </c>
      <c r="B37" s="214"/>
      <c r="C37" s="236">
        <v>13033</v>
      </c>
      <c r="D37" s="234"/>
      <c r="E37" s="237"/>
      <c r="F37" s="238">
        <v>4272</v>
      </c>
      <c r="G37" s="238"/>
      <c r="H37" s="239">
        <f t="shared" si="9"/>
        <v>32.77833192664774</v>
      </c>
      <c r="I37" s="239"/>
      <c r="J37" s="238">
        <f>SUM(L37:O37)</f>
        <v>16517</v>
      </c>
      <c r="K37" s="238"/>
      <c r="L37" s="238">
        <v>9538</v>
      </c>
      <c r="M37" s="238"/>
      <c r="N37" s="234">
        <v>6979</v>
      </c>
      <c r="O37" s="234"/>
      <c r="P37" s="235">
        <f>ROUND(J37/C37,2)</f>
        <v>1.27</v>
      </c>
      <c r="Q37" s="235"/>
    </row>
    <row r="38" spans="1:17" ht="13.5" customHeight="1">
      <c r="A38" s="1"/>
      <c r="B38" s="3"/>
      <c r="C38" s="3"/>
      <c r="D38" s="7"/>
      <c r="E38" s="7"/>
      <c r="F38" s="3"/>
      <c r="G38" s="3"/>
      <c r="H38" s="7"/>
      <c r="I38" s="2"/>
      <c r="J38" s="7"/>
      <c r="K38" s="7"/>
      <c r="L38" s="7"/>
      <c r="M38" s="7"/>
      <c r="N38" s="7"/>
      <c r="O38" s="7"/>
      <c r="P38" s="7"/>
      <c r="Q38" s="7"/>
    </row>
    <row r="39" spans="1:27" ht="24.75" customHeight="1" thickBot="1">
      <c r="A39" s="27" t="s">
        <v>42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191" t="s">
        <v>70</v>
      </c>
      <c r="Q39" s="191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17" ht="18" customHeight="1">
      <c r="A40" s="192"/>
      <c r="B40" s="193"/>
      <c r="C40" s="219" t="s">
        <v>44</v>
      </c>
      <c r="D40" s="196" t="s">
        <v>65</v>
      </c>
      <c r="E40" s="193"/>
      <c r="F40" s="222" t="s">
        <v>66</v>
      </c>
      <c r="G40" s="223"/>
      <c r="H40" s="192" t="s">
        <v>13</v>
      </c>
      <c r="I40" s="192"/>
      <c r="J40" s="192"/>
      <c r="K40" s="192"/>
      <c r="L40" s="196" t="s">
        <v>32</v>
      </c>
      <c r="M40" s="192"/>
      <c r="N40" s="192"/>
      <c r="O40" s="193"/>
      <c r="P40" s="205" t="s">
        <v>67</v>
      </c>
      <c r="Q40" s="206"/>
    </row>
    <row r="41" spans="1:17" ht="18" customHeight="1">
      <c r="A41" s="232"/>
      <c r="B41" s="233"/>
      <c r="C41" s="220"/>
      <c r="D41" s="197"/>
      <c r="E41" s="195"/>
      <c r="F41" s="224"/>
      <c r="G41" s="225"/>
      <c r="H41" s="194"/>
      <c r="I41" s="194"/>
      <c r="J41" s="194"/>
      <c r="K41" s="194"/>
      <c r="L41" s="204" t="s">
        <v>68</v>
      </c>
      <c r="M41" s="204"/>
      <c r="N41" s="204" t="s">
        <v>49</v>
      </c>
      <c r="O41" s="204"/>
      <c r="P41" s="207"/>
      <c r="Q41" s="208"/>
    </row>
    <row r="42" spans="1:17" ht="18" customHeight="1">
      <c r="A42" s="194"/>
      <c r="B42" s="195"/>
      <c r="C42" s="221"/>
      <c r="D42" s="15" t="s">
        <v>20</v>
      </c>
      <c r="E42" s="21" t="s">
        <v>64</v>
      </c>
      <c r="F42" s="21" t="s">
        <v>20</v>
      </c>
      <c r="G42" s="21" t="s">
        <v>64</v>
      </c>
      <c r="H42" s="28" t="s">
        <v>0</v>
      </c>
      <c r="I42" s="19" t="s">
        <v>11</v>
      </c>
      <c r="J42" s="19" t="s">
        <v>10</v>
      </c>
      <c r="K42" s="20" t="s">
        <v>12</v>
      </c>
      <c r="L42" s="21" t="s">
        <v>20</v>
      </c>
      <c r="M42" s="21" t="s">
        <v>64</v>
      </c>
      <c r="N42" s="21" t="s">
        <v>20</v>
      </c>
      <c r="O42" s="21" t="s">
        <v>64</v>
      </c>
      <c r="P42" s="21" t="s">
        <v>20</v>
      </c>
      <c r="Q42" s="18" t="s">
        <v>64</v>
      </c>
    </row>
    <row r="43" spans="1:18" ht="16.5" customHeight="1">
      <c r="A43" s="228" t="s">
        <v>0</v>
      </c>
      <c r="B43" s="229"/>
      <c r="C43" s="93">
        <f>SUM(C44:C47)</f>
        <v>4965</v>
      </c>
      <c r="D43" s="93">
        <f>SUM(D44:D47)</f>
        <v>4727</v>
      </c>
      <c r="E43" s="94">
        <f>D43/$C43*100</f>
        <v>95.20644511581068</v>
      </c>
      <c r="F43" s="95">
        <f>SUM(F44:F47)</f>
        <v>2357</v>
      </c>
      <c r="G43" s="94">
        <f>F43/$C43*100</f>
        <v>47.472306143001006</v>
      </c>
      <c r="H43" s="96">
        <f>SUM(I43:J43)</f>
        <v>49415</v>
      </c>
      <c r="I43" s="96">
        <f>SUM(I44:I47)</f>
        <v>8830</v>
      </c>
      <c r="J43" s="96">
        <f>SUM(J44:J47)</f>
        <v>40585</v>
      </c>
      <c r="K43" s="97">
        <f>H43/C43</f>
        <v>9.952668680765358</v>
      </c>
      <c r="L43" s="98">
        <f>SUM(L44:L48)</f>
        <v>2717</v>
      </c>
      <c r="M43" s="51">
        <f>L43/C43*100</f>
        <v>54.72306143001007</v>
      </c>
      <c r="N43" s="99">
        <f>SUM(N44:N48)</f>
        <v>681</v>
      </c>
      <c r="O43" s="51">
        <f>N43/C43*100</f>
        <v>13.716012084592144</v>
      </c>
      <c r="P43" s="98">
        <f>SUM(P44:P48)</f>
        <v>3487</v>
      </c>
      <c r="Q43" s="51">
        <f>P43/C43*100</f>
        <v>70.23162134944613</v>
      </c>
      <c r="R43" s="48"/>
    </row>
    <row r="44" spans="1:17" ht="16.5" customHeight="1">
      <c r="A44" s="230" t="s">
        <v>27</v>
      </c>
      <c r="B44" s="231"/>
      <c r="C44" s="100">
        <v>16</v>
      </c>
      <c r="D44" s="101">
        <v>14</v>
      </c>
      <c r="E44" s="102">
        <f>D44/$C44*100</f>
        <v>87.5</v>
      </c>
      <c r="F44" s="103">
        <v>11</v>
      </c>
      <c r="G44" s="102">
        <f>F44/$C44*100</f>
        <v>68.75</v>
      </c>
      <c r="H44" s="104">
        <f>I44+J44</f>
        <v>114</v>
      </c>
      <c r="I44" s="104">
        <v>39</v>
      </c>
      <c r="J44" s="104">
        <v>75</v>
      </c>
      <c r="K44" s="105">
        <f>H44/C44</f>
        <v>7.125</v>
      </c>
      <c r="L44" s="57">
        <v>7</v>
      </c>
      <c r="M44" s="59">
        <f>L44/C44*100</f>
        <v>43.75</v>
      </c>
      <c r="N44" s="57">
        <v>4</v>
      </c>
      <c r="O44" s="59">
        <f>N44/C44*100</f>
        <v>25</v>
      </c>
      <c r="P44" s="106">
        <v>13</v>
      </c>
      <c r="Q44" s="59">
        <f>P44/C44*100</f>
        <v>81.25</v>
      </c>
    </row>
    <row r="45" spans="1:17" ht="16.5" customHeight="1">
      <c r="A45" s="232" t="s">
        <v>22</v>
      </c>
      <c r="B45" s="233"/>
      <c r="C45" s="101">
        <v>1546</v>
      </c>
      <c r="D45" s="101">
        <v>1409</v>
      </c>
      <c r="E45" s="107">
        <f>D45/$C45*100</f>
        <v>91.13842173350582</v>
      </c>
      <c r="F45" s="103">
        <v>834</v>
      </c>
      <c r="G45" s="107">
        <f>F45/$C45*100</f>
        <v>53.94566623544631</v>
      </c>
      <c r="H45" s="104">
        <f>I45+J45</f>
        <v>12831</v>
      </c>
      <c r="I45" s="104">
        <v>3396</v>
      </c>
      <c r="J45" s="104">
        <v>9435</v>
      </c>
      <c r="K45" s="105">
        <f>H45/C45</f>
        <v>8.29948253557568</v>
      </c>
      <c r="L45" s="57">
        <v>856</v>
      </c>
      <c r="M45" s="59">
        <f>L45/C45*100</f>
        <v>55.368693402328596</v>
      </c>
      <c r="N45" s="57">
        <v>212</v>
      </c>
      <c r="O45" s="59">
        <f>N45/C45*100</f>
        <v>13.71280724450194</v>
      </c>
      <c r="P45" s="106">
        <v>1114</v>
      </c>
      <c r="Q45" s="59">
        <f>P45/C45*100</f>
        <v>72.0569210866753</v>
      </c>
    </row>
    <row r="46" spans="1:17" ht="16.5" customHeight="1">
      <c r="A46" s="232" t="s">
        <v>23</v>
      </c>
      <c r="B46" s="233"/>
      <c r="C46" s="101">
        <v>3118</v>
      </c>
      <c r="D46" s="101">
        <v>3020</v>
      </c>
      <c r="E46" s="107">
        <f>D46/$C46*100</f>
        <v>96.85695958948044</v>
      </c>
      <c r="F46" s="103">
        <v>1412</v>
      </c>
      <c r="G46" s="107">
        <f>F46/$C46*100</f>
        <v>45.28543938422065</v>
      </c>
      <c r="H46" s="104">
        <f>I46+J46</f>
        <v>32810</v>
      </c>
      <c r="I46" s="104">
        <v>5092</v>
      </c>
      <c r="J46" s="104">
        <v>27718</v>
      </c>
      <c r="K46" s="105">
        <f>H46/C46</f>
        <v>10.522771007055805</v>
      </c>
      <c r="L46" s="106">
        <v>1703</v>
      </c>
      <c r="M46" s="59">
        <f>L46/C46*100</f>
        <v>54.61834509300834</v>
      </c>
      <c r="N46" s="57">
        <v>424</v>
      </c>
      <c r="O46" s="59">
        <f>N46/C46*100</f>
        <v>13.598460551635663</v>
      </c>
      <c r="P46" s="106">
        <v>2159</v>
      </c>
      <c r="Q46" s="59">
        <f>P46/C46*100</f>
        <v>69.24310455420141</v>
      </c>
    </row>
    <row r="47" spans="1:17" ht="16.5" customHeight="1" thickBot="1">
      <c r="A47" s="213" t="s">
        <v>57</v>
      </c>
      <c r="B47" s="214"/>
      <c r="C47" s="108">
        <v>285</v>
      </c>
      <c r="D47" s="108">
        <v>284</v>
      </c>
      <c r="E47" s="109">
        <f>D47/$C47*100</f>
        <v>99.64912280701755</v>
      </c>
      <c r="F47" s="110">
        <v>100</v>
      </c>
      <c r="G47" s="109">
        <f>F47/$C47*100</f>
        <v>35.08771929824561</v>
      </c>
      <c r="H47" s="111">
        <f>I47+J47</f>
        <v>3660</v>
      </c>
      <c r="I47" s="111">
        <v>303</v>
      </c>
      <c r="J47" s="111">
        <v>3357</v>
      </c>
      <c r="K47" s="112">
        <f>H47/C47</f>
        <v>12.842105263157896</v>
      </c>
      <c r="L47" s="68">
        <v>151</v>
      </c>
      <c r="M47" s="70">
        <f>L47/C47*100</f>
        <v>52.98245614035088</v>
      </c>
      <c r="N47" s="68">
        <v>41</v>
      </c>
      <c r="O47" s="70">
        <f>N47/C47*100</f>
        <v>14.385964912280702</v>
      </c>
      <c r="P47" s="113">
        <v>201</v>
      </c>
      <c r="Q47" s="70">
        <f>P47/C47*100</f>
        <v>70.52631578947368</v>
      </c>
    </row>
    <row r="48" spans="1:17" ht="12.75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27" ht="19.5" thickBot="1">
      <c r="A49" s="23" t="s">
        <v>41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91" t="s">
        <v>70</v>
      </c>
      <c r="Q49" s="191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17" ht="18" customHeight="1">
      <c r="A50" s="215"/>
      <c r="B50" s="216"/>
      <c r="C50" s="219" t="s">
        <v>44</v>
      </c>
      <c r="D50" s="196" t="s">
        <v>65</v>
      </c>
      <c r="E50" s="193"/>
      <c r="F50" s="222" t="s">
        <v>66</v>
      </c>
      <c r="G50" s="223"/>
      <c r="H50" s="196" t="s">
        <v>13</v>
      </c>
      <c r="I50" s="192"/>
      <c r="J50" s="193"/>
      <c r="K50" s="13" t="s">
        <v>21</v>
      </c>
      <c r="L50" s="196" t="s">
        <v>32</v>
      </c>
      <c r="M50" s="192"/>
      <c r="N50" s="192"/>
      <c r="O50" s="193"/>
      <c r="P50" s="205" t="s">
        <v>67</v>
      </c>
      <c r="Q50" s="206"/>
    </row>
    <row r="51" spans="1:17" ht="18" customHeight="1">
      <c r="A51" s="187"/>
      <c r="B51" s="188"/>
      <c r="C51" s="220"/>
      <c r="D51" s="197"/>
      <c r="E51" s="195"/>
      <c r="F51" s="224"/>
      <c r="G51" s="225"/>
      <c r="H51" s="197"/>
      <c r="I51" s="194"/>
      <c r="J51" s="195"/>
      <c r="K51" s="226" t="s">
        <v>40</v>
      </c>
      <c r="L51" s="204" t="s">
        <v>68</v>
      </c>
      <c r="M51" s="204"/>
      <c r="N51" s="204" t="s">
        <v>49</v>
      </c>
      <c r="O51" s="204"/>
      <c r="P51" s="207"/>
      <c r="Q51" s="208"/>
    </row>
    <row r="52" spans="1:17" ht="15" customHeight="1">
      <c r="A52" s="217"/>
      <c r="B52" s="218"/>
      <c r="C52" s="221"/>
      <c r="D52" s="15" t="s">
        <v>20</v>
      </c>
      <c r="E52" s="21" t="s">
        <v>64</v>
      </c>
      <c r="F52" s="21" t="s">
        <v>20</v>
      </c>
      <c r="G52" s="21" t="s">
        <v>64</v>
      </c>
      <c r="H52" s="11" t="s">
        <v>11</v>
      </c>
      <c r="I52" s="11" t="s">
        <v>10</v>
      </c>
      <c r="J52" s="11" t="s">
        <v>12</v>
      </c>
      <c r="K52" s="227"/>
      <c r="L52" s="21" t="s">
        <v>20</v>
      </c>
      <c r="M52" s="21" t="s">
        <v>64</v>
      </c>
      <c r="N52" s="21" t="s">
        <v>20</v>
      </c>
      <c r="O52" s="21" t="s">
        <v>64</v>
      </c>
      <c r="P52" s="21" t="s">
        <v>20</v>
      </c>
      <c r="Q52" s="18" t="s">
        <v>64</v>
      </c>
    </row>
    <row r="53" spans="1:17" ht="15" customHeight="1">
      <c r="A53" s="209" t="s">
        <v>0</v>
      </c>
      <c r="B53" s="210"/>
      <c r="C53" s="114">
        <f>SUM(C54:C58)</f>
        <v>1873</v>
      </c>
      <c r="D53" s="115">
        <f>SUM(D54:D58)</f>
        <v>1841</v>
      </c>
      <c r="E53" s="116">
        <f aca="true" t="shared" si="10" ref="E53:E58">D53/C53*100</f>
        <v>98.29151094500801</v>
      </c>
      <c r="F53" s="50">
        <f>SUM(F54:F58)</f>
        <v>677</v>
      </c>
      <c r="G53" s="77">
        <f aca="true" t="shared" si="11" ref="G53:G58">F53/C53*100</f>
        <v>36.14522156967432</v>
      </c>
      <c r="H53" s="98">
        <f>SUM(H54:H58)</f>
        <v>2139</v>
      </c>
      <c r="I53" s="301">
        <f>SUM(I54:I58)</f>
        <v>21589</v>
      </c>
      <c r="J53" s="117">
        <f aca="true" t="shared" si="12" ref="J53:J58">(H53+I53)/C53</f>
        <v>12.668446342765616</v>
      </c>
      <c r="K53" s="117">
        <v>27.2</v>
      </c>
      <c r="L53" s="99">
        <f>SUM(L54:L58)</f>
        <v>875</v>
      </c>
      <c r="M53" s="51">
        <f aca="true" t="shared" si="13" ref="M53:M58">L53/C53*100</f>
        <v>46.71649759743727</v>
      </c>
      <c r="N53" s="99">
        <f>SUM(N54:N58)</f>
        <v>194</v>
      </c>
      <c r="O53" s="51">
        <f aca="true" t="shared" si="14" ref="O53:O58">N53/C53*100</f>
        <v>10.357714895888947</v>
      </c>
      <c r="P53" s="98">
        <f>SUM(P54:P58)</f>
        <v>1358</v>
      </c>
      <c r="Q53" s="51">
        <f aca="true" t="shared" si="15" ref="Q53:Q58">P53/C53*100</f>
        <v>72.50400427122263</v>
      </c>
    </row>
    <row r="54" spans="1:17" ht="15" customHeight="1">
      <c r="A54" s="211" t="s">
        <v>30</v>
      </c>
      <c r="B54" s="212"/>
      <c r="C54" s="118">
        <v>442</v>
      </c>
      <c r="D54" s="119">
        <v>424</v>
      </c>
      <c r="E54" s="120">
        <f t="shared" si="10"/>
        <v>95.92760180995475</v>
      </c>
      <c r="F54" s="64">
        <v>194</v>
      </c>
      <c r="G54" s="121">
        <f t="shared" si="11"/>
        <v>43.89140271493213</v>
      </c>
      <c r="H54" s="106">
        <v>696</v>
      </c>
      <c r="I54" s="106">
        <v>3799</v>
      </c>
      <c r="J54" s="122">
        <f t="shared" si="12"/>
        <v>10.169683257918551</v>
      </c>
      <c r="K54" s="122">
        <v>28.3</v>
      </c>
      <c r="L54" s="57">
        <v>202</v>
      </c>
      <c r="M54" s="59">
        <f t="shared" si="13"/>
        <v>45.70135746606335</v>
      </c>
      <c r="N54" s="57">
        <v>22</v>
      </c>
      <c r="O54" s="59">
        <f t="shared" si="14"/>
        <v>4.97737556561086</v>
      </c>
      <c r="P54" s="57">
        <v>302</v>
      </c>
      <c r="Q54" s="59">
        <f t="shared" si="15"/>
        <v>68.32579185520362</v>
      </c>
    </row>
    <row r="55" spans="1:17" ht="15" customHeight="1">
      <c r="A55" s="187" t="s">
        <v>24</v>
      </c>
      <c r="B55" s="188"/>
      <c r="C55" s="118">
        <v>682</v>
      </c>
      <c r="D55" s="123">
        <v>671</v>
      </c>
      <c r="E55" s="120">
        <f t="shared" si="10"/>
        <v>98.38709677419355</v>
      </c>
      <c r="F55" s="64">
        <v>286</v>
      </c>
      <c r="G55" s="121">
        <f t="shared" si="11"/>
        <v>41.935483870967744</v>
      </c>
      <c r="H55" s="106">
        <v>860</v>
      </c>
      <c r="I55" s="106">
        <v>7392</v>
      </c>
      <c r="J55" s="122">
        <f t="shared" si="12"/>
        <v>12.099706744868035</v>
      </c>
      <c r="K55" s="122">
        <v>28.2</v>
      </c>
      <c r="L55" s="57">
        <v>310</v>
      </c>
      <c r="M55" s="59">
        <f t="shared" si="13"/>
        <v>45.45454545454545</v>
      </c>
      <c r="N55" s="57">
        <v>46</v>
      </c>
      <c r="O55" s="59">
        <f t="shared" si="14"/>
        <v>6.744868035190615</v>
      </c>
      <c r="P55" s="57">
        <v>485</v>
      </c>
      <c r="Q55" s="59">
        <f t="shared" si="15"/>
        <v>71.11436950146629</v>
      </c>
    </row>
    <row r="56" spans="1:17" ht="15" customHeight="1">
      <c r="A56" s="187" t="s">
        <v>25</v>
      </c>
      <c r="B56" s="188"/>
      <c r="C56" s="118">
        <v>172</v>
      </c>
      <c r="D56" s="123">
        <v>172</v>
      </c>
      <c r="E56" s="120">
        <f t="shared" si="10"/>
        <v>100</v>
      </c>
      <c r="F56" s="64">
        <v>44</v>
      </c>
      <c r="G56" s="121">
        <f t="shared" si="11"/>
        <v>25.581395348837212</v>
      </c>
      <c r="H56" s="106">
        <v>128</v>
      </c>
      <c r="I56" s="106">
        <v>2420</v>
      </c>
      <c r="J56" s="122">
        <f t="shared" si="12"/>
        <v>14.813953488372093</v>
      </c>
      <c r="K56" s="122">
        <v>27.4</v>
      </c>
      <c r="L56" s="57">
        <v>82</v>
      </c>
      <c r="M56" s="59">
        <f t="shared" si="13"/>
        <v>47.674418604651166</v>
      </c>
      <c r="N56" s="57">
        <v>12</v>
      </c>
      <c r="O56" s="59">
        <f t="shared" si="14"/>
        <v>6.976744186046512</v>
      </c>
      <c r="P56" s="57">
        <v>133</v>
      </c>
      <c r="Q56" s="59">
        <f t="shared" si="15"/>
        <v>77.32558139534885</v>
      </c>
    </row>
    <row r="57" spans="1:17" ht="15" customHeight="1">
      <c r="A57" s="187" t="s">
        <v>29</v>
      </c>
      <c r="B57" s="188"/>
      <c r="C57" s="118">
        <v>337</v>
      </c>
      <c r="D57" s="123">
        <v>336</v>
      </c>
      <c r="E57" s="120">
        <f t="shared" si="10"/>
        <v>99.70326409495549</v>
      </c>
      <c r="F57" s="64">
        <v>106</v>
      </c>
      <c r="G57" s="121">
        <f t="shared" si="11"/>
        <v>31.454005934718097</v>
      </c>
      <c r="H57" s="106">
        <v>335</v>
      </c>
      <c r="I57" s="106">
        <v>4799</v>
      </c>
      <c r="J57" s="122">
        <f t="shared" si="12"/>
        <v>15.234421364985163</v>
      </c>
      <c r="K57" s="122">
        <v>26.7</v>
      </c>
      <c r="L57" s="57">
        <v>153</v>
      </c>
      <c r="M57" s="59">
        <f t="shared" si="13"/>
        <v>45.40059347181009</v>
      </c>
      <c r="N57" s="57">
        <v>74</v>
      </c>
      <c r="O57" s="59">
        <f t="shared" si="14"/>
        <v>21.958456973293767</v>
      </c>
      <c r="P57" s="57">
        <v>249</v>
      </c>
      <c r="Q57" s="59">
        <f t="shared" si="15"/>
        <v>73.88724035608308</v>
      </c>
    </row>
    <row r="58" spans="1:17" ht="15" customHeight="1" thickBot="1">
      <c r="A58" s="189" t="s">
        <v>26</v>
      </c>
      <c r="B58" s="190"/>
      <c r="C58" s="124">
        <v>240</v>
      </c>
      <c r="D58" s="125">
        <v>238</v>
      </c>
      <c r="E58" s="126">
        <f t="shared" si="10"/>
        <v>99.16666666666667</v>
      </c>
      <c r="F58" s="69">
        <v>47</v>
      </c>
      <c r="G58" s="127">
        <f t="shared" si="11"/>
        <v>19.583333333333332</v>
      </c>
      <c r="H58" s="113">
        <v>120</v>
      </c>
      <c r="I58" s="113">
        <v>3179</v>
      </c>
      <c r="J58" s="128">
        <f t="shared" si="12"/>
        <v>13.745833333333334</v>
      </c>
      <c r="K58" s="128">
        <v>22.5</v>
      </c>
      <c r="L58" s="68">
        <v>128</v>
      </c>
      <c r="M58" s="70">
        <f t="shared" si="13"/>
        <v>53.333333333333336</v>
      </c>
      <c r="N58" s="68">
        <v>40</v>
      </c>
      <c r="O58" s="70">
        <f t="shared" si="14"/>
        <v>16.666666666666664</v>
      </c>
      <c r="P58" s="68">
        <v>189</v>
      </c>
      <c r="Q58" s="70">
        <f t="shared" si="15"/>
        <v>78.75</v>
      </c>
    </row>
    <row r="59" spans="1:17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2"/>
      <c r="L59" s="8"/>
      <c r="M59" s="2"/>
      <c r="N59" s="7"/>
      <c r="O59" s="7"/>
      <c r="P59" s="7"/>
      <c r="Q59" s="7"/>
    </row>
    <row r="60" spans="1:17" ht="18.75" customHeight="1" thickBot="1">
      <c r="A60" s="23" t="s">
        <v>37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91" t="s">
        <v>70</v>
      </c>
      <c r="Q60" s="191"/>
    </row>
    <row r="61" spans="1:17" ht="18" customHeight="1">
      <c r="A61" s="192"/>
      <c r="B61" s="192"/>
      <c r="C61" s="192"/>
      <c r="D61" s="193"/>
      <c r="E61" s="196" t="s">
        <v>38</v>
      </c>
      <c r="F61" s="193"/>
      <c r="G61" s="198" t="s">
        <v>18</v>
      </c>
      <c r="H61" s="199"/>
      <c r="I61" s="200" t="s">
        <v>33</v>
      </c>
      <c r="J61" s="201"/>
      <c r="K61" s="198" t="s">
        <v>19</v>
      </c>
      <c r="L61" s="202"/>
      <c r="M61" s="199"/>
      <c r="N61" s="198" t="s">
        <v>51</v>
      </c>
      <c r="O61" s="199"/>
      <c r="P61" s="200" t="s">
        <v>52</v>
      </c>
      <c r="Q61" s="203"/>
    </row>
    <row r="62" spans="1:17" ht="18" customHeight="1">
      <c r="A62" s="194"/>
      <c r="B62" s="194"/>
      <c r="C62" s="194"/>
      <c r="D62" s="195"/>
      <c r="E62" s="197"/>
      <c r="F62" s="195"/>
      <c r="G62" s="15" t="s">
        <v>20</v>
      </c>
      <c r="H62" s="15" t="s">
        <v>35</v>
      </c>
      <c r="I62" s="15" t="s">
        <v>20</v>
      </c>
      <c r="J62" s="15" t="s">
        <v>35</v>
      </c>
      <c r="K62" s="11" t="s">
        <v>11</v>
      </c>
      <c r="L62" s="11" t="s">
        <v>10</v>
      </c>
      <c r="M62" s="11" t="s">
        <v>12</v>
      </c>
      <c r="N62" s="179" t="s">
        <v>40</v>
      </c>
      <c r="O62" s="180"/>
      <c r="P62" s="15" t="s">
        <v>20</v>
      </c>
      <c r="Q62" s="14" t="s">
        <v>35</v>
      </c>
    </row>
    <row r="63" spans="1:17" ht="13.5" thickBot="1">
      <c r="A63" s="181" t="s">
        <v>58</v>
      </c>
      <c r="B63" s="181"/>
      <c r="C63" s="181"/>
      <c r="D63" s="182"/>
      <c r="E63" s="183">
        <v>60</v>
      </c>
      <c r="F63" s="184"/>
      <c r="G63" s="129">
        <v>60</v>
      </c>
      <c r="H63" s="130">
        <f>G63/$E63*100</f>
        <v>100</v>
      </c>
      <c r="I63" s="131">
        <v>32</v>
      </c>
      <c r="J63" s="130">
        <f>I63/$E63*100</f>
        <v>53.333333333333336</v>
      </c>
      <c r="K63" s="131">
        <v>88</v>
      </c>
      <c r="L63" s="131">
        <v>778</v>
      </c>
      <c r="M63" s="132">
        <f>(K63+L63)/E63</f>
        <v>14.433333333333334</v>
      </c>
      <c r="N63" s="185">
        <f>1667/E63</f>
        <v>27.783333333333335</v>
      </c>
      <c r="O63" s="185"/>
      <c r="P63" s="131">
        <v>60</v>
      </c>
      <c r="Q63" s="132">
        <v>100</v>
      </c>
    </row>
    <row r="64" ht="13.5" customHeight="1"/>
    <row r="65" spans="11:17" ht="12.75">
      <c r="K65" s="38"/>
      <c r="L65" s="38"/>
      <c r="P65" s="186" t="s">
        <v>69</v>
      </c>
      <c r="Q65" s="186"/>
    </row>
    <row r="72" ht="12.75">
      <c r="I72" s="47"/>
    </row>
  </sheetData>
  <sheetProtection/>
  <mergeCells count="123">
    <mergeCell ref="B2:Q3"/>
    <mergeCell ref="P5:Q5"/>
    <mergeCell ref="A6:A7"/>
    <mergeCell ref="B6:B7"/>
    <mergeCell ref="C6:G6"/>
    <mergeCell ref="H6:I6"/>
    <mergeCell ref="J6:J7"/>
    <mergeCell ref="K6:M6"/>
    <mergeCell ref="N6:O6"/>
    <mergeCell ref="P6:Q6"/>
    <mergeCell ref="P17:Q17"/>
    <mergeCell ref="A18:A19"/>
    <mergeCell ref="B18:B19"/>
    <mergeCell ref="C18:G18"/>
    <mergeCell ref="H18:I18"/>
    <mergeCell ref="J18:J19"/>
    <mergeCell ref="K18:M18"/>
    <mergeCell ref="N18:O18"/>
    <mergeCell ref="P18:Q18"/>
    <mergeCell ref="P29:Q29"/>
    <mergeCell ref="A30:B31"/>
    <mergeCell ref="C30:E31"/>
    <mergeCell ref="F30:I30"/>
    <mergeCell ref="J30:Q30"/>
    <mergeCell ref="F31:G31"/>
    <mergeCell ref="H31:I31"/>
    <mergeCell ref="J31:K31"/>
    <mergeCell ref="L31:M31"/>
    <mergeCell ref="N31:O31"/>
    <mergeCell ref="P31:Q31"/>
    <mergeCell ref="A32:B32"/>
    <mergeCell ref="C32:E32"/>
    <mergeCell ref="F32:G32"/>
    <mergeCell ref="H32:I32"/>
    <mergeCell ref="J32:K32"/>
    <mergeCell ref="L32:M32"/>
    <mergeCell ref="N32:O32"/>
    <mergeCell ref="P32:Q32"/>
    <mergeCell ref="A33:B33"/>
    <mergeCell ref="C33:E33"/>
    <mergeCell ref="F33:G33"/>
    <mergeCell ref="H33:I33"/>
    <mergeCell ref="J33:K33"/>
    <mergeCell ref="L33:M33"/>
    <mergeCell ref="N33:O33"/>
    <mergeCell ref="P33:Q33"/>
    <mergeCell ref="A34:B34"/>
    <mergeCell ref="C34:E34"/>
    <mergeCell ref="F34:G34"/>
    <mergeCell ref="H34:I34"/>
    <mergeCell ref="J34:K34"/>
    <mergeCell ref="L34:M34"/>
    <mergeCell ref="N34:O34"/>
    <mergeCell ref="P34:Q34"/>
    <mergeCell ref="A35:B35"/>
    <mergeCell ref="C35:E35"/>
    <mergeCell ref="F35:G35"/>
    <mergeCell ref="H35:I35"/>
    <mergeCell ref="J35:K35"/>
    <mergeCell ref="L35:M35"/>
    <mergeCell ref="N35:O35"/>
    <mergeCell ref="P35:Q35"/>
    <mergeCell ref="A36:B36"/>
    <mergeCell ref="C36:E36"/>
    <mergeCell ref="F36:G36"/>
    <mergeCell ref="H36:I36"/>
    <mergeCell ref="J36:K36"/>
    <mergeCell ref="L36:M36"/>
    <mergeCell ref="N36:O36"/>
    <mergeCell ref="P36:Q36"/>
    <mergeCell ref="A37:B37"/>
    <mergeCell ref="C37:E37"/>
    <mergeCell ref="F37:G37"/>
    <mergeCell ref="H37:I37"/>
    <mergeCell ref="J37:K37"/>
    <mergeCell ref="L37:M37"/>
    <mergeCell ref="N37:O37"/>
    <mergeCell ref="P37:Q37"/>
    <mergeCell ref="P39:Q39"/>
    <mergeCell ref="A40:B42"/>
    <mergeCell ref="C40:C42"/>
    <mergeCell ref="D40:E41"/>
    <mergeCell ref="F40:G41"/>
    <mergeCell ref="H40:K41"/>
    <mergeCell ref="L40:O40"/>
    <mergeCell ref="P40:Q41"/>
    <mergeCell ref="K51:K52"/>
    <mergeCell ref="L41:M41"/>
    <mergeCell ref="N41:O41"/>
    <mergeCell ref="A43:B43"/>
    <mergeCell ref="A44:B44"/>
    <mergeCell ref="A45:B45"/>
    <mergeCell ref="A46:B46"/>
    <mergeCell ref="A53:B53"/>
    <mergeCell ref="A54:B54"/>
    <mergeCell ref="A55:B55"/>
    <mergeCell ref="A56:B56"/>
    <mergeCell ref="A47:B47"/>
    <mergeCell ref="P49:Q49"/>
    <mergeCell ref="A50:B52"/>
    <mergeCell ref="C50:C52"/>
    <mergeCell ref="D50:E51"/>
    <mergeCell ref="F50:G51"/>
    <mergeCell ref="G61:H61"/>
    <mergeCell ref="I61:J61"/>
    <mergeCell ref="K61:M61"/>
    <mergeCell ref="N61:O61"/>
    <mergeCell ref="P61:Q61"/>
    <mergeCell ref="L51:M51"/>
    <mergeCell ref="N51:O51"/>
    <mergeCell ref="H50:J51"/>
    <mergeCell ref="L50:O50"/>
    <mergeCell ref="P50:Q51"/>
    <mergeCell ref="N62:O62"/>
    <mergeCell ref="A63:D63"/>
    <mergeCell ref="E63:F63"/>
    <mergeCell ref="N63:O63"/>
    <mergeCell ref="P65:Q65"/>
    <mergeCell ref="A57:B57"/>
    <mergeCell ref="A58:B58"/>
    <mergeCell ref="P60:Q60"/>
    <mergeCell ref="A61:D62"/>
    <mergeCell ref="E61:F6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1"/>
  <sheetViews>
    <sheetView showGridLines="0" zoomScale="75" zoomScaleNormal="75" zoomScaleSheetLayoutView="85" zoomScalePageLayoutView="0" workbookViewId="0" topLeftCell="A1">
      <selection activeCell="F30" sqref="F30"/>
    </sheetView>
  </sheetViews>
  <sheetFormatPr defaultColWidth="11.75390625" defaultRowHeight="13.5"/>
  <cols>
    <col min="1" max="1" width="3.50390625" style="135" customWidth="1"/>
    <col min="2" max="2" width="14.625" style="135" customWidth="1"/>
    <col min="3" max="3" width="16.625" style="135" customWidth="1"/>
    <col min="4" max="4" width="12.625" style="135" customWidth="1"/>
    <col min="5" max="10" width="11.50390625" style="135" customWidth="1"/>
    <col min="11" max="11" width="12.625" style="135" customWidth="1"/>
    <col min="12" max="13" width="11.50390625" style="134" customWidth="1"/>
    <col min="14" max="16384" width="11.75390625" style="135" customWidth="1"/>
  </cols>
  <sheetData>
    <row r="1" spans="1:11" ht="22.5" customHeight="1">
      <c r="A1" s="265" t="s">
        <v>72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2:11" ht="7.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2:11" ht="42" customHeight="1">
      <c r="B3" s="266" t="s">
        <v>73</v>
      </c>
      <c r="C3" s="266"/>
      <c r="D3" s="266"/>
      <c r="E3" s="266"/>
      <c r="F3" s="266"/>
      <c r="G3" s="266"/>
      <c r="H3" s="266"/>
      <c r="I3" s="266"/>
      <c r="J3" s="266"/>
      <c r="K3" s="266"/>
    </row>
    <row r="4" spans="2:11" ht="17.2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2:14" ht="16.5" thickBot="1">
      <c r="B5" s="137" t="s">
        <v>74</v>
      </c>
      <c r="C5" s="137"/>
      <c r="D5" s="137"/>
      <c r="E5" s="137"/>
      <c r="F5" s="137"/>
      <c r="G5" s="137"/>
      <c r="H5" s="138" t="s">
        <v>75</v>
      </c>
      <c r="I5" s="138" t="s">
        <v>76</v>
      </c>
      <c r="N5" s="134"/>
    </row>
    <row r="6" spans="2:14" ht="36" customHeight="1">
      <c r="B6" s="267" t="s">
        <v>77</v>
      </c>
      <c r="C6" s="268"/>
      <c r="D6" s="269" t="s">
        <v>78</v>
      </c>
      <c r="E6" s="270"/>
      <c r="F6" s="269" t="s">
        <v>79</v>
      </c>
      <c r="G6" s="270"/>
      <c r="H6" s="269" t="s">
        <v>80</v>
      </c>
      <c r="I6" s="271"/>
      <c r="J6" s="140"/>
      <c r="K6" s="141"/>
      <c r="N6" s="134"/>
    </row>
    <row r="7" spans="2:14" ht="30" customHeight="1">
      <c r="B7" s="272" t="s">
        <v>81</v>
      </c>
      <c r="C7" s="273"/>
      <c r="D7" s="274">
        <f>SUM(D8:E14)</f>
        <v>2008</v>
      </c>
      <c r="E7" s="275"/>
      <c r="F7" s="274">
        <f>SUM(F8:G14)</f>
        <v>9</v>
      </c>
      <c r="G7" s="275"/>
      <c r="H7" s="274">
        <f>SUM(H8:I14)</f>
        <v>0</v>
      </c>
      <c r="I7" s="272"/>
      <c r="J7" s="142"/>
      <c r="K7" s="142"/>
      <c r="N7" s="134"/>
    </row>
    <row r="8" spans="2:14" ht="30" customHeight="1">
      <c r="B8" s="276" t="s">
        <v>82</v>
      </c>
      <c r="C8" s="277"/>
      <c r="D8" s="278">
        <v>345</v>
      </c>
      <c r="E8" s="279"/>
      <c r="F8" s="278">
        <v>2</v>
      </c>
      <c r="G8" s="279"/>
      <c r="H8" s="278"/>
      <c r="I8" s="276"/>
      <c r="J8" s="143"/>
      <c r="K8" s="143"/>
      <c r="N8" s="134"/>
    </row>
    <row r="9" spans="2:14" ht="30" customHeight="1">
      <c r="B9" s="276" t="s">
        <v>83</v>
      </c>
      <c r="C9" s="277"/>
      <c r="D9" s="278">
        <v>248</v>
      </c>
      <c r="E9" s="279"/>
      <c r="F9" s="278">
        <v>2</v>
      </c>
      <c r="G9" s="279"/>
      <c r="H9" s="278"/>
      <c r="I9" s="276"/>
      <c r="J9" s="143"/>
      <c r="K9" s="143"/>
      <c r="N9" s="134"/>
    </row>
    <row r="10" spans="2:14" ht="30" customHeight="1">
      <c r="B10" s="276" t="s">
        <v>84</v>
      </c>
      <c r="C10" s="277"/>
      <c r="D10" s="278">
        <v>228</v>
      </c>
      <c r="E10" s="279"/>
      <c r="F10" s="280">
        <v>0</v>
      </c>
      <c r="G10" s="281"/>
      <c r="H10" s="278"/>
      <c r="I10" s="276"/>
      <c r="J10" s="143"/>
      <c r="K10" s="143"/>
      <c r="N10" s="134"/>
    </row>
    <row r="11" spans="2:14" ht="30" customHeight="1">
      <c r="B11" s="276" t="s">
        <v>85</v>
      </c>
      <c r="C11" s="277"/>
      <c r="D11" s="278">
        <v>345</v>
      </c>
      <c r="E11" s="279"/>
      <c r="F11" s="278">
        <v>3</v>
      </c>
      <c r="G11" s="279"/>
      <c r="H11" s="278"/>
      <c r="I11" s="276"/>
      <c r="J11" s="143"/>
      <c r="K11" s="143"/>
      <c r="N11" s="134"/>
    </row>
    <row r="12" spans="2:14" ht="30" customHeight="1">
      <c r="B12" s="276" t="s">
        <v>86</v>
      </c>
      <c r="C12" s="277"/>
      <c r="D12" s="278">
        <v>190</v>
      </c>
      <c r="E12" s="279"/>
      <c r="F12" s="278">
        <v>0</v>
      </c>
      <c r="G12" s="279"/>
      <c r="H12" s="278"/>
      <c r="I12" s="276"/>
      <c r="J12" s="143"/>
      <c r="K12" s="143"/>
      <c r="N12" s="134"/>
    </row>
    <row r="13" spans="2:14" ht="30" customHeight="1">
      <c r="B13" s="276" t="s">
        <v>87</v>
      </c>
      <c r="C13" s="277"/>
      <c r="D13" s="278">
        <v>321</v>
      </c>
      <c r="E13" s="279"/>
      <c r="F13" s="280">
        <v>2</v>
      </c>
      <c r="G13" s="281"/>
      <c r="H13" s="278"/>
      <c r="I13" s="276"/>
      <c r="J13" s="143"/>
      <c r="K13" s="143"/>
      <c r="N13" s="134"/>
    </row>
    <row r="14" spans="2:14" ht="30" customHeight="1" thickBot="1">
      <c r="B14" s="282" t="s">
        <v>88</v>
      </c>
      <c r="C14" s="283"/>
      <c r="D14" s="284">
        <v>331</v>
      </c>
      <c r="E14" s="285"/>
      <c r="F14" s="286">
        <v>0</v>
      </c>
      <c r="G14" s="287"/>
      <c r="H14" s="284"/>
      <c r="I14" s="282"/>
      <c r="J14" s="143"/>
      <c r="K14" s="143"/>
      <c r="N14" s="134"/>
    </row>
    <row r="15" spans="2:14" ht="15.75">
      <c r="B15" s="144"/>
      <c r="C15" s="144"/>
      <c r="D15" s="145"/>
      <c r="E15" s="144"/>
      <c r="F15" s="144"/>
      <c r="G15" s="144"/>
      <c r="H15" s="288" t="s">
        <v>89</v>
      </c>
      <c r="I15" s="288"/>
      <c r="J15" s="288"/>
      <c r="K15" s="288"/>
      <c r="N15" s="134"/>
    </row>
    <row r="16" spans="2:14" ht="15.75">
      <c r="B16" s="147"/>
      <c r="C16" s="147"/>
      <c r="D16" s="147"/>
      <c r="E16" s="147"/>
      <c r="F16" s="147"/>
      <c r="G16" s="147"/>
      <c r="H16" s="148"/>
      <c r="I16" s="146"/>
      <c r="J16" s="146"/>
      <c r="K16" s="146"/>
      <c r="N16" s="134"/>
    </row>
    <row r="17" spans="2:14" ht="15.75">
      <c r="B17" s="147"/>
      <c r="C17" s="147"/>
      <c r="D17" s="147"/>
      <c r="E17" s="147"/>
      <c r="F17" s="147"/>
      <c r="G17" s="147"/>
      <c r="H17" s="146"/>
      <c r="I17" s="146"/>
      <c r="J17" s="146"/>
      <c r="K17" s="146"/>
      <c r="N17" s="134"/>
    </row>
    <row r="18" spans="9:15" ht="26.25" customHeight="1">
      <c r="I18" s="147"/>
      <c r="J18" s="147"/>
      <c r="K18" s="147"/>
      <c r="N18" s="134"/>
      <c r="O18" s="134"/>
    </row>
    <row r="19" spans="1:17" ht="21">
      <c r="A19" s="289" t="s">
        <v>90</v>
      </c>
      <c r="B19" s="289"/>
      <c r="C19" s="289"/>
      <c r="D19" s="289"/>
      <c r="E19" s="289"/>
      <c r="F19" s="289"/>
      <c r="G19" s="289"/>
      <c r="H19" s="289"/>
      <c r="I19" s="289"/>
      <c r="J19" s="289"/>
      <c r="K19" s="150"/>
      <c r="L19" s="150"/>
      <c r="M19" s="150"/>
      <c r="N19" s="150"/>
      <c r="O19" s="151"/>
      <c r="P19" s="151"/>
      <c r="Q19" s="134"/>
    </row>
    <row r="20" spans="1:17" ht="7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50"/>
      <c r="L20" s="150"/>
      <c r="M20" s="150"/>
      <c r="N20" s="150"/>
      <c r="O20" s="151"/>
      <c r="P20" s="151"/>
      <c r="Q20" s="134"/>
    </row>
    <row r="21" spans="2:11" ht="129.75" customHeight="1">
      <c r="B21" s="290" t="s">
        <v>91</v>
      </c>
      <c r="C21" s="290"/>
      <c r="D21" s="290"/>
      <c r="E21" s="290"/>
      <c r="F21" s="290"/>
      <c r="G21" s="290"/>
      <c r="H21" s="290"/>
      <c r="I21" s="290"/>
      <c r="J21" s="290"/>
      <c r="K21" s="290"/>
    </row>
    <row r="22" spans="8:11" ht="7.5" customHeight="1">
      <c r="H22" s="152"/>
      <c r="I22" s="152"/>
      <c r="J22" s="152"/>
      <c r="K22" s="152"/>
    </row>
    <row r="23" spans="8:11" ht="7.5" customHeight="1">
      <c r="H23" s="152"/>
      <c r="I23" s="152"/>
      <c r="J23" s="152"/>
      <c r="K23" s="152"/>
    </row>
    <row r="24" spans="2:11" ht="19.5" thickBot="1">
      <c r="B24" s="153" t="s">
        <v>92</v>
      </c>
      <c r="C24" s="153"/>
      <c r="D24" s="153"/>
      <c r="E24" s="153"/>
      <c r="F24" s="153"/>
      <c r="G24" s="153"/>
      <c r="H24" s="154"/>
      <c r="I24" s="155"/>
      <c r="J24" s="155"/>
      <c r="K24" s="155" t="s">
        <v>93</v>
      </c>
    </row>
    <row r="25" spans="2:11" ht="30" customHeight="1">
      <c r="B25" s="156"/>
      <c r="C25" s="157"/>
      <c r="D25" s="158" t="s">
        <v>94</v>
      </c>
      <c r="E25" s="159" t="s">
        <v>82</v>
      </c>
      <c r="F25" s="159" t="s">
        <v>95</v>
      </c>
      <c r="G25" s="160" t="s">
        <v>96</v>
      </c>
      <c r="H25" s="139" t="s">
        <v>85</v>
      </c>
      <c r="I25" s="139" t="s">
        <v>97</v>
      </c>
      <c r="J25" s="139" t="s">
        <v>98</v>
      </c>
      <c r="K25" s="159" t="s">
        <v>99</v>
      </c>
    </row>
    <row r="26" spans="2:11" ht="30" customHeight="1">
      <c r="B26" s="291" t="s">
        <v>100</v>
      </c>
      <c r="C26" s="292"/>
      <c r="D26" s="302">
        <f>SUM(D27:D31)</f>
        <v>40213</v>
      </c>
      <c r="E26" s="161">
        <f>SUM(E27:E31)</f>
        <v>7687</v>
      </c>
      <c r="F26" s="161">
        <f aca="true" t="shared" si="0" ref="F26:K26">SUM(F27:F31)</f>
        <v>6913</v>
      </c>
      <c r="G26" s="161">
        <f t="shared" si="0"/>
        <v>5594</v>
      </c>
      <c r="H26" s="161">
        <f t="shared" si="0"/>
        <v>7022</v>
      </c>
      <c r="I26" s="161">
        <f t="shared" si="0"/>
        <v>2938</v>
      </c>
      <c r="J26" s="161">
        <f t="shared" si="0"/>
        <v>5048</v>
      </c>
      <c r="K26" s="161">
        <f t="shared" si="0"/>
        <v>5011</v>
      </c>
    </row>
    <row r="27" spans="2:11" ht="30" customHeight="1">
      <c r="B27" s="293" t="s">
        <v>101</v>
      </c>
      <c r="C27" s="294"/>
      <c r="D27" s="303">
        <f>SUM(E27:K27)</f>
        <v>13377</v>
      </c>
      <c r="E27" s="163">
        <v>2715</v>
      </c>
      <c r="F27" s="164">
        <v>2198</v>
      </c>
      <c r="G27" s="164">
        <v>1678</v>
      </c>
      <c r="H27" s="164">
        <v>2272</v>
      </c>
      <c r="I27" s="164">
        <v>976</v>
      </c>
      <c r="J27" s="164">
        <v>1774</v>
      </c>
      <c r="K27" s="164">
        <v>1764</v>
      </c>
    </row>
    <row r="28" spans="2:11" ht="30" customHeight="1">
      <c r="B28" s="293" t="s">
        <v>102</v>
      </c>
      <c r="C28" s="294"/>
      <c r="D28" s="303">
        <f>SUM(E28:K28)</f>
        <v>10589</v>
      </c>
      <c r="E28" s="163">
        <v>1752</v>
      </c>
      <c r="F28" s="164">
        <v>2567</v>
      </c>
      <c r="G28" s="164">
        <v>2169</v>
      </c>
      <c r="H28" s="164">
        <v>1547</v>
      </c>
      <c r="I28" s="164">
        <v>600</v>
      </c>
      <c r="J28" s="164">
        <v>980</v>
      </c>
      <c r="K28" s="164">
        <v>974</v>
      </c>
    </row>
    <row r="29" spans="2:11" ht="30" customHeight="1">
      <c r="B29" s="293" t="s">
        <v>103</v>
      </c>
      <c r="C29" s="294"/>
      <c r="D29" s="162">
        <f>SUM(E29:K29)</f>
        <v>2929</v>
      </c>
      <c r="E29" s="163">
        <v>594</v>
      </c>
      <c r="F29" s="164">
        <v>467</v>
      </c>
      <c r="G29" s="164">
        <v>405</v>
      </c>
      <c r="H29" s="164">
        <v>515</v>
      </c>
      <c r="I29" s="164">
        <v>206</v>
      </c>
      <c r="J29" s="164">
        <v>378</v>
      </c>
      <c r="K29" s="164">
        <v>364</v>
      </c>
    </row>
    <row r="30" spans="2:11" ht="30" customHeight="1">
      <c r="B30" s="293" t="s">
        <v>104</v>
      </c>
      <c r="C30" s="294"/>
      <c r="D30" s="303">
        <f>SUM(E30:K30)</f>
        <v>12855</v>
      </c>
      <c r="E30" s="163">
        <v>2556</v>
      </c>
      <c r="F30" s="164">
        <v>1675</v>
      </c>
      <c r="G30" s="164">
        <v>1331</v>
      </c>
      <c r="H30" s="164">
        <v>2367</v>
      </c>
      <c r="I30" s="164">
        <v>1128</v>
      </c>
      <c r="J30" s="164">
        <v>1908</v>
      </c>
      <c r="K30" s="164">
        <v>1890</v>
      </c>
    </row>
    <row r="31" spans="2:11" ht="30" customHeight="1" thickBot="1">
      <c r="B31" s="295" t="s">
        <v>105</v>
      </c>
      <c r="C31" s="296"/>
      <c r="D31" s="162">
        <f>SUM(E31:K31)</f>
        <v>463</v>
      </c>
      <c r="E31" s="165">
        <v>70</v>
      </c>
      <c r="F31" s="165">
        <v>6</v>
      </c>
      <c r="G31" s="165">
        <v>11</v>
      </c>
      <c r="H31" s="165">
        <v>321</v>
      </c>
      <c r="I31" s="165">
        <v>28</v>
      </c>
      <c r="J31" s="165">
        <v>8</v>
      </c>
      <c r="K31" s="165">
        <v>19</v>
      </c>
    </row>
    <row r="32" spans="2:11" ht="15.75">
      <c r="B32" s="134"/>
      <c r="C32" s="166"/>
      <c r="D32" s="167"/>
      <c r="E32" s="167"/>
      <c r="F32" s="167"/>
      <c r="G32" s="167"/>
      <c r="H32" s="167"/>
      <c r="I32" s="168"/>
      <c r="J32" s="168"/>
      <c r="K32" s="168" t="s">
        <v>106</v>
      </c>
    </row>
    <row r="33" spans="2:8" ht="13.5" customHeight="1">
      <c r="B33" s="134"/>
      <c r="C33" s="151"/>
      <c r="D33" s="151"/>
      <c r="E33" s="151"/>
      <c r="F33" s="151"/>
      <c r="G33" s="151"/>
      <c r="H33" s="151"/>
    </row>
    <row r="35" spans="2:11" ht="19.5" thickBot="1">
      <c r="B35" s="169" t="s">
        <v>107</v>
      </c>
      <c r="C35" s="169"/>
      <c r="D35" s="169"/>
      <c r="E35" s="169"/>
      <c r="F35" s="169"/>
      <c r="G35" s="169"/>
      <c r="H35" s="169"/>
      <c r="I35" s="155"/>
      <c r="J35" s="155"/>
      <c r="K35" s="155" t="s">
        <v>93</v>
      </c>
    </row>
    <row r="36" spans="2:11" ht="30" customHeight="1">
      <c r="B36" s="170"/>
      <c r="C36" s="171"/>
      <c r="D36" s="172" t="s">
        <v>94</v>
      </c>
      <c r="E36" s="139" t="s">
        <v>82</v>
      </c>
      <c r="F36" s="139" t="s">
        <v>95</v>
      </c>
      <c r="G36" s="139" t="s">
        <v>96</v>
      </c>
      <c r="H36" s="139" t="s">
        <v>85</v>
      </c>
      <c r="I36" s="139" t="s">
        <v>97</v>
      </c>
      <c r="J36" s="139" t="s">
        <v>98</v>
      </c>
      <c r="K36" s="139" t="s">
        <v>99</v>
      </c>
    </row>
    <row r="37" spans="2:11" ht="30" customHeight="1">
      <c r="B37" s="297" t="s">
        <v>108</v>
      </c>
      <c r="C37" s="298"/>
      <c r="D37" s="173">
        <f>SUM(E37:K37)</f>
        <v>60</v>
      </c>
      <c r="E37" s="174">
        <v>12</v>
      </c>
      <c r="F37" s="174">
        <v>8</v>
      </c>
      <c r="G37" s="174">
        <v>11</v>
      </c>
      <c r="H37" s="174">
        <v>10</v>
      </c>
      <c r="I37" s="174">
        <v>5</v>
      </c>
      <c r="J37" s="174">
        <v>9</v>
      </c>
      <c r="K37" s="174">
        <v>5</v>
      </c>
    </row>
    <row r="38" spans="2:11" ht="30" customHeight="1" thickBot="1">
      <c r="B38" s="299" t="s">
        <v>109</v>
      </c>
      <c r="C38" s="300"/>
      <c r="D38" s="175">
        <f>SUM(E38:K38)</f>
        <v>3507</v>
      </c>
      <c r="E38" s="176">
        <v>781</v>
      </c>
      <c r="F38" s="176">
        <v>528</v>
      </c>
      <c r="G38" s="176">
        <v>645</v>
      </c>
      <c r="H38" s="176">
        <v>546</v>
      </c>
      <c r="I38" s="176">
        <v>293</v>
      </c>
      <c r="J38" s="176">
        <v>438</v>
      </c>
      <c r="K38" s="176">
        <v>276</v>
      </c>
    </row>
    <row r="39" spans="3:11" ht="15.75">
      <c r="C39" s="134"/>
      <c r="D39" s="177"/>
      <c r="E39" s="178"/>
      <c r="F39" s="167"/>
      <c r="G39" s="167"/>
      <c r="H39" s="167"/>
      <c r="I39" s="168"/>
      <c r="J39" s="168"/>
      <c r="K39" s="168" t="str">
        <f>K32</f>
        <v>資料：地域医療課</v>
      </c>
    </row>
    <row r="40" spans="2:8" ht="15.75">
      <c r="B40" s="134"/>
      <c r="C40" s="151"/>
      <c r="D40" s="151"/>
      <c r="E40" s="151"/>
      <c r="F40" s="151"/>
      <c r="G40" s="151"/>
      <c r="H40" s="151"/>
    </row>
    <row r="41" spans="2:10" ht="15.75">
      <c r="B41" s="134"/>
      <c r="C41" s="134"/>
      <c r="D41" s="134"/>
      <c r="E41" s="134"/>
      <c r="F41" s="134"/>
      <c r="G41" s="134"/>
      <c r="H41" s="134"/>
      <c r="I41" s="134"/>
      <c r="J41" s="134"/>
    </row>
  </sheetData>
  <sheetProtection/>
  <mergeCells count="50">
    <mergeCell ref="B28:C28"/>
    <mergeCell ref="B29:C29"/>
    <mergeCell ref="B30:C30"/>
    <mergeCell ref="B31:C31"/>
    <mergeCell ref="B37:C37"/>
    <mergeCell ref="B38:C38"/>
    <mergeCell ref="H15:I15"/>
    <mergeCell ref="J15:K15"/>
    <mergeCell ref="A19:J19"/>
    <mergeCell ref="B21:K21"/>
    <mergeCell ref="B26:C26"/>
    <mergeCell ref="B27:C27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A1:K1"/>
    <mergeCell ref="B3:K3"/>
    <mergeCell ref="B6:C6"/>
    <mergeCell ref="D6:E6"/>
    <mergeCell ref="F6:G6"/>
    <mergeCell ref="H6:I6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優花</dc:creator>
  <cp:keywords/>
  <dc:description/>
  <cp:lastModifiedBy>FINE_User</cp:lastModifiedBy>
  <cp:lastPrinted>2021-03-03T04:22:14Z</cp:lastPrinted>
  <dcterms:modified xsi:type="dcterms:W3CDTF">2021-04-21T05:26:52Z</dcterms:modified>
  <cp:category/>
  <cp:version/>
  <cp:contentType/>
  <cp:contentStatus/>
</cp:coreProperties>
</file>