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40.35\k2\110 附置義務・届出駐車・大店\【100】附置義務等・審査関係\附置義務条例の見直し\★【H27～】附置義務条例の見直し\★条例・規則・要綱・手引き\手引き\R5.6HP修正（チェックボックス、様式記号修正）\自動車\"/>
    </mc:Choice>
  </mc:AlternateContent>
  <bookViews>
    <workbookView xWindow="0" yWindow="0" windowWidth="19200" windowHeight="11370"/>
  </bookViews>
  <sheets>
    <sheet name="様式ーB" sheetId="1" r:id="rId1"/>
    <sheet name="様式ーB別表" sheetId="3" r:id="rId2"/>
    <sheet name="様式ーC" sheetId="2" r:id="rId3"/>
  </sheets>
  <definedNames>
    <definedName name="_xlnm.Print_Area" localSheetId="0">様式ーB!$A$1:$P$55</definedName>
    <definedName name="_xlnm.Print_Area" localSheetId="1">様式ーB別表!$A$1:$P$42</definedName>
    <definedName name="_xlnm.Print_Area" localSheetId="2">様式ーC!$A$1:$R$101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F18" i="1" l="1"/>
  <c r="E4" i="2"/>
  <c r="F35" i="1" l="1"/>
  <c r="O86" i="2" l="1"/>
  <c r="F37" i="1" s="1"/>
  <c r="M18" i="1"/>
  <c r="K28" i="1"/>
  <c r="N41" i="1"/>
  <c r="N35" i="1"/>
  <c r="L41" i="1"/>
  <c r="L35" i="1"/>
  <c r="I41" i="1"/>
  <c r="I35" i="1"/>
  <c r="F39" i="1"/>
  <c r="L89" i="2" l="1"/>
  <c r="F41" i="1" s="1"/>
  <c r="G28" i="1"/>
  <c r="N28" i="1" s="1"/>
  <c r="F8" i="2" l="1"/>
  <c r="F13" i="2" s="1"/>
  <c r="F15" i="2" s="1"/>
  <c r="M8" i="2"/>
  <c r="P9" i="2" l="1"/>
  <c r="M70" i="2" s="1"/>
  <c r="P10" i="2"/>
  <c r="M75" i="2" s="1"/>
  <c r="J9" i="2"/>
  <c r="G29" i="1"/>
  <c r="M13" i="2"/>
  <c r="J10" i="2"/>
  <c r="G26" i="1" l="1"/>
  <c r="G25" i="1"/>
  <c r="K25" i="1"/>
  <c r="P8" i="2"/>
  <c r="P11" i="2" s="1"/>
  <c r="P30" i="2"/>
  <c r="K26" i="1"/>
  <c r="P28" i="2"/>
  <c r="J8" i="2"/>
  <c r="M15" i="2"/>
  <c r="M74" i="2" s="1"/>
  <c r="O77" i="2" s="1"/>
  <c r="L65" i="2" l="1"/>
  <c r="J11" i="2"/>
  <c r="G27" i="1" s="1"/>
  <c r="N26" i="1"/>
  <c r="N25" i="1"/>
  <c r="N60" i="2"/>
  <c r="N59" i="2"/>
  <c r="M69" i="2"/>
  <c r="O72" i="2" s="1"/>
  <c r="L64" i="2"/>
  <c r="J22" i="2"/>
  <c r="G24" i="1"/>
  <c r="K29" i="1"/>
  <c r="N29" i="1" s="1"/>
  <c r="L43" i="2"/>
  <c r="L45" i="2"/>
  <c r="K24" i="1"/>
  <c r="P26" i="2"/>
  <c r="L41" i="2" s="1"/>
  <c r="P29" i="2"/>
  <c r="O62" i="2" l="1"/>
  <c r="O67" i="2"/>
  <c r="N24" i="1"/>
  <c r="K27" i="1"/>
  <c r="N27" i="1" s="1"/>
  <c r="Q55" i="2"/>
  <c r="O54" i="2" s="1"/>
  <c r="P27" i="2"/>
  <c r="M22" i="2"/>
  <c r="J23" i="2" s="1"/>
  <c r="P24" i="2"/>
  <c r="L39" i="2" s="1"/>
  <c r="P22" i="2"/>
  <c r="N38" i="2" s="1"/>
  <c r="N37" i="2" s="1"/>
  <c r="Q53" i="2"/>
  <c r="O52" i="2" s="1"/>
  <c r="O57" i="2" l="1"/>
  <c r="P25" i="2"/>
  <c r="P31" i="2"/>
  <c r="P23" i="2"/>
</calcChain>
</file>

<file path=xl/comments1.xml><?xml version="1.0" encoding="utf-8"?>
<comments xmlns="http://schemas.openxmlformats.org/spreadsheetml/2006/main">
  <authors>
    <author>FINE_User</author>
  </authors>
  <commentList>
    <comment ref="G29" authorId="0" shapeId="0">
      <text>
        <r>
          <rPr>
            <b/>
            <sz val="9"/>
            <color indexed="81"/>
            <rFont val="MS P ゴシック"/>
            <family val="3"/>
            <charset val="128"/>
          </rPr>
          <t>FINE_User:</t>
        </r>
        <r>
          <rPr>
            <sz val="9"/>
            <color indexed="81"/>
            <rFont val="MS P ゴシック"/>
            <family val="3"/>
            <charset val="128"/>
          </rPr>
          <t xml:space="preserve">
確認申請書第３面の延べ面積と合うようにしてください。</t>
        </r>
      </text>
    </comment>
    <comment ref="K29" authorId="0" shapeId="0">
      <text>
        <r>
          <rPr>
            <b/>
            <sz val="9"/>
            <color indexed="81"/>
            <rFont val="MS P ゴシック"/>
            <family val="3"/>
            <charset val="128"/>
          </rPr>
          <t>FINE_User:</t>
        </r>
        <r>
          <rPr>
            <sz val="9"/>
            <color indexed="81"/>
            <rFont val="MS P ゴシック"/>
            <family val="3"/>
            <charset val="128"/>
          </rPr>
          <t xml:space="preserve">
確認申請書第３面の延べ面積と合うようにしてください。</t>
        </r>
      </text>
    </comment>
    <comment ref="N29" authorId="0" shapeId="0">
      <text>
        <r>
          <rPr>
            <b/>
            <sz val="9"/>
            <color indexed="81"/>
            <rFont val="MS P ゴシック"/>
            <family val="3"/>
            <charset val="128"/>
          </rPr>
          <t>FINE_User:</t>
        </r>
        <r>
          <rPr>
            <sz val="9"/>
            <color indexed="81"/>
            <rFont val="MS P ゴシック"/>
            <family val="3"/>
            <charset val="128"/>
          </rPr>
          <t xml:space="preserve">
確認申請書第３面の延べ面積と合うようにしてください。</t>
        </r>
      </text>
    </comment>
  </commentList>
</comments>
</file>

<file path=xl/sharedStrings.xml><?xml version="1.0" encoding="utf-8"?>
<sst xmlns="http://schemas.openxmlformats.org/spreadsheetml/2006/main" count="487" uniqueCount="247">
  <si>
    <t>建築主</t>
    <rPh sb="0" eb="3">
      <t>ケンチクヌシ</t>
    </rPh>
    <phoneticPr fontId="1"/>
  </si>
  <si>
    <t>氏名</t>
    <rPh sb="0" eb="2">
      <t>シメイ</t>
    </rPh>
    <phoneticPr fontId="1"/>
  </si>
  <si>
    <t>住所</t>
    <rPh sb="0" eb="2">
      <t>ジュウショ</t>
    </rPh>
    <phoneticPr fontId="1"/>
  </si>
  <si>
    <t>建築場所</t>
    <rPh sb="0" eb="4">
      <t>ケンチクバショ</t>
    </rPh>
    <phoneticPr fontId="1"/>
  </si>
  <si>
    <t>設計者</t>
    <rPh sb="0" eb="3">
      <t>セッケイシャ</t>
    </rPh>
    <phoneticPr fontId="1"/>
  </si>
  <si>
    <t>自動車附置義務に関する駐車施設の審査願概要書</t>
    <rPh sb="0" eb="7">
      <t>ジドウシャフチギム</t>
    </rPh>
    <rPh sb="8" eb="9">
      <t>カン</t>
    </rPh>
    <rPh sb="11" eb="15">
      <t>チュウシャシセツ</t>
    </rPh>
    <rPh sb="16" eb="22">
      <t>シンサネガイガイヨウショ</t>
    </rPh>
    <phoneticPr fontId="1"/>
  </si>
  <si>
    <t>NO．</t>
    <phoneticPr fontId="1"/>
  </si>
  <si>
    <t>様式ーB</t>
    <rPh sb="0" eb="2">
      <t>ヨウシキ</t>
    </rPh>
    <phoneticPr fontId="1"/>
  </si>
  <si>
    <t>地域地区</t>
    <rPh sb="0" eb="4">
      <t>チイキチク</t>
    </rPh>
    <phoneticPr fontId="1"/>
  </si>
  <si>
    <t>工事着工日</t>
    <rPh sb="0" eb="5">
      <t>コウジチャッコウビ</t>
    </rPh>
    <phoneticPr fontId="1"/>
  </si>
  <si>
    <t>工事完了予定日</t>
    <rPh sb="0" eb="7">
      <t>コウジカンリョウヨテイビ</t>
    </rPh>
    <phoneticPr fontId="1"/>
  </si>
  <si>
    <t>年　　月　　日</t>
    <rPh sb="0" eb="1">
      <t>ネン</t>
    </rPh>
    <rPh sb="3" eb="4">
      <t>ガツ</t>
    </rPh>
    <rPh sb="6" eb="7">
      <t>ニチ</t>
    </rPh>
    <phoneticPr fontId="1"/>
  </si>
  <si>
    <t>敷地面積</t>
    <rPh sb="0" eb="4">
      <t>シキチメンセキ</t>
    </rPh>
    <phoneticPr fontId="1"/>
  </si>
  <si>
    <t>主要用途</t>
    <rPh sb="0" eb="2">
      <t>シュヨウ</t>
    </rPh>
    <rPh sb="2" eb="4">
      <t>ヨウト</t>
    </rPh>
    <phoneticPr fontId="1"/>
  </si>
  <si>
    <t>工事種別</t>
    <rPh sb="0" eb="4">
      <t>コウジシュベツ</t>
    </rPh>
    <phoneticPr fontId="1"/>
  </si>
  <si>
    <t>㎡</t>
    <phoneticPr fontId="1"/>
  </si>
  <si>
    <t>構造</t>
    <rPh sb="0" eb="2">
      <t>コウゾウ</t>
    </rPh>
    <phoneticPr fontId="1"/>
  </si>
  <si>
    <t>　　　　造、地上　　階、地下　　階</t>
    <rPh sb="4" eb="5">
      <t>ゾウ</t>
    </rPh>
    <rPh sb="6" eb="8">
      <t>チジョウ</t>
    </rPh>
    <rPh sb="10" eb="11">
      <t>カイ</t>
    </rPh>
    <rPh sb="12" eb="14">
      <t>チカ</t>
    </rPh>
    <rPh sb="16" eb="17">
      <t>カイ</t>
    </rPh>
    <phoneticPr fontId="1"/>
  </si>
  <si>
    <t>全体</t>
    <rPh sb="0" eb="2">
      <t>ゼンタイ</t>
    </rPh>
    <phoneticPr fontId="1"/>
  </si>
  <si>
    <t>申請以外の部分</t>
    <rPh sb="0" eb="4">
      <t>シンセイイガイ</t>
    </rPh>
    <rPh sb="5" eb="7">
      <t>ブブン</t>
    </rPh>
    <phoneticPr fontId="1"/>
  </si>
  <si>
    <t>増築部分</t>
    <rPh sb="0" eb="4">
      <t>ゾウチクブブン</t>
    </rPh>
    <phoneticPr fontId="1"/>
  </si>
  <si>
    <t>特定部分</t>
    <rPh sb="0" eb="4">
      <t>トクテイブブン</t>
    </rPh>
    <phoneticPr fontId="1"/>
  </si>
  <si>
    <t>その他</t>
    <rPh sb="2" eb="3">
      <t>タ</t>
    </rPh>
    <phoneticPr fontId="1"/>
  </si>
  <si>
    <t>①店</t>
    <rPh sb="1" eb="2">
      <t>テン</t>
    </rPh>
    <phoneticPr fontId="1"/>
  </si>
  <si>
    <t>①他</t>
    <rPh sb="1" eb="2">
      <t>ホカ</t>
    </rPh>
    <phoneticPr fontId="1"/>
  </si>
  <si>
    <t>②</t>
    <phoneticPr fontId="1"/>
  </si>
  <si>
    <t>①</t>
    <phoneticPr fontId="1"/>
  </si>
  <si>
    <t>③</t>
    <phoneticPr fontId="1"/>
  </si>
  <si>
    <t>③店</t>
    <rPh sb="1" eb="2">
      <t>テン</t>
    </rPh>
    <phoneticPr fontId="1"/>
  </si>
  <si>
    <t>③他</t>
    <rPh sb="1" eb="2">
      <t>ホカ</t>
    </rPh>
    <phoneticPr fontId="1"/>
  </si>
  <si>
    <t>④</t>
    <phoneticPr fontId="1"/>
  </si>
  <si>
    <t>非特定部分</t>
    <rPh sb="0" eb="5">
      <t>ヒトクテイブブン</t>
    </rPh>
    <phoneticPr fontId="1"/>
  </si>
  <si>
    <t>駐車施設</t>
    <rPh sb="0" eb="4">
      <t>チュウシャシセツ</t>
    </rPh>
    <phoneticPr fontId="1"/>
  </si>
  <si>
    <t>合計</t>
    <rPh sb="0" eb="2">
      <t>ゴウケイ</t>
    </rPh>
    <phoneticPr fontId="1"/>
  </si>
  <si>
    <t>建築物概要</t>
    <rPh sb="0" eb="5">
      <t>ケンチクブツガイヨウ</t>
    </rPh>
    <phoneticPr fontId="1"/>
  </si>
  <si>
    <t>延べ面積</t>
    <rPh sb="0" eb="1">
      <t>ノ</t>
    </rPh>
    <rPh sb="2" eb="4">
      <t>メンセキ</t>
    </rPh>
    <phoneticPr fontId="1"/>
  </si>
  <si>
    <t>小売店舗</t>
    <rPh sb="0" eb="4">
      <t>コウリテンポ</t>
    </rPh>
    <phoneticPr fontId="1"/>
  </si>
  <si>
    <t>(内訳)</t>
    <phoneticPr fontId="1"/>
  </si>
  <si>
    <t>利用用途</t>
    <rPh sb="0" eb="4">
      <t>リヨウヨウト</t>
    </rPh>
    <phoneticPr fontId="1"/>
  </si>
  <si>
    <t>駐車施設概要</t>
    <rPh sb="0" eb="6">
      <t>チュウシャシセツガイヨウ</t>
    </rPh>
    <phoneticPr fontId="1"/>
  </si>
  <si>
    <t>自動車全体</t>
    <rPh sb="0" eb="5">
      <t>ジドウシャゼンタイ</t>
    </rPh>
    <phoneticPr fontId="1"/>
  </si>
  <si>
    <t>内荷捌き</t>
    <rPh sb="0" eb="1">
      <t>ウチ</t>
    </rPh>
    <rPh sb="1" eb="3">
      <t>ニサバ</t>
    </rPh>
    <phoneticPr fontId="1"/>
  </si>
  <si>
    <t>内車いす</t>
    <rPh sb="0" eb="1">
      <t>ウチ</t>
    </rPh>
    <rPh sb="1" eb="2">
      <t>クルマ</t>
    </rPh>
    <phoneticPr fontId="1"/>
  </si>
  <si>
    <t>自動二輪車</t>
    <rPh sb="0" eb="5">
      <t>ジドウニリンシャ</t>
    </rPh>
    <phoneticPr fontId="1"/>
  </si>
  <si>
    <t>低減・換算前義務台数</t>
    <rPh sb="0" eb="2">
      <t>テイゲン</t>
    </rPh>
    <rPh sb="3" eb="6">
      <t>カンサンマエ</t>
    </rPh>
    <rPh sb="6" eb="10">
      <t>ギムダイスウ</t>
    </rPh>
    <phoneticPr fontId="1"/>
  </si>
  <si>
    <t>低減台数
(公共交通)</t>
    <rPh sb="0" eb="2">
      <t>テイゲン</t>
    </rPh>
    <rPh sb="2" eb="4">
      <t>ダイスウ</t>
    </rPh>
    <rPh sb="6" eb="10">
      <t>コウキョウコウツウ</t>
    </rPh>
    <phoneticPr fontId="1"/>
  </si>
  <si>
    <t>換算台数
(自動二輪)</t>
    <rPh sb="0" eb="4">
      <t>カンサンダイスウ</t>
    </rPh>
    <rPh sb="6" eb="10">
      <t>ジドウニリン</t>
    </rPh>
    <phoneticPr fontId="1"/>
  </si>
  <si>
    <t>義務台数</t>
    <rPh sb="0" eb="4">
      <t>ギムダイスウ</t>
    </rPh>
    <phoneticPr fontId="1"/>
  </si>
  <si>
    <t>設置台数</t>
    <rPh sb="0" eb="4">
      <t>セッチダイスウ</t>
    </rPh>
    <phoneticPr fontId="1"/>
  </si>
  <si>
    <t>隔地先</t>
    <rPh sb="0" eb="3">
      <t>カクチサキ</t>
    </rPh>
    <phoneticPr fontId="1"/>
  </si>
  <si>
    <t>駐車場名</t>
    <rPh sb="0" eb="4">
      <t>チュウシャジョウメイ</t>
    </rPh>
    <phoneticPr fontId="1"/>
  </si>
  <si>
    <t>敷地同士の距離</t>
    <rPh sb="0" eb="4">
      <t>シキチドウシ</t>
    </rPh>
    <rPh sb="5" eb="7">
      <t>キョリ</t>
    </rPh>
    <phoneticPr fontId="1"/>
  </si>
  <si>
    <t>台</t>
    <rPh sb="0" eb="1">
      <t>ダイ</t>
    </rPh>
    <phoneticPr fontId="1"/>
  </si>
  <si>
    <t>装置名称</t>
    <rPh sb="0" eb="4">
      <t>ソウチメイショウ</t>
    </rPh>
    <phoneticPr fontId="1"/>
  </si>
  <si>
    <t>認定の有効期限</t>
    <rPh sb="0" eb="2">
      <t>ニンテイ</t>
    </rPh>
    <rPh sb="3" eb="7">
      <t>ユウコウキゲン</t>
    </rPh>
    <phoneticPr fontId="1"/>
  </si>
  <si>
    <t>認定番号</t>
    <rPh sb="0" eb="4">
      <t>ニンテイバンゴウ</t>
    </rPh>
    <phoneticPr fontId="1"/>
  </si>
  <si>
    <t>特殊装置の設置予定日</t>
    <rPh sb="0" eb="2">
      <t>トクシュ</t>
    </rPh>
    <rPh sb="2" eb="4">
      <t>ソウチ</t>
    </rPh>
    <rPh sb="5" eb="10">
      <t>セッチヨテイビ</t>
    </rPh>
    <phoneticPr fontId="1"/>
  </si>
  <si>
    <t>承認番号・承認日</t>
    <rPh sb="0" eb="4">
      <t>ショウニンバンゴウ</t>
    </rPh>
    <rPh sb="5" eb="8">
      <t>ショウニンビ</t>
    </rPh>
    <phoneticPr fontId="1"/>
  </si>
  <si>
    <t>備考</t>
    <rPh sb="0" eb="2">
      <t>ビコウ</t>
    </rPh>
    <phoneticPr fontId="1"/>
  </si>
  <si>
    <t>竣工時に完了届の提出を行うこと。</t>
    <rPh sb="0" eb="3">
      <t>シュンコウジ</t>
    </rPh>
    <rPh sb="4" eb="7">
      <t>カンリョウトドケ</t>
    </rPh>
    <rPh sb="8" eb="10">
      <t>テイシュツ</t>
    </rPh>
    <rPh sb="11" eb="12">
      <t>オコナ</t>
    </rPh>
    <phoneticPr fontId="1"/>
  </si>
  <si>
    <t>承認印</t>
    <rPh sb="0" eb="3">
      <t>ショウニンイン</t>
    </rPh>
    <phoneticPr fontId="1"/>
  </si>
  <si>
    <t>受付日　　　　　　　年　　　　月　　　　日</t>
    <rPh sb="0" eb="3">
      <t>ウケツケビ</t>
    </rPh>
    <phoneticPr fontId="1"/>
  </si>
  <si>
    <t>事務所名</t>
    <rPh sb="0" eb="3">
      <t>ジムショ</t>
    </rPh>
    <rPh sb="3" eb="4">
      <t>メイ</t>
    </rPh>
    <phoneticPr fontId="1"/>
  </si>
  <si>
    <t>担当者名</t>
    <rPh sb="0" eb="4">
      <t>タントウシャメイ</t>
    </rPh>
    <phoneticPr fontId="1"/>
  </si>
  <si>
    <t>ｍ</t>
    <phoneticPr fontId="1"/>
  </si>
  <si>
    <t>上記駐車施設を承認します。</t>
    <rPh sb="0" eb="2">
      <t>ジョウキ</t>
    </rPh>
    <rPh sb="2" eb="4">
      <t>チュウシャ</t>
    </rPh>
    <rPh sb="4" eb="6">
      <t>シセツ</t>
    </rPh>
    <rPh sb="7" eb="9">
      <t>ショウニン</t>
    </rPh>
    <phoneticPr fontId="1"/>
  </si>
  <si>
    <t>これから下には記入しないでください。</t>
    <rPh sb="4" eb="5">
      <t>シタ</t>
    </rPh>
    <rPh sb="7" eb="9">
      <t>キニュウ</t>
    </rPh>
    <phoneticPr fontId="1"/>
  </si>
  <si>
    <t>▲</t>
    <phoneticPr fontId="1"/>
  </si>
  <si>
    <t>―</t>
    <phoneticPr fontId="1"/>
  </si>
  <si>
    <t>―</t>
    <phoneticPr fontId="1"/>
  </si>
  <si>
    <t>TEL</t>
    <phoneticPr fontId="1"/>
  </si>
  <si>
    <t>様式ーC</t>
    <rPh sb="0" eb="2">
      <t>ヨウシキ</t>
    </rPh>
    <phoneticPr fontId="1"/>
  </si>
  <si>
    <t>附置義務台数算定調書</t>
    <rPh sb="0" eb="10">
      <t>フチギムダイスウサンテイチョウショ</t>
    </rPh>
    <phoneticPr fontId="1"/>
  </si>
  <si>
    <t>１．建築物概要</t>
    <rPh sb="2" eb="7">
      <t>ケンチクブツガイヨウ</t>
    </rPh>
    <phoneticPr fontId="1"/>
  </si>
  <si>
    <t>建築物の用途区分</t>
    <rPh sb="0" eb="3">
      <t>ケンチクブツ</t>
    </rPh>
    <rPh sb="4" eb="8">
      <t>ヨウトクブン</t>
    </rPh>
    <phoneticPr fontId="1"/>
  </si>
  <si>
    <t>床面積</t>
    <rPh sb="0" eb="3">
      <t>ユカメンセキ</t>
    </rPh>
    <phoneticPr fontId="1"/>
  </si>
  <si>
    <t>特定部分</t>
    <rPh sb="0" eb="2">
      <t>トクテイ</t>
    </rPh>
    <rPh sb="2" eb="4">
      <t>ブブン</t>
    </rPh>
    <phoneticPr fontId="1"/>
  </si>
  <si>
    <t>内訳</t>
    <rPh sb="0" eb="2">
      <t>ウチワケ</t>
    </rPh>
    <phoneticPr fontId="1"/>
  </si>
  <si>
    <t>計</t>
    <rPh sb="0" eb="1">
      <t>ケイ</t>
    </rPh>
    <phoneticPr fontId="1"/>
  </si>
  <si>
    <t>駐車施設部分</t>
    <rPh sb="0" eb="6">
      <t>チュウシャシセツブブン</t>
    </rPh>
    <phoneticPr fontId="1"/>
  </si>
  <si>
    <t>―</t>
    <phoneticPr fontId="1"/>
  </si>
  <si>
    <t>共通用途部分
案分後の合計面積</t>
    <rPh sb="0" eb="2">
      <t>キョウツウ</t>
    </rPh>
    <rPh sb="2" eb="4">
      <t>ヨウト</t>
    </rPh>
    <rPh sb="4" eb="6">
      <t>ブブン</t>
    </rPh>
    <rPh sb="7" eb="8">
      <t>アン</t>
    </rPh>
    <rPh sb="8" eb="9">
      <t>ブン</t>
    </rPh>
    <rPh sb="9" eb="10">
      <t>ゴ</t>
    </rPh>
    <rPh sb="11" eb="15">
      <t>ゴウケイメンセキ</t>
    </rPh>
    <phoneticPr fontId="1"/>
  </si>
  <si>
    <t>共通用途部分
案分後の合計面積</t>
    <phoneticPr fontId="1"/>
  </si>
  <si>
    <t>―</t>
    <phoneticPr fontId="1"/>
  </si>
  <si>
    <t>㎡</t>
    <phoneticPr fontId="1"/>
  </si>
  <si>
    <t>㎡</t>
    <phoneticPr fontId="1"/>
  </si>
  <si>
    <t>①</t>
    <phoneticPr fontId="1"/>
  </si>
  <si>
    <t>①店</t>
    <rPh sb="1" eb="2">
      <t>ミセ</t>
    </rPh>
    <phoneticPr fontId="1"/>
  </si>
  <si>
    <t>②</t>
    <phoneticPr fontId="1"/>
  </si>
  <si>
    <t>③</t>
    <phoneticPr fontId="1"/>
  </si>
  <si>
    <t>③店</t>
    <rPh sb="1" eb="2">
      <t>ミセ</t>
    </rPh>
    <phoneticPr fontId="1"/>
  </si>
  <si>
    <t>④</t>
    <phoneticPr fontId="1"/>
  </si>
  <si>
    <t>備考）１．共通用途部分とは、機械室・通路・エレベーター等の部分です。</t>
    <rPh sb="0" eb="2">
      <t>ビコウ</t>
    </rPh>
    <rPh sb="5" eb="11">
      <t>キョウツウヨウトブブン</t>
    </rPh>
    <rPh sb="14" eb="17">
      <t>キカイシツ</t>
    </rPh>
    <rPh sb="18" eb="20">
      <t>ツウロ</t>
    </rPh>
    <rPh sb="27" eb="28">
      <t>トウ</t>
    </rPh>
    <rPh sb="29" eb="31">
      <t>ブブン</t>
    </rPh>
    <phoneticPr fontId="1"/>
  </si>
  <si>
    <t>２．条例対象規模等の判定</t>
    <rPh sb="2" eb="9">
      <t>ジョウレイタイショウキボトウ</t>
    </rPh>
    <rPh sb="10" eb="12">
      <t>ハンテイ</t>
    </rPh>
    <phoneticPr fontId="1"/>
  </si>
  <si>
    <t>種別</t>
    <rPh sb="0" eb="2">
      <t>シュベツ</t>
    </rPh>
    <phoneticPr fontId="1"/>
  </si>
  <si>
    <t>建築物の用途</t>
    <rPh sb="0" eb="3">
      <t>ケンチクブツ</t>
    </rPh>
    <rPh sb="4" eb="6">
      <t>ヨウト</t>
    </rPh>
    <phoneticPr fontId="1"/>
  </si>
  <si>
    <t>建築物の全部を非特定用途に供するもの</t>
    <rPh sb="0" eb="3">
      <t>ケンチクブツ</t>
    </rPh>
    <rPh sb="4" eb="6">
      <t>ゼンブ</t>
    </rPh>
    <rPh sb="7" eb="8">
      <t>ヒ</t>
    </rPh>
    <rPh sb="8" eb="12">
      <t>トクテイヨウト</t>
    </rPh>
    <rPh sb="13" eb="14">
      <t>キョウ</t>
    </rPh>
    <phoneticPr fontId="1"/>
  </si>
  <si>
    <t>建築物の全部又は一部を特定用途に供するもの</t>
    <rPh sb="0" eb="3">
      <t>ケンチクブツ</t>
    </rPh>
    <rPh sb="4" eb="6">
      <t>ゼンブ</t>
    </rPh>
    <rPh sb="6" eb="7">
      <t>マタ</t>
    </rPh>
    <rPh sb="8" eb="10">
      <t>イチブ</t>
    </rPh>
    <rPh sb="11" eb="15">
      <t>トクテイヨウト</t>
    </rPh>
    <rPh sb="16" eb="17">
      <t>キョウ</t>
    </rPh>
    <phoneticPr fontId="1"/>
  </si>
  <si>
    <t>百貨店その他店舗の用に供する部分</t>
    <rPh sb="0" eb="3">
      <t>ヒャッカテン</t>
    </rPh>
    <rPh sb="5" eb="6">
      <t>タ</t>
    </rPh>
    <rPh sb="6" eb="8">
      <t>テンポ</t>
    </rPh>
    <rPh sb="9" eb="10">
      <t>ヨウ</t>
    </rPh>
    <rPh sb="11" eb="12">
      <t>キョウ</t>
    </rPh>
    <rPh sb="14" eb="16">
      <t>ブブン</t>
    </rPh>
    <phoneticPr fontId="1"/>
  </si>
  <si>
    <t>百貨店その他店舗の用に供する部分以外の特定部分</t>
    <rPh sb="0" eb="3">
      <t>ヒャッカテン</t>
    </rPh>
    <rPh sb="5" eb="6">
      <t>タ</t>
    </rPh>
    <rPh sb="6" eb="8">
      <t>テンポ</t>
    </rPh>
    <rPh sb="9" eb="10">
      <t>ヨウ</t>
    </rPh>
    <rPh sb="11" eb="12">
      <t>キョウ</t>
    </rPh>
    <rPh sb="14" eb="16">
      <t>ブブン</t>
    </rPh>
    <rPh sb="16" eb="18">
      <t>イガイ</t>
    </rPh>
    <rPh sb="19" eb="23">
      <t>トクテイブブン</t>
    </rPh>
    <phoneticPr fontId="1"/>
  </si>
  <si>
    <t>条例第3条
(自動車)</t>
    <rPh sb="0" eb="2">
      <t>ジョウレイ</t>
    </rPh>
    <rPh sb="2" eb="3">
      <t>ダイ</t>
    </rPh>
    <rPh sb="4" eb="5">
      <t>ジョウ</t>
    </rPh>
    <rPh sb="7" eb="10">
      <t>ジドウシャ</t>
    </rPh>
    <phoneticPr fontId="1"/>
  </si>
  <si>
    <t>条例第４条
(荷さばき)</t>
    <rPh sb="0" eb="2">
      <t>ジョウレイ</t>
    </rPh>
    <rPh sb="2" eb="3">
      <t>ダイ</t>
    </rPh>
    <rPh sb="4" eb="5">
      <t>ジョウ</t>
    </rPh>
    <rPh sb="7" eb="8">
      <t>ニ</t>
    </rPh>
    <phoneticPr fontId="1"/>
  </si>
  <si>
    <t>条例第3条の2
(自動二輪車)</t>
    <rPh sb="0" eb="2">
      <t>ジョウレイ</t>
    </rPh>
    <rPh sb="2" eb="3">
      <t>ダイ</t>
    </rPh>
    <rPh sb="4" eb="5">
      <t>ジョウ</t>
    </rPh>
    <rPh sb="9" eb="14">
      <t>ジドウニリンシャ</t>
    </rPh>
    <phoneticPr fontId="1"/>
  </si>
  <si>
    <t>判定</t>
    <rPh sb="0" eb="2">
      <t>ハンテイ</t>
    </rPh>
    <phoneticPr fontId="1"/>
  </si>
  <si>
    <t>対象規模等</t>
    <rPh sb="0" eb="5">
      <t>タイショウキボトウ</t>
    </rPh>
    <phoneticPr fontId="1"/>
  </si>
  <si>
    <t>対象</t>
    <rPh sb="0" eb="2">
      <t>タイショウ</t>
    </rPh>
    <phoneticPr fontId="1"/>
  </si>
  <si>
    <t>対象外</t>
    <rPh sb="0" eb="2">
      <t>タイショウ</t>
    </rPh>
    <rPh sb="2" eb="3">
      <t>ソト</t>
    </rPh>
    <phoneticPr fontId="1"/>
  </si>
  <si>
    <t>＋</t>
    <phoneticPr fontId="1"/>
  </si>
  <si>
    <t>（②</t>
    <phoneticPr fontId="1"/>
  </si>
  <si>
    <t>×0.75）</t>
    <phoneticPr fontId="1"/>
  </si>
  <si>
    <t>⑤が1,500㎡を超えるもの</t>
    <rPh sb="9" eb="10">
      <t>コ</t>
    </rPh>
    <phoneticPr fontId="1"/>
  </si>
  <si>
    <t>②の面積が2,000㎡を超えるもの</t>
    <rPh sb="2" eb="4">
      <t>メンセキ</t>
    </rPh>
    <rPh sb="12" eb="13">
      <t>コ</t>
    </rPh>
    <phoneticPr fontId="1"/>
  </si>
  <si>
    <t>商業地域内であり、かつ①の面積が2,000㎡を超えるもの</t>
    <rPh sb="0" eb="5">
      <t>ショウギョウチイキナイ</t>
    </rPh>
    <rPh sb="13" eb="15">
      <t>メンセキ</t>
    </rPh>
    <rPh sb="23" eb="24">
      <t>コ</t>
    </rPh>
    <phoneticPr fontId="1"/>
  </si>
  <si>
    <t>①店の面積が3,000㎡を超えるもの</t>
    <rPh sb="1" eb="2">
      <t>ミセ</t>
    </rPh>
    <rPh sb="3" eb="5">
      <t>メンセキ</t>
    </rPh>
    <rPh sb="13" eb="14">
      <t>コ</t>
    </rPh>
    <phoneticPr fontId="1"/>
  </si>
  <si>
    <t>３．附置義務台数の算定</t>
    <rPh sb="2" eb="8">
      <t>フチギムダイスウ</t>
    </rPh>
    <rPh sb="9" eb="11">
      <t>サンテイ</t>
    </rPh>
    <phoneticPr fontId="1"/>
  </si>
  <si>
    <t>1)新築の場合</t>
    <rPh sb="2" eb="4">
      <t>シンチク</t>
    </rPh>
    <rPh sb="5" eb="7">
      <t>バアイ</t>
    </rPh>
    <phoneticPr fontId="1"/>
  </si>
  <si>
    <t>附置義務台数</t>
    <rPh sb="0" eb="2">
      <t>フチ</t>
    </rPh>
    <rPh sb="2" eb="6">
      <t>ギムダイスウ</t>
    </rPh>
    <phoneticPr fontId="1"/>
  </si>
  <si>
    <t>□</t>
  </si>
  <si>
    <t>台</t>
    <rPh sb="0" eb="1">
      <t>ダイ</t>
    </rPh>
    <phoneticPr fontId="1"/>
  </si>
  <si>
    <t>①</t>
    <phoneticPr fontId="1"/>
  </si>
  <si>
    <t>÷　6,000</t>
    <phoneticPr fontId="1"/>
  </si>
  <si>
    <t>＝</t>
    <phoneticPr fontId="1"/>
  </si>
  <si>
    <t>①店</t>
    <rPh sb="1" eb="2">
      <t>ミセ</t>
    </rPh>
    <phoneticPr fontId="1"/>
  </si>
  <si>
    <t>÷　3,000</t>
    <phoneticPr fontId="1"/>
  </si>
  <si>
    <t>＝</t>
    <phoneticPr fontId="1"/>
  </si>
  <si>
    <t>①他</t>
    <rPh sb="1" eb="2">
      <t>ホカ</t>
    </rPh>
    <phoneticPr fontId="1"/>
  </si>
  <si>
    <t>÷　5,000</t>
    <phoneticPr fontId="1"/>
  </si>
  <si>
    <t>＝</t>
    <phoneticPr fontId="1"/>
  </si>
  <si>
    <t>2)増築等の場合</t>
    <rPh sb="2" eb="5">
      <t>ゾウチクトウ</t>
    </rPh>
    <rPh sb="6" eb="8">
      <t>バアイ</t>
    </rPh>
    <phoneticPr fontId="1"/>
  </si>
  <si>
    <t>⑤</t>
    <phoneticPr fontId="1"/>
  </si>
  <si>
    <t>備考）算定後の台数は、端数を切り上げ、整数値を記入してください。</t>
    <rPh sb="0" eb="2">
      <t>ビコウ</t>
    </rPh>
    <rPh sb="3" eb="6">
      <t>サンテイゴ</t>
    </rPh>
    <rPh sb="7" eb="9">
      <t>ダイスウ</t>
    </rPh>
    <rPh sb="11" eb="13">
      <t>ハスウ</t>
    </rPh>
    <rPh sb="14" eb="15">
      <t>キ</t>
    </rPh>
    <rPh sb="16" eb="17">
      <t>ア</t>
    </rPh>
    <rPh sb="19" eb="22">
      <t>セイスウチ</t>
    </rPh>
    <rPh sb="23" eb="25">
      <t>キニュウ</t>
    </rPh>
    <phoneticPr fontId="1"/>
  </si>
  <si>
    <t>備考）１．算定後の台数は、端数を切り上げ、整数値を記入してください。</t>
    <rPh sb="0" eb="2">
      <t>ビコウ</t>
    </rPh>
    <rPh sb="5" eb="8">
      <t>サンテイゴ</t>
    </rPh>
    <rPh sb="9" eb="11">
      <t>ダイスウ</t>
    </rPh>
    <rPh sb="13" eb="15">
      <t>ハスウ</t>
    </rPh>
    <rPh sb="16" eb="17">
      <t>キ</t>
    </rPh>
    <rPh sb="18" eb="19">
      <t>ア</t>
    </rPh>
    <rPh sb="21" eb="24">
      <t>セイスウチ</t>
    </rPh>
    <rPh sb="25" eb="27">
      <t>キニュウ</t>
    </rPh>
    <phoneticPr fontId="1"/>
  </si>
  <si>
    <t>　　　２．[既]とは、増築前の建築物に対して既にこの条例が適用されていた場合の附置義務台数です。</t>
    <rPh sb="6" eb="7">
      <t>キ</t>
    </rPh>
    <rPh sb="11" eb="14">
      <t>ゾウチクマエ</t>
    </rPh>
    <rPh sb="15" eb="18">
      <t>ケンチクブツ</t>
    </rPh>
    <rPh sb="19" eb="20">
      <t>タイ</t>
    </rPh>
    <rPh sb="22" eb="23">
      <t>スデ</t>
    </rPh>
    <rPh sb="26" eb="28">
      <t>ジョウレイ</t>
    </rPh>
    <rPh sb="29" eb="31">
      <t>テキヨウ</t>
    </rPh>
    <rPh sb="36" eb="38">
      <t>バアイ</t>
    </rPh>
    <rPh sb="39" eb="41">
      <t>フチ</t>
    </rPh>
    <rPh sb="41" eb="43">
      <t>ギム</t>
    </rPh>
    <rPh sb="43" eb="45">
      <t>ダイスウ</t>
    </rPh>
    <phoneticPr fontId="1"/>
  </si>
  <si>
    <t>4．駐車ますの規模別台数の算定</t>
    <rPh sb="2" eb="4">
      <t>チュウシャ</t>
    </rPh>
    <rPh sb="7" eb="9">
      <t>キボ</t>
    </rPh>
    <rPh sb="9" eb="10">
      <t>ベツ</t>
    </rPh>
    <rPh sb="10" eb="12">
      <t>ダイスウ</t>
    </rPh>
    <rPh sb="13" eb="15">
      <t>サンテイ</t>
    </rPh>
    <phoneticPr fontId="1"/>
  </si>
  <si>
    <t>荷さばき用</t>
    <rPh sb="0" eb="1">
      <t>ニ</t>
    </rPh>
    <rPh sb="4" eb="5">
      <t>ヨウ</t>
    </rPh>
    <phoneticPr fontId="1"/>
  </si>
  <si>
    <t>自動二輪車用</t>
    <rPh sb="0" eb="6">
      <t>ジドウニリンシャヨウ</t>
    </rPh>
    <phoneticPr fontId="1"/>
  </si>
  <si>
    <t>2.3ｍ×5.0ｍ以上
（乗用車用）</t>
    <rPh sb="9" eb="11">
      <t>イジョウ</t>
    </rPh>
    <rPh sb="13" eb="16">
      <t>ジョウヨウシャ</t>
    </rPh>
    <rPh sb="16" eb="17">
      <t>ヨウ</t>
    </rPh>
    <phoneticPr fontId="1"/>
  </si>
  <si>
    <t>幅3.5ｍ以上</t>
    <rPh sb="0" eb="1">
      <t>ハバ</t>
    </rPh>
    <rPh sb="5" eb="7">
      <t>イジョウ</t>
    </rPh>
    <phoneticPr fontId="1"/>
  </si>
  <si>
    <t>3.0ｍ×7.7ｍ以上
有効高さ3.0ｍ以上</t>
    <rPh sb="9" eb="11">
      <t>イジョウ</t>
    </rPh>
    <rPh sb="12" eb="15">
      <t>ユウコウタカ</t>
    </rPh>
    <rPh sb="20" eb="22">
      <t>イジョウ</t>
    </rPh>
    <phoneticPr fontId="1"/>
  </si>
  <si>
    <t>1.0ｍ×2.3ｍ以上</t>
    <rPh sb="9" eb="11">
      <t>イジョウ</t>
    </rPh>
    <phoneticPr fontId="1"/>
  </si>
  <si>
    <t>ア</t>
    <phoneticPr fontId="1"/>
  </si>
  <si>
    <t>イ</t>
    <phoneticPr fontId="1"/>
  </si>
  <si>
    <t>A後</t>
    <rPh sb="1" eb="2">
      <t>アト</t>
    </rPh>
    <phoneticPr fontId="1"/>
  </si>
  <si>
    <t>=</t>
    <phoneticPr fontId="1"/>
  </si>
  <si>
    <t>（　①　＋　②　ー　1,500）÷　A後　＝</t>
    <rPh sb="19" eb="20">
      <t>アト</t>
    </rPh>
    <phoneticPr fontId="1"/>
  </si>
  <si>
    <t>（　③　＋　④　ー　1,500）÷　A前　＝</t>
    <rPh sb="19" eb="20">
      <t>マエ</t>
    </rPh>
    <phoneticPr fontId="1"/>
  </si>
  <si>
    <t>A前</t>
    <rPh sb="1" eb="2">
      <t>マエ</t>
    </rPh>
    <phoneticPr fontId="1"/>
  </si>
  <si>
    <t>=　300　+　｛　②　÷　（　①　＋　②　）}　×　150</t>
    <phoneticPr fontId="1"/>
  </si>
  <si>
    <t>=　300　+　｛　④　÷　（　③　＋　④　）}　×　150</t>
    <phoneticPr fontId="1"/>
  </si>
  <si>
    <t>ウ</t>
    <phoneticPr fontId="1"/>
  </si>
  <si>
    <t>ア</t>
    <phoneticPr fontId="1"/>
  </si>
  <si>
    <t>（　②　ー　2,000　）　÷　450　＝</t>
    <phoneticPr fontId="1"/>
  </si>
  <si>
    <t>（　④　ー　2,000　）　÷　450　＝</t>
    <phoneticPr fontId="1"/>
  </si>
  <si>
    <t>①　÷　6,000　＝</t>
    <phoneticPr fontId="1"/>
  </si>
  <si>
    <t>③　÷　6,000　＝</t>
    <phoneticPr fontId="1"/>
  </si>
  <si>
    <t>①店　÷　3,000　＝</t>
    <rPh sb="1" eb="2">
      <t>ミセ</t>
    </rPh>
    <phoneticPr fontId="1"/>
  </si>
  <si>
    <t>③店　÷　3,000　＝</t>
    <rPh sb="1" eb="2">
      <t>ミセ</t>
    </rPh>
    <phoneticPr fontId="1"/>
  </si>
  <si>
    <t>5．その他</t>
    <rPh sb="4" eb="5">
      <t>タ</t>
    </rPh>
    <phoneticPr fontId="1"/>
  </si>
  <si>
    <t>１）共同住宅に対しては、この条例による附置義務台数の確保のほか、別途、「福岡市建築紛争の予防と調整に関する条例」による自動車保管場所の確保が必要となります。
（問い合わせ先：福岡市住宅都市局建築指導部開発・建築調整課　TEL　092-711-4777　）</t>
    <rPh sb="2" eb="6">
      <t>キョウドウジュウタク</t>
    </rPh>
    <rPh sb="7" eb="8">
      <t>タイ</t>
    </rPh>
    <rPh sb="14" eb="16">
      <t>ジョウレイ</t>
    </rPh>
    <rPh sb="32" eb="34">
      <t>ベット</t>
    </rPh>
    <rPh sb="36" eb="43">
      <t>フクオカシケンチクフンソウ</t>
    </rPh>
    <rPh sb="44" eb="46">
      <t>ヨボウ</t>
    </rPh>
    <rPh sb="47" eb="49">
      <t>チョウセイ</t>
    </rPh>
    <rPh sb="50" eb="51">
      <t>カン</t>
    </rPh>
    <rPh sb="53" eb="55">
      <t>ジョウレイ</t>
    </rPh>
    <rPh sb="59" eb="66">
      <t>ジドウシャホカンバショ</t>
    </rPh>
    <rPh sb="67" eb="69">
      <t>カクホ</t>
    </rPh>
    <rPh sb="70" eb="72">
      <t>ヒツヨウ</t>
    </rPh>
    <rPh sb="80" eb="81">
      <t>ト</t>
    </rPh>
    <rPh sb="82" eb="83">
      <t>ア</t>
    </rPh>
    <rPh sb="85" eb="86">
      <t>サキ</t>
    </rPh>
    <rPh sb="87" eb="90">
      <t>フクオカシ</t>
    </rPh>
    <rPh sb="90" eb="95">
      <t>ジュウタクトシキョク</t>
    </rPh>
    <rPh sb="95" eb="100">
      <t>ケンチクシドウブ</t>
    </rPh>
    <rPh sb="100" eb="102">
      <t>カイハツ</t>
    </rPh>
    <rPh sb="103" eb="108">
      <t>ケンチクチョウセイカ</t>
    </rPh>
    <phoneticPr fontId="1"/>
  </si>
  <si>
    <t>駐車場整備地区</t>
    <phoneticPr fontId="1"/>
  </si>
  <si>
    <t>商業地域</t>
    <phoneticPr fontId="1"/>
  </si>
  <si>
    <t>近隣商業地域</t>
    <phoneticPr fontId="1"/>
  </si>
  <si>
    <t>（　①　＋　②　ー　1,500　）　÷　A　=</t>
    <phoneticPr fontId="1"/>
  </si>
  <si>
    <t>①他の面積が5,000㎡を超えるもの</t>
    <rPh sb="1" eb="2">
      <t>ホカ</t>
    </rPh>
    <rPh sb="3" eb="5">
      <t>メンセキ</t>
    </rPh>
    <rPh sb="13" eb="14">
      <t>コ</t>
    </rPh>
    <phoneticPr fontId="1"/>
  </si>
  <si>
    <t>①他　÷　5,000　＝</t>
    <rPh sb="1" eb="2">
      <t>ホカ</t>
    </rPh>
    <phoneticPr fontId="1"/>
  </si>
  <si>
    <t>③他　÷　5,000　＝</t>
    <rPh sb="1" eb="2">
      <t>ホカ</t>
    </rPh>
    <phoneticPr fontId="1"/>
  </si>
  <si>
    <t>・・・⑥</t>
    <phoneticPr fontId="1"/>
  </si>
  <si>
    <t>・・・⑦</t>
    <phoneticPr fontId="1"/>
  </si>
  <si>
    <t>・・・⑧</t>
    <phoneticPr fontId="1"/>
  </si>
  <si>
    <t>・・・⑨</t>
    <phoneticPr fontId="1"/>
  </si>
  <si>
    <t>・・・⑩</t>
    <phoneticPr fontId="1"/>
  </si>
  <si>
    <t>⑥、⑦、⑪又は⑫＝</t>
    <rPh sb="5" eb="6">
      <t>マタ</t>
    </rPh>
    <phoneticPr fontId="1"/>
  </si>
  <si>
    <t>台</t>
    <rPh sb="0" eb="1">
      <t>ダイ</t>
    </rPh>
    <phoneticPr fontId="1"/>
  </si>
  <si>
    <t>規則に規定する建築物に対して</t>
    <phoneticPr fontId="1"/>
  </si>
  <si>
    <t>台以上</t>
    <phoneticPr fontId="1"/>
  </si>
  <si>
    <t>※⑥、⑦、⑪又は⑫の内数</t>
    <rPh sb="6" eb="7">
      <t>マタ</t>
    </rPh>
    <rPh sb="10" eb="12">
      <t>ウチスウ</t>
    </rPh>
    <phoneticPr fontId="1"/>
  </si>
  <si>
    <t>※⑥又は⑪の内数</t>
    <rPh sb="2" eb="3">
      <t>マタ</t>
    </rPh>
    <phoneticPr fontId="1"/>
  </si>
  <si>
    <t>(低減・換算前義務台数)</t>
    <rPh sb="0" eb="2">
      <t>テイゲン</t>
    </rPh>
    <rPh sb="3" eb="10">
      <t>カンサンマエギムダイスウ</t>
    </rPh>
    <phoneticPr fontId="1"/>
  </si>
  <si>
    <t>(公共交通利用促進措置を適用する場合)</t>
    <rPh sb="0" eb="10">
      <t>コウキョウコウツウリヨウソクシンソチ</t>
    </rPh>
    <rPh sb="11" eb="13">
      <t>テキヨウ</t>
    </rPh>
    <rPh sb="15" eb="17">
      <t>バアイ</t>
    </rPh>
    <phoneticPr fontId="1"/>
  </si>
  <si>
    <t>⑯</t>
    <phoneticPr fontId="1"/>
  </si>
  <si>
    <t>%</t>
    <phoneticPr fontId="1"/>
  </si>
  <si>
    <t>＝</t>
    <phoneticPr fontId="1"/>
  </si>
  <si>
    <t>×　低減率</t>
    <rPh sb="2" eb="4">
      <t>テイゲン</t>
    </rPh>
    <rPh sb="4" eb="5">
      <t>リツ</t>
    </rPh>
    <phoneticPr fontId="1"/>
  </si>
  <si>
    <t>(自動二輪車換算を適用する場合）</t>
    <rPh sb="1" eb="8">
      <t>ジドウニリンシャカンサン</t>
    </rPh>
    <rPh sb="9" eb="11">
      <t>テキヨウ</t>
    </rPh>
    <rPh sb="13" eb="15">
      <t>バアイ</t>
    </rPh>
    <phoneticPr fontId="1"/>
  </si>
  <si>
    <t>÷　５</t>
    <phoneticPr fontId="1"/>
  </si>
  <si>
    <t>=</t>
    <phoneticPr fontId="1"/>
  </si>
  <si>
    <t>台（換算台数）・・・⑱</t>
    <rPh sb="0" eb="1">
      <t>ダイ</t>
    </rPh>
    <rPh sb="2" eb="4">
      <t>カンサン</t>
    </rPh>
    <rPh sb="4" eb="6">
      <t>ダイスウ</t>
    </rPh>
    <phoneticPr fontId="1"/>
  </si>
  <si>
    <t>⑧　又は　⑬　＝</t>
    <rPh sb="2" eb="3">
      <t>マタ</t>
    </rPh>
    <phoneticPr fontId="1"/>
  </si>
  <si>
    <t>台（義務台数）</t>
    <rPh sb="0" eb="1">
      <t>ダイ</t>
    </rPh>
    <rPh sb="2" eb="6">
      <t>ギムダイスウ</t>
    </rPh>
    <phoneticPr fontId="1"/>
  </si>
  <si>
    <t>・・・⑲</t>
    <phoneticPr fontId="1"/>
  </si>
  <si>
    <t>⑲</t>
    <phoneticPr fontId="1"/>
  </si>
  <si>
    <t>着色部分のみに記入してください。</t>
    <phoneticPr fontId="1"/>
  </si>
  <si>
    <t>駐車場整備地区</t>
    <phoneticPr fontId="1"/>
  </si>
  <si>
    <t>商業地域</t>
    <phoneticPr fontId="1"/>
  </si>
  <si>
    <t>近隣商業地域</t>
    <phoneticPr fontId="1"/>
  </si>
  <si>
    <t>→　次のページ「4．駐車ますの規模別台数の算定」へ</t>
    <rPh sb="2" eb="3">
      <t>ツギ</t>
    </rPh>
    <phoneticPr fontId="1"/>
  </si>
  <si>
    <t>アー（イ又はウのいずれか多い台数）＋ウ＝</t>
    <rPh sb="4" eb="5">
      <t>マタ</t>
    </rPh>
    <phoneticPr fontId="1"/>
  </si>
  <si>
    <t>以下太枠内の着色部分の項目に記入してください。（着色部分以外は、様式ーCから自動計算されます。）</t>
    <rPh sb="0" eb="2">
      <t>イカ</t>
    </rPh>
    <rPh sb="2" eb="4">
      <t>フトワク</t>
    </rPh>
    <rPh sb="4" eb="5">
      <t>ナイ</t>
    </rPh>
    <rPh sb="6" eb="10">
      <t>チャクショクブブン</t>
    </rPh>
    <rPh sb="11" eb="13">
      <t>コウモク</t>
    </rPh>
    <rPh sb="14" eb="16">
      <t>キニュウ</t>
    </rPh>
    <rPh sb="24" eb="28">
      <t>チャクショクブブン</t>
    </rPh>
    <rPh sb="28" eb="30">
      <t>イガイ</t>
    </rPh>
    <rPh sb="32" eb="34">
      <t>ヨウシキ</t>
    </rPh>
    <rPh sb="38" eb="42">
      <t>ジドウケイサン</t>
    </rPh>
    <phoneticPr fontId="1"/>
  </si>
  <si>
    <r>
      <t>申請以外の部分（既存面積）</t>
    </r>
    <r>
      <rPr>
        <b/>
        <sz val="14"/>
        <color theme="1"/>
        <rFont val="游ゴシック"/>
        <family val="3"/>
        <charset val="128"/>
        <scheme val="minor"/>
      </rPr>
      <t>※増築の場合のみ</t>
    </r>
    <rPh sb="0" eb="2">
      <t>シンセイ</t>
    </rPh>
    <rPh sb="2" eb="4">
      <t>イガイ</t>
    </rPh>
    <rPh sb="5" eb="7">
      <t>ブブン</t>
    </rPh>
    <rPh sb="8" eb="10">
      <t>キゾン</t>
    </rPh>
    <rPh sb="10" eb="12">
      <t>メンセキ</t>
    </rPh>
    <rPh sb="14" eb="16">
      <t>ゾウチク</t>
    </rPh>
    <rPh sb="17" eb="19">
      <t>バアイ</t>
    </rPh>
    <phoneticPr fontId="1"/>
  </si>
  <si>
    <t>…⑪</t>
    <phoneticPr fontId="1"/>
  </si>
  <si>
    <t>…⑫</t>
    <phoneticPr fontId="1"/>
  </si>
  <si>
    <t>…⑬</t>
    <phoneticPr fontId="1"/>
  </si>
  <si>
    <t>…⑭</t>
    <phoneticPr fontId="1"/>
  </si>
  <si>
    <t>…⑮</t>
    <phoneticPr fontId="1"/>
  </si>
  <si>
    <t>…⑯</t>
    <phoneticPr fontId="1"/>
  </si>
  <si>
    <t>⑯ー⑰ー⑱</t>
    <phoneticPr fontId="1"/>
  </si>
  <si>
    <t>⑨＋⑩又は⑭＋⑮＝</t>
    <rPh sb="3" eb="4">
      <t>マタ</t>
    </rPh>
    <phoneticPr fontId="1"/>
  </si>
  <si>
    <t>A=300+｛②÷(①＋②)｝×150＝</t>
    <phoneticPr fontId="1"/>
  </si>
  <si>
    <t>(②－2,000)÷450=</t>
    <phoneticPr fontId="1"/>
  </si>
  <si>
    <t>車いす
利用者用</t>
    <rPh sb="0" eb="1">
      <t>クルマ</t>
    </rPh>
    <rPh sb="4" eb="7">
      <t>リヨウシャ</t>
    </rPh>
    <rPh sb="7" eb="8">
      <t>ヨウ</t>
    </rPh>
    <phoneticPr fontId="1"/>
  </si>
  <si>
    <t>既存の附置義務台数＝</t>
    <rPh sb="0" eb="1">
      <t>キゾン</t>
    </rPh>
    <phoneticPr fontId="1"/>
  </si>
  <si>
    <t>・</t>
    <phoneticPr fontId="1"/>
  </si>
  <si>
    <t>申請区分</t>
    <rPh sb="0" eb="4">
      <t>シンセイクブン</t>
    </rPh>
    <phoneticPr fontId="1"/>
  </si>
  <si>
    <t>収容台数</t>
    <rPh sb="0" eb="4">
      <t>シュウヨウダイスウ</t>
    </rPh>
    <phoneticPr fontId="1"/>
  </si>
  <si>
    <t>台</t>
    <rPh sb="0" eb="1">
      <t>ダイ</t>
    </rPh>
    <phoneticPr fontId="1"/>
  </si>
  <si>
    <t>（内附置義務台数</t>
    <rPh sb="1" eb="2">
      <t>ウチ</t>
    </rPh>
    <rPh sb="2" eb="8">
      <t>フチギムダイスウ</t>
    </rPh>
    <phoneticPr fontId="1"/>
  </si>
  <si>
    <t>台）</t>
    <rPh sb="0" eb="1">
      <t>ダイ</t>
    </rPh>
    <phoneticPr fontId="1"/>
  </si>
  <si>
    <r>
      <rPr>
        <sz val="14"/>
        <color theme="1"/>
        <rFont val="游ゴシック"/>
        <family val="3"/>
        <charset val="128"/>
        <scheme val="minor"/>
      </rPr>
      <t>共通用途部分</t>
    </r>
    <r>
      <rPr>
        <sz val="9"/>
        <color theme="1"/>
        <rFont val="游ゴシック"/>
        <family val="3"/>
        <charset val="128"/>
        <scheme val="minor"/>
      </rPr>
      <t>(※備考1・2)</t>
    </r>
    <rPh sb="0" eb="6">
      <t>キョウツウヨウトブブン</t>
    </rPh>
    <phoneticPr fontId="1"/>
  </si>
  <si>
    <t>　　　２．共通用途部分の面積を特定用途・非特定用途へ振り分ける必要がある場合のみ記載してください。</t>
    <rPh sb="5" eb="11">
      <t>キョウツウヨウトブブン</t>
    </rPh>
    <rPh sb="12" eb="14">
      <t>メンセキ</t>
    </rPh>
    <rPh sb="15" eb="19">
      <t>トクテイヨウト</t>
    </rPh>
    <rPh sb="20" eb="25">
      <t>ヒトクテイヨウト</t>
    </rPh>
    <rPh sb="26" eb="27">
      <t>フ</t>
    </rPh>
    <rPh sb="28" eb="29">
      <t>ワ</t>
    </rPh>
    <rPh sb="31" eb="33">
      <t>ヒツヨウ</t>
    </rPh>
    <rPh sb="36" eb="38">
      <t>バアイ</t>
    </rPh>
    <rPh sb="40" eb="42">
      <t>キサイ</t>
    </rPh>
    <phoneticPr fontId="1"/>
  </si>
  <si>
    <t>アー（イ又はウのいずれか多い台数）＋ウ＝</t>
    <phoneticPr fontId="1"/>
  </si>
  <si>
    <t>台(低減台数)…⑰</t>
    <rPh sb="0" eb="1">
      <t>ダイ</t>
    </rPh>
    <rPh sb="2" eb="6">
      <t>テイゲンダイスウ</t>
    </rPh>
    <phoneticPr fontId="1"/>
  </si>
  <si>
    <t>特殊駐車
装置</t>
    <rPh sb="0" eb="2">
      <t>トクシュ</t>
    </rPh>
    <rPh sb="2" eb="4">
      <t>チュウシャ</t>
    </rPh>
    <rPh sb="5" eb="7">
      <t>ソウチ</t>
    </rPh>
    <phoneticPr fontId="1"/>
  </si>
  <si>
    <t>物件名称</t>
    <rPh sb="0" eb="2">
      <t>ブッケン</t>
    </rPh>
    <rPh sb="2" eb="4">
      <t>メイショウ</t>
    </rPh>
    <phoneticPr fontId="1"/>
  </si>
  <si>
    <t>物件名称：</t>
    <rPh sb="0" eb="2">
      <t>ブッケン</t>
    </rPh>
    <rPh sb="2" eb="4">
      <t>メイショウ</t>
    </rPh>
    <phoneticPr fontId="1"/>
  </si>
  <si>
    <t>建築主１</t>
    <rPh sb="0" eb="3">
      <t>ケンチクヌシ</t>
    </rPh>
    <phoneticPr fontId="1"/>
  </si>
  <si>
    <t>建築主２</t>
    <rPh sb="0" eb="3">
      <t>ケンチクヌシ</t>
    </rPh>
    <phoneticPr fontId="1"/>
  </si>
  <si>
    <t>建築主３</t>
    <rPh sb="0" eb="3">
      <t>ケンチクヌシ</t>
    </rPh>
    <phoneticPr fontId="1"/>
  </si>
  <si>
    <t>設計者１</t>
    <rPh sb="0" eb="3">
      <t>セッケイシャ</t>
    </rPh>
    <phoneticPr fontId="1"/>
  </si>
  <si>
    <t>設計者２</t>
    <rPh sb="0" eb="3">
      <t>セッケイシャ</t>
    </rPh>
    <phoneticPr fontId="1"/>
  </si>
  <si>
    <t>設計者３</t>
    <rPh sb="0" eb="3">
      <t>セッケイシャ</t>
    </rPh>
    <phoneticPr fontId="1"/>
  </si>
  <si>
    <t>台</t>
    <rPh sb="0" eb="1">
      <t>ダイ</t>
    </rPh>
    <phoneticPr fontId="1"/>
  </si>
  <si>
    <t>隔地先の義務台数</t>
    <rPh sb="0" eb="2">
      <t>カクチ</t>
    </rPh>
    <rPh sb="2" eb="3">
      <t>サキ</t>
    </rPh>
    <rPh sb="4" eb="6">
      <t>ギム</t>
    </rPh>
    <rPh sb="6" eb="8">
      <t>ダイスウ</t>
    </rPh>
    <phoneticPr fontId="1"/>
  </si>
  <si>
    <t>隔地先１</t>
    <rPh sb="0" eb="3">
      <t>カクチサキ</t>
    </rPh>
    <phoneticPr fontId="1"/>
  </si>
  <si>
    <t>隔地先２</t>
    <rPh sb="0" eb="3">
      <t>カクチサキ</t>
    </rPh>
    <phoneticPr fontId="1"/>
  </si>
  <si>
    <t>隔地先３</t>
    <rPh sb="0" eb="3">
      <t>カクチサキ</t>
    </rPh>
    <phoneticPr fontId="1"/>
  </si>
  <si>
    <t>特殊駐車
装置１</t>
    <rPh sb="0" eb="2">
      <t>トクシュ</t>
    </rPh>
    <rPh sb="2" eb="4">
      <t>チュウシャ</t>
    </rPh>
    <rPh sb="5" eb="7">
      <t>ソウチ</t>
    </rPh>
    <phoneticPr fontId="1"/>
  </si>
  <si>
    <t>特殊駐車
装置２</t>
    <rPh sb="0" eb="2">
      <t>トクシュ</t>
    </rPh>
    <rPh sb="2" eb="4">
      <t>チュウシャ</t>
    </rPh>
    <rPh sb="5" eb="7">
      <t>ソウチ</t>
    </rPh>
    <phoneticPr fontId="1"/>
  </si>
  <si>
    <t>特殊駐車
装置３</t>
    <rPh sb="0" eb="2">
      <t>トクシュ</t>
    </rPh>
    <rPh sb="2" eb="4">
      <t>チュウシャ</t>
    </rPh>
    <rPh sb="5" eb="7">
      <t>ソウチ</t>
    </rPh>
    <phoneticPr fontId="1"/>
  </si>
  <si>
    <t>（内隔地）</t>
    <rPh sb="1" eb="2">
      <t>ウチ</t>
    </rPh>
    <rPh sb="2" eb="4">
      <t>カクチ</t>
    </rPh>
    <phoneticPr fontId="1"/>
  </si>
  <si>
    <t>様式ーB　別表　※建築主、設計者、隔地先および特殊駐車装置が複数の場合に使用</t>
    <rPh sb="0" eb="2">
      <t>ヨウシキ</t>
    </rPh>
    <rPh sb="5" eb="7">
      <t>ベッピョウ</t>
    </rPh>
    <rPh sb="9" eb="12">
      <t>ケンチクヌシ</t>
    </rPh>
    <rPh sb="13" eb="16">
      <t>セッケイシャ</t>
    </rPh>
    <rPh sb="17" eb="20">
      <t>カクチサキ</t>
    </rPh>
    <rPh sb="23" eb="25">
      <t>トクシュ</t>
    </rPh>
    <rPh sb="25" eb="27">
      <t>チュウシャ</t>
    </rPh>
    <rPh sb="27" eb="29">
      <t>ソウチ</t>
    </rPh>
    <rPh sb="30" eb="32">
      <t>フクスウ</t>
    </rPh>
    <rPh sb="33" eb="35">
      <t>バアイ</t>
    </rPh>
    <rPh sb="36" eb="38">
      <t>シヨウ</t>
    </rPh>
    <phoneticPr fontId="1"/>
  </si>
  <si>
    <t>第　　　　号　　　年　　　月　　　日（特例No.　　　　）</t>
    <rPh sb="0" eb="1">
      <t>ダイ</t>
    </rPh>
    <rPh sb="5" eb="6">
      <t>ゴウ</t>
    </rPh>
    <rPh sb="9" eb="10">
      <t>ネン</t>
    </rPh>
    <rPh sb="13" eb="14">
      <t>ガツ</t>
    </rPh>
    <rPh sb="17" eb="18">
      <t>ニチ</t>
    </rPh>
    <rPh sb="19" eb="21">
      <t>トクレイ</t>
    </rPh>
    <phoneticPr fontId="1"/>
  </si>
  <si>
    <t>新規</t>
    <rPh sb="0" eb="2">
      <t>シンキ</t>
    </rPh>
    <phoneticPr fontId="1"/>
  </si>
  <si>
    <t>変更</t>
    <rPh sb="0" eb="2">
      <t>ヘンコウ</t>
    </rPh>
    <phoneticPr fontId="1"/>
  </si>
  <si>
    <t>←いずれかにチェック</t>
    <phoneticPr fontId="1"/>
  </si>
  <si>
    <t>　 新築 　増築 　用途変更 　その他</t>
    <rPh sb="2" eb="4">
      <t>シンチク</t>
    </rPh>
    <rPh sb="6" eb="8">
      <t>ゾウチク</t>
    </rPh>
    <rPh sb="10" eb="14">
      <t>ヨウトヘンコウ</t>
    </rPh>
    <rPh sb="18" eb="19">
      <t>タ</t>
    </rPh>
    <phoneticPr fontId="1"/>
  </si>
  <si>
    <t>特定部分（　　階～　階部分）　　　　　　　　物販店舗（　　店）　　飲食店舗（　　店）
　事務所（　　社）　ホテル・旅館（　　室）　その他（　　　　　　　　　）</t>
    <rPh sb="0" eb="4">
      <t>トクテイブブン</t>
    </rPh>
    <rPh sb="7" eb="8">
      <t>カイ</t>
    </rPh>
    <rPh sb="10" eb="11">
      <t>カイ</t>
    </rPh>
    <rPh sb="11" eb="13">
      <t>ブブン</t>
    </rPh>
    <rPh sb="22" eb="26">
      <t>ブッパンテンポ</t>
    </rPh>
    <rPh sb="29" eb="30">
      <t>テン</t>
    </rPh>
    <rPh sb="33" eb="37">
      <t>インショクテンポ</t>
    </rPh>
    <rPh sb="44" eb="47">
      <t>ジムショ</t>
    </rPh>
    <rPh sb="50" eb="51">
      <t>シャ</t>
    </rPh>
    <rPh sb="57" eb="59">
      <t>リョカン</t>
    </rPh>
    <rPh sb="62" eb="63">
      <t>シツ</t>
    </rPh>
    <rPh sb="67" eb="68">
      <t>タ</t>
    </rPh>
    <phoneticPr fontId="1"/>
  </si>
  <si>
    <t>非特定部分（　　階～　階部分）　　　　　　　ファミリーマンション（　　戸）
　ワンルームマンション（　　戸）　　寄宿舎（　　室）　　その他（　　　　　　　　　）</t>
    <rPh sb="0" eb="1">
      <t>ヒ</t>
    </rPh>
    <rPh sb="1" eb="5">
      <t>トクテイブブン</t>
    </rPh>
    <rPh sb="8" eb="9">
      <t>カイ</t>
    </rPh>
    <rPh sb="11" eb="12">
      <t>カイ</t>
    </rPh>
    <rPh sb="12" eb="14">
      <t>ブブン</t>
    </rPh>
    <rPh sb="35" eb="36">
      <t>ト</t>
    </rPh>
    <rPh sb="52" eb="53">
      <t>ト</t>
    </rPh>
    <rPh sb="56" eb="59">
      <t>キシュクシャ</t>
    </rPh>
    <rPh sb="62" eb="63">
      <t>シツ</t>
    </rPh>
    <rPh sb="68" eb="69">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</si>
</sst>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_ "/>
    <numFmt numFmtId="178" formatCode="#,##0.00_);[Red]\(#,##0.00\)"/>
  </numFmts>
  <fonts count="25">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8"/>
      <color theme="1"/>
      <name val="游ゴシック"/>
      <family val="2"/>
      <charset val="128"/>
      <scheme val="minor"/>
    </font>
    <font>
      <sz val="18"/>
      <color rgb="FFFF0000"/>
      <name val="游ゴシック"/>
      <family val="2"/>
      <charset val="128"/>
      <scheme val="minor"/>
    </font>
    <font>
      <sz val="18"/>
      <color rgb="FFFF0000"/>
      <name val="游ゴシック"/>
      <family val="3"/>
      <charset val="128"/>
      <scheme val="minor"/>
    </font>
    <font>
      <sz val="9"/>
      <color indexed="81"/>
      <name val="MS P ゴシック"/>
      <family val="3"/>
      <charset val="128"/>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12"/>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4"/>
      <name val="游ゴシック"/>
      <family val="3"/>
      <charset val="128"/>
      <scheme val="minor"/>
    </font>
    <font>
      <sz val="16"/>
      <color theme="1"/>
      <name val="游ゴシック"/>
      <family val="2"/>
      <charset val="128"/>
      <scheme val="minor"/>
    </font>
    <font>
      <sz val="16"/>
      <color theme="1"/>
      <name val="游ゴシック"/>
      <family val="3"/>
      <charset val="128"/>
      <scheme val="minor"/>
    </font>
    <font>
      <b/>
      <sz val="22"/>
      <color theme="1"/>
      <name val="游ゴシック"/>
      <family val="3"/>
      <charset val="128"/>
      <scheme val="minor"/>
    </font>
    <font>
      <sz val="9"/>
      <color theme="1"/>
      <name val="游ゴシック"/>
      <family val="3"/>
      <charset val="128"/>
      <scheme val="minor"/>
    </font>
    <font>
      <sz val="12"/>
      <name val="游ゴシック"/>
      <family val="2"/>
      <charset val="128"/>
      <scheme val="minor"/>
    </font>
    <font>
      <sz val="11"/>
      <name val="游ゴシック"/>
      <family val="3"/>
      <charset val="128"/>
      <scheme val="minor"/>
    </font>
    <font>
      <sz val="14"/>
      <name val="游ゴシック"/>
      <family val="2"/>
      <charset val="128"/>
      <scheme val="minor"/>
    </font>
    <font>
      <sz val="8"/>
      <name val="游ゴシック"/>
      <family val="3"/>
      <charset val="128"/>
      <scheme val="minor"/>
    </font>
    <font>
      <sz val="11"/>
      <name val="游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double">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style="thin">
        <color auto="1"/>
      </right>
      <top style="thin">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hair">
        <color auto="1"/>
      </top>
      <bottom style="hair">
        <color auto="1"/>
      </bottom>
      <diagonal/>
    </border>
    <border>
      <left style="double">
        <color auto="1"/>
      </left>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double">
        <color auto="1"/>
      </left>
      <right/>
      <top style="hair">
        <color auto="1"/>
      </top>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double">
        <color auto="1"/>
      </left>
      <right/>
      <top/>
      <bottom style="hair">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hair">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right style="thick">
        <color auto="1"/>
      </right>
      <top style="thin">
        <color auto="1"/>
      </top>
      <bottom style="thin">
        <color auto="1"/>
      </bottom>
      <diagonal/>
    </border>
    <border>
      <left style="thick">
        <color auto="1"/>
      </left>
      <right style="thin">
        <color auto="1"/>
      </right>
      <top/>
      <bottom style="thin">
        <color auto="1"/>
      </bottom>
      <diagonal/>
    </border>
    <border>
      <left/>
      <right style="thick">
        <color auto="1"/>
      </right>
      <top style="thin">
        <color auto="1"/>
      </top>
      <bottom/>
      <diagonal/>
    </border>
    <border>
      <left/>
      <right style="thick">
        <color auto="1"/>
      </right>
      <top/>
      <bottom/>
      <diagonal/>
    </border>
    <border>
      <left/>
      <right style="thick">
        <color auto="1"/>
      </right>
      <top style="hair">
        <color auto="1"/>
      </top>
      <bottom/>
      <diagonal/>
    </border>
    <border>
      <left/>
      <right style="thick">
        <color auto="1"/>
      </right>
      <top/>
      <bottom style="hair">
        <color auto="1"/>
      </bottom>
      <diagonal/>
    </border>
    <border>
      <left/>
      <right style="thick">
        <color auto="1"/>
      </right>
      <top/>
      <bottom style="thin">
        <color auto="1"/>
      </bottom>
      <diagonal/>
    </border>
    <border>
      <left/>
      <right style="thick">
        <color auto="1"/>
      </right>
      <top style="hair">
        <color auto="1"/>
      </top>
      <bottom style="hair">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double">
        <color auto="1"/>
      </right>
      <top style="hair">
        <color auto="1"/>
      </top>
      <bottom/>
      <diagonal/>
    </border>
    <border>
      <left/>
      <right style="double">
        <color auto="1"/>
      </right>
      <top/>
      <bottom style="hair">
        <color auto="1"/>
      </bottom>
      <diagonal/>
    </border>
    <border>
      <left/>
      <right style="double">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top/>
      <bottom style="medium">
        <color auto="1"/>
      </bottom>
      <diagonal/>
    </border>
    <border>
      <left/>
      <right style="medium">
        <color auto="1"/>
      </right>
      <top/>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double">
        <color auto="1"/>
      </right>
      <top/>
      <bottom/>
      <diagonal/>
    </border>
    <border>
      <left/>
      <right/>
      <top style="thin">
        <color auto="1"/>
      </top>
      <bottom style="hair">
        <color auto="1"/>
      </bottom>
      <diagonal/>
    </border>
    <border>
      <left style="thin">
        <color auto="1"/>
      </left>
      <right style="thick">
        <color auto="1"/>
      </right>
      <top/>
      <bottom style="thin">
        <color auto="1"/>
      </bottom>
      <diagonal/>
    </border>
    <border>
      <left style="thin">
        <color auto="1"/>
      </left>
      <right/>
      <top/>
      <bottom style="thick">
        <color auto="1"/>
      </bottom>
      <diagonal/>
    </border>
    <border>
      <left/>
      <right style="thin">
        <color auto="1"/>
      </right>
      <top/>
      <bottom style="thick">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ck">
        <color auto="1"/>
      </left>
      <right/>
      <top/>
      <bottom/>
      <diagonal/>
    </border>
    <border>
      <left style="thick">
        <color auto="1"/>
      </left>
      <right/>
      <top/>
      <bottom style="thin">
        <color auto="1"/>
      </bottom>
      <diagonal/>
    </border>
    <border>
      <left style="thin">
        <color auto="1"/>
      </left>
      <right/>
      <top style="thick">
        <color auto="1"/>
      </top>
      <bottom/>
      <diagonal/>
    </border>
    <border>
      <left/>
      <right style="thick">
        <color auto="1"/>
      </right>
      <top style="thick">
        <color auto="1"/>
      </top>
      <bottom/>
      <diagonal/>
    </border>
    <border>
      <left style="thick">
        <color auto="1"/>
      </left>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top style="hair">
        <color auto="1"/>
      </top>
      <bottom style="thick">
        <color auto="1"/>
      </bottom>
      <diagonal/>
    </border>
    <border>
      <left/>
      <right/>
      <top style="hair">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style="thin">
        <color auto="1"/>
      </bottom>
      <diagonal/>
    </border>
    <border>
      <left style="thin">
        <color auto="1"/>
      </left>
      <right style="thick">
        <color auto="1"/>
      </right>
      <top style="thin">
        <color auto="1"/>
      </top>
      <bottom/>
      <diagonal/>
    </border>
    <border>
      <left style="thick">
        <color auto="1"/>
      </left>
      <right/>
      <top/>
      <bottom style="thick">
        <color auto="1"/>
      </bottom>
      <diagonal/>
    </border>
    <border>
      <left/>
      <right/>
      <top/>
      <bottom style="thick">
        <color auto="1"/>
      </bottom>
      <diagonal/>
    </border>
    <border>
      <left/>
      <right style="thin">
        <color auto="1"/>
      </right>
      <top style="thin">
        <color auto="1"/>
      </top>
      <bottom style="thick">
        <color auto="1"/>
      </bottom>
      <diagonal/>
    </border>
    <border>
      <left style="thick">
        <color auto="1"/>
      </left>
      <right/>
      <top style="thin">
        <color auto="1"/>
      </top>
      <bottom/>
      <diagonal/>
    </border>
  </borders>
  <cellStyleXfs count="1">
    <xf numFmtId="0" fontId="0" fillId="0" borderId="0">
      <alignment vertical="center"/>
    </xf>
  </cellStyleXfs>
  <cellXfs count="504">
    <xf numFmtId="0" fontId="0" fillId="0" borderId="0" xfId="0">
      <alignment vertical="center"/>
    </xf>
    <xf numFmtId="0" fontId="11" fillId="0" borderId="54" xfId="0" applyFont="1" applyBorder="1" applyAlignment="1">
      <alignment horizontal="center" vertical="center"/>
    </xf>
    <xf numFmtId="0" fontId="11" fillId="0" borderId="2" xfId="0" applyFont="1" applyFill="1" applyBorder="1" applyAlignment="1">
      <alignment vertical="center"/>
    </xf>
    <xf numFmtId="0" fontId="11" fillId="0" borderId="54" xfId="0" applyFont="1" applyFill="1" applyBorder="1" applyAlignment="1">
      <alignment horizontal="center" vertical="center"/>
    </xf>
    <xf numFmtId="0" fontId="11" fillId="0" borderId="2" xfId="0" applyFont="1" applyFill="1" applyBorder="1">
      <alignment vertical="center"/>
    </xf>
    <xf numFmtId="0" fontId="11" fillId="0" borderId="2" xfId="0" applyFont="1" applyBorder="1">
      <alignment vertical="center"/>
    </xf>
    <xf numFmtId="0" fontId="11" fillId="0" borderId="4" xfId="0" applyNumberFormat="1" applyFont="1" applyFill="1" applyBorder="1" applyAlignment="1">
      <alignment horizontal="center" vertical="center"/>
    </xf>
    <xf numFmtId="0" fontId="11" fillId="0" borderId="49" xfId="0" applyNumberFormat="1" applyFont="1" applyFill="1" applyBorder="1" applyAlignment="1">
      <alignment vertical="center"/>
    </xf>
    <xf numFmtId="0" fontId="11" fillId="0" borderId="49" xfId="0" applyNumberFormat="1" applyFont="1" applyFill="1" applyBorder="1">
      <alignment vertical="center"/>
    </xf>
    <xf numFmtId="0" fontId="11" fillId="0" borderId="4" xfId="0" applyNumberFormat="1" applyFont="1" applyBorder="1" applyAlignment="1">
      <alignment horizontal="center" vertical="center"/>
    </xf>
    <xf numFmtId="0" fontId="11" fillId="0" borderId="49" xfId="0" applyNumberFormat="1" applyFont="1" applyBorder="1">
      <alignment vertical="center"/>
    </xf>
    <xf numFmtId="0" fontId="0" fillId="0" borderId="0" xfId="0" applyProtection="1">
      <alignment vertical="center"/>
    </xf>
    <xf numFmtId="0" fontId="10" fillId="0" borderId="0" xfId="0" applyFont="1" applyProtection="1">
      <alignment vertical="center"/>
    </xf>
    <xf numFmtId="0" fontId="0" fillId="0" borderId="0" xfId="0" applyAlignment="1" applyProtection="1">
      <alignment horizontal="center" vertical="center"/>
    </xf>
    <xf numFmtId="0" fontId="3" fillId="0" borderId="0" xfId="0" applyFont="1" applyBorder="1" applyAlignment="1" applyProtection="1">
      <alignment horizontal="center" vertical="center"/>
    </xf>
    <xf numFmtId="0" fontId="0" fillId="0" borderId="0" xfId="0" quotePrefix="1" applyProtection="1">
      <alignment vertical="center"/>
    </xf>
    <xf numFmtId="0" fontId="10" fillId="2" borderId="83" xfId="0" applyFont="1" applyFill="1" applyBorder="1" applyAlignment="1" applyProtection="1">
      <alignment horizontal="center" vertical="center"/>
      <protection locked="0"/>
    </xf>
    <xf numFmtId="0" fontId="10" fillId="2" borderId="84" xfId="0" applyFont="1" applyFill="1" applyBorder="1" applyAlignment="1" applyProtection="1">
      <alignment horizontal="center" vertical="center"/>
      <protection locked="0"/>
    </xf>
    <xf numFmtId="0" fontId="10" fillId="0" borderId="84" xfId="0" applyFont="1" applyFill="1" applyBorder="1" applyAlignment="1" applyProtection="1">
      <alignment vertical="center"/>
    </xf>
    <xf numFmtId="0" fontId="10" fillId="0" borderId="90" xfId="0" applyFont="1" applyFill="1" applyBorder="1" applyAlignment="1" applyProtection="1">
      <alignment vertical="center"/>
    </xf>
    <xf numFmtId="178" fontId="15" fillId="0" borderId="4" xfId="0" applyNumberFormat="1" applyFont="1" applyBorder="1" applyAlignment="1" applyProtection="1">
      <alignment horizontal="center" vertical="center"/>
    </xf>
    <xf numFmtId="178" fontId="15" fillId="0" borderId="49" xfId="0" applyNumberFormat="1" applyFont="1" applyBorder="1" applyAlignment="1" applyProtection="1">
      <alignment horizontal="center" vertical="center"/>
    </xf>
    <xf numFmtId="178" fontId="15" fillId="0" borderId="3" xfId="0" applyNumberFormat="1" applyFont="1" applyBorder="1" applyAlignment="1" applyProtection="1">
      <alignment horizontal="center" vertical="center"/>
    </xf>
    <xf numFmtId="178" fontId="15" fillId="0" borderId="76" xfId="0" applyNumberFormat="1" applyFont="1" applyBorder="1" applyAlignment="1" applyProtection="1">
      <alignment horizontal="center" vertical="center"/>
    </xf>
    <xf numFmtId="0" fontId="10" fillId="0" borderId="1" xfId="0" applyFont="1" applyFill="1" applyBorder="1" applyAlignment="1" applyProtection="1">
      <alignment horizontal="center" vertical="center"/>
    </xf>
    <xf numFmtId="178" fontId="15" fillId="3" borderId="3" xfId="0" applyNumberFormat="1" applyFont="1" applyFill="1" applyBorder="1" applyAlignment="1" applyProtection="1">
      <alignment horizontal="center" vertical="center"/>
    </xf>
    <xf numFmtId="178" fontId="15" fillId="2" borderId="2" xfId="0" applyNumberFormat="1" applyFont="1" applyFill="1" applyBorder="1" applyAlignment="1" applyProtection="1">
      <alignment horizontal="center" vertical="center"/>
      <protection locked="0"/>
    </xf>
    <xf numFmtId="178" fontId="15" fillId="0" borderId="2" xfId="0" applyNumberFormat="1" applyFont="1" applyBorder="1" applyAlignment="1" applyProtection="1">
      <alignment horizontal="center" vertical="center"/>
    </xf>
    <xf numFmtId="178" fontId="15" fillId="0" borderId="80" xfId="0" applyNumberFormat="1" applyFont="1" applyBorder="1" applyAlignment="1" applyProtection="1">
      <alignment horizontal="center" vertical="center"/>
    </xf>
    <xf numFmtId="178" fontId="15" fillId="0" borderId="79" xfId="0" applyNumberFormat="1" applyFont="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79" xfId="0" applyFont="1" applyFill="1" applyBorder="1" applyAlignment="1" applyProtection="1">
      <alignment horizontal="center" vertical="center"/>
    </xf>
    <xf numFmtId="0" fontId="10"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vertical="center"/>
      <protection locked="0"/>
    </xf>
    <xf numFmtId="0" fontId="10" fillId="2" borderId="11" xfId="0" applyFont="1" applyFill="1" applyBorder="1" applyAlignment="1" applyProtection="1">
      <alignment horizontal="center" vertical="center"/>
      <protection locked="0"/>
    </xf>
    <xf numFmtId="0" fontId="10" fillId="2" borderId="91" xfId="0" applyFont="1" applyFill="1" applyBorder="1" applyAlignment="1" applyProtection="1">
      <alignment horizontal="center" vertical="center"/>
      <protection locked="0"/>
    </xf>
    <xf numFmtId="0" fontId="11" fillId="3" borderId="2" xfId="0" applyFont="1" applyFill="1" applyBorder="1" applyAlignment="1" applyProtection="1">
      <alignment vertical="center"/>
    </xf>
    <xf numFmtId="0" fontId="11" fillId="3" borderId="3" xfId="0" applyFont="1" applyFill="1" applyBorder="1" applyAlignment="1">
      <alignment vertical="center"/>
    </xf>
    <xf numFmtId="0" fontId="11" fillId="3" borderId="3" xfId="0" applyFont="1" applyFill="1" applyBorder="1" applyAlignment="1">
      <alignment horizontal="center" vertical="center"/>
    </xf>
    <xf numFmtId="0" fontId="11" fillId="3" borderId="54" xfId="0" applyFont="1" applyFill="1" applyBorder="1" applyAlignment="1">
      <alignment vertical="center"/>
    </xf>
    <xf numFmtId="0" fontId="11" fillId="0" borderId="48" xfId="0" applyFont="1" applyFill="1" applyBorder="1" applyAlignment="1">
      <alignment horizontal="center" vertical="center"/>
    </xf>
    <xf numFmtId="0" fontId="11" fillId="0" borderId="2" xfId="0" applyFont="1" applyBorder="1" applyAlignment="1">
      <alignment horizontal="center" vertical="center" textRotation="255"/>
    </xf>
    <xf numFmtId="0" fontId="11" fillId="3" borderId="10" xfId="0" applyFont="1" applyFill="1" applyBorder="1" applyAlignment="1">
      <alignment vertical="center"/>
    </xf>
    <xf numFmtId="0" fontId="11" fillId="0" borderId="27" xfId="0" applyFont="1" applyBorder="1" applyAlignment="1">
      <alignment vertical="center"/>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pplyProtection="1">
      <alignment horizontal="center" vertical="center"/>
      <protection locked="0"/>
    </xf>
    <xf numFmtId="0" fontId="11" fillId="3" borderId="61" xfId="0" applyFont="1" applyFill="1" applyBorder="1" applyAlignment="1">
      <alignment horizontal="center" vertical="center"/>
    </xf>
    <xf numFmtId="0" fontId="11" fillId="0" borderId="13" xfId="0" applyFont="1" applyBorder="1" applyAlignment="1">
      <alignment vertical="center"/>
    </xf>
    <xf numFmtId="0" fontId="11" fillId="3" borderId="15" xfId="0" applyFont="1" applyFill="1" applyBorder="1" applyAlignment="1">
      <alignment horizontal="center" vertical="center"/>
    </xf>
    <xf numFmtId="0" fontId="11" fillId="3" borderId="13"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9" fillId="3" borderId="0" xfId="0" applyFont="1" applyFill="1">
      <alignment vertical="center"/>
    </xf>
    <xf numFmtId="0" fontId="0" fillId="3" borderId="0" xfId="0" applyFill="1">
      <alignment vertical="center"/>
    </xf>
    <xf numFmtId="0" fontId="0" fillId="3" borderId="0" xfId="0" applyFill="1" applyAlignment="1">
      <alignment vertical="center" wrapText="1"/>
    </xf>
    <xf numFmtId="0" fontId="5" fillId="3" borderId="0" xfId="0" applyFont="1" applyFill="1" applyAlignment="1">
      <alignment vertical="center"/>
    </xf>
    <xf numFmtId="0" fontId="6" fillId="3" borderId="0" xfId="0" applyFont="1" applyFill="1" applyAlignment="1">
      <alignment vertical="center"/>
    </xf>
    <xf numFmtId="0" fontId="6" fillId="3" borderId="0" xfId="0" applyFont="1" applyFill="1" applyAlignment="1">
      <alignment horizontal="center" vertical="center"/>
    </xf>
    <xf numFmtId="0" fontId="15" fillId="3" borderId="0" xfId="0" applyFont="1" applyFill="1" applyBorder="1">
      <alignment vertical="center"/>
    </xf>
    <xf numFmtId="0" fontId="11" fillId="3" borderId="0" xfId="0" applyFont="1" applyFill="1" applyBorder="1" applyAlignment="1">
      <alignment horizontal="left" vertical="center"/>
    </xf>
    <xf numFmtId="0" fontId="15" fillId="3" borderId="0" xfId="0" applyFont="1" applyFill="1" applyBorder="1" applyAlignment="1">
      <alignment horizontal="center" vertical="center"/>
    </xf>
    <xf numFmtId="0" fontId="15" fillId="3" borderId="113" xfId="0" applyFont="1" applyFill="1" applyBorder="1" applyAlignment="1">
      <alignment horizontal="center" vertical="center"/>
    </xf>
    <xf numFmtId="0" fontId="21" fillId="3" borderId="109" xfId="0" applyFont="1" applyFill="1" applyBorder="1">
      <alignment vertical="center"/>
    </xf>
    <xf numFmtId="0" fontId="11" fillId="3" borderId="109" xfId="0" applyFont="1" applyFill="1" applyBorder="1" applyAlignment="1">
      <alignment horizontal="center" vertical="center"/>
    </xf>
    <xf numFmtId="0" fontId="15" fillId="3" borderId="114" xfId="0" applyFont="1" applyFill="1" applyBorder="1" applyAlignment="1">
      <alignment horizontal="center" vertical="center"/>
    </xf>
    <xf numFmtId="0" fontId="15" fillId="3" borderId="23" xfId="0" applyFont="1" applyFill="1" applyBorder="1" applyAlignment="1">
      <alignment horizontal="center" vertical="center"/>
    </xf>
    <xf numFmtId="0" fontId="21" fillId="3" borderId="0" xfId="0" applyFont="1" applyFill="1" applyBorder="1">
      <alignment vertical="center"/>
    </xf>
    <xf numFmtId="0" fontId="15" fillId="3" borderId="57"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21" fillId="3" borderId="14" xfId="0" applyFont="1" applyFill="1" applyBorder="1">
      <alignment vertical="center"/>
    </xf>
    <xf numFmtId="0" fontId="15" fillId="3" borderId="60" xfId="0" applyFont="1" applyFill="1" applyBorder="1" applyAlignment="1">
      <alignment horizontal="center" vertical="center"/>
    </xf>
    <xf numFmtId="0" fontId="20" fillId="3" borderId="0" xfId="0" applyFont="1" applyFill="1" applyAlignment="1"/>
    <xf numFmtId="0" fontId="21" fillId="3" borderId="0" xfId="0" applyFont="1" applyFill="1" applyAlignment="1">
      <alignment vertical="center"/>
    </xf>
    <xf numFmtId="0" fontId="15" fillId="3" borderId="109" xfId="0" applyFont="1" applyFill="1" applyBorder="1" applyAlignment="1">
      <alignment horizontal="center" vertical="center"/>
    </xf>
    <xf numFmtId="177" fontId="11" fillId="3" borderId="2"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6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2" xfId="0" applyFont="1" applyBorder="1" applyAlignment="1">
      <alignment horizontal="center" vertical="center"/>
    </xf>
    <xf numFmtId="0" fontId="11" fillId="3" borderId="2" xfId="0" applyNumberFormat="1" applyFont="1" applyFill="1" applyBorder="1" applyAlignment="1">
      <alignment horizontal="center" vertical="center"/>
    </xf>
    <xf numFmtId="0" fontId="11" fillId="3" borderId="27" xfId="0" applyFont="1" applyFill="1" applyBorder="1" applyAlignment="1" applyProtection="1">
      <alignment horizontal="center" vertical="center"/>
      <protection locked="0"/>
    </xf>
    <xf numFmtId="0" fontId="11" fillId="3" borderId="21" xfId="0" applyFont="1" applyFill="1" applyBorder="1" applyAlignment="1">
      <alignment horizontal="center" vertical="center"/>
    </xf>
    <xf numFmtId="0" fontId="11" fillId="0" borderId="12" xfId="0" applyFont="1" applyBorder="1" applyAlignment="1">
      <alignment horizontal="center" vertical="center"/>
    </xf>
    <xf numFmtId="0" fontId="11" fillId="3" borderId="56" xfId="0" applyFont="1" applyFill="1" applyBorder="1" applyAlignment="1">
      <alignment horizontal="center" vertical="center"/>
    </xf>
    <xf numFmtId="0" fontId="11" fillId="3" borderId="54" xfId="0" applyFont="1" applyFill="1" applyBorder="1" applyAlignment="1" applyProtection="1">
      <alignment horizontal="center" vertical="center"/>
      <protection locked="0"/>
    </xf>
    <xf numFmtId="0" fontId="11" fillId="2" borderId="16" xfId="0" applyFont="1" applyFill="1" applyBorder="1" applyProtection="1">
      <alignment vertical="center"/>
      <protection locked="0"/>
    </xf>
    <xf numFmtId="0" fontId="11" fillId="0" borderId="16" xfId="0" applyFont="1" applyFill="1" applyBorder="1" applyAlignment="1" applyProtection="1">
      <alignment vertical="center"/>
      <protection locked="0"/>
    </xf>
    <xf numFmtId="0" fontId="11" fillId="0" borderId="128"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11" fillId="3" borderId="3" xfId="0" applyFont="1" applyFill="1" applyBorder="1" applyAlignment="1" applyProtection="1">
      <alignment vertical="center"/>
      <protection locked="0"/>
    </xf>
    <xf numFmtId="0" fontId="11" fillId="3" borderId="3" xfId="0" applyFont="1" applyFill="1" applyBorder="1" applyAlignment="1" applyProtection="1">
      <alignment horizontal="center" vertical="center"/>
      <protection locked="0"/>
    </xf>
    <xf numFmtId="0" fontId="11" fillId="3" borderId="1" xfId="0" applyFont="1" applyFill="1" applyBorder="1" applyAlignment="1">
      <alignment horizontal="center" vertical="center"/>
    </xf>
    <xf numFmtId="0" fontId="21" fillId="3" borderId="54" xfId="0" applyFont="1" applyFill="1" applyBorder="1" applyAlignment="1">
      <alignment horizontal="center"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21" fillId="3" borderId="3" xfId="0" applyFont="1" applyFill="1" applyBorder="1" applyAlignment="1" applyProtection="1">
      <alignment vertical="center"/>
      <protection locked="0"/>
    </xf>
    <xf numFmtId="0" fontId="11" fillId="2" borderId="1"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 xfId="0" applyFont="1" applyFill="1" applyBorder="1" applyAlignment="1">
      <alignment horizontal="center" vertical="center"/>
    </xf>
    <xf numFmtId="0" fontId="0" fillId="3" borderId="0" xfId="0" applyFill="1" applyProtection="1">
      <alignment vertical="center"/>
    </xf>
    <xf numFmtId="0" fontId="9" fillId="3" borderId="0" xfId="0" applyFont="1" applyFill="1" applyProtection="1">
      <alignment vertical="center"/>
    </xf>
    <xf numFmtId="0" fontId="10" fillId="3" borderId="0" xfId="0" applyFont="1" applyFill="1" applyProtection="1">
      <alignment vertical="center"/>
    </xf>
    <xf numFmtId="0" fontId="3" fillId="3" borderId="0" xfId="0" applyFont="1" applyFill="1" applyProtection="1">
      <alignment vertical="center"/>
    </xf>
    <xf numFmtId="0" fontId="14" fillId="3" borderId="0" xfId="0" applyFont="1" applyFill="1" applyProtection="1">
      <alignment vertical="center"/>
    </xf>
    <xf numFmtId="178" fontId="10" fillId="3" borderId="11" xfId="0" applyNumberFormat="1" applyFont="1" applyFill="1" applyBorder="1" applyAlignment="1" applyProtection="1">
      <alignment horizontal="center" vertical="center"/>
    </xf>
    <xf numFmtId="178" fontId="10" fillId="3" borderId="11" xfId="0" applyNumberFormat="1" applyFont="1" applyFill="1" applyBorder="1" applyAlignment="1" applyProtection="1">
      <alignment vertical="center"/>
    </xf>
    <xf numFmtId="178" fontId="10" fillId="3" borderId="12" xfId="0" applyNumberFormat="1" applyFont="1" applyFill="1" applyBorder="1" applyAlignment="1" applyProtection="1">
      <alignment vertical="center"/>
    </xf>
    <xf numFmtId="0" fontId="10" fillId="3" borderId="101" xfId="0" applyFont="1" applyFill="1" applyBorder="1" applyAlignment="1" applyProtection="1">
      <alignment horizontal="center" vertical="center"/>
    </xf>
    <xf numFmtId="0" fontId="10" fillId="3" borderId="13" xfId="0" quotePrefix="1" applyFont="1" applyFill="1" applyBorder="1" applyAlignment="1" applyProtection="1">
      <alignment horizontal="center" vertical="center"/>
    </xf>
    <xf numFmtId="178" fontId="10" fillId="3" borderId="14" xfId="0" applyNumberFormat="1" applyFont="1" applyFill="1" applyBorder="1" applyAlignment="1" applyProtection="1">
      <alignment horizontal="center" vertical="center"/>
    </xf>
    <xf numFmtId="178" fontId="10" fillId="3" borderId="14" xfId="0" applyNumberFormat="1" applyFont="1" applyFill="1" applyBorder="1" applyAlignment="1" applyProtection="1">
      <alignment vertical="center"/>
    </xf>
    <xf numFmtId="0" fontId="10" fillId="3" borderId="75" xfId="0" applyFont="1" applyFill="1" applyBorder="1" applyAlignment="1" applyProtection="1">
      <alignment horizontal="center" vertical="center"/>
    </xf>
    <xf numFmtId="0" fontId="10" fillId="3" borderId="102" xfId="0" applyFont="1" applyFill="1" applyBorder="1" applyAlignment="1" applyProtection="1">
      <alignment horizontal="center" vertical="center"/>
    </xf>
    <xf numFmtId="0" fontId="10" fillId="3" borderId="82" xfId="0" applyFont="1" applyFill="1" applyBorder="1" applyAlignment="1" applyProtection="1">
      <alignment horizontal="center" vertical="center"/>
    </xf>
    <xf numFmtId="0" fontId="10" fillId="3" borderId="10" xfId="0" applyFont="1" applyFill="1" applyBorder="1" applyAlignment="1" applyProtection="1">
      <alignment horizontal="left" vertical="center"/>
    </xf>
    <xf numFmtId="0" fontId="10" fillId="3" borderId="11" xfId="0" applyFont="1" applyFill="1" applyBorder="1" applyAlignment="1" applyProtection="1">
      <alignment horizontal="center" vertical="center"/>
    </xf>
    <xf numFmtId="0" fontId="10" fillId="3" borderId="11" xfId="0" applyFont="1" applyFill="1" applyBorder="1" applyAlignment="1" applyProtection="1">
      <alignment vertical="center"/>
    </xf>
    <xf numFmtId="0" fontId="10" fillId="3" borderId="11" xfId="0" quotePrefix="1" applyFont="1" applyFill="1" applyBorder="1" applyAlignment="1" applyProtection="1">
      <alignment horizontal="center" vertical="center"/>
    </xf>
    <xf numFmtId="0" fontId="10" fillId="3" borderId="86" xfId="0" applyFont="1" applyFill="1" applyBorder="1" applyAlignment="1" applyProtection="1">
      <alignment horizontal="center" vertical="center"/>
    </xf>
    <xf numFmtId="0" fontId="10" fillId="3" borderId="13" xfId="0" quotePrefix="1" applyFont="1" applyFill="1" applyBorder="1" applyAlignment="1" applyProtection="1">
      <alignment horizontal="left" vertical="center"/>
    </xf>
    <xf numFmtId="0" fontId="10" fillId="3" borderId="14" xfId="0" applyFont="1" applyFill="1" applyBorder="1" applyAlignment="1" applyProtection="1">
      <alignment vertical="center"/>
    </xf>
    <xf numFmtId="176" fontId="10" fillId="3" borderId="14" xfId="0" applyNumberFormat="1" applyFont="1" applyFill="1" applyBorder="1" applyAlignment="1" applyProtection="1">
      <alignment horizontal="center" vertical="center"/>
    </xf>
    <xf numFmtId="177" fontId="10" fillId="3" borderId="14" xfId="0" applyNumberFormat="1" applyFont="1" applyFill="1" applyBorder="1" applyAlignment="1" applyProtection="1">
      <alignment horizontal="center" vertical="center"/>
    </xf>
    <xf numFmtId="176" fontId="10" fillId="3" borderId="14" xfId="0" applyNumberFormat="1" applyFont="1" applyFill="1" applyBorder="1" applyAlignment="1" applyProtection="1">
      <alignment vertical="center"/>
    </xf>
    <xf numFmtId="0" fontId="10" fillId="3" borderId="14" xfId="0" applyFont="1" applyFill="1" applyBorder="1" applyAlignment="1" applyProtection="1">
      <alignment horizontal="center" vertical="center"/>
    </xf>
    <xf numFmtId="0" fontId="10" fillId="3" borderId="87" xfId="0" applyFont="1" applyFill="1" applyBorder="1" applyAlignment="1" applyProtection="1">
      <alignment horizontal="left" vertical="center"/>
    </xf>
    <xf numFmtId="0" fontId="10" fillId="3" borderId="10" xfId="0" applyFont="1" applyFill="1" applyBorder="1" applyAlignment="1" applyProtection="1">
      <alignment vertical="center"/>
    </xf>
    <xf numFmtId="0" fontId="10" fillId="3" borderId="11" xfId="0" quotePrefix="1" applyFont="1" applyFill="1" applyBorder="1" applyAlignment="1" applyProtection="1">
      <alignment vertical="center"/>
    </xf>
    <xf numFmtId="0" fontId="10" fillId="3" borderId="86" xfId="0" applyFont="1" applyFill="1" applyBorder="1" applyAlignment="1" applyProtection="1">
      <alignment horizontal="left" vertical="center"/>
    </xf>
    <xf numFmtId="0" fontId="10" fillId="3" borderId="13" xfId="0" applyFont="1" applyFill="1" applyBorder="1" applyAlignment="1" applyProtection="1">
      <alignment vertical="center"/>
    </xf>
    <xf numFmtId="0" fontId="10" fillId="3" borderId="88" xfId="0" applyFont="1" applyFill="1" applyBorder="1" applyAlignment="1" applyProtection="1">
      <alignment vertical="center"/>
    </xf>
    <xf numFmtId="0" fontId="10" fillId="3" borderId="91" xfId="0" applyFont="1" applyFill="1" applyBorder="1" applyAlignment="1" applyProtection="1">
      <alignment vertical="center"/>
    </xf>
    <xf numFmtId="0" fontId="10" fillId="3" borderId="91" xfId="0" applyFont="1" applyFill="1" applyBorder="1" applyAlignment="1" applyProtection="1">
      <alignment horizontal="center" vertical="center"/>
    </xf>
    <xf numFmtId="0" fontId="10" fillId="3" borderId="89" xfId="0" applyFont="1" applyFill="1" applyBorder="1" applyAlignment="1" applyProtection="1">
      <alignment horizontal="left" vertical="center"/>
    </xf>
    <xf numFmtId="0" fontId="13" fillId="3" borderId="0" xfId="0" applyFont="1" applyFill="1" applyProtection="1">
      <alignment vertical="center"/>
    </xf>
    <xf numFmtId="0" fontId="16" fillId="3" borderId="0" xfId="0" applyFont="1" applyFill="1" applyProtection="1">
      <alignment vertical="center"/>
    </xf>
    <xf numFmtId="0" fontId="0" fillId="3" borderId="0" xfId="0" applyFill="1" applyAlignment="1" applyProtection="1">
      <alignment vertical="center" wrapText="1"/>
    </xf>
    <xf numFmtId="0" fontId="5" fillId="3" borderId="0" xfId="0" applyFont="1" applyFill="1" applyAlignment="1" applyProtection="1">
      <alignment vertical="center"/>
    </xf>
    <xf numFmtId="0" fontId="6" fillId="3" borderId="0" xfId="0" applyFont="1" applyFill="1" applyAlignment="1" applyProtection="1">
      <alignment vertical="center"/>
    </xf>
    <xf numFmtId="0" fontId="2" fillId="3" borderId="91" xfId="0" applyFont="1" applyFill="1" applyBorder="1" applyAlignment="1" applyProtection="1">
      <alignment vertical="center"/>
    </xf>
    <xf numFmtId="0" fontId="22" fillId="3" borderId="91" xfId="0" applyFont="1" applyFill="1" applyBorder="1" applyAlignment="1" applyProtection="1">
      <alignment vertical="center"/>
    </xf>
    <xf numFmtId="0" fontId="10" fillId="3" borderId="23" xfId="0" applyFont="1" applyFill="1" applyBorder="1" applyAlignment="1" applyProtection="1">
      <alignment horizontal="center" vertical="center"/>
    </xf>
    <xf numFmtId="0" fontId="10" fillId="3" borderId="0" xfId="0" quotePrefix="1" applyFont="1" applyFill="1" applyBorder="1" applyAlignment="1" applyProtection="1">
      <alignment horizontal="left" vertical="center"/>
    </xf>
    <xf numFmtId="0" fontId="10" fillId="3" borderId="0" xfId="0" applyFont="1" applyFill="1" applyBorder="1" applyAlignment="1" applyProtection="1">
      <alignment horizontal="center" vertical="center"/>
    </xf>
    <xf numFmtId="0" fontId="10" fillId="3" borderId="0" xfId="0" applyFont="1" applyFill="1" applyBorder="1" applyAlignment="1" applyProtection="1">
      <alignment vertical="center"/>
    </xf>
    <xf numFmtId="0" fontId="10" fillId="3" borderId="0" xfId="0" quotePrefix="1" applyFont="1" applyFill="1" applyBorder="1" applyAlignment="1" applyProtection="1">
      <alignment horizontal="center" vertical="center"/>
    </xf>
    <xf numFmtId="0" fontId="10" fillId="3" borderId="92" xfId="0" applyFont="1" applyFill="1" applyBorder="1" applyAlignment="1" applyProtection="1">
      <alignment horizontal="center" vertical="center"/>
    </xf>
    <xf numFmtId="0" fontId="10" fillId="3" borderId="0" xfId="0" applyFont="1" applyFill="1" applyBorder="1" applyAlignment="1" applyProtection="1">
      <alignment horizontal="left" vertical="center"/>
    </xf>
    <xf numFmtId="0" fontId="10" fillId="3" borderId="0" xfId="0" quotePrefix="1" applyFont="1" applyFill="1" applyBorder="1" applyAlignment="1" applyProtection="1">
      <alignment vertical="center"/>
    </xf>
    <xf numFmtId="0" fontId="12" fillId="3" borderId="0" xfId="0" applyFont="1" applyFill="1" applyProtection="1">
      <alignment vertical="center"/>
    </xf>
    <xf numFmtId="0" fontId="10" fillId="3" borderId="98" xfId="0" applyFont="1" applyFill="1" applyBorder="1" applyAlignment="1" applyProtection="1">
      <alignment horizontal="center" vertical="center"/>
    </xf>
    <xf numFmtId="0" fontId="10" fillId="3" borderId="99" xfId="0" applyFont="1" applyFill="1" applyBorder="1" applyAlignment="1" applyProtection="1">
      <alignment horizontal="center" vertical="center"/>
    </xf>
    <xf numFmtId="0" fontId="10" fillId="3" borderId="92" xfId="0" applyFont="1" applyFill="1" applyBorder="1" applyAlignment="1" applyProtection="1">
      <alignment horizontal="left" vertical="center"/>
    </xf>
    <xf numFmtId="0" fontId="10" fillId="3" borderId="87" xfId="0" applyFont="1" applyFill="1" applyBorder="1" applyAlignment="1" applyProtection="1">
      <alignment horizontal="center" vertical="center"/>
    </xf>
    <xf numFmtId="0" fontId="10" fillId="3" borderId="11" xfId="0" applyFont="1" applyFill="1" applyBorder="1" applyAlignment="1" applyProtection="1">
      <alignment horizontal="left" vertical="center"/>
    </xf>
    <xf numFmtId="0" fontId="10" fillId="3" borderId="23" xfId="0" quotePrefix="1" applyFont="1" applyFill="1" applyBorder="1" applyAlignment="1" applyProtection="1">
      <alignment horizontal="left" vertical="center"/>
    </xf>
    <xf numFmtId="176" fontId="10" fillId="3" borderId="0" xfId="0" applyNumberFormat="1" applyFont="1" applyFill="1" applyBorder="1" applyAlignment="1" applyProtection="1">
      <alignment horizontal="center" vertical="center"/>
    </xf>
    <xf numFmtId="177" fontId="10" fillId="3" borderId="0" xfId="0" applyNumberFormat="1" applyFont="1" applyFill="1" applyBorder="1" applyAlignment="1" applyProtection="1">
      <alignment horizontal="center" vertical="center"/>
    </xf>
    <xf numFmtId="176" fontId="10" fillId="3" borderId="0" xfId="0" applyNumberFormat="1" applyFont="1" applyFill="1" applyBorder="1" applyAlignment="1" applyProtection="1">
      <alignment vertical="center"/>
    </xf>
    <xf numFmtId="0" fontId="10" fillId="3" borderId="23" xfId="0" applyFont="1" applyFill="1" applyBorder="1" applyAlignment="1" applyProtection="1">
      <alignment horizontal="left" vertical="center"/>
    </xf>
    <xf numFmtId="0" fontId="24" fillId="3" borderId="0" xfId="0" applyFont="1" applyFill="1">
      <alignment vertical="center"/>
    </xf>
    <xf numFmtId="0" fontId="22" fillId="3" borderId="0" xfId="0" applyFont="1" applyFill="1">
      <alignment vertical="center"/>
    </xf>
    <xf numFmtId="0" fontId="21" fillId="3" borderId="0" xfId="0" applyFont="1" applyFill="1">
      <alignment vertical="center"/>
    </xf>
    <xf numFmtId="0" fontId="11" fillId="2" borderId="63" xfId="0" applyFont="1" applyFill="1" applyBorder="1" applyAlignment="1">
      <alignment horizontal="center" vertical="center"/>
    </xf>
    <xf numFmtId="0" fontId="11" fillId="3" borderId="0" xfId="0" applyFont="1" applyFill="1" applyBorder="1" applyAlignment="1">
      <alignment horizontal="center" vertical="center" textRotation="255"/>
    </xf>
    <xf numFmtId="0" fontId="11" fillId="3" borderId="0" xfId="0" applyFont="1" applyFill="1" applyBorder="1" applyAlignment="1" applyProtection="1">
      <alignment horizontal="left" vertical="center" shrinkToFit="1"/>
      <protection locked="0"/>
    </xf>
    <xf numFmtId="0" fontId="11" fillId="3" borderId="0" xfId="0" applyFont="1" applyFill="1" applyBorder="1" applyAlignment="1" applyProtection="1">
      <alignment horizontal="center" vertical="center" shrinkToFit="1"/>
      <protection locked="0"/>
    </xf>
    <xf numFmtId="0" fontId="11" fillId="3" borderId="117" xfId="0" applyFont="1" applyFill="1" applyBorder="1" applyAlignment="1">
      <alignment horizontal="center" vertical="center"/>
    </xf>
    <xf numFmtId="0" fontId="11" fillId="3" borderId="124" xfId="0" applyFont="1" applyFill="1" applyBorder="1" applyAlignment="1">
      <alignment vertical="center"/>
    </xf>
    <xf numFmtId="0" fontId="11" fillId="3" borderId="127" xfId="0" applyFont="1" applyFill="1" applyBorder="1" applyAlignment="1" applyProtection="1">
      <alignment horizontal="center" vertical="center"/>
      <protection locked="0"/>
    </xf>
    <xf numFmtId="0" fontId="11" fillId="3" borderId="63" xfId="0" applyFont="1" applyFill="1" applyBorder="1" applyAlignment="1">
      <alignment horizontal="center" vertical="center"/>
    </xf>
    <xf numFmtId="0" fontId="21" fillId="3" borderId="123" xfId="0" applyFont="1" applyFill="1" applyBorder="1" applyAlignment="1">
      <alignment horizontal="center" vertical="center"/>
    </xf>
    <xf numFmtId="0" fontId="11" fillId="3" borderId="126" xfId="0" applyFont="1" applyFill="1" applyBorder="1" applyAlignment="1">
      <alignment vertical="center"/>
    </xf>
    <xf numFmtId="0" fontId="21" fillId="3" borderId="125" xfId="0" applyFont="1" applyFill="1" applyBorder="1" applyAlignment="1" applyProtection="1">
      <alignment vertical="center"/>
      <protection locked="0"/>
    </xf>
    <xf numFmtId="0" fontId="21" fillId="3" borderId="127"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15" xfId="0" applyFont="1" applyFill="1" applyBorder="1" applyAlignment="1">
      <alignment vertical="center"/>
    </xf>
    <xf numFmtId="0" fontId="11" fillId="3" borderId="13" xfId="0" applyFont="1" applyFill="1" applyBorder="1" applyAlignment="1">
      <alignment vertical="center"/>
    </xf>
    <xf numFmtId="0" fontId="21" fillId="3" borderId="14" xfId="0" applyFont="1" applyFill="1" applyBorder="1" applyAlignment="1" applyProtection="1">
      <alignment vertical="center"/>
      <protection locked="0"/>
    </xf>
    <xf numFmtId="0" fontId="21" fillId="3" borderId="60" xfId="0" applyFont="1" applyFill="1" applyBorder="1" applyAlignment="1">
      <alignment horizontal="center" vertical="center"/>
    </xf>
    <xf numFmtId="0" fontId="15" fillId="3" borderId="0" xfId="0" applyFont="1" applyFill="1" applyBorder="1" applyAlignment="1" applyProtection="1">
      <alignment vertical="center"/>
      <protection locked="0"/>
    </xf>
    <xf numFmtId="0" fontId="15" fillId="3" borderId="0" xfId="0" applyFont="1" applyFill="1" applyBorder="1" applyAlignment="1">
      <alignment horizontal="right" vertical="center"/>
    </xf>
    <xf numFmtId="0" fontId="15" fillId="3" borderId="0" xfId="0" applyFont="1" applyFill="1" applyBorder="1" applyAlignment="1" applyProtection="1">
      <alignment horizontal="center" vertical="center"/>
      <protection locked="0"/>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0" borderId="68" xfId="0" applyFont="1" applyFill="1" applyBorder="1" applyAlignment="1" applyProtection="1">
      <alignment horizontal="center" vertical="center" shrinkToFit="1"/>
      <protection locked="0"/>
    </xf>
    <xf numFmtId="0" fontId="11" fillId="0" borderId="69" xfId="0" applyFont="1" applyFill="1" applyBorder="1" applyAlignment="1" applyProtection="1">
      <alignment horizontal="center" vertical="center" shrinkToFit="1"/>
      <protection locked="0"/>
    </xf>
    <xf numFmtId="0" fontId="11" fillId="0" borderId="70"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0" borderId="54" xfId="0" applyFont="1" applyFill="1" applyBorder="1" applyAlignment="1" applyProtection="1">
      <alignment horizontal="center" vertical="center" shrinkToFit="1"/>
      <protection locked="0"/>
    </xf>
    <xf numFmtId="0" fontId="11" fillId="0" borderId="1" xfId="0"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2" borderId="115"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6" xfId="0" applyFont="1" applyBorder="1" applyAlignment="1">
      <alignment horizontal="center" vertical="center"/>
    </xf>
    <xf numFmtId="0" fontId="11" fillId="3" borderId="48" xfId="0" applyNumberFormat="1" applyFont="1" applyFill="1" applyBorder="1" applyAlignment="1">
      <alignment horizontal="center" vertical="center"/>
    </xf>
    <xf numFmtId="0" fontId="11" fillId="3" borderId="2" xfId="0" applyNumberFormat="1" applyFont="1" applyFill="1" applyBorder="1" applyAlignment="1">
      <alignment horizontal="center" vertical="center"/>
    </xf>
    <xf numFmtId="0" fontId="21" fillId="0" borderId="1" xfId="0" applyFont="1" applyBorder="1" applyAlignment="1">
      <alignment horizontal="center" vertical="top" wrapText="1"/>
    </xf>
    <xf numFmtId="0" fontId="21" fillId="0" borderId="16" xfId="0" applyFont="1" applyBorder="1" applyAlignment="1">
      <alignment horizontal="center" vertical="top" wrapText="1"/>
    </xf>
    <xf numFmtId="0" fontId="21" fillId="0" borderId="25" xfId="0" applyFont="1" applyBorder="1" applyAlignment="1">
      <alignment horizontal="center" vertical="top" wrapText="1"/>
    </xf>
    <xf numFmtId="0" fontId="21" fillId="0" borderId="36" xfId="0" applyFont="1" applyBorder="1" applyAlignment="1">
      <alignment horizontal="center" vertical="top" wrapText="1"/>
    </xf>
    <xf numFmtId="0" fontId="6" fillId="3" borderId="0" xfId="0" applyFont="1" applyFill="1" applyBorder="1" applyAlignment="1">
      <alignment horizontal="center" vertical="center"/>
    </xf>
    <xf numFmtId="0" fontId="6" fillId="3" borderId="0" xfId="0" applyFont="1" applyFill="1" applyAlignment="1">
      <alignment horizontal="center" vertical="center"/>
    </xf>
    <xf numFmtId="0" fontId="11" fillId="3" borderId="104" xfId="0" applyFont="1" applyFill="1" applyBorder="1" applyAlignment="1">
      <alignment horizontal="center" vertical="center"/>
    </xf>
    <xf numFmtId="0" fontId="4" fillId="3" borderId="0" xfId="0" applyFont="1" applyFill="1" applyAlignment="1">
      <alignment horizontal="center" vertical="center"/>
    </xf>
    <xf numFmtId="0" fontId="11" fillId="0" borderId="27" xfId="0" applyFont="1" applyBorder="1" applyAlignment="1">
      <alignment horizontal="left" vertical="center"/>
    </xf>
    <xf numFmtId="0" fontId="11" fillId="0" borderId="29" xfId="0" applyFont="1" applyBorder="1" applyAlignment="1">
      <alignment horizontal="left" vertical="center"/>
    </xf>
    <xf numFmtId="0" fontId="11" fillId="0" borderId="28" xfId="0" applyFont="1" applyBorder="1" applyAlignment="1">
      <alignment horizontal="left" vertical="center"/>
    </xf>
    <xf numFmtId="0" fontId="22" fillId="3" borderId="0" xfId="0" applyFont="1" applyFill="1" applyBorder="1" applyAlignment="1">
      <alignment horizontal="left" vertical="center"/>
    </xf>
    <xf numFmtId="0" fontId="15" fillId="3" borderId="0" xfId="0" applyFont="1" applyFill="1" applyBorder="1" applyAlignment="1">
      <alignment horizontal="left" vertical="center"/>
    </xf>
    <xf numFmtId="0" fontId="11" fillId="0" borderId="10"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protection locked="0"/>
    </xf>
    <xf numFmtId="0" fontId="21" fillId="0" borderId="20" xfId="0" applyFont="1" applyBorder="1" applyAlignment="1">
      <alignment horizontal="center" vertical="center"/>
    </xf>
    <xf numFmtId="0" fontId="21" fillId="0" borderId="1" xfId="0" applyFont="1" applyBorder="1" applyAlignment="1">
      <alignment horizontal="center" vertical="center"/>
    </xf>
    <xf numFmtId="0" fontId="11" fillId="0" borderId="2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44" xfId="0" applyFont="1" applyBorder="1" applyAlignment="1">
      <alignment horizontal="center" vertical="center" textRotation="255"/>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0" fontId="11" fillId="0" borderId="19"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16" xfId="0" applyFont="1" applyBorder="1" applyAlignment="1">
      <alignment horizontal="left" vertical="center"/>
    </xf>
    <xf numFmtId="0" fontId="11" fillId="3" borderId="10"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38" xfId="0" applyFont="1" applyFill="1" applyBorder="1" applyAlignment="1">
      <alignment horizontal="center" vertical="center"/>
    </xf>
    <xf numFmtId="0" fontId="11" fillId="0" borderId="10" xfId="0" applyFont="1" applyBorder="1" applyAlignment="1">
      <alignment horizontal="center" vertical="center"/>
    </xf>
    <xf numFmtId="0" fontId="11" fillId="0" borderId="37" xfId="0" applyFont="1" applyBorder="1" applyAlignment="1">
      <alignment horizontal="center" vertical="center"/>
    </xf>
    <xf numFmtId="0" fontId="11" fillId="0" borderId="34" xfId="0" applyFont="1" applyBorder="1" applyAlignment="1">
      <alignment horizontal="center" vertical="center"/>
    </xf>
    <xf numFmtId="0" fontId="11" fillId="0" borderId="39" xfId="0" applyFont="1" applyBorder="1" applyAlignment="1">
      <alignment horizontal="center" vertical="center"/>
    </xf>
    <xf numFmtId="0" fontId="11" fillId="0" borderId="24"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3" borderId="56"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9" xfId="0"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11" fillId="0" borderId="20" xfId="0" applyFont="1" applyBorder="1" applyAlignment="1">
      <alignment horizontal="center" vertical="center"/>
    </xf>
    <xf numFmtId="0" fontId="11" fillId="0" borderId="51" xfId="0" applyFont="1" applyBorder="1" applyAlignment="1">
      <alignment horizontal="center" vertical="center"/>
    </xf>
    <xf numFmtId="0" fontId="11" fillId="0" borderId="2" xfId="0" applyFont="1" applyBorder="1" applyAlignment="1">
      <alignment horizontal="center" vertical="center"/>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horizontal="left" vertical="center"/>
      <protection locked="0"/>
    </xf>
    <xf numFmtId="0" fontId="11" fillId="0" borderId="51" xfId="0" applyFont="1" applyBorder="1" applyAlignment="1" applyProtection="1">
      <alignment horizontal="left" vertical="center"/>
      <protection locked="0"/>
    </xf>
    <xf numFmtId="0" fontId="11" fillId="3" borderId="4" xfId="0" applyNumberFormat="1" applyFont="1" applyFill="1" applyBorder="1" applyAlignment="1">
      <alignment horizontal="center" vertical="center"/>
    </xf>
    <xf numFmtId="177" fontId="11" fillId="3" borderId="4" xfId="0" applyNumberFormat="1" applyFont="1" applyFill="1" applyBorder="1" applyAlignment="1">
      <alignment horizontal="center" vertical="center"/>
    </xf>
    <xf numFmtId="177" fontId="11" fillId="3" borderId="2" xfId="0" applyNumberFormat="1" applyFont="1" applyFill="1" applyBorder="1" applyAlignment="1">
      <alignment horizontal="center" vertical="center"/>
    </xf>
    <xf numFmtId="177" fontId="11" fillId="3" borderId="48" xfId="0" applyNumberFormat="1" applyFont="1" applyFill="1" applyBorder="1" applyAlignment="1">
      <alignment horizontal="center" vertical="center"/>
    </xf>
    <xf numFmtId="0" fontId="11" fillId="0" borderId="108" xfId="0" applyFont="1" applyFill="1" applyBorder="1" applyAlignment="1">
      <alignment horizontal="center" vertical="center"/>
    </xf>
    <xf numFmtId="0" fontId="11" fillId="0" borderId="109" xfId="0" applyFont="1" applyFill="1" applyBorder="1" applyAlignment="1">
      <alignment horizontal="center" vertical="center"/>
    </xf>
    <xf numFmtId="0" fontId="11" fillId="0" borderId="110" xfId="0" applyFont="1" applyFill="1" applyBorder="1" applyAlignment="1">
      <alignment horizontal="center" vertical="center"/>
    </xf>
    <xf numFmtId="0" fontId="11" fillId="0" borderId="111"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1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21" fillId="0" borderId="5" xfId="0" applyFont="1" applyBorder="1" applyAlignment="1">
      <alignment horizontal="center" vertical="center"/>
    </xf>
    <xf numFmtId="0" fontId="11" fillId="2" borderId="2" xfId="0" applyFont="1" applyFill="1" applyBorder="1" applyAlignment="1">
      <alignment horizontal="center" vertical="center"/>
    </xf>
    <xf numFmtId="0" fontId="11" fillId="0" borderId="56" xfId="0" applyFont="1" applyFill="1" applyBorder="1" applyAlignment="1" applyProtection="1">
      <alignment horizontal="center" vertical="center" shrinkToFit="1"/>
      <protection locked="0"/>
    </xf>
    <xf numFmtId="0" fontId="11" fillId="3" borderId="1" xfId="0" applyFont="1" applyFill="1" applyBorder="1" applyAlignment="1">
      <alignment horizontal="center" vertical="center"/>
    </xf>
    <xf numFmtId="0" fontId="21" fillId="3" borderId="1"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3" borderId="69" xfId="0" applyFont="1" applyFill="1" applyBorder="1" applyAlignment="1" applyProtection="1">
      <alignment horizontal="center" vertical="center"/>
      <protection locked="0"/>
    </xf>
    <xf numFmtId="0" fontId="21" fillId="3" borderId="63" xfId="0" applyFont="1" applyFill="1" applyBorder="1" applyAlignment="1">
      <alignment horizontal="center" vertical="center"/>
    </xf>
    <xf numFmtId="0" fontId="11" fillId="0" borderId="45" xfId="0" applyFont="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11" fillId="3" borderId="27"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3" borderId="33" xfId="0" applyFont="1" applyFill="1" applyBorder="1" applyAlignment="1">
      <alignment horizontal="center" vertical="center"/>
    </xf>
    <xf numFmtId="0" fontId="11" fillId="0" borderId="33" xfId="0" applyFont="1" applyBorder="1" applyAlignment="1">
      <alignment horizontal="center" vertical="center"/>
    </xf>
    <xf numFmtId="0" fontId="11" fillId="0" borderId="38" xfId="0" applyFont="1" applyBorder="1" applyAlignment="1">
      <alignment horizontal="center" vertical="center"/>
    </xf>
    <xf numFmtId="0" fontId="11" fillId="0" borderId="50" xfId="0" applyFont="1" applyBorder="1" applyAlignment="1">
      <alignment horizontal="center" vertical="center" textRotation="255"/>
    </xf>
    <xf numFmtId="0" fontId="11" fillId="0" borderId="62" xfId="0" applyFont="1" applyBorder="1" applyAlignment="1">
      <alignment horizontal="center" vertical="center" textRotation="255"/>
    </xf>
    <xf numFmtId="0" fontId="11" fillId="3" borderId="32" xfId="0" applyFont="1" applyFill="1" applyBorder="1" applyAlignment="1">
      <alignment horizontal="center" vertical="center"/>
    </xf>
    <xf numFmtId="0" fontId="11" fillId="3" borderId="65"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66" xfId="0" applyFont="1" applyFill="1" applyBorder="1" applyAlignment="1">
      <alignment horizontal="center" vertical="center"/>
    </xf>
    <xf numFmtId="0" fontId="21" fillId="3" borderId="63" xfId="0" applyFont="1" applyFill="1" applyBorder="1" applyAlignment="1" applyProtection="1">
      <alignment horizontal="center" vertical="center"/>
      <protection locked="0"/>
    </xf>
    <xf numFmtId="0" fontId="11" fillId="2" borderId="2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 xfId="0" applyFont="1" applyFill="1" applyBorder="1" applyAlignment="1">
      <alignment horizontal="center" vertical="center"/>
    </xf>
    <xf numFmtId="0" fontId="15" fillId="3" borderId="109"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106" xfId="0" applyFont="1" applyFill="1" applyBorder="1" applyAlignment="1">
      <alignment horizontal="center" vertical="center" wrapText="1"/>
    </xf>
    <xf numFmtId="0" fontId="11" fillId="2" borderId="107" xfId="0" applyFont="1" applyFill="1" applyBorder="1" applyAlignment="1">
      <alignment horizontal="center" vertical="center" wrapText="1"/>
    </xf>
    <xf numFmtId="0" fontId="11" fillId="3" borderId="2"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21" fillId="0" borderId="17" xfId="0" applyFont="1" applyBorder="1" applyAlignment="1">
      <alignment horizontal="center" vertical="top" wrapText="1"/>
    </xf>
    <xf numFmtId="0" fontId="11" fillId="3" borderId="1" xfId="0" applyFont="1" applyFill="1" applyBorder="1" applyAlignment="1" applyProtection="1">
      <alignment horizontal="center" vertical="center"/>
      <protection locked="0"/>
    </xf>
    <xf numFmtId="0" fontId="11" fillId="0" borderId="52" xfId="0" applyFont="1" applyBorder="1" applyAlignment="1">
      <alignment horizontal="center" vertical="center" textRotation="255"/>
    </xf>
    <xf numFmtId="0" fontId="11" fillId="0" borderId="53" xfId="0" applyFont="1" applyBorder="1" applyAlignment="1">
      <alignment horizontal="center" vertical="center" textRotation="255"/>
    </xf>
    <xf numFmtId="0" fontId="11" fillId="0" borderId="55" xfId="0" applyFont="1" applyBorder="1" applyAlignment="1">
      <alignment horizontal="center" vertical="center" textRotation="255"/>
    </xf>
    <xf numFmtId="0" fontId="11" fillId="0" borderId="1" xfId="0" applyFont="1" applyBorder="1" applyAlignment="1">
      <alignment horizontal="center" vertical="center" textRotation="255"/>
    </xf>
    <xf numFmtId="0" fontId="11" fillId="2" borderId="1" xfId="0" applyFont="1" applyFill="1" applyBorder="1" applyAlignment="1">
      <alignment horizontal="center" vertical="center" textRotation="255"/>
    </xf>
    <xf numFmtId="0" fontId="11" fillId="0" borderId="6"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50" xfId="0" applyFont="1" applyBorder="1" applyAlignment="1">
      <alignment horizontal="center" vertical="center"/>
    </xf>
    <xf numFmtId="0" fontId="11" fillId="2" borderId="50" xfId="0" applyFont="1" applyFill="1" applyBorder="1" applyAlignment="1">
      <alignment horizontal="center" vertical="center"/>
    </xf>
    <xf numFmtId="0" fontId="11" fillId="0" borderId="51" xfId="0" applyFont="1" applyFill="1" applyBorder="1" applyAlignment="1">
      <alignment horizontal="center" vertical="center"/>
    </xf>
    <xf numFmtId="0" fontId="23" fillId="3" borderId="63" xfId="0" applyFont="1" applyFill="1" applyBorder="1" applyAlignment="1">
      <alignment horizontal="center" vertical="center"/>
    </xf>
    <xf numFmtId="0" fontId="21" fillId="3" borderId="51" xfId="0" applyFont="1" applyFill="1" applyBorder="1" applyAlignment="1" applyProtection="1">
      <alignment horizontal="center" vertical="center"/>
      <protection locked="0"/>
    </xf>
    <xf numFmtId="0" fontId="21" fillId="3" borderId="64" xfId="0" applyFont="1" applyFill="1" applyBorder="1" applyAlignment="1" applyProtection="1">
      <alignment horizontal="center" vertical="center"/>
      <protection locked="0"/>
    </xf>
    <xf numFmtId="0" fontId="11" fillId="3" borderId="68"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54"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1" xfId="0" applyFont="1" applyFill="1" applyBorder="1" applyAlignment="1" applyProtection="1">
      <alignment horizontal="center" vertical="center" shrinkToFit="1"/>
      <protection locked="0"/>
    </xf>
    <xf numFmtId="0" fontId="11" fillId="0" borderId="51" xfId="0" applyFont="1" applyFill="1" applyBorder="1" applyAlignment="1" applyProtection="1">
      <alignment horizontal="center" vertical="center" shrinkToFit="1"/>
      <protection locked="0"/>
    </xf>
    <xf numFmtId="0" fontId="11" fillId="3" borderId="16"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5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59" xfId="0" applyFont="1" applyFill="1" applyBorder="1" applyAlignment="1">
      <alignment horizontal="center" vertical="center"/>
    </xf>
    <xf numFmtId="0" fontId="11" fillId="0" borderId="13" xfId="0" applyFont="1" applyBorder="1" applyAlignment="1">
      <alignment horizontal="center" vertical="center"/>
    </xf>
    <xf numFmtId="0" fontId="11" fillId="3" borderId="14" xfId="0" applyFont="1" applyFill="1" applyBorder="1" applyAlignment="1">
      <alignment horizontal="center" vertical="center"/>
    </xf>
    <xf numFmtId="0" fontId="11" fillId="0" borderId="14" xfId="0" applyFont="1" applyBorder="1" applyAlignment="1">
      <alignment horizontal="center" vertical="center"/>
    </xf>
    <xf numFmtId="0" fontId="11" fillId="3" borderId="13" xfId="0" applyFont="1" applyFill="1" applyBorder="1" applyAlignment="1">
      <alignment horizontal="center" vertical="center"/>
    </xf>
    <xf numFmtId="0" fontId="11" fillId="3" borderId="67"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60" xfId="0" applyFont="1" applyFill="1" applyBorder="1" applyAlignment="1">
      <alignment horizontal="center" vertical="center"/>
    </xf>
    <xf numFmtId="0" fontId="11" fillId="2" borderId="1"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shrinkToFit="1"/>
      <protection locked="0"/>
    </xf>
    <xf numFmtId="0" fontId="11" fillId="0" borderId="105" xfId="0" applyFont="1" applyFill="1" applyBorder="1" applyAlignment="1" applyProtection="1">
      <alignment horizontal="center" vertical="center" shrinkToFit="1"/>
      <protection locked="0"/>
    </xf>
    <xf numFmtId="0" fontId="11" fillId="0" borderId="68" xfId="0" applyFont="1" applyFill="1" applyBorder="1" applyAlignment="1" applyProtection="1">
      <alignment horizontal="left" vertical="center" shrinkToFit="1"/>
      <protection locked="0"/>
    </xf>
    <xf numFmtId="0" fontId="11" fillId="0" borderId="69" xfId="0" applyFont="1" applyFill="1" applyBorder="1" applyAlignment="1" applyProtection="1">
      <alignment horizontal="left" vertical="center" shrinkToFit="1"/>
      <protection locked="0"/>
    </xf>
    <xf numFmtId="0" fontId="11" fillId="0" borderId="116" xfId="0" applyFont="1" applyBorder="1" applyAlignment="1">
      <alignment horizontal="center" vertical="center" textRotation="255"/>
    </xf>
    <xf numFmtId="0" fontId="11" fillId="2" borderId="117" xfId="0" applyFont="1" applyFill="1" applyBorder="1" applyAlignment="1">
      <alignment horizontal="center" vertical="center"/>
    </xf>
    <xf numFmtId="0" fontId="11" fillId="0" borderId="117" xfId="0" applyFont="1" applyFill="1" applyBorder="1" applyAlignment="1" applyProtection="1">
      <alignment horizontal="center" vertical="center" shrinkToFit="1"/>
      <protection locked="0"/>
    </xf>
    <xf numFmtId="0" fontId="11" fillId="0" borderId="118" xfId="0" applyFont="1" applyFill="1" applyBorder="1" applyAlignment="1" applyProtection="1">
      <alignment horizontal="center" vertical="center" shrinkToFit="1"/>
      <protection locked="0"/>
    </xf>
    <xf numFmtId="0" fontId="11" fillId="2" borderId="124" xfId="0" applyFont="1" applyFill="1" applyBorder="1" applyAlignment="1">
      <alignment horizontal="center" vertical="center"/>
    </xf>
    <xf numFmtId="0" fontId="11" fillId="2" borderId="125" xfId="0" applyFont="1" applyFill="1" applyBorder="1" applyAlignment="1">
      <alignment horizontal="center" vertical="center"/>
    </xf>
    <xf numFmtId="0" fontId="11" fillId="2" borderId="126" xfId="0" applyFont="1" applyFill="1" applyBorder="1" applyAlignment="1">
      <alignment horizontal="center" vertical="center"/>
    </xf>
    <xf numFmtId="0" fontId="11" fillId="0" borderId="124" xfId="0" applyFont="1" applyFill="1" applyBorder="1" applyAlignment="1" applyProtection="1">
      <alignment horizontal="center" vertical="center" shrinkToFit="1"/>
      <protection locked="0"/>
    </xf>
    <xf numFmtId="0" fontId="11" fillId="0" borderId="125" xfId="0" applyFont="1" applyFill="1" applyBorder="1" applyAlignment="1" applyProtection="1">
      <alignment horizontal="center" vertical="center" shrinkToFit="1"/>
      <protection locked="0"/>
    </xf>
    <xf numFmtId="0" fontId="11" fillId="0" borderId="127" xfId="0" applyFont="1" applyFill="1" applyBorder="1" applyAlignment="1" applyProtection="1">
      <alignment horizontal="center" vertical="center" shrinkToFit="1"/>
      <protection locked="0"/>
    </xf>
    <xf numFmtId="0" fontId="11" fillId="2" borderId="63" xfId="0" applyFont="1" applyFill="1" applyBorder="1" applyAlignment="1">
      <alignment horizontal="center" vertical="center"/>
    </xf>
    <xf numFmtId="0" fontId="11" fillId="0" borderId="119" xfId="0" applyFont="1" applyFill="1" applyBorder="1" applyAlignment="1" applyProtection="1">
      <alignment horizontal="left" vertical="center" shrinkToFit="1"/>
      <protection locked="0"/>
    </xf>
    <xf numFmtId="0" fontId="11" fillId="0" borderId="120" xfId="0" applyFont="1" applyFill="1" applyBorder="1" applyAlignment="1" applyProtection="1">
      <alignment horizontal="left" vertical="center" shrinkToFit="1"/>
      <protection locked="0"/>
    </xf>
    <xf numFmtId="0" fontId="11" fillId="0" borderId="121" xfId="0" applyFont="1" applyFill="1" applyBorder="1" applyAlignment="1" applyProtection="1">
      <alignment horizontal="center" vertical="center" shrinkToFit="1"/>
      <protection locked="0"/>
    </xf>
    <xf numFmtId="0" fontId="11" fillId="0" borderId="122" xfId="0" applyFont="1" applyFill="1" applyBorder="1" applyAlignment="1" applyProtection="1">
      <alignment horizontal="center" vertical="center" shrinkToFit="1"/>
      <protection locked="0"/>
    </xf>
    <xf numFmtId="0" fontId="11" fillId="0" borderId="123" xfId="0" applyFont="1" applyFill="1" applyBorder="1" applyAlignment="1" applyProtection="1">
      <alignment horizontal="center" vertical="center" shrinkToFit="1"/>
      <protection locked="0"/>
    </xf>
    <xf numFmtId="0" fontId="21" fillId="3" borderId="124" xfId="0" applyFont="1" applyFill="1" applyBorder="1" applyAlignment="1" applyProtection="1">
      <alignment horizontal="center" vertical="center"/>
      <protection locked="0"/>
    </xf>
    <xf numFmtId="0" fontId="21" fillId="3" borderId="125" xfId="0" applyFont="1" applyFill="1" applyBorder="1" applyAlignment="1" applyProtection="1">
      <alignment horizontal="center" vertical="center"/>
      <protection locked="0"/>
    </xf>
    <xf numFmtId="0" fontId="21" fillId="3" borderId="126" xfId="0" applyFont="1" applyFill="1" applyBorder="1" applyAlignment="1" applyProtection="1">
      <alignment horizontal="center" vertical="center"/>
      <protection locked="0"/>
    </xf>
    <xf numFmtId="0" fontId="11" fillId="3" borderId="124" xfId="0" applyFont="1" applyFill="1" applyBorder="1" applyAlignment="1" applyProtection="1">
      <alignment horizontal="center" vertical="center"/>
      <protection locked="0"/>
    </xf>
    <xf numFmtId="0" fontId="11" fillId="3" borderId="126" xfId="0" applyFont="1" applyFill="1" applyBorder="1" applyAlignment="1" applyProtection="1">
      <alignment horizontal="center" vertical="center"/>
      <protection locked="0"/>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2" borderId="108" xfId="0" applyFont="1" applyFill="1" applyBorder="1" applyAlignment="1">
      <alignment horizontal="center" vertical="center"/>
    </xf>
    <xf numFmtId="0" fontId="11" fillId="2" borderId="109" xfId="0" applyFont="1" applyFill="1" applyBorder="1" applyAlignment="1">
      <alignment horizontal="center" vertical="center"/>
    </xf>
    <xf numFmtId="0" fontId="11" fillId="2" borderId="110" xfId="0" applyFont="1" applyFill="1" applyBorder="1" applyAlignment="1">
      <alignment horizontal="center" vertical="center"/>
    </xf>
    <xf numFmtId="0" fontId="11" fillId="2" borderId="11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129" xfId="0" applyFont="1" applyFill="1" applyBorder="1" applyAlignment="1">
      <alignment horizontal="center" vertical="center"/>
    </xf>
    <xf numFmtId="0" fontId="11" fillId="2" borderId="130" xfId="0" applyFont="1" applyFill="1" applyBorder="1" applyAlignment="1">
      <alignment horizontal="center" vertical="center"/>
    </xf>
    <xf numFmtId="0" fontId="11" fillId="2" borderId="107" xfId="0" applyFont="1" applyFill="1" applyBorder="1" applyAlignment="1">
      <alignment horizontal="center" vertical="center"/>
    </xf>
    <xf numFmtId="0" fontId="11" fillId="3" borderId="4" xfId="0" applyFont="1" applyFill="1" applyBorder="1" applyAlignment="1" applyProtection="1">
      <alignment horizontal="center" vertical="center"/>
      <protection locked="0"/>
    </xf>
    <xf numFmtId="0" fontId="21" fillId="3" borderId="121" xfId="0" applyFont="1" applyFill="1" applyBorder="1" applyAlignment="1" applyProtection="1">
      <alignment horizontal="center" vertical="center"/>
      <protection locked="0"/>
    </xf>
    <xf numFmtId="0" fontId="21" fillId="3" borderId="122" xfId="0" applyFont="1" applyFill="1" applyBorder="1" applyAlignment="1" applyProtection="1">
      <alignment horizontal="center" vertical="center"/>
      <protection locked="0"/>
    </xf>
    <xf numFmtId="0" fontId="21" fillId="3" borderId="131" xfId="0" applyFont="1" applyFill="1" applyBorder="1" applyAlignment="1" applyProtection="1">
      <alignment horizontal="center" vertical="center"/>
      <protection locked="0"/>
    </xf>
    <xf numFmtId="0" fontId="11" fillId="3" borderId="121" xfId="0" applyFont="1" applyFill="1" applyBorder="1" applyAlignment="1">
      <alignment horizontal="center" vertical="center"/>
    </xf>
    <xf numFmtId="0" fontId="11" fillId="3" borderId="122" xfId="0" applyFont="1" applyFill="1" applyBorder="1" applyAlignment="1">
      <alignment horizontal="center" vertical="center"/>
    </xf>
    <xf numFmtId="0" fontId="11" fillId="3" borderId="131" xfId="0" applyFont="1" applyFill="1" applyBorder="1" applyAlignment="1">
      <alignment horizontal="center" vertical="center"/>
    </xf>
    <xf numFmtId="0" fontId="11" fillId="2" borderId="132" xfId="0" applyFont="1" applyFill="1" applyBorder="1" applyAlignment="1">
      <alignment horizontal="center" vertical="center"/>
    </xf>
    <xf numFmtId="0" fontId="11" fillId="2" borderId="112" xfId="0" applyFont="1" applyFill="1" applyBorder="1" applyAlignment="1">
      <alignment horizontal="center" vertical="center"/>
    </xf>
    <xf numFmtId="0" fontId="21"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11" fillId="2" borderId="108" xfId="0" applyFont="1" applyFill="1" applyBorder="1" applyAlignment="1">
      <alignment horizontal="center" vertical="center" wrapText="1"/>
    </xf>
    <xf numFmtId="0" fontId="11" fillId="2" borderId="109" xfId="0" applyFont="1" applyFill="1" applyBorder="1" applyAlignment="1">
      <alignment horizontal="center" vertical="center" wrapText="1"/>
    </xf>
    <xf numFmtId="0" fontId="11" fillId="2" borderId="110" xfId="0" applyFont="1" applyFill="1" applyBorder="1" applyAlignment="1">
      <alignment horizontal="center" vertical="center" wrapText="1"/>
    </xf>
    <xf numFmtId="0" fontId="11" fillId="2" borderId="1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125" xfId="0" applyFont="1" applyFill="1" applyBorder="1" applyAlignment="1" applyProtection="1">
      <alignment horizontal="center" vertical="center"/>
      <protection locked="0"/>
    </xf>
    <xf numFmtId="0" fontId="11" fillId="2" borderId="129"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3" borderId="13"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21" fillId="3" borderId="16" xfId="0" applyFont="1" applyFill="1" applyBorder="1" applyAlignment="1">
      <alignment horizontal="center" vertical="center"/>
    </xf>
    <xf numFmtId="0" fontId="21" fillId="3" borderId="16" xfId="0" applyFont="1" applyFill="1" applyBorder="1" applyAlignment="1" applyProtection="1">
      <alignment horizontal="center" vertical="center"/>
      <protection locked="0"/>
    </xf>
    <xf numFmtId="0" fontId="23" fillId="3" borderId="16" xfId="0" applyFont="1" applyFill="1" applyBorder="1" applyAlignment="1">
      <alignment horizontal="center" vertical="center"/>
    </xf>
    <xf numFmtId="0" fontId="21" fillId="3" borderId="128" xfId="0" applyFont="1" applyFill="1" applyBorder="1" applyAlignment="1" applyProtection="1">
      <alignment horizontal="center" vertical="center"/>
      <protection locked="0"/>
    </xf>
    <xf numFmtId="0" fontId="10" fillId="3" borderId="0" xfId="0" applyFont="1" applyFill="1" applyAlignment="1" applyProtection="1">
      <alignment horizontal="left" vertical="center" wrapText="1"/>
    </xf>
    <xf numFmtId="0" fontId="10" fillId="0" borderId="84" xfId="0" applyFont="1" applyFill="1" applyBorder="1" applyAlignment="1" applyProtection="1">
      <alignment horizontal="left" vertical="center"/>
    </xf>
    <xf numFmtId="0" fontId="10" fillId="3" borderId="23"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10" xfId="0" applyFont="1" applyFill="1" applyBorder="1" applyAlignment="1" applyProtection="1">
      <alignment horizontal="left" vertical="center" wrapText="1"/>
    </xf>
    <xf numFmtId="0" fontId="10" fillId="3" borderId="11"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0" fontId="10" fillId="3" borderId="23"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24" xfId="0" applyFont="1" applyFill="1" applyBorder="1" applyAlignment="1" applyProtection="1">
      <alignment horizontal="left" vertical="center" wrapText="1"/>
    </xf>
    <xf numFmtId="0" fontId="10" fillId="3" borderId="13" xfId="0" applyFont="1" applyFill="1" applyBorder="1" applyAlignment="1" applyProtection="1">
      <alignment horizontal="left" vertical="center" wrapText="1"/>
    </xf>
    <xf numFmtId="0" fontId="10" fillId="3" borderId="14" xfId="0" applyFont="1" applyFill="1" applyBorder="1" applyAlignment="1" applyProtection="1">
      <alignment horizontal="left" vertical="center" wrapText="1"/>
    </xf>
    <xf numFmtId="0" fontId="10" fillId="3" borderId="15" xfId="0" applyFont="1" applyFill="1" applyBorder="1" applyAlignment="1" applyProtection="1">
      <alignment horizontal="left" vertical="center" wrapText="1"/>
    </xf>
    <xf numFmtId="0" fontId="10" fillId="3" borderId="94"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3" borderId="10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10" fillId="3" borderId="95"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0" fillId="3" borderId="74"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left" vertical="center" wrapText="1"/>
    </xf>
    <xf numFmtId="0" fontId="10" fillId="3" borderId="78" xfId="0" applyFont="1" applyFill="1" applyBorder="1" applyAlignment="1" applyProtection="1">
      <alignment horizontal="left" vertical="center" wrapText="1"/>
    </xf>
    <xf numFmtId="0" fontId="10" fillId="3" borderId="96" xfId="0" applyFont="1" applyFill="1" applyBorder="1" applyAlignment="1" applyProtection="1">
      <alignment horizontal="center" vertical="center" wrapText="1"/>
    </xf>
    <xf numFmtId="0" fontId="10" fillId="3" borderId="91" xfId="0" applyFont="1" applyFill="1" applyBorder="1" applyAlignment="1" applyProtection="1">
      <alignment horizontal="center" vertical="center" wrapText="1"/>
    </xf>
    <xf numFmtId="0" fontId="10" fillId="3" borderId="97" xfId="0" applyFont="1" applyFill="1" applyBorder="1" applyAlignment="1" applyProtection="1">
      <alignment horizontal="center" vertical="center" wrapText="1"/>
    </xf>
    <xf numFmtId="0" fontId="10" fillId="3" borderId="83" xfId="0" applyFont="1" applyFill="1" applyBorder="1" applyAlignment="1" applyProtection="1">
      <alignment horizontal="center" vertical="center"/>
    </xf>
    <xf numFmtId="0" fontId="10" fillId="3" borderId="84" xfId="0" applyFont="1" applyFill="1" applyBorder="1" applyAlignment="1" applyProtection="1">
      <alignment horizontal="center" vertical="center"/>
    </xf>
    <xf numFmtId="0" fontId="10" fillId="3" borderId="90"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0" fillId="3" borderId="1" xfId="0" applyFont="1" applyFill="1" applyBorder="1" applyAlignment="1" applyProtection="1">
      <alignment horizontal="left" vertical="center"/>
    </xf>
    <xf numFmtId="178" fontId="15" fillId="0" borderId="1" xfId="0" applyNumberFormat="1" applyFont="1" applyBorder="1" applyAlignment="1" applyProtection="1">
      <alignment horizontal="center" vertical="center"/>
    </xf>
    <xf numFmtId="178" fontId="15" fillId="0" borderId="75" xfId="0" applyNumberFormat="1" applyFont="1" applyBorder="1" applyAlignment="1" applyProtection="1">
      <alignment horizontal="center" vertical="center"/>
    </xf>
    <xf numFmtId="0" fontId="16" fillId="3" borderId="91" xfId="0" applyFont="1" applyFill="1" applyBorder="1" applyAlignment="1" applyProtection="1">
      <alignment horizontal="left" vertical="center"/>
    </xf>
    <xf numFmtId="0" fontId="17" fillId="3" borderId="91" xfId="0" applyFont="1" applyFill="1" applyBorder="1" applyAlignment="1" applyProtection="1">
      <alignment horizontal="left" vertical="center"/>
    </xf>
    <xf numFmtId="0" fontId="9" fillId="3" borderId="91" xfId="0" applyFont="1" applyFill="1" applyBorder="1" applyAlignment="1" applyProtection="1">
      <alignment horizontal="center" vertical="center" shrinkToFit="1"/>
    </xf>
    <xf numFmtId="0" fontId="10" fillId="3" borderId="71" xfId="0" applyFont="1" applyFill="1" applyBorder="1" applyAlignment="1" applyProtection="1">
      <alignment horizontal="center" vertical="center"/>
    </xf>
    <xf numFmtId="0" fontId="10" fillId="3" borderId="72" xfId="0" applyFont="1" applyFill="1" applyBorder="1" applyAlignment="1" applyProtection="1">
      <alignment horizontal="center" vertical="center"/>
    </xf>
    <xf numFmtId="0" fontId="10" fillId="3" borderId="85" xfId="0" applyFont="1" applyFill="1" applyBorder="1" applyAlignment="1" applyProtection="1">
      <alignment horizontal="center" vertical="center"/>
    </xf>
    <xf numFmtId="0" fontId="10" fillId="3" borderId="73" xfId="0" applyFont="1" applyFill="1" applyBorder="1" applyAlignment="1" applyProtection="1">
      <alignment horizontal="center" vertical="center"/>
    </xf>
    <xf numFmtId="0" fontId="10" fillId="3" borderId="77" xfId="0" applyFont="1" applyFill="1" applyBorder="1" applyAlignment="1" applyProtection="1">
      <alignment horizontal="center" vertical="center" wrapText="1"/>
    </xf>
    <xf numFmtId="0" fontId="10" fillId="3" borderId="78" xfId="0" applyFont="1" applyFill="1" applyBorder="1" applyAlignment="1" applyProtection="1">
      <alignment horizontal="center" vertical="center" wrapText="1"/>
    </xf>
    <xf numFmtId="0" fontId="10" fillId="3" borderId="78" xfId="0" applyFont="1" applyFill="1" applyBorder="1" applyAlignment="1" applyProtection="1">
      <alignment horizontal="left" vertical="center"/>
    </xf>
    <xf numFmtId="178" fontId="10" fillId="3" borderId="14" xfId="0" applyNumberFormat="1" applyFont="1" applyFill="1" applyBorder="1" applyAlignment="1" applyProtection="1">
      <alignment horizontal="center" vertical="center"/>
    </xf>
    <xf numFmtId="178" fontId="10" fillId="3" borderId="15" xfId="0" applyNumberFormat="1" applyFont="1" applyFill="1" applyBorder="1" applyAlignment="1" applyProtection="1">
      <alignment horizontal="center" vertical="center"/>
    </xf>
    <xf numFmtId="178" fontId="15" fillId="0" borderId="4" xfId="0" applyNumberFormat="1" applyFont="1" applyBorder="1" applyAlignment="1" applyProtection="1">
      <alignment horizontal="center" vertical="center"/>
    </xf>
    <xf numFmtId="178" fontId="15" fillId="0" borderId="78" xfId="0" applyNumberFormat="1" applyFont="1" applyBorder="1" applyAlignment="1" applyProtection="1">
      <alignment horizontal="center" vertical="center"/>
    </xf>
    <xf numFmtId="178" fontId="15" fillId="0" borderId="82" xfId="0" applyNumberFormat="1" applyFont="1" applyBorder="1" applyAlignment="1" applyProtection="1">
      <alignment horizontal="center" vertical="center"/>
    </xf>
    <xf numFmtId="178" fontId="15" fillId="0" borderId="2" xfId="0" applyNumberFormat="1" applyFont="1" applyBorder="1" applyAlignment="1" applyProtection="1">
      <alignment horizontal="center" vertical="center"/>
    </xf>
    <xf numFmtId="178" fontId="15" fillId="0" borderId="3" xfId="0" applyNumberFormat="1" applyFont="1" applyBorder="1" applyAlignment="1" applyProtection="1">
      <alignment horizontal="center" vertical="center"/>
    </xf>
    <xf numFmtId="178" fontId="15" fillId="0" borderId="79" xfId="0" applyNumberFormat="1" applyFont="1" applyBorder="1" applyAlignment="1" applyProtection="1">
      <alignment horizontal="center" vertical="center"/>
    </xf>
    <xf numFmtId="178" fontId="15" fillId="0" borderId="81" xfId="0" applyNumberFormat="1" applyFont="1" applyBorder="1" applyAlignment="1" applyProtection="1">
      <alignment horizontal="center" vertical="center"/>
    </xf>
    <xf numFmtId="178" fontId="15" fillId="0" borderId="80" xfId="0" applyNumberFormat="1" applyFont="1" applyBorder="1" applyAlignment="1" applyProtection="1">
      <alignment horizontal="center" vertical="center"/>
    </xf>
    <xf numFmtId="178" fontId="15" fillId="2" borderId="1" xfId="0" applyNumberFormat="1" applyFont="1" applyFill="1" applyBorder="1" applyAlignment="1" applyProtection="1">
      <alignment horizontal="center" vertical="center"/>
      <protection locked="0"/>
    </xf>
    <xf numFmtId="178" fontId="15" fillId="2" borderId="2" xfId="0" applyNumberFormat="1" applyFont="1" applyFill="1" applyBorder="1" applyAlignment="1" applyProtection="1">
      <alignment horizontal="center" vertical="center"/>
      <protection locked="0"/>
    </xf>
    <xf numFmtId="0" fontId="10" fillId="0" borderId="74"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74"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3" fillId="0" borderId="74"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10" fillId="3" borderId="1" xfId="0" applyFont="1" applyFill="1" applyBorder="1" applyAlignment="1" applyProtection="1">
      <alignment vertical="center" wrapText="1"/>
    </xf>
    <xf numFmtId="0" fontId="18" fillId="3" borderId="0" xfId="0" applyFont="1" applyFill="1" applyAlignment="1" applyProtection="1">
      <alignment horizontal="center" vertical="center"/>
    </xf>
    <xf numFmtId="0" fontId="10" fillId="0" borderId="71" xfId="0" applyFont="1" applyBorder="1" applyAlignment="1" applyProtection="1">
      <alignment horizontal="center" vertical="center"/>
    </xf>
    <xf numFmtId="0" fontId="10" fillId="0" borderId="72" xfId="0" applyFont="1" applyBorder="1" applyAlignment="1" applyProtection="1">
      <alignment horizontal="center" vertical="center"/>
    </xf>
    <xf numFmtId="0" fontId="10" fillId="0" borderId="75" xfId="0" applyFont="1" applyFill="1" applyBorder="1" applyAlignment="1" applyProtection="1">
      <alignment horizontal="center" vertical="center"/>
    </xf>
    <xf numFmtId="0" fontId="15" fillId="0" borderId="1" xfId="0" applyFont="1" applyBorder="1" applyAlignment="1" applyProtection="1">
      <alignment horizontal="center" vertical="center"/>
    </xf>
    <xf numFmtId="0" fontId="15" fillId="0" borderId="1" xfId="0" applyFont="1" applyBorder="1" applyAlignment="1" applyProtection="1">
      <alignment horizontal="center" vertical="center" wrapText="1"/>
    </xf>
    <xf numFmtId="0" fontId="15" fillId="0" borderId="75" xfId="0" applyFont="1" applyBorder="1" applyAlignment="1" applyProtection="1">
      <alignment horizontal="center" vertical="center" wrapText="1"/>
    </xf>
    <xf numFmtId="0" fontId="10" fillId="0" borderId="77" xfId="0" applyFont="1" applyFill="1" applyBorder="1" applyAlignment="1" applyProtection="1">
      <alignment horizontal="center" vertical="center"/>
    </xf>
    <xf numFmtId="0" fontId="10" fillId="0" borderId="78"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88" xfId="0" applyFont="1" applyFill="1" applyBorder="1" applyAlignment="1" applyProtection="1">
      <alignment horizontal="center" vertical="center"/>
    </xf>
    <xf numFmtId="0" fontId="10" fillId="3" borderId="91" xfId="0" applyFont="1" applyFill="1" applyBorder="1" applyAlignment="1" applyProtection="1">
      <alignment horizontal="center" vertical="center"/>
    </xf>
    <xf numFmtId="0" fontId="10" fillId="3" borderId="0" xfId="0" quotePrefix="1" applyFont="1" applyFill="1" applyBorder="1" applyAlignment="1" applyProtection="1">
      <alignment horizontal="center" vertical="center"/>
    </xf>
    <xf numFmtId="0" fontId="10" fillId="3" borderId="78" xfId="0" applyFont="1" applyFill="1" applyBorder="1" applyAlignment="1" applyProtection="1">
      <alignment vertical="center" wrapText="1"/>
    </xf>
    <xf numFmtId="0" fontId="10" fillId="3" borderId="103" xfId="0" applyFont="1" applyFill="1" applyBorder="1" applyAlignment="1" applyProtection="1">
      <alignment horizontal="center" vertical="center"/>
    </xf>
    <xf numFmtId="0" fontId="10" fillId="3" borderId="93"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16" xfId="0" applyFont="1" applyFill="1" applyBorder="1" applyAlignment="1" applyProtection="1">
      <alignment horizontal="left" vertical="center" wrapText="1"/>
    </xf>
  </cellXfs>
  <cellStyles count="1">
    <cellStyle name="標準" xfId="0" builtinId="0"/>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19</xdr:row>
          <xdr:rowOff>9525</xdr:rowOff>
        </xdr:from>
        <xdr:to>
          <xdr:col>11</xdr:col>
          <xdr:colOff>266700</xdr:colOff>
          <xdr:row>20</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xdr:row>
          <xdr:rowOff>9525</xdr:rowOff>
        </xdr:from>
        <xdr:to>
          <xdr:col>12</xdr:col>
          <xdr:colOff>85725</xdr:colOff>
          <xdr:row>20</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19</xdr:row>
          <xdr:rowOff>9525</xdr:rowOff>
        </xdr:from>
        <xdr:to>
          <xdr:col>12</xdr:col>
          <xdr:colOff>609600</xdr:colOff>
          <xdr:row>20</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504825</xdr:colOff>
          <xdr:row>19</xdr:row>
          <xdr:rowOff>9525</xdr:rowOff>
        </xdr:from>
        <xdr:to>
          <xdr:col>13</xdr:col>
          <xdr:colOff>742950</xdr:colOff>
          <xdr:row>20</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xdr:row>
          <xdr:rowOff>28575</xdr:rowOff>
        </xdr:from>
        <xdr:to>
          <xdr:col>6</xdr:col>
          <xdr:colOff>371475</xdr:colOff>
          <xdr:row>6</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xdr:row>
          <xdr:rowOff>28575</xdr:rowOff>
        </xdr:from>
        <xdr:to>
          <xdr:col>10</xdr:col>
          <xdr:colOff>323850</xdr:colOff>
          <xdr:row>6</xdr:row>
          <xdr:rowOff>276225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28</xdr:row>
          <xdr:rowOff>238125</xdr:rowOff>
        </xdr:from>
        <xdr:to>
          <xdr:col>9</xdr:col>
          <xdr:colOff>95250</xdr:colOff>
          <xdr:row>29</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28</xdr:row>
          <xdr:rowOff>238125</xdr:rowOff>
        </xdr:from>
        <xdr:to>
          <xdr:col>12</xdr:col>
          <xdr:colOff>323850</xdr:colOff>
          <xdr:row>29</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30</xdr:row>
          <xdr:rowOff>0</xdr:rowOff>
        </xdr:from>
        <xdr:to>
          <xdr:col>3</xdr:col>
          <xdr:colOff>238125</xdr:colOff>
          <xdr:row>31</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30</xdr:row>
          <xdr:rowOff>0</xdr:rowOff>
        </xdr:from>
        <xdr:to>
          <xdr:col>6</xdr:col>
          <xdr:colOff>76200</xdr:colOff>
          <xdr:row>31</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542925</xdr:colOff>
          <xdr:row>30</xdr:row>
          <xdr:rowOff>0</xdr:rowOff>
        </xdr:from>
        <xdr:to>
          <xdr:col>9</xdr:col>
          <xdr:colOff>104775</xdr:colOff>
          <xdr:row>31</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31</xdr:row>
          <xdr:rowOff>228600</xdr:rowOff>
        </xdr:from>
        <xdr:to>
          <xdr:col>3</xdr:col>
          <xdr:colOff>238125</xdr:colOff>
          <xdr:row>33</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30</xdr:row>
          <xdr:rowOff>209550</xdr:rowOff>
        </xdr:from>
        <xdr:to>
          <xdr:col>9</xdr:col>
          <xdr:colOff>114300</xdr:colOff>
          <xdr:row>31</xdr:row>
          <xdr:rowOff>219075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31</xdr:row>
          <xdr:rowOff>228600</xdr:rowOff>
        </xdr:from>
        <xdr:to>
          <xdr:col>8</xdr:col>
          <xdr:colOff>190500</xdr:colOff>
          <xdr:row>33</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31</xdr:row>
          <xdr:rowOff>228600</xdr:rowOff>
        </xdr:from>
        <xdr:to>
          <xdr:col>11</xdr:col>
          <xdr:colOff>266700</xdr:colOff>
          <xdr:row>33</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5"/>
  <sheetViews>
    <sheetView tabSelected="1" view="pageBreakPreview" zoomScaleNormal="55" zoomScaleSheetLayoutView="100" workbookViewId="0">
      <selection activeCell="F42" sqref="F42:G42"/>
    </sheetView>
  </sheetViews>
  <sheetFormatPr defaultRowHeight="18.75"/>
  <cols>
    <col min="1" max="1" width="9" customWidth="1"/>
    <col min="2" max="2" width="3.75" customWidth="1"/>
    <col min="3" max="3" width="4.625" customWidth="1"/>
    <col min="4" max="4" width="6.75" bestFit="1" customWidth="1"/>
    <col min="6" max="6" width="4.5" customWidth="1"/>
    <col min="7" max="7" width="5.125" customWidth="1"/>
    <col min="10" max="10" width="4.5" customWidth="1"/>
    <col min="11" max="11" width="5.125" customWidth="1"/>
    <col min="14" max="14" width="10.375" customWidth="1"/>
    <col min="16" max="16" width="2.125" customWidth="1"/>
  </cols>
  <sheetData>
    <row r="1" spans="1:16" ht="24">
      <c r="A1" s="55"/>
      <c r="B1" s="54" t="s">
        <v>7</v>
      </c>
      <c r="C1" s="55"/>
      <c r="D1" s="55"/>
      <c r="E1" s="55"/>
      <c r="F1" s="55"/>
      <c r="G1" s="55"/>
      <c r="H1" s="55"/>
      <c r="I1" s="55"/>
      <c r="J1" s="55"/>
      <c r="K1" s="55"/>
      <c r="L1" s="55"/>
      <c r="M1" s="55"/>
      <c r="N1" s="55"/>
      <c r="O1" s="55"/>
      <c r="P1" s="55"/>
    </row>
    <row r="2" spans="1:16" ht="40.5" customHeight="1">
      <c r="A2" s="55"/>
      <c r="B2" s="55"/>
      <c r="C2" s="55"/>
      <c r="D2" s="217" t="s">
        <v>5</v>
      </c>
      <c r="E2" s="217"/>
      <c r="F2" s="217"/>
      <c r="G2" s="217"/>
      <c r="H2" s="217"/>
      <c r="I2" s="217"/>
      <c r="J2" s="217"/>
      <c r="K2" s="217"/>
      <c r="L2" s="217"/>
      <c r="M2" s="217"/>
      <c r="N2" s="217"/>
      <c r="O2" s="56"/>
      <c r="P2" s="55"/>
    </row>
    <row r="3" spans="1:16" ht="14.25" customHeight="1">
      <c r="A3" s="55"/>
      <c r="B3" s="55"/>
      <c r="C3" s="55"/>
      <c r="D3" s="57"/>
      <c r="E3" s="58"/>
      <c r="F3" s="58"/>
      <c r="G3" s="214"/>
      <c r="H3" s="214"/>
      <c r="I3" s="59"/>
      <c r="J3" s="215"/>
      <c r="K3" s="215"/>
      <c r="L3" s="215"/>
      <c r="M3" s="58"/>
      <c r="N3" s="58"/>
      <c r="O3" s="56"/>
      <c r="P3" s="55"/>
    </row>
    <row r="4" spans="1:16" ht="31.5" customHeight="1">
      <c r="A4" s="55"/>
      <c r="B4" s="221" t="s">
        <v>61</v>
      </c>
      <c r="C4" s="222"/>
      <c r="D4" s="222"/>
      <c r="E4" s="222"/>
      <c r="F4" s="222"/>
      <c r="G4" s="222"/>
      <c r="H4" s="222"/>
      <c r="I4" s="222"/>
      <c r="J4" s="222"/>
      <c r="K4" s="222"/>
      <c r="L4" s="222"/>
      <c r="M4" s="60" t="s">
        <v>6</v>
      </c>
      <c r="N4" s="255"/>
      <c r="O4" s="255"/>
      <c r="P4" s="55"/>
    </row>
    <row r="5" spans="1:16" ht="22.5" customHeight="1" thickBot="1">
      <c r="A5" s="55"/>
      <c r="B5" s="61" t="s">
        <v>197</v>
      </c>
      <c r="C5" s="62"/>
      <c r="D5" s="62"/>
      <c r="E5" s="62"/>
      <c r="F5" s="62"/>
      <c r="G5" s="62"/>
      <c r="H5" s="62"/>
      <c r="I5" s="62"/>
      <c r="J5" s="62"/>
      <c r="K5" s="62"/>
      <c r="L5" s="62"/>
      <c r="M5" s="60"/>
      <c r="N5" s="62"/>
      <c r="O5" s="62"/>
      <c r="P5" s="55"/>
    </row>
    <row r="6" spans="1:16" ht="5.25" customHeight="1" thickTop="1">
      <c r="A6" s="55"/>
      <c r="B6" s="266" t="s">
        <v>212</v>
      </c>
      <c r="C6" s="267"/>
      <c r="D6" s="267"/>
      <c r="E6" s="268"/>
      <c r="F6" s="63"/>
      <c r="G6" s="306"/>
      <c r="H6" s="306"/>
      <c r="I6" s="76"/>
      <c r="J6" s="306"/>
      <c r="K6" s="306"/>
      <c r="L6" s="306"/>
      <c r="M6" s="64"/>
      <c r="N6" s="65"/>
      <c r="O6" s="66"/>
      <c r="P6" s="55"/>
    </row>
    <row r="7" spans="1:16" ht="24">
      <c r="A7" s="55"/>
      <c r="B7" s="269"/>
      <c r="C7" s="270"/>
      <c r="D7" s="270"/>
      <c r="E7" s="271"/>
      <c r="F7" s="67"/>
      <c r="G7" s="188" t="s">
        <v>241</v>
      </c>
      <c r="H7" s="188"/>
      <c r="I7" s="187" t="s">
        <v>211</v>
      </c>
      <c r="J7" s="186"/>
      <c r="K7" s="188" t="s">
        <v>242</v>
      </c>
      <c r="L7" s="188"/>
      <c r="M7" s="68"/>
      <c r="N7" s="83" t="s">
        <v>243</v>
      </c>
      <c r="O7" s="69"/>
      <c r="P7" s="55"/>
    </row>
    <row r="8" spans="1:16" ht="3.75" customHeight="1">
      <c r="A8" s="55"/>
      <c r="B8" s="272"/>
      <c r="C8" s="273"/>
      <c r="D8" s="273"/>
      <c r="E8" s="274"/>
      <c r="F8" s="70"/>
      <c r="G8" s="71"/>
      <c r="H8" s="71"/>
      <c r="I8" s="71"/>
      <c r="J8" s="71"/>
      <c r="K8" s="71"/>
      <c r="L8" s="71"/>
      <c r="M8" s="72"/>
      <c r="N8" s="80"/>
      <c r="O8" s="73"/>
      <c r="P8" s="55"/>
    </row>
    <row r="9" spans="1:16" ht="19.5">
      <c r="A9" s="55"/>
      <c r="B9" s="319" t="s">
        <v>0</v>
      </c>
      <c r="C9" s="304" t="s">
        <v>1</v>
      </c>
      <c r="D9" s="304"/>
      <c r="E9" s="304"/>
      <c r="F9" s="352"/>
      <c r="G9" s="352"/>
      <c r="H9" s="352"/>
      <c r="I9" s="352"/>
      <c r="J9" s="352"/>
      <c r="K9" s="352"/>
      <c r="L9" s="352"/>
      <c r="M9" s="352"/>
      <c r="N9" s="352"/>
      <c r="O9" s="353"/>
      <c r="P9" s="55"/>
    </row>
    <row r="10" spans="1:16" ht="18.75" customHeight="1">
      <c r="A10" s="55"/>
      <c r="B10" s="296"/>
      <c r="C10" s="305" t="s">
        <v>2</v>
      </c>
      <c r="D10" s="305"/>
      <c r="E10" s="305"/>
      <c r="F10" s="223"/>
      <c r="G10" s="224"/>
      <c r="H10" s="224"/>
      <c r="I10" s="224"/>
      <c r="J10" s="224"/>
      <c r="K10" s="224"/>
      <c r="L10" s="224"/>
      <c r="M10" s="224"/>
      <c r="N10" s="224"/>
      <c r="O10" s="277"/>
      <c r="P10" s="55"/>
    </row>
    <row r="11" spans="1:16" ht="18.75" customHeight="1">
      <c r="A11" s="55"/>
      <c r="B11" s="296"/>
      <c r="C11" s="305"/>
      <c r="D11" s="305"/>
      <c r="E11" s="305"/>
      <c r="F11" s="354"/>
      <c r="G11" s="355"/>
      <c r="H11" s="355"/>
      <c r="I11" s="355"/>
      <c r="J11" s="355"/>
      <c r="K11" s="355"/>
      <c r="L11" s="78" t="s">
        <v>70</v>
      </c>
      <c r="M11" s="198"/>
      <c r="N11" s="199"/>
      <c r="O11" s="200"/>
      <c r="P11" s="55"/>
    </row>
    <row r="12" spans="1:16" ht="19.5">
      <c r="A12" s="55"/>
      <c r="B12" s="326" t="s">
        <v>3</v>
      </c>
      <c r="C12" s="305"/>
      <c r="D12" s="305"/>
      <c r="E12" s="305"/>
      <c r="F12" s="198"/>
      <c r="G12" s="199"/>
      <c r="H12" s="199"/>
      <c r="I12" s="199"/>
      <c r="J12" s="199"/>
      <c r="K12" s="199"/>
      <c r="L12" s="199"/>
      <c r="M12" s="199"/>
      <c r="N12" s="199"/>
      <c r="O12" s="200"/>
      <c r="P12" s="55"/>
    </row>
    <row r="13" spans="1:16" ht="19.5">
      <c r="A13" s="55"/>
      <c r="B13" s="203" t="s">
        <v>222</v>
      </c>
      <c r="C13" s="204"/>
      <c r="D13" s="204"/>
      <c r="E13" s="205"/>
      <c r="F13" s="198"/>
      <c r="G13" s="199"/>
      <c r="H13" s="199"/>
      <c r="I13" s="199"/>
      <c r="J13" s="199"/>
      <c r="K13" s="199"/>
      <c r="L13" s="199"/>
      <c r="M13" s="199"/>
      <c r="N13" s="199"/>
      <c r="O13" s="200"/>
      <c r="P13" s="55"/>
    </row>
    <row r="14" spans="1:16" ht="19.5">
      <c r="A14" s="55"/>
      <c r="B14" s="296" t="s">
        <v>4</v>
      </c>
      <c r="C14" s="305" t="s">
        <v>62</v>
      </c>
      <c r="D14" s="305"/>
      <c r="E14" s="305"/>
      <c r="F14" s="337"/>
      <c r="G14" s="337"/>
      <c r="H14" s="337"/>
      <c r="I14" s="337"/>
      <c r="J14" s="337"/>
      <c r="K14" s="337"/>
      <c r="L14" s="337"/>
      <c r="M14" s="337"/>
      <c r="N14" s="337"/>
      <c r="O14" s="338"/>
      <c r="P14" s="55"/>
    </row>
    <row r="15" spans="1:16" ht="19.5">
      <c r="A15" s="55"/>
      <c r="B15" s="296"/>
      <c r="C15" s="189" t="s">
        <v>2</v>
      </c>
      <c r="D15" s="190"/>
      <c r="E15" s="191"/>
      <c r="F15" s="223"/>
      <c r="G15" s="224"/>
      <c r="H15" s="224"/>
      <c r="I15" s="224"/>
      <c r="J15" s="224"/>
      <c r="K15" s="224"/>
      <c r="L15" s="199"/>
      <c r="M15" s="199"/>
      <c r="N15" s="199"/>
      <c r="O15" s="200"/>
      <c r="P15" s="55"/>
    </row>
    <row r="16" spans="1:16" ht="19.5">
      <c r="A16" s="55"/>
      <c r="B16" s="296"/>
      <c r="C16" s="192"/>
      <c r="D16" s="193"/>
      <c r="E16" s="194"/>
      <c r="F16" s="195"/>
      <c r="G16" s="196"/>
      <c r="H16" s="196"/>
      <c r="I16" s="196"/>
      <c r="J16" s="196"/>
      <c r="K16" s="197"/>
      <c r="L16" s="78" t="s">
        <v>70</v>
      </c>
      <c r="M16" s="198"/>
      <c r="N16" s="199"/>
      <c r="O16" s="200"/>
      <c r="P16" s="55"/>
    </row>
    <row r="17" spans="1:16" ht="19.5">
      <c r="A17" s="55"/>
      <c r="B17" s="296"/>
      <c r="C17" s="305" t="s">
        <v>1</v>
      </c>
      <c r="D17" s="305"/>
      <c r="E17" s="305"/>
      <c r="F17" s="198"/>
      <c r="G17" s="199"/>
      <c r="H17" s="199"/>
      <c r="I17" s="199"/>
      <c r="J17" s="199"/>
      <c r="K17" s="199"/>
      <c r="L17" s="78" t="s">
        <v>63</v>
      </c>
      <c r="M17" s="199"/>
      <c r="N17" s="199"/>
      <c r="O17" s="200"/>
      <c r="P17" s="55"/>
    </row>
    <row r="18" spans="1:16" ht="19.5">
      <c r="A18" s="55"/>
      <c r="B18" s="325" t="s">
        <v>8</v>
      </c>
      <c r="C18" s="232"/>
      <c r="D18" s="232"/>
      <c r="E18" s="232"/>
      <c r="F18" s="38" t="str">
        <f>様式ーC!F5</f>
        <v>□</v>
      </c>
      <c r="G18" s="39" t="s">
        <v>192</v>
      </c>
      <c r="H18" s="39"/>
      <c r="I18" s="39"/>
      <c r="J18" s="39" t="str">
        <f>様式ーC!K5</f>
        <v>□</v>
      </c>
      <c r="K18" s="39" t="s">
        <v>193</v>
      </c>
      <c r="L18" s="39"/>
      <c r="M18" s="40" t="str">
        <f>様式ーC!N5</f>
        <v>□</v>
      </c>
      <c r="N18" s="39" t="s">
        <v>194</v>
      </c>
      <c r="O18" s="41"/>
      <c r="P18" s="55"/>
    </row>
    <row r="19" spans="1:16" ht="19.5">
      <c r="A19" s="55"/>
      <c r="B19" s="326" t="s">
        <v>9</v>
      </c>
      <c r="C19" s="305"/>
      <c r="D19" s="305"/>
      <c r="E19" s="305"/>
      <c r="F19" s="201" t="s">
        <v>11</v>
      </c>
      <c r="G19" s="201"/>
      <c r="H19" s="201"/>
      <c r="I19" s="201"/>
      <c r="J19" s="351" t="s">
        <v>10</v>
      </c>
      <c r="K19" s="351"/>
      <c r="L19" s="351"/>
      <c r="M19" s="201" t="s">
        <v>11</v>
      </c>
      <c r="N19" s="201"/>
      <c r="O19" s="202"/>
      <c r="P19" s="55"/>
    </row>
    <row r="20" spans="1:16" ht="19.5">
      <c r="A20" s="55"/>
      <c r="B20" s="317" t="s">
        <v>34</v>
      </c>
      <c r="C20" s="276" t="s">
        <v>13</v>
      </c>
      <c r="D20" s="204"/>
      <c r="E20" s="205"/>
      <c r="F20" s="337"/>
      <c r="G20" s="337"/>
      <c r="H20" s="337"/>
      <c r="I20" s="337"/>
      <c r="J20" s="91" t="s">
        <v>14</v>
      </c>
      <c r="K20" s="91"/>
      <c r="L20" s="92" t="s">
        <v>244</v>
      </c>
      <c r="M20" s="92"/>
      <c r="N20" s="92"/>
      <c r="O20" s="93"/>
      <c r="P20" s="55"/>
    </row>
    <row r="21" spans="1:16" ht="19.5">
      <c r="A21" s="55"/>
      <c r="B21" s="318"/>
      <c r="C21" s="276" t="s">
        <v>12</v>
      </c>
      <c r="D21" s="204"/>
      <c r="E21" s="205"/>
      <c r="F21" s="316"/>
      <c r="G21" s="316"/>
      <c r="H21" s="313"/>
      <c r="I21" s="96" t="s">
        <v>15</v>
      </c>
      <c r="J21" s="94"/>
      <c r="K21" s="95"/>
      <c r="L21" s="314"/>
      <c r="M21" s="314"/>
      <c r="N21" s="314"/>
      <c r="O21" s="90"/>
      <c r="P21" s="55"/>
    </row>
    <row r="22" spans="1:16" ht="19.5">
      <c r="A22" s="55"/>
      <c r="B22" s="318"/>
      <c r="C22" s="276" t="s">
        <v>16</v>
      </c>
      <c r="D22" s="204"/>
      <c r="E22" s="205"/>
      <c r="F22" s="332" t="s">
        <v>17</v>
      </c>
      <c r="G22" s="333"/>
      <c r="H22" s="333"/>
      <c r="I22" s="333"/>
      <c r="J22" s="333"/>
      <c r="K22" s="333"/>
      <c r="L22" s="333"/>
      <c r="M22" s="333"/>
      <c r="N22" s="333"/>
      <c r="O22" s="334"/>
      <c r="P22" s="55"/>
    </row>
    <row r="23" spans="1:16" ht="18.75" customHeight="1">
      <c r="A23" s="55"/>
      <c r="B23" s="318"/>
      <c r="C23" s="322"/>
      <c r="D23" s="323"/>
      <c r="E23" s="324"/>
      <c r="F23" s="206" t="s">
        <v>18</v>
      </c>
      <c r="G23" s="206"/>
      <c r="H23" s="206"/>
      <c r="I23" s="206"/>
      <c r="J23" s="206" t="s">
        <v>19</v>
      </c>
      <c r="K23" s="206"/>
      <c r="L23" s="206"/>
      <c r="M23" s="206"/>
      <c r="N23" s="206" t="s">
        <v>20</v>
      </c>
      <c r="O23" s="327"/>
      <c r="P23" s="55"/>
    </row>
    <row r="24" spans="1:16" ht="18.75" customHeight="1">
      <c r="A24" s="55"/>
      <c r="B24" s="318"/>
      <c r="C24" s="320" t="s">
        <v>35</v>
      </c>
      <c r="D24" s="206" t="s">
        <v>21</v>
      </c>
      <c r="E24" s="206"/>
      <c r="F24" s="2" t="s">
        <v>26</v>
      </c>
      <c r="G24" s="208" t="str">
        <f>IFERROR(様式ーC!J8,"ー")</f>
        <v>ー</v>
      </c>
      <c r="H24" s="209"/>
      <c r="I24" s="6" t="s">
        <v>15</v>
      </c>
      <c r="J24" s="7" t="s">
        <v>27</v>
      </c>
      <c r="K24" s="262" t="str">
        <f>IFERROR(様式ーC!P8,"ー")</f>
        <v>ー</v>
      </c>
      <c r="L24" s="209"/>
      <c r="M24" s="6" t="s">
        <v>15</v>
      </c>
      <c r="N24" s="85" t="str">
        <f t="shared" ref="N24:N29" si="0">IF(K24&gt;0,IFERROR(G24-K24,"ー"),0)</f>
        <v>ー</v>
      </c>
      <c r="O24" s="3" t="s">
        <v>15</v>
      </c>
      <c r="P24" s="55"/>
    </row>
    <row r="25" spans="1:16" ht="19.5">
      <c r="A25" s="55"/>
      <c r="B25" s="318"/>
      <c r="C25" s="320"/>
      <c r="D25" s="84" t="s">
        <v>37</v>
      </c>
      <c r="E25" s="42" t="s">
        <v>36</v>
      </c>
      <c r="F25" s="2" t="s">
        <v>23</v>
      </c>
      <c r="G25" s="208" t="str">
        <f>IFERROR(様式ーC!J9,"ー")</f>
        <v>ー</v>
      </c>
      <c r="H25" s="209"/>
      <c r="I25" s="6" t="s">
        <v>15</v>
      </c>
      <c r="J25" s="7" t="s">
        <v>28</v>
      </c>
      <c r="K25" s="262" t="str">
        <f>IFERROR(様式ーC!P9,"ー")</f>
        <v>ー</v>
      </c>
      <c r="L25" s="209"/>
      <c r="M25" s="6" t="s">
        <v>15</v>
      </c>
      <c r="N25" s="85" t="str">
        <f t="shared" si="0"/>
        <v>ー</v>
      </c>
      <c r="O25" s="3" t="s">
        <v>15</v>
      </c>
      <c r="P25" s="55"/>
    </row>
    <row r="26" spans="1:16" ht="19.5">
      <c r="A26" s="55"/>
      <c r="B26" s="318"/>
      <c r="C26" s="320"/>
      <c r="D26" s="43"/>
      <c r="E26" s="42" t="s">
        <v>22</v>
      </c>
      <c r="F26" s="2" t="s">
        <v>24</v>
      </c>
      <c r="G26" s="208" t="str">
        <f>IFERROR(様式ーC!J10,"ー")</f>
        <v>ー</v>
      </c>
      <c r="H26" s="209"/>
      <c r="I26" s="6" t="s">
        <v>15</v>
      </c>
      <c r="J26" s="7" t="s">
        <v>29</v>
      </c>
      <c r="K26" s="262" t="str">
        <f>IFERROR(様式ーC!P10,"ー")</f>
        <v>ー</v>
      </c>
      <c r="L26" s="209"/>
      <c r="M26" s="6" t="s">
        <v>15</v>
      </c>
      <c r="N26" s="85" t="str">
        <f t="shared" si="0"/>
        <v>ー</v>
      </c>
      <c r="O26" s="3" t="s">
        <v>15</v>
      </c>
      <c r="P26" s="55"/>
    </row>
    <row r="27" spans="1:16" ht="19.5">
      <c r="A27" s="55"/>
      <c r="B27" s="318"/>
      <c r="C27" s="320"/>
      <c r="D27" s="206" t="s">
        <v>31</v>
      </c>
      <c r="E27" s="206"/>
      <c r="F27" s="2" t="s">
        <v>25</v>
      </c>
      <c r="G27" s="265" t="str">
        <f>IFERROR(様式ーC!J11,"ー")</f>
        <v>ー</v>
      </c>
      <c r="H27" s="264"/>
      <c r="I27" s="6" t="s">
        <v>15</v>
      </c>
      <c r="J27" s="7" t="s">
        <v>30</v>
      </c>
      <c r="K27" s="263" t="str">
        <f>IFERROR(様式ーC!P11,"ー")</f>
        <v>ー</v>
      </c>
      <c r="L27" s="264"/>
      <c r="M27" s="6" t="s">
        <v>15</v>
      </c>
      <c r="N27" s="77" t="str">
        <f t="shared" si="0"/>
        <v>ー</v>
      </c>
      <c r="O27" s="3" t="s">
        <v>15</v>
      </c>
      <c r="P27" s="55"/>
    </row>
    <row r="28" spans="1:16" ht="19.5">
      <c r="A28" s="55"/>
      <c r="B28" s="318"/>
      <c r="C28" s="320"/>
      <c r="D28" s="206" t="s">
        <v>32</v>
      </c>
      <c r="E28" s="206"/>
      <c r="F28" s="4"/>
      <c r="G28" s="265">
        <f>様式ーC!F14</f>
        <v>0</v>
      </c>
      <c r="H28" s="264"/>
      <c r="I28" s="6" t="s">
        <v>15</v>
      </c>
      <c r="J28" s="8"/>
      <c r="K28" s="263">
        <f>IFERROR(様式ーC!M14,"ー")</f>
        <v>0</v>
      </c>
      <c r="L28" s="264"/>
      <c r="M28" s="6" t="s">
        <v>15</v>
      </c>
      <c r="N28" s="77">
        <f t="shared" si="0"/>
        <v>0</v>
      </c>
      <c r="O28" s="3" t="s">
        <v>15</v>
      </c>
      <c r="P28" s="55"/>
    </row>
    <row r="29" spans="1:16" ht="19.5">
      <c r="A29" s="55"/>
      <c r="B29" s="318"/>
      <c r="C29" s="320"/>
      <c r="D29" s="206" t="s">
        <v>33</v>
      </c>
      <c r="E29" s="206"/>
      <c r="F29" s="5"/>
      <c r="G29" s="265">
        <f>様式ーC!F15</f>
        <v>0</v>
      </c>
      <c r="H29" s="264"/>
      <c r="I29" s="9" t="s">
        <v>15</v>
      </c>
      <c r="J29" s="10"/>
      <c r="K29" s="263">
        <f>IFERROR(様式ーC!M15,"ー")</f>
        <v>0</v>
      </c>
      <c r="L29" s="264"/>
      <c r="M29" s="9" t="s">
        <v>15</v>
      </c>
      <c r="N29" s="77">
        <f t="shared" si="0"/>
        <v>0</v>
      </c>
      <c r="O29" s="1" t="s">
        <v>15</v>
      </c>
      <c r="P29" s="55"/>
    </row>
    <row r="30" spans="1:16">
      <c r="A30" s="55"/>
      <c r="B30" s="318"/>
      <c r="C30" s="321" t="s">
        <v>38</v>
      </c>
      <c r="D30" s="259" t="s">
        <v>245</v>
      </c>
      <c r="E30" s="260"/>
      <c r="F30" s="260"/>
      <c r="G30" s="260"/>
      <c r="H30" s="260"/>
      <c r="I30" s="260"/>
      <c r="J30" s="260"/>
      <c r="K30" s="260"/>
      <c r="L30" s="260"/>
      <c r="M30" s="260"/>
      <c r="N30" s="260"/>
      <c r="O30" s="261"/>
      <c r="P30" s="55"/>
    </row>
    <row r="31" spans="1:16">
      <c r="A31" s="55"/>
      <c r="B31" s="318"/>
      <c r="C31" s="321"/>
      <c r="D31" s="260"/>
      <c r="E31" s="260"/>
      <c r="F31" s="260"/>
      <c r="G31" s="260"/>
      <c r="H31" s="260"/>
      <c r="I31" s="260"/>
      <c r="J31" s="260"/>
      <c r="K31" s="260"/>
      <c r="L31" s="260"/>
      <c r="M31" s="260"/>
      <c r="N31" s="260"/>
      <c r="O31" s="261"/>
      <c r="P31" s="55"/>
    </row>
    <row r="32" spans="1:16">
      <c r="A32" s="55"/>
      <c r="B32" s="318"/>
      <c r="C32" s="321"/>
      <c r="D32" s="259" t="s">
        <v>246</v>
      </c>
      <c r="E32" s="260"/>
      <c r="F32" s="260"/>
      <c r="G32" s="260"/>
      <c r="H32" s="260"/>
      <c r="I32" s="260"/>
      <c r="J32" s="260"/>
      <c r="K32" s="260"/>
      <c r="L32" s="260"/>
      <c r="M32" s="260"/>
      <c r="N32" s="260"/>
      <c r="O32" s="261"/>
      <c r="P32" s="55"/>
    </row>
    <row r="33" spans="1:16">
      <c r="A33" s="55"/>
      <c r="B33" s="319"/>
      <c r="C33" s="321"/>
      <c r="D33" s="260"/>
      <c r="E33" s="260"/>
      <c r="F33" s="260"/>
      <c r="G33" s="260"/>
      <c r="H33" s="260"/>
      <c r="I33" s="260"/>
      <c r="J33" s="260"/>
      <c r="K33" s="260"/>
      <c r="L33" s="260"/>
      <c r="M33" s="260"/>
      <c r="N33" s="260"/>
      <c r="O33" s="261"/>
      <c r="P33" s="55"/>
    </row>
    <row r="34" spans="1:16" ht="18.75" customHeight="1">
      <c r="A34" s="55"/>
      <c r="B34" s="296" t="s">
        <v>39</v>
      </c>
      <c r="C34" s="275"/>
      <c r="D34" s="275"/>
      <c r="E34" s="232" t="s">
        <v>40</v>
      </c>
      <c r="F34" s="232"/>
      <c r="G34" s="232"/>
      <c r="H34" s="232"/>
      <c r="I34" s="206" t="s">
        <v>41</v>
      </c>
      <c r="J34" s="206"/>
      <c r="K34" s="206"/>
      <c r="L34" s="232" t="s">
        <v>42</v>
      </c>
      <c r="M34" s="258"/>
      <c r="N34" s="256" t="s">
        <v>43</v>
      </c>
      <c r="O34" s="257"/>
      <c r="P34" s="55"/>
    </row>
    <row r="35" spans="1:16" ht="17.25" customHeight="1">
      <c r="A35" s="55"/>
      <c r="B35" s="296"/>
      <c r="C35" s="210" t="s">
        <v>44</v>
      </c>
      <c r="D35" s="210"/>
      <c r="E35" s="244"/>
      <c r="F35" s="242">
        <f>様式ーC!L84</f>
        <v>0</v>
      </c>
      <c r="G35" s="242"/>
      <c r="H35" s="250" t="s">
        <v>52</v>
      </c>
      <c r="I35" s="238">
        <f>様式ーC!L92</f>
        <v>0</v>
      </c>
      <c r="J35" s="242"/>
      <c r="K35" s="250" t="s">
        <v>52</v>
      </c>
      <c r="L35" s="238">
        <f>様式ーC!M90</f>
        <v>0</v>
      </c>
      <c r="M35" s="242" t="s">
        <v>52</v>
      </c>
      <c r="N35" s="240">
        <f>様式ーC!L95</f>
        <v>0</v>
      </c>
      <c r="O35" s="251" t="s">
        <v>52</v>
      </c>
      <c r="P35" s="55"/>
    </row>
    <row r="36" spans="1:16">
      <c r="A36" s="55"/>
      <c r="B36" s="296"/>
      <c r="C36" s="211"/>
      <c r="D36" s="211"/>
      <c r="E36" s="245"/>
      <c r="F36" s="243"/>
      <c r="G36" s="243"/>
      <c r="H36" s="248"/>
      <c r="I36" s="239"/>
      <c r="J36" s="253"/>
      <c r="K36" s="248"/>
      <c r="L36" s="239"/>
      <c r="M36" s="253"/>
      <c r="N36" s="241"/>
      <c r="O36" s="252"/>
      <c r="P36" s="55"/>
    </row>
    <row r="37" spans="1:16" ht="16.5" customHeight="1">
      <c r="A37" s="55"/>
      <c r="B37" s="296"/>
      <c r="C37" s="212" t="s">
        <v>45</v>
      </c>
      <c r="D37" s="212"/>
      <c r="E37" s="292" t="s">
        <v>67</v>
      </c>
      <c r="F37" s="293">
        <f>様式ーC!O86</f>
        <v>0</v>
      </c>
      <c r="G37" s="293"/>
      <c r="H37" s="246" t="s">
        <v>52</v>
      </c>
      <c r="I37" s="292" t="s">
        <v>68</v>
      </c>
      <c r="J37" s="294"/>
      <c r="K37" s="246"/>
      <c r="L37" s="298" t="s">
        <v>68</v>
      </c>
      <c r="M37" s="299"/>
      <c r="N37" s="340" t="s">
        <v>68</v>
      </c>
      <c r="O37" s="341"/>
      <c r="P37" s="55"/>
    </row>
    <row r="38" spans="1:16">
      <c r="A38" s="55"/>
      <c r="B38" s="296"/>
      <c r="C38" s="213"/>
      <c r="D38" s="213"/>
      <c r="E38" s="245"/>
      <c r="F38" s="243"/>
      <c r="G38" s="243"/>
      <c r="H38" s="247"/>
      <c r="I38" s="245"/>
      <c r="J38" s="295"/>
      <c r="K38" s="247"/>
      <c r="L38" s="300"/>
      <c r="M38" s="301"/>
      <c r="N38" s="342"/>
      <c r="O38" s="343"/>
      <c r="P38" s="55"/>
    </row>
    <row r="39" spans="1:16" ht="17.25" customHeight="1">
      <c r="A39" s="55"/>
      <c r="B39" s="296"/>
      <c r="C39" s="315" t="s">
        <v>46</v>
      </c>
      <c r="D39" s="315"/>
      <c r="E39" s="292" t="s">
        <v>67</v>
      </c>
      <c r="F39" s="293">
        <f>様式ーC!L88</f>
        <v>0</v>
      </c>
      <c r="G39" s="293"/>
      <c r="H39" s="248" t="s">
        <v>52</v>
      </c>
      <c r="I39" s="292" t="s">
        <v>68</v>
      </c>
      <c r="J39" s="294"/>
      <c r="K39" s="246"/>
      <c r="L39" s="298" t="s">
        <v>69</v>
      </c>
      <c r="M39" s="299"/>
      <c r="N39" s="340" t="s">
        <v>68</v>
      </c>
      <c r="O39" s="341"/>
      <c r="P39" s="55"/>
    </row>
    <row r="40" spans="1:16">
      <c r="A40" s="55"/>
      <c r="B40" s="296"/>
      <c r="C40" s="210"/>
      <c r="D40" s="210"/>
      <c r="E40" s="344"/>
      <c r="F40" s="345"/>
      <c r="G40" s="345"/>
      <c r="H40" s="249"/>
      <c r="I40" s="344"/>
      <c r="J40" s="346"/>
      <c r="K40" s="249"/>
      <c r="L40" s="347"/>
      <c r="M40" s="348"/>
      <c r="N40" s="349"/>
      <c r="O40" s="350"/>
      <c r="P40" s="55"/>
    </row>
    <row r="41" spans="1:16" ht="19.5">
      <c r="A41" s="55"/>
      <c r="B41" s="296"/>
      <c r="C41" s="207" t="s">
        <v>47</v>
      </c>
      <c r="D41" s="207"/>
      <c r="E41" s="44"/>
      <c r="F41" s="216">
        <f>様式ーC!L89</f>
        <v>0</v>
      </c>
      <c r="G41" s="216"/>
      <c r="H41" s="88" t="s">
        <v>52</v>
      </c>
      <c r="I41" s="339">
        <f>様式ーC!L92</f>
        <v>0</v>
      </c>
      <c r="J41" s="238"/>
      <c r="K41" s="88" t="s">
        <v>52</v>
      </c>
      <c r="L41" s="79">
        <f>様式ーC!M90</f>
        <v>0</v>
      </c>
      <c r="M41" s="82" t="s">
        <v>52</v>
      </c>
      <c r="N41" s="87">
        <f>様式ーC!L95</f>
        <v>0</v>
      </c>
      <c r="O41" s="89" t="s">
        <v>52</v>
      </c>
      <c r="P41" s="55"/>
    </row>
    <row r="42" spans="1:16" ht="19.5">
      <c r="A42" s="55"/>
      <c r="B42" s="296"/>
      <c r="C42" s="303" t="s">
        <v>238</v>
      </c>
      <c r="D42" s="303"/>
      <c r="E42" s="45"/>
      <c r="F42" s="254"/>
      <c r="G42" s="254"/>
      <c r="H42" s="46" t="s">
        <v>52</v>
      </c>
      <c r="I42" s="291"/>
      <c r="J42" s="254"/>
      <c r="K42" s="46" t="s">
        <v>52</v>
      </c>
      <c r="L42" s="86"/>
      <c r="M42" s="47" t="s">
        <v>52</v>
      </c>
      <c r="N42" s="48"/>
      <c r="O42" s="49" t="s">
        <v>52</v>
      </c>
      <c r="P42" s="55"/>
    </row>
    <row r="43" spans="1:16" ht="19.5">
      <c r="A43" s="55"/>
      <c r="B43" s="296"/>
      <c r="C43" s="304" t="s">
        <v>48</v>
      </c>
      <c r="D43" s="304"/>
      <c r="E43" s="50"/>
      <c r="F43" s="286"/>
      <c r="G43" s="286"/>
      <c r="H43" s="51" t="s">
        <v>52</v>
      </c>
      <c r="I43" s="331"/>
      <c r="J43" s="286"/>
      <c r="K43" s="51" t="s">
        <v>52</v>
      </c>
      <c r="L43" s="52"/>
      <c r="M43" s="80" t="s">
        <v>52</v>
      </c>
      <c r="N43" s="53"/>
      <c r="O43" s="81" t="s">
        <v>52</v>
      </c>
      <c r="P43" s="55"/>
    </row>
    <row r="44" spans="1:16" ht="19.5">
      <c r="A44" s="55"/>
      <c r="B44" s="296"/>
      <c r="C44" s="305" t="s">
        <v>49</v>
      </c>
      <c r="D44" s="305"/>
      <c r="E44" s="97" t="s">
        <v>2</v>
      </c>
      <c r="F44" s="280"/>
      <c r="G44" s="281"/>
      <c r="H44" s="281"/>
      <c r="I44" s="281"/>
      <c r="J44" s="281"/>
      <c r="K44" s="282"/>
      <c r="L44" s="335" t="s">
        <v>231</v>
      </c>
      <c r="M44" s="336"/>
      <c r="N44" s="94"/>
      <c r="O44" s="90" t="s">
        <v>230</v>
      </c>
      <c r="P44" s="55"/>
    </row>
    <row r="45" spans="1:16" ht="19.5">
      <c r="A45" s="55"/>
      <c r="B45" s="296"/>
      <c r="C45" s="305"/>
      <c r="D45" s="305"/>
      <c r="E45" s="97" t="s">
        <v>50</v>
      </c>
      <c r="F45" s="280"/>
      <c r="G45" s="281"/>
      <c r="H45" s="281"/>
      <c r="I45" s="282"/>
      <c r="J45" s="283" t="s">
        <v>51</v>
      </c>
      <c r="K45" s="284"/>
      <c r="L45" s="285"/>
      <c r="M45" s="280"/>
      <c r="N45" s="281"/>
      <c r="O45" s="98" t="s">
        <v>64</v>
      </c>
      <c r="P45" s="55"/>
    </row>
    <row r="46" spans="1:16" ht="18.75" customHeight="1">
      <c r="A46" s="55"/>
      <c r="B46" s="296"/>
      <c r="C46" s="307" t="s">
        <v>221</v>
      </c>
      <c r="D46" s="308"/>
      <c r="E46" s="97" t="s">
        <v>213</v>
      </c>
      <c r="F46" s="313"/>
      <c r="G46" s="314"/>
      <c r="H46" s="314"/>
      <c r="I46" s="314" t="s">
        <v>214</v>
      </c>
      <c r="J46" s="314"/>
      <c r="K46" s="99" t="s">
        <v>215</v>
      </c>
      <c r="L46" s="100"/>
      <c r="M46" s="101"/>
      <c r="N46" s="101"/>
      <c r="O46" s="98" t="s">
        <v>216</v>
      </c>
      <c r="P46" s="55"/>
    </row>
    <row r="47" spans="1:16" ht="19.5">
      <c r="A47" s="55"/>
      <c r="B47" s="296"/>
      <c r="C47" s="309"/>
      <c r="D47" s="310"/>
      <c r="E47" s="278" t="s">
        <v>53</v>
      </c>
      <c r="F47" s="278"/>
      <c r="G47" s="279"/>
      <c r="H47" s="279"/>
      <c r="I47" s="279"/>
      <c r="J47" s="279"/>
      <c r="K47" s="278" t="s">
        <v>55</v>
      </c>
      <c r="L47" s="278"/>
      <c r="M47" s="279"/>
      <c r="N47" s="279"/>
      <c r="O47" s="329"/>
      <c r="P47" s="55"/>
    </row>
    <row r="48" spans="1:16" ht="19.5" thickBot="1">
      <c r="A48" s="55"/>
      <c r="B48" s="297"/>
      <c r="C48" s="311"/>
      <c r="D48" s="312"/>
      <c r="E48" s="287" t="s">
        <v>54</v>
      </c>
      <c r="F48" s="287"/>
      <c r="G48" s="302" t="s">
        <v>11</v>
      </c>
      <c r="H48" s="302"/>
      <c r="I48" s="302"/>
      <c r="J48" s="302"/>
      <c r="K48" s="328" t="s">
        <v>56</v>
      </c>
      <c r="L48" s="328"/>
      <c r="M48" s="302" t="s">
        <v>11</v>
      </c>
      <c r="N48" s="302"/>
      <c r="O48" s="330"/>
      <c r="P48" s="55"/>
    </row>
    <row r="49" spans="1:16" ht="33" customHeight="1" thickTop="1" thickBot="1">
      <c r="A49" s="55"/>
      <c r="B49" s="74" t="s">
        <v>66</v>
      </c>
      <c r="C49" s="75"/>
      <c r="D49" s="75"/>
      <c r="E49" s="75"/>
      <c r="F49" s="75"/>
      <c r="G49" s="75"/>
      <c r="H49" s="75"/>
      <c r="I49" s="75"/>
      <c r="J49" s="75"/>
      <c r="K49" s="75"/>
      <c r="L49" s="75"/>
      <c r="M49" s="75"/>
      <c r="N49" s="75"/>
      <c r="O49" s="75"/>
      <c r="P49" s="55"/>
    </row>
    <row r="50" spans="1:16" ht="20.25" thickTop="1">
      <c r="A50" s="55"/>
      <c r="B50" s="289" t="s">
        <v>65</v>
      </c>
      <c r="C50" s="290"/>
      <c r="D50" s="290"/>
      <c r="E50" s="290"/>
      <c r="F50" s="290"/>
      <c r="G50" s="290"/>
      <c r="H50" s="290"/>
      <c r="I50" s="290"/>
      <c r="J50" s="290"/>
      <c r="K50" s="290"/>
      <c r="L50" s="290"/>
      <c r="M50" s="290"/>
      <c r="N50" s="230" t="s">
        <v>60</v>
      </c>
      <c r="O50" s="231"/>
      <c r="P50" s="55"/>
    </row>
    <row r="51" spans="1:16" ht="19.5">
      <c r="A51" s="55"/>
      <c r="B51" s="225" t="s">
        <v>57</v>
      </c>
      <c r="C51" s="226"/>
      <c r="D51" s="226"/>
      <c r="E51" s="232" t="s">
        <v>240</v>
      </c>
      <c r="F51" s="232"/>
      <c r="G51" s="232"/>
      <c r="H51" s="232"/>
      <c r="I51" s="232"/>
      <c r="J51" s="232"/>
      <c r="K51" s="232"/>
      <c r="L51" s="232"/>
      <c r="M51" s="232"/>
      <c r="N51" s="232"/>
      <c r="O51" s="233"/>
      <c r="P51" s="55"/>
    </row>
    <row r="52" spans="1:16" ht="19.5">
      <c r="A52" s="55"/>
      <c r="B52" s="227" t="s">
        <v>58</v>
      </c>
      <c r="C52" s="237" t="s">
        <v>59</v>
      </c>
      <c r="D52" s="237"/>
      <c r="E52" s="237"/>
      <c r="F52" s="237"/>
      <c r="G52" s="237"/>
      <c r="H52" s="237"/>
      <c r="I52" s="237"/>
      <c r="J52" s="237"/>
      <c r="K52" s="237"/>
      <c r="L52" s="237"/>
      <c r="M52" s="237"/>
      <c r="N52" s="232"/>
      <c r="O52" s="233"/>
      <c r="P52" s="55"/>
    </row>
    <row r="53" spans="1:16" ht="19.5">
      <c r="A53" s="55"/>
      <c r="B53" s="228"/>
      <c r="C53" s="218"/>
      <c r="D53" s="219"/>
      <c r="E53" s="219"/>
      <c r="F53" s="219"/>
      <c r="G53" s="219"/>
      <c r="H53" s="219"/>
      <c r="I53" s="219"/>
      <c r="J53" s="219"/>
      <c r="K53" s="219"/>
      <c r="L53" s="219"/>
      <c r="M53" s="220"/>
      <c r="N53" s="207"/>
      <c r="O53" s="234"/>
      <c r="P53" s="55"/>
    </row>
    <row r="54" spans="1:16" ht="20.25" thickBot="1">
      <c r="A54" s="55"/>
      <c r="B54" s="229"/>
      <c r="C54" s="288"/>
      <c r="D54" s="288"/>
      <c r="E54" s="288"/>
      <c r="F54" s="288"/>
      <c r="G54" s="288"/>
      <c r="H54" s="288"/>
      <c r="I54" s="288"/>
      <c r="J54" s="288"/>
      <c r="K54" s="288"/>
      <c r="L54" s="288"/>
      <c r="M54" s="288"/>
      <c r="N54" s="235"/>
      <c r="O54" s="236"/>
      <c r="P54" s="55"/>
    </row>
    <row r="55" spans="1:16" ht="12" customHeight="1" thickTop="1">
      <c r="A55" s="55"/>
      <c r="B55" s="55"/>
      <c r="C55" s="55"/>
      <c r="D55" s="55"/>
      <c r="E55" s="55"/>
      <c r="F55" s="55"/>
      <c r="G55" s="55"/>
      <c r="H55" s="55"/>
      <c r="I55" s="55"/>
      <c r="J55" s="55"/>
      <c r="K55" s="55"/>
      <c r="L55" s="55"/>
      <c r="M55" s="55"/>
      <c r="N55" s="55"/>
      <c r="O55" s="55"/>
      <c r="P55" s="55"/>
    </row>
  </sheetData>
  <sheetProtection algorithmName="SHA-512" hashValue="Xb7lZdPBPnRZvoGfnij/NoQGNcptc/+FdXvnZ48bFoCq+BGI3cIdtqgiZ68mGXZfpFSTpyeSC1csyEh8d+M4Yw==" saltValue="sZaA0xdl7oybSiUhB/PW8w==" spinCount="100000" sheet="1" selectLockedCells="1"/>
  <mergeCells count="133">
    <mergeCell ref="N39:O40"/>
    <mergeCell ref="B12:E12"/>
    <mergeCell ref="J19:L19"/>
    <mergeCell ref="F19:I19"/>
    <mergeCell ref="F9:O9"/>
    <mergeCell ref="C9:E9"/>
    <mergeCell ref="C10:E11"/>
    <mergeCell ref="C14:E14"/>
    <mergeCell ref="C17:E17"/>
    <mergeCell ref="F11:K11"/>
    <mergeCell ref="C23:E23"/>
    <mergeCell ref="B18:E18"/>
    <mergeCell ref="F17:K17"/>
    <mergeCell ref="M17:O17"/>
    <mergeCell ref="B19:E19"/>
    <mergeCell ref="N23:O23"/>
    <mergeCell ref="K48:L48"/>
    <mergeCell ref="K47:L47"/>
    <mergeCell ref="M47:O47"/>
    <mergeCell ref="M48:O48"/>
    <mergeCell ref="I43:J43"/>
    <mergeCell ref="F22:O22"/>
    <mergeCell ref="L44:M44"/>
    <mergeCell ref="F44:K44"/>
    <mergeCell ref="B14:B17"/>
    <mergeCell ref="F14:O14"/>
    <mergeCell ref="E34:H34"/>
    <mergeCell ref="I41:J41"/>
    <mergeCell ref="F20:I20"/>
    <mergeCell ref="N37:O38"/>
    <mergeCell ref="E39:E40"/>
    <mergeCell ref="F39:G40"/>
    <mergeCell ref="I39:K40"/>
    <mergeCell ref="L39:M40"/>
    <mergeCell ref="E48:F48"/>
    <mergeCell ref="C54:M54"/>
    <mergeCell ref="B50:M50"/>
    <mergeCell ref="I42:J42"/>
    <mergeCell ref="E37:E38"/>
    <mergeCell ref="F37:G38"/>
    <mergeCell ref="I37:K38"/>
    <mergeCell ref="B34:B48"/>
    <mergeCell ref="L37:M38"/>
    <mergeCell ref="G48:J48"/>
    <mergeCell ref="C42:D42"/>
    <mergeCell ref="C43:D43"/>
    <mergeCell ref="C44:D45"/>
    <mergeCell ref="C46:D48"/>
    <mergeCell ref="F46:H46"/>
    <mergeCell ref="I46:J46"/>
    <mergeCell ref="C39:D40"/>
    <mergeCell ref="K29:L29"/>
    <mergeCell ref="B6:E8"/>
    <mergeCell ref="G26:H26"/>
    <mergeCell ref="C34:D34"/>
    <mergeCell ref="C20:E20"/>
    <mergeCell ref="C21:E21"/>
    <mergeCell ref="M11:O11"/>
    <mergeCell ref="F10:O10"/>
    <mergeCell ref="E47:F47"/>
    <mergeCell ref="G47:J47"/>
    <mergeCell ref="M45:N45"/>
    <mergeCell ref="M35:M36"/>
    <mergeCell ref="F45:I45"/>
    <mergeCell ref="J45:L45"/>
    <mergeCell ref="F43:G43"/>
    <mergeCell ref="G6:H6"/>
    <mergeCell ref="J6:L6"/>
    <mergeCell ref="F21:H21"/>
    <mergeCell ref="L21:N21"/>
    <mergeCell ref="B20:B33"/>
    <mergeCell ref="C24:C29"/>
    <mergeCell ref="C30:C33"/>
    <mergeCell ref="G27:H27"/>
    <mergeCell ref="C22:E22"/>
    <mergeCell ref="D2:N2"/>
    <mergeCell ref="C53:M53"/>
    <mergeCell ref="B4:L4"/>
    <mergeCell ref="F15:O15"/>
    <mergeCell ref="B51:D51"/>
    <mergeCell ref="B52:B54"/>
    <mergeCell ref="N50:O50"/>
    <mergeCell ref="N51:O54"/>
    <mergeCell ref="E51:M51"/>
    <mergeCell ref="C52:M52"/>
    <mergeCell ref="L35:L36"/>
    <mergeCell ref="N35:N36"/>
    <mergeCell ref="F35:G36"/>
    <mergeCell ref="E35:E36"/>
    <mergeCell ref="H37:H38"/>
    <mergeCell ref="H39:H40"/>
    <mergeCell ref="K35:K36"/>
    <mergeCell ref="O35:O36"/>
    <mergeCell ref="I35:J36"/>
    <mergeCell ref="H35:H36"/>
    <mergeCell ref="F42:G42"/>
    <mergeCell ref="N4:O4"/>
    <mergeCell ref="N34:O34"/>
    <mergeCell ref="L34:M34"/>
    <mergeCell ref="J23:M23"/>
    <mergeCell ref="C41:D41"/>
    <mergeCell ref="D24:E24"/>
    <mergeCell ref="G24:H24"/>
    <mergeCell ref="G25:H25"/>
    <mergeCell ref="F23:I23"/>
    <mergeCell ref="C35:D36"/>
    <mergeCell ref="C37:D38"/>
    <mergeCell ref="G3:H3"/>
    <mergeCell ref="J3:L3"/>
    <mergeCell ref="F41:G41"/>
    <mergeCell ref="I34:K34"/>
    <mergeCell ref="D27:E27"/>
    <mergeCell ref="D28:E28"/>
    <mergeCell ref="D29:E29"/>
    <mergeCell ref="D30:O31"/>
    <mergeCell ref="D32:O33"/>
    <mergeCell ref="K24:L24"/>
    <mergeCell ref="K25:L25"/>
    <mergeCell ref="K26:L26"/>
    <mergeCell ref="K27:L27"/>
    <mergeCell ref="G29:H29"/>
    <mergeCell ref="G28:H28"/>
    <mergeCell ref="K28:L28"/>
    <mergeCell ref="G7:H7"/>
    <mergeCell ref="K7:L7"/>
    <mergeCell ref="C15:E16"/>
    <mergeCell ref="F16:K16"/>
    <mergeCell ref="M16:O16"/>
    <mergeCell ref="M19:O19"/>
    <mergeCell ref="B13:E13"/>
    <mergeCell ref="F13:O13"/>
    <mergeCell ref="F12:O12"/>
    <mergeCell ref="B9:B11"/>
  </mergeCells>
  <phoneticPr fontId="1"/>
  <pageMargins left="0.7" right="0.7"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19050</xdr:colOff>
                    <xdr:row>19</xdr:row>
                    <xdr:rowOff>9525</xdr:rowOff>
                  </from>
                  <to>
                    <xdr:col>11</xdr:col>
                    <xdr:colOff>266700</xdr:colOff>
                    <xdr:row>20</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11</xdr:col>
                    <xdr:colOff>533400</xdr:colOff>
                    <xdr:row>19</xdr:row>
                    <xdr:rowOff>9525</xdr:rowOff>
                  </from>
                  <to>
                    <xdr:col>12</xdr:col>
                    <xdr:colOff>85725</xdr:colOff>
                    <xdr:row>20</xdr:row>
                    <xdr:rowOff>9525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12</xdr:col>
                    <xdr:colOff>361950</xdr:colOff>
                    <xdr:row>19</xdr:row>
                    <xdr:rowOff>9525</xdr:rowOff>
                  </from>
                  <to>
                    <xdr:col>12</xdr:col>
                    <xdr:colOff>609600</xdr:colOff>
                    <xdr:row>20</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13</xdr:col>
                    <xdr:colOff>504825</xdr:colOff>
                    <xdr:row>19</xdr:row>
                    <xdr:rowOff>9525</xdr:rowOff>
                  </from>
                  <to>
                    <xdr:col>13</xdr:col>
                    <xdr:colOff>742950</xdr:colOff>
                    <xdr:row>20</xdr:row>
                    <xdr:rowOff>9525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6</xdr:col>
                    <xdr:colOff>123825</xdr:colOff>
                    <xdr:row>6</xdr:row>
                    <xdr:rowOff>28575</xdr:rowOff>
                  </from>
                  <to>
                    <xdr:col>6</xdr:col>
                    <xdr:colOff>371475</xdr:colOff>
                    <xdr:row>6</xdr:row>
                    <xdr:rowOff>276225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10</xdr:col>
                    <xdr:colOff>76200</xdr:colOff>
                    <xdr:row>6</xdr:row>
                    <xdr:rowOff>28575</xdr:rowOff>
                  </from>
                  <to>
                    <xdr:col>10</xdr:col>
                    <xdr:colOff>323850</xdr:colOff>
                    <xdr:row>6</xdr:row>
                    <xdr:rowOff>276225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8</xdr:col>
                    <xdr:colOff>533400</xdr:colOff>
                    <xdr:row>28</xdr:row>
                    <xdr:rowOff>238125</xdr:rowOff>
                  </from>
                  <to>
                    <xdr:col>9</xdr:col>
                    <xdr:colOff>95250</xdr:colOff>
                    <xdr:row>29</xdr:row>
                    <xdr:rowOff>238125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12</xdr:col>
                    <xdr:colOff>76200</xdr:colOff>
                    <xdr:row>28</xdr:row>
                    <xdr:rowOff>238125</xdr:rowOff>
                  </from>
                  <to>
                    <xdr:col>12</xdr:col>
                    <xdr:colOff>323850</xdr:colOff>
                    <xdr:row>29</xdr:row>
                    <xdr:rowOff>238125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xdr:col>
                    <xdr:colOff>352425</xdr:colOff>
                    <xdr:row>30</xdr:row>
                    <xdr:rowOff>0</xdr:rowOff>
                  </from>
                  <to>
                    <xdr:col>3</xdr:col>
                    <xdr:colOff>238125</xdr:colOff>
                    <xdr:row>31</xdr:row>
                    <xdr:rowOff>9525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5</xdr:col>
                    <xdr:colOff>171450</xdr:colOff>
                    <xdr:row>30</xdr:row>
                    <xdr:rowOff>0</xdr:rowOff>
                  </from>
                  <to>
                    <xdr:col>6</xdr:col>
                    <xdr:colOff>76200</xdr:colOff>
                    <xdr:row>31</xdr:row>
                    <xdr:rowOff>9525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8</xdr:col>
                    <xdr:colOff>542925</xdr:colOff>
                    <xdr:row>30</xdr:row>
                    <xdr:rowOff>0</xdr:rowOff>
                  </from>
                  <to>
                    <xdr:col>9</xdr:col>
                    <xdr:colOff>104775</xdr:colOff>
                    <xdr:row>31</xdr:row>
                    <xdr:rowOff>9525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xdr:col>
                    <xdr:colOff>352425</xdr:colOff>
                    <xdr:row>31</xdr:row>
                    <xdr:rowOff>228600</xdr:rowOff>
                  </from>
                  <to>
                    <xdr:col>3</xdr:col>
                    <xdr:colOff>238125</xdr:colOff>
                    <xdr:row>33</xdr:row>
                    <xdr:rowOff>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8</xdr:col>
                    <xdr:colOff>552450</xdr:colOff>
                    <xdr:row>30</xdr:row>
                    <xdr:rowOff>209550</xdr:rowOff>
                  </from>
                  <to>
                    <xdr:col>9</xdr:col>
                    <xdr:colOff>114300</xdr:colOff>
                    <xdr:row>31</xdr:row>
                    <xdr:rowOff>219075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7</xdr:col>
                    <xdr:colOff>628650</xdr:colOff>
                    <xdr:row>31</xdr:row>
                    <xdr:rowOff>228600</xdr:rowOff>
                  </from>
                  <to>
                    <xdr:col>8</xdr:col>
                    <xdr:colOff>190500</xdr:colOff>
                    <xdr:row>33</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11</xdr:col>
                    <xdr:colOff>19050</xdr:colOff>
                    <xdr:row>31</xdr:row>
                    <xdr:rowOff>228600</xdr:rowOff>
                  </from>
                  <to>
                    <xdr:col>11</xdr:col>
                    <xdr:colOff>266700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view="pageBreakPreview" zoomScale="70" zoomScaleNormal="55" zoomScaleSheetLayoutView="70" workbookViewId="0">
      <selection activeCell="F9" sqref="F9:O9"/>
    </sheetView>
  </sheetViews>
  <sheetFormatPr defaultRowHeight="18.75"/>
  <cols>
    <col min="1" max="1" width="9" customWidth="1"/>
    <col min="2" max="2" width="3.75" customWidth="1"/>
    <col min="3" max="3" width="4.625" customWidth="1"/>
    <col min="4" max="4" width="6.75" bestFit="1" customWidth="1"/>
    <col min="6" max="6" width="4.5" customWidth="1"/>
    <col min="7" max="7" width="5.125" customWidth="1"/>
    <col min="10" max="10" width="4.5" customWidth="1"/>
    <col min="11" max="11" width="5.125" customWidth="1"/>
    <col min="14" max="14" width="10.375" customWidth="1"/>
    <col min="16" max="16" width="2.125" customWidth="1"/>
  </cols>
  <sheetData>
    <row r="1" spans="1:16" ht="24">
      <c r="A1" s="166"/>
      <c r="B1" s="167" t="s">
        <v>239</v>
      </c>
      <c r="C1" s="168"/>
      <c r="D1" s="168"/>
      <c r="E1" s="168"/>
      <c r="F1" s="168"/>
      <c r="G1" s="168"/>
      <c r="H1" s="168"/>
      <c r="I1" s="168"/>
      <c r="J1" s="168"/>
      <c r="K1" s="168"/>
      <c r="L1" s="168"/>
      <c r="M1" s="168"/>
      <c r="N1" s="168"/>
      <c r="O1" s="168"/>
      <c r="P1" s="168"/>
    </row>
    <row r="2" spans="1:16" ht="24.75" thickBot="1">
      <c r="A2" s="166"/>
      <c r="B2" s="167"/>
      <c r="C2" s="168"/>
      <c r="D2" s="168"/>
      <c r="E2" s="168"/>
      <c r="F2" s="168"/>
      <c r="G2" s="168"/>
      <c r="H2" s="168"/>
      <c r="I2" s="168"/>
      <c r="J2" s="168"/>
      <c r="K2" s="168"/>
      <c r="L2" s="168"/>
      <c r="M2" s="168"/>
      <c r="N2" s="168"/>
      <c r="O2" s="168"/>
      <c r="P2" s="168"/>
    </row>
    <row r="3" spans="1:16" ht="25.5" customHeight="1" thickTop="1">
      <c r="A3" s="166"/>
      <c r="B3" s="356" t="s">
        <v>224</v>
      </c>
      <c r="C3" s="357" t="s">
        <v>1</v>
      </c>
      <c r="D3" s="357"/>
      <c r="E3" s="357"/>
      <c r="F3" s="358"/>
      <c r="G3" s="358"/>
      <c r="H3" s="358"/>
      <c r="I3" s="358"/>
      <c r="J3" s="358"/>
      <c r="K3" s="358"/>
      <c r="L3" s="358"/>
      <c r="M3" s="358"/>
      <c r="N3" s="358"/>
      <c r="O3" s="359"/>
      <c r="P3" s="168"/>
    </row>
    <row r="4" spans="1:16" ht="25.5" customHeight="1">
      <c r="A4" s="166"/>
      <c r="B4" s="296"/>
      <c r="C4" s="305" t="s">
        <v>2</v>
      </c>
      <c r="D4" s="305"/>
      <c r="E4" s="305"/>
      <c r="F4" s="223"/>
      <c r="G4" s="224"/>
      <c r="H4" s="224"/>
      <c r="I4" s="224"/>
      <c r="J4" s="224"/>
      <c r="K4" s="224"/>
      <c r="L4" s="224"/>
      <c r="M4" s="224"/>
      <c r="N4" s="224"/>
      <c r="O4" s="277"/>
      <c r="P4" s="168"/>
    </row>
    <row r="5" spans="1:16" ht="25.5" customHeight="1">
      <c r="A5" s="166"/>
      <c r="B5" s="296"/>
      <c r="C5" s="305"/>
      <c r="D5" s="305"/>
      <c r="E5" s="305"/>
      <c r="F5" s="354"/>
      <c r="G5" s="355"/>
      <c r="H5" s="355"/>
      <c r="I5" s="355"/>
      <c r="J5" s="355"/>
      <c r="K5" s="355"/>
      <c r="L5" s="102" t="s">
        <v>70</v>
      </c>
      <c r="M5" s="198"/>
      <c r="N5" s="199"/>
      <c r="O5" s="200"/>
      <c r="P5" s="168"/>
    </row>
    <row r="6" spans="1:16" ht="25.5" customHeight="1">
      <c r="A6" s="166"/>
      <c r="B6" s="319" t="s">
        <v>225</v>
      </c>
      <c r="C6" s="304" t="s">
        <v>1</v>
      </c>
      <c r="D6" s="304"/>
      <c r="E6" s="304"/>
      <c r="F6" s="352"/>
      <c r="G6" s="352"/>
      <c r="H6" s="352"/>
      <c r="I6" s="352"/>
      <c r="J6" s="352"/>
      <c r="K6" s="352"/>
      <c r="L6" s="352"/>
      <c r="M6" s="352"/>
      <c r="N6" s="352"/>
      <c r="O6" s="353"/>
      <c r="P6" s="168"/>
    </row>
    <row r="7" spans="1:16" ht="25.5" customHeight="1">
      <c r="A7" s="166"/>
      <c r="B7" s="296"/>
      <c r="C7" s="305" t="s">
        <v>2</v>
      </c>
      <c r="D7" s="305"/>
      <c r="E7" s="305"/>
      <c r="F7" s="223"/>
      <c r="G7" s="224"/>
      <c r="H7" s="224"/>
      <c r="I7" s="224"/>
      <c r="J7" s="224"/>
      <c r="K7" s="224"/>
      <c r="L7" s="224"/>
      <c r="M7" s="224"/>
      <c r="N7" s="224"/>
      <c r="O7" s="277"/>
      <c r="P7" s="168"/>
    </row>
    <row r="8" spans="1:16" ht="25.5" customHeight="1">
      <c r="A8" s="166"/>
      <c r="B8" s="296"/>
      <c r="C8" s="305"/>
      <c r="D8" s="305"/>
      <c r="E8" s="305"/>
      <c r="F8" s="354"/>
      <c r="G8" s="355"/>
      <c r="H8" s="355"/>
      <c r="I8" s="355"/>
      <c r="J8" s="355"/>
      <c r="K8" s="355"/>
      <c r="L8" s="102" t="s">
        <v>70</v>
      </c>
      <c r="M8" s="198"/>
      <c r="N8" s="199"/>
      <c r="O8" s="200"/>
      <c r="P8" s="168"/>
    </row>
    <row r="9" spans="1:16" ht="25.5" customHeight="1">
      <c r="A9" s="166"/>
      <c r="B9" s="319" t="s">
        <v>226</v>
      </c>
      <c r="C9" s="304" t="s">
        <v>1</v>
      </c>
      <c r="D9" s="304"/>
      <c r="E9" s="304"/>
      <c r="F9" s="352"/>
      <c r="G9" s="352"/>
      <c r="H9" s="352"/>
      <c r="I9" s="352"/>
      <c r="J9" s="352"/>
      <c r="K9" s="352"/>
      <c r="L9" s="352"/>
      <c r="M9" s="352"/>
      <c r="N9" s="352"/>
      <c r="O9" s="353"/>
      <c r="P9" s="168"/>
    </row>
    <row r="10" spans="1:16" ht="25.5" customHeight="1">
      <c r="A10" s="166"/>
      <c r="B10" s="296"/>
      <c r="C10" s="305" t="s">
        <v>2</v>
      </c>
      <c r="D10" s="305"/>
      <c r="E10" s="305"/>
      <c r="F10" s="223"/>
      <c r="G10" s="224"/>
      <c r="H10" s="224"/>
      <c r="I10" s="224"/>
      <c r="J10" s="224"/>
      <c r="K10" s="224"/>
      <c r="L10" s="224"/>
      <c r="M10" s="224"/>
      <c r="N10" s="224"/>
      <c r="O10" s="277"/>
      <c r="P10" s="168"/>
    </row>
    <row r="11" spans="1:16" ht="25.5" customHeight="1" thickBot="1">
      <c r="A11" s="166"/>
      <c r="B11" s="297"/>
      <c r="C11" s="366"/>
      <c r="D11" s="366"/>
      <c r="E11" s="366"/>
      <c r="F11" s="367"/>
      <c r="G11" s="368"/>
      <c r="H11" s="368"/>
      <c r="I11" s="368"/>
      <c r="J11" s="368"/>
      <c r="K11" s="368"/>
      <c r="L11" s="169" t="s">
        <v>70</v>
      </c>
      <c r="M11" s="369"/>
      <c r="N11" s="370"/>
      <c r="O11" s="371"/>
      <c r="P11" s="168"/>
    </row>
    <row r="12" spans="1:16" ht="25.5" customHeight="1" thickTop="1" thickBot="1">
      <c r="A12" s="166"/>
      <c r="B12" s="170"/>
      <c r="C12" s="103"/>
      <c r="D12" s="103"/>
      <c r="E12" s="103"/>
      <c r="F12" s="171"/>
      <c r="G12" s="171"/>
      <c r="H12" s="171"/>
      <c r="I12" s="171"/>
      <c r="J12" s="171"/>
      <c r="K12" s="171"/>
      <c r="L12" s="103"/>
      <c r="M12" s="172"/>
      <c r="N12" s="172"/>
      <c r="O12" s="172"/>
      <c r="P12" s="168"/>
    </row>
    <row r="13" spans="1:16" ht="25.5" customHeight="1" thickTop="1">
      <c r="A13" s="166"/>
      <c r="B13" s="356" t="s">
        <v>227</v>
      </c>
      <c r="C13" s="360" t="s">
        <v>62</v>
      </c>
      <c r="D13" s="361"/>
      <c r="E13" s="362"/>
      <c r="F13" s="363"/>
      <c r="G13" s="364"/>
      <c r="H13" s="364"/>
      <c r="I13" s="364"/>
      <c r="J13" s="364"/>
      <c r="K13" s="364"/>
      <c r="L13" s="364"/>
      <c r="M13" s="364"/>
      <c r="N13" s="364"/>
      <c r="O13" s="365"/>
      <c r="P13" s="168"/>
    </row>
    <row r="14" spans="1:16" ht="25.5" customHeight="1">
      <c r="A14" s="166"/>
      <c r="B14" s="296"/>
      <c r="C14" s="189" t="s">
        <v>2</v>
      </c>
      <c r="D14" s="190"/>
      <c r="E14" s="191"/>
      <c r="F14" s="223"/>
      <c r="G14" s="224"/>
      <c r="H14" s="224"/>
      <c r="I14" s="224"/>
      <c r="J14" s="224"/>
      <c r="K14" s="224"/>
      <c r="L14" s="224"/>
      <c r="M14" s="224"/>
      <c r="N14" s="224"/>
      <c r="O14" s="277"/>
      <c r="P14" s="168"/>
    </row>
    <row r="15" spans="1:16" ht="25.5" customHeight="1">
      <c r="A15" s="166"/>
      <c r="B15" s="296"/>
      <c r="C15" s="192"/>
      <c r="D15" s="193"/>
      <c r="E15" s="194"/>
      <c r="F15" s="195"/>
      <c r="G15" s="196"/>
      <c r="H15" s="196"/>
      <c r="I15" s="196"/>
      <c r="J15" s="196"/>
      <c r="K15" s="197"/>
      <c r="L15" s="102" t="s">
        <v>70</v>
      </c>
      <c r="M15" s="198"/>
      <c r="N15" s="199"/>
      <c r="O15" s="200"/>
      <c r="P15" s="168"/>
    </row>
    <row r="16" spans="1:16" ht="25.5" customHeight="1">
      <c r="A16" s="166"/>
      <c r="B16" s="296"/>
      <c r="C16" s="305" t="s">
        <v>1</v>
      </c>
      <c r="D16" s="305"/>
      <c r="E16" s="305"/>
      <c r="F16" s="198"/>
      <c r="G16" s="199"/>
      <c r="H16" s="199"/>
      <c r="I16" s="199"/>
      <c r="J16" s="199"/>
      <c r="K16" s="199"/>
      <c r="L16" s="102" t="s">
        <v>63</v>
      </c>
      <c r="M16" s="199"/>
      <c r="N16" s="199"/>
      <c r="O16" s="200"/>
      <c r="P16" s="168"/>
    </row>
    <row r="17" spans="1:17" ht="25.5" customHeight="1">
      <c r="A17" s="166"/>
      <c r="B17" s="296" t="s">
        <v>228</v>
      </c>
      <c r="C17" s="276" t="s">
        <v>62</v>
      </c>
      <c r="D17" s="204"/>
      <c r="E17" s="205"/>
      <c r="F17" s="198"/>
      <c r="G17" s="199"/>
      <c r="H17" s="199"/>
      <c r="I17" s="199"/>
      <c r="J17" s="199"/>
      <c r="K17" s="199"/>
      <c r="L17" s="199"/>
      <c r="M17" s="199"/>
      <c r="N17" s="199"/>
      <c r="O17" s="200"/>
      <c r="P17" s="168"/>
    </row>
    <row r="18" spans="1:17" ht="25.5" customHeight="1">
      <c r="A18" s="166"/>
      <c r="B18" s="296"/>
      <c r="C18" s="189" t="s">
        <v>2</v>
      </c>
      <c r="D18" s="190"/>
      <c r="E18" s="191"/>
      <c r="F18" s="223"/>
      <c r="G18" s="224"/>
      <c r="H18" s="224"/>
      <c r="I18" s="224"/>
      <c r="J18" s="224"/>
      <c r="K18" s="224"/>
      <c r="L18" s="224"/>
      <c r="M18" s="224"/>
      <c r="N18" s="224"/>
      <c r="O18" s="277"/>
      <c r="P18" s="168"/>
    </row>
    <row r="19" spans="1:17" ht="25.5" customHeight="1">
      <c r="A19" s="166"/>
      <c r="B19" s="296"/>
      <c r="C19" s="192"/>
      <c r="D19" s="193"/>
      <c r="E19" s="194"/>
      <c r="F19" s="195"/>
      <c r="G19" s="196"/>
      <c r="H19" s="196"/>
      <c r="I19" s="196"/>
      <c r="J19" s="196"/>
      <c r="K19" s="197"/>
      <c r="L19" s="102" t="s">
        <v>70</v>
      </c>
      <c r="M19" s="198"/>
      <c r="N19" s="199"/>
      <c r="O19" s="200"/>
      <c r="P19" s="168"/>
    </row>
    <row r="20" spans="1:17" ht="25.5" customHeight="1">
      <c r="A20" s="166"/>
      <c r="B20" s="296"/>
      <c r="C20" s="305" t="s">
        <v>1</v>
      </c>
      <c r="D20" s="305"/>
      <c r="E20" s="305"/>
      <c r="F20" s="198"/>
      <c r="G20" s="199"/>
      <c r="H20" s="199"/>
      <c r="I20" s="199"/>
      <c r="J20" s="199"/>
      <c r="K20" s="199"/>
      <c r="L20" s="102" t="s">
        <v>63</v>
      </c>
      <c r="M20" s="199"/>
      <c r="N20" s="199"/>
      <c r="O20" s="200"/>
      <c r="P20" s="168"/>
    </row>
    <row r="21" spans="1:17" ht="25.5" customHeight="1">
      <c r="A21" s="166"/>
      <c r="B21" s="296" t="s">
        <v>229</v>
      </c>
      <c r="C21" s="276" t="s">
        <v>62</v>
      </c>
      <c r="D21" s="204"/>
      <c r="E21" s="205"/>
      <c r="F21" s="198"/>
      <c r="G21" s="199"/>
      <c r="H21" s="199"/>
      <c r="I21" s="199"/>
      <c r="J21" s="199"/>
      <c r="K21" s="199"/>
      <c r="L21" s="199"/>
      <c r="M21" s="199"/>
      <c r="N21" s="199"/>
      <c r="O21" s="200"/>
      <c r="P21" s="168"/>
    </row>
    <row r="22" spans="1:17" ht="25.5" customHeight="1">
      <c r="A22" s="166"/>
      <c r="B22" s="296"/>
      <c r="C22" s="189" t="s">
        <v>2</v>
      </c>
      <c r="D22" s="190"/>
      <c r="E22" s="191"/>
      <c r="F22" s="223"/>
      <c r="G22" s="224"/>
      <c r="H22" s="224"/>
      <c r="I22" s="224"/>
      <c r="J22" s="224"/>
      <c r="K22" s="224"/>
      <c r="L22" s="224"/>
      <c r="M22" s="224"/>
      <c r="N22" s="224"/>
      <c r="O22" s="277"/>
      <c r="P22" s="168"/>
    </row>
    <row r="23" spans="1:17" ht="25.5" customHeight="1">
      <c r="A23" s="166"/>
      <c r="B23" s="296"/>
      <c r="C23" s="192"/>
      <c r="D23" s="193"/>
      <c r="E23" s="194"/>
      <c r="F23" s="195"/>
      <c r="G23" s="196"/>
      <c r="H23" s="196"/>
      <c r="I23" s="196"/>
      <c r="J23" s="196"/>
      <c r="K23" s="197"/>
      <c r="L23" s="102" t="s">
        <v>70</v>
      </c>
      <c r="M23" s="198"/>
      <c r="N23" s="199"/>
      <c r="O23" s="200"/>
      <c r="P23" s="168"/>
    </row>
    <row r="24" spans="1:17" ht="25.5" customHeight="1" thickBot="1">
      <c r="A24" s="166"/>
      <c r="B24" s="297"/>
      <c r="C24" s="366" t="s">
        <v>1</v>
      </c>
      <c r="D24" s="366"/>
      <c r="E24" s="366"/>
      <c r="F24" s="369"/>
      <c r="G24" s="370"/>
      <c r="H24" s="370"/>
      <c r="I24" s="370"/>
      <c r="J24" s="370"/>
      <c r="K24" s="370"/>
      <c r="L24" s="169" t="s">
        <v>63</v>
      </c>
      <c r="M24" s="370"/>
      <c r="N24" s="370"/>
      <c r="O24" s="371"/>
      <c r="P24" s="168"/>
    </row>
    <row r="25" spans="1:17" ht="12" customHeight="1" thickTop="1" thickBot="1">
      <c r="A25" s="168"/>
      <c r="B25" s="168"/>
      <c r="C25" s="168"/>
      <c r="D25" s="168"/>
      <c r="E25" s="168"/>
      <c r="F25" s="168"/>
      <c r="G25" s="168"/>
      <c r="H25" s="168"/>
      <c r="I25" s="168"/>
      <c r="J25" s="168"/>
      <c r="K25" s="168"/>
      <c r="L25" s="168"/>
      <c r="M25" s="168"/>
      <c r="N25" s="168"/>
      <c r="O25" s="168"/>
      <c r="P25" s="168"/>
      <c r="Q25" s="55"/>
    </row>
    <row r="26" spans="1:17" ht="20.25" thickTop="1">
      <c r="A26" s="168"/>
      <c r="B26" s="380" t="s">
        <v>232</v>
      </c>
      <c r="C26" s="381"/>
      <c r="D26" s="382"/>
      <c r="E26" s="173" t="s">
        <v>2</v>
      </c>
      <c r="F26" s="372"/>
      <c r="G26" s="373"/>
      <c r="H26" s="373"/>
      <c r="I26" s="373"/>
      <c r="J26" s="373"/>
      <c r="K26" s="374"/>
      <c r="L26" s="375" t="s">
        <v>231</v>
      </c>
      <c r="M26" s="376"/>
      <c r="N26" s="174"/>
      <c r="O26" s="175" t="s">
        <v>230</v>
      </c>
      <c r="P26" s="168"/>
    </row>
    <row r="27" spans="1:17" ht="19.5">
      <c r="A27" s="168"/>
      <c r="B27" s="383"/>
      <c r="C27" s="384"/>
      <c r="D27" s="385"/>
      <c r="E27" s="104" t="s">
        <v>50</v>
      </c>
      <c r="F27" s="280"/>
      <c r="G27" s="281"/>
      <c r="H27" s="281"/>
      <c r="I27" s="282"/>
      <c r="J27" s="377" t="s">
        <v>51</v>
      </c>
      <c r="K27" s="378"/>
      <c r="L27" s="379"/>
      <c r="M27" s="280"/>
      <c r="N27" s="281"/>
      <c r="O27" s="98" t="s">
        <v>64</v>
      </c>
      <c r="P27" s="168"/>
    </row>
    <row r="28" spans="1:17" ht="19.5">
      <c r="A28" s="168"/>
      <c r="B28" s="396" t="s">
        <v>233</v>
      </c>
      <c r="C28" s="190"/>
      <c r="D28" s="191"/>
      <c r="E28" s="104" t="s">
        <v>2</v>
      </c>
      <c r="F28" s="280"/>
      <c r="G28" s="281"/>
      <c r="H28" s="281"/>
      <c r="I28" s="281"/>
      <c r="J28" s="281"/>
      <c r="K28" s="282"/>
      <c r="L28" s="313" t="s">
        <v>231</v>
      </c>
      <c r="M28" s="389"/>
      <c r="N28" s="100"/>
      <c r="O28" s="90" t="s">
        <v>230</v>
      </c>
      <c r="P28" s="168"/>
    </row>
    <row r="29" spans="1:17" ht="19.5">
      <c r="A29" s="168"/>
      <c r="B29" s="397"/>
      <c r="C29" s="193"/>
      <c r="D29" s="194"/>
      <c r="E29" s="104" t="s">
        <v>50</v>
      </c>
      <c r="F29" s="280"/>
      <c r="G29" s="281"/>
      <c r="H29" s="281"/>
      <c r="I29" s="282"/>
      <c r="J29" s="377" t="s">
        <v>51</v>
      </c>
      <c r="K29" s="378"/>
      <c r="L29" s="379"/>
      <c r="M29" s="280"/>
      <c r="N29" s="281"/>
      <c r="O29" s="98" t="s">
        <v>64</v>
      </c>
      <c r="P29" s="168"/>
    </row>
    <row r="30" spans="1:17" ht="19.5">
      <c r="A30" s="168"/>
      <c r="B30" s="383" t="s">
        <v>234</v>
      </c>
      <c r="C30" s="384"/>
      <c r="D30" s="385"/>
      <c r="E30" s="104" t="s">
        <v>2</v>
      </c>
      <c r="F30" s="280"/>
      <c r="G30" s="281"/>
      <c r="H30" s="281"/>
      <c r="I30" s="281"/>
      <c r="J30" s="281"/>
      <c r="K30" s="282"/>
      <c r="L30" s="313" t="s">
        <v>231</v>
      </c>
      <c r="M30" s="389"/>
      <c r="N30" s="100"/>
      <c r="O30" s="90" t="s">
        <v>230</v>
      </c>
      <c r="P30" s="168"/>
    </row>
    <row r="31" spans="1:17" ht="20.25" thickBot="1">
      <c r="A31" s="168"/>
      <c r="B31" s="386"/>
      <c r="C31" s="387"/>
      <c r="D31" s="388"/>
      <c r="E31" s="176" t="s">
        <v>50</v>
      </c>
      <c r="F31" s="390"/>
      <c r="G31" s="391"/>
      <c r="H31" s="391"/>
      <c r="I31" s="392"/>
      <c r="J31" s="393" t="s">
        <v>51</v>
      </c>
      <c r="K31" s="394"/>
      <c r="L31" s="395"/>
      <c r="M31" s="390"/>
      <c r="N31" s="391"/>
      <c r="O31" s="177" t="s">
        <v>64</v>
      </c>
      <c r="P31" s="168"/>
    </row>
    <row r="32" spans="1:17" ht="20.25" thickTop="1" thickBot="1">
      <c r="A32" s="168"/>
      <c r="B32" s="168"/>
      <c r="C32" s="168"/>
      <c r="D32" s="168"/>
      <c r="E32" s="168"/>
      <c r="F32" s="168"/>
      <c r="G32" s="168"/>
      <c r="H32" s="168"/>
      <c r="I32" s="168"/>
      <c r="J32" s="168"/>
      <c r="K32" s="168"/>
      <c r="L32" s="168"/>
      <c r="M32" s="168"/>
      <c r="N32" s="168"/>
      <c r="O32" s="168"/>
      <c r="P32" s="168"/>
    </row>
    <row r="33" spans="1:16" ht="18.75" customHeight="1" thickTop="1">
      <c r="A33" s="168"/>
      <c r="B33" s="400" t="s">
        <v>235</v>
      </c>
      <c r="C33" s="401"/>
      <c r="D33" s="402"/>
      <c r="E33" s="173" t="s">
        <v>213</v>
      </c>
      <c r="F33" s="375"/>
      <c r="G33" s="405"/>
      <c r="H33" s="405"/>
      <c r="I33" s="405" t="s">
        <v>52</v>
      </c>
      <c r="J33" s="405"/>
      <c r="K33" s="178" t="s">
        <v>215</v>
      </c>
      <c r="L33" s="174"/>
      <c r="M33" s="179"/>
      <c r="N33" s="179"/>
      <c r="O33" s="180" t="s">
        <v>216</v>
      </c>
      <c r="P33" s="168"/>
    </row>
    <row r="34" spans="1:16" ht="19.5">
      <c r="A34" s="168"/>
      <c r="B34" s="403"/>
      <c r="C34" s="404"/>
      <c r="D34" s="310"/>
      <c r="E34" s="278" t="s">
        <v>53</v>
      </c>
      <c r="F34" s="278"/>
      <c r="G34" s="279"/>
      <c r="H34" s="279"/>
      <c r="I34" s="279"/>
      <c r="J34" s="279"/>
      <c r="K34" s="278" t="s">
        <v>55</v>
      </c>
      <c r="L34" s="278"/>
      <c r="M34" s="279"/>
      <c r="N34" s="279"/>
      <c r="O34" s="329"/>
      <c r="P34" s="168"/>
    </row>
    <row r="35" spans="1:16" ht="19.5" customHeight="1">
      <c r="A35" s="168"/>
      <c r="B35" s="403"/>
      <c r="C35" s="404"/>
      <c r="D35" s="310"/>
      <c r="E35" s="398" t="s">
        <v>54</v>
      </c>
      <c r="F35" s="398"/>
      <c r="G35" s="279" t="s">
        <v>11</v>
      </c>
      <c r="H35" s="279"/>
      <c r="I35" s="279"/>
      <c r="J35" s="279"/>
      <c r="K35" s="399" t="s">
        <v>56</v>
      </c>
      <c r="L35" s="399"/>
      <c r="M35" s="279" t="s">
        <v>11</v>
      </c>
      <c r="N35" s="279"/>
      <c r="O35" s="329"/>
      <c r="P35" s="168"/>
    </row>
    <row r="36" spans="1:16" ht="19.5">
      <c r="A36" s="168"/>
      <c r="B36" s="408" t="s">
        <v>236</v>
      </c>
      <c r="C36" s="409"/>
      <c r="D36" s="308"/>
      <c r="E36" s="181" t="s">
        <v>213</v>
      </c>
      <c r="F36" s="413"/>
      <c r="G36" s="414"/>
      <c r="H36" s="414"/>
      <c r="I36" s="414" t="s">
        <v>52</v>
      </c>
      <c r="J36" s="414"/>
      <c r="K36" s="182" t="s">
        <v>215</v>
      </c>
      <c r="L36" s="183"/>
      <c r="M36" s="184"/>
      <c r="N36" s="184"/>
      <c r="O36" s="185" t="s">
        <v>216</v>
      </c>
      <c r="P36" s="168"/>
    </row>
    <row r="37" spans="1:16" ht="19.5">
      <c r="A37" s="168"/>
      <c r="B37" s="403"/>
      <c r="C37" s="404"/>
      <c r="D37" s="310"/>
      <c r="E37" s="278" t="s">
        <v>53</v>
      </c>
      <c r="F37" s="278"/>
      <c r="G37" s="279"/>
      <c r="H37" s="279"/>
      <c r="I37" s="279"/>
      <c r="J37" s="279"/>
      <c r="K37" s="278" t="s">
        <v>55</v>
      </c>
      <c r="L37" s="278"/>
      <c r="M37" s="279"/>
      <c r="N37" s="279"/>
      <c r="O37" s="329"/>
      <c r="P37" s="168"/>
    </row>
    <row r="38" spans="1:16">
      <c r="A38" s="168"/>
      <c r="B38" s="410"/>
      <c r="C38" s="411"/>
      <c r="D38" s="412"/>
      <c r="E38" s="415" t="s">
        <v>54</v>
      </c>
      <c r="F38" s="415"/>
      <c r="G38" s="416" t="s">
        <v>11</v>
      </c>
      <c r="H38" s="416"/>
      <c r="I38" s="416"/>
      <c r="J38" s="416"/>
      <c r="K38" s="417" t="s">
        <v>56</v>
      </c>
      <c r="L38" s="417"/>
      <c r="M38" s="416" t="s">
        <v>11</v>
      </c>
      <c r="N38" s="416"/>
      <c r="O38" s="418"/>
      <c r="P38" s="168"/>
    </row>
    <row r="39" spans="1:16" ht="19.5">
      <c r="A39" s="168"/>
      <c r="B39" s="403" t="s">
        <v>237</v>
      </c>
      <c r="C39" s="404"/>
      <c r="D39" s="310"/>
      <c r="E39" s="104" t="s">
        <v>213</v>
      </c>
      <c r="F39" s="313"/>
      <c r="G39" s="314"/>
      <c r="H39" s="314"/>
      <c r="I39" s="314" t="s">
        <v>52</v>
      </c>
      <c r="J39" s="314"/>
      <c r="K39" s="99" t="s">
        <v>215</v>
      </c>
      <c r="L39" s="100"/>
      <c r="M39" s="101"/>
      <c r="N39" s="101"/>
      <c r="O39" s="98" t="s">
        <v>216</v>
      </c>
      <c r="P39" s="168"/>
    </row>
    <row r="40" spans="1:16" ht="19.5">
      <c r="A40" s="168"/>
      <c r="B40" s="403"/>
      <c r="C40" s="404"/>
      <c r="D40" s="310"/>
      <c r="E40" s="278" t="s">
        <v>53</v>
      </c>
      <c r="F40" s="278"/>
      <c r="G40" s="279"/>
      <c r="H40" s="279"/>
      <c r="I40" s="279"/>
      <c r="J40" s="279"/>
      <c r="K40" s="278" t="s">
        <v>55</v>
      </c>
      <c r="L40" s="278"/>
      <c r="M40" s="279"/>
      <c r="N40" s="279"/>
      <c r="O40" s="329"/>
      <c r="P40" s="168"/>
    </row>
    <row r="41" spans="1:16" ht="19.5" thickBot="1">
      <c r="A41" s="168"/>
      <c r="B41" s="406"/>
      <c r="C41" s="407"/>
      <c r="D41" s="312"/>
      <c r="E41" s="287" t="s">
        <v>54</v>
      </c>
      <c r="F41" s="287"/>
      <c r="G41" s="302" t="s">
        <v>11</v>
      </c>
      <c r="H41" s="302"/>
      <c r="I41" s="302"/>
      <c r="J41" s="302"/>
      <c r="K41" s="328" t="s">
        <v>56</v>
      </c>
      <c r="L41" s="328"/>
      <c r="M41" s="302" t="s">
        <v>11</v>
      </c>
      <c r="N41" s="302"/>
      <c r="O41" s="330"/>
      <c r="P41" s="168"/>
    </row>
    <row r="42" spans="1:16" ht="19.5" thickTop="1">
      <c r="A42" s="168"/>
      <c r="B42" s="168"/>
      <c r="C42" s="168"/>
      <c r="D42" s="168"/>
      <c r="E42" s="168"/>
      <c r="F42" s="168"/>
      <c r="G42" s="168"/>
      <c r="H42" s="168"/>
      <c r="I42" s="168"/>
      <c r="J42" s="168"/>
      <c r="K42" s="168"/>
      <c r="L42" s="168"/>
      <c r="M42" s="168"/>
      <c r="N42" s="168"/>
      <c r="O42" s="168"/>
      <c r="P42" s="168"/>
    </row>
  </sheetData>
  <sheetProtection algorithmName="SHA-512" hashValue="ZuaWLw/WccQvezoXHBVjkkmuxG29aoXCRbhZ6MCvDh+jd40peIJo6K5+PmzFuGurY8XFf+n98qBXUWcmPhye9A==" saltValue="MnAyjlsoTgH35wWXx8rE+Q==" spinCount="100000" sheet="1" selectLockedCells="1"/>
  <mergeCells count="102">
    <mergeCell ref="K40:L40"/>
    <mergeCell ref="M40:O40"/>
    <mergeCell ref="E41:F41"/>
    <mergeCell ref="G41:J41"/>
    <mergeCell ref="K41:L41"/>
    <mergeCell ref="M41:O41"/>
    <mergeCell ref="M37:O37"/>
    <mergeCell ref="E38:F38"/>
    <mergeCell ref="G38:J38"/>
    <mergeCell ref="K38:L38"/>
    <mergeCell ref="M38:O38"/>
    <mergeCell ref="K37:L37"/>
    <mergeCell ref="B39:D41"/>
    <mergeCell ref="F39:H39"/>
    <mergeCell ref="I39:J39"/>
    <mergeCell ref="E40:F40"/>
    <mergeCell ref="G40:J40"/>
    <mergeCell ref="B36:D38"/>
    <mergeCell ref="F36:H36"/>
    <mergeCell ref="I36:J36"/>
    <mergeCell ref="E37:F37"/>
    <mergeCell ref="G37:J37"/>
    <mergeCell ref="M34:O34"/>
    <mergeCell ref="E35:F35"/>
    <mergeCell ref="G35:J35"/>
    <mergeCell ref="K35:L35"/>
    <mergeCell ref="M35:O35"/>
    <mergeCell ref="B33:D35"/>
    <mergeCell ref="F33:H33"/>
    <mergeCell ref="I33:J33"/>
    <mergeCell ref="E34:F34"/>
    <mergeCell ref="G34:J34"/>
    <mergeCell ref="K34:L34"/>
    <mergeCell ref="B30:D31"/>
    <mergeCell ref="F30:K30"/>
    <mergeCell ref="L30:M30"/>
    <mergeCell ref="F31:I31"/>
    <mergeCell ref="J31:L31"/>
    <mergeCell ref="M31:N31"/>
    <mergeCell ref="B28:D29"/>
    <mergeCell ref="F28:K28"/>
    <mergeCell ref="L28:M28"/>
    <mergeCell ref="F29:I29"/>
    <mergeCell ref="J29:L29"/>
    <mergeCell ref="M29:N29"/>
    <mergeCell ref="F26:K26"/>
    <mergeCell ref="L26:M26"/>
    <mergeCell ref="F27:I27"/>
    <mergeCell ref="J27:L27"/>
    <mergeCell ref="M27:N27"/>
    <mergeCell ref="B26:D27"/>
    <mergeCell ref="B21:B24"/>
    <mergeCell ref="C21:E21"/>
    <mergeCell ref="F21:O21"/>
    <mergeCell ref="C22:E23"/>
    <mergeCell ref="F22:O22"/>
    <mergeCell ref="F23:K23"/>
    <mergeCell ref="M23:O23"/>
    <mergeCell ref="C24:E24"/>
    <mergeCell ref="F24:K24"/>
    <mergeCell ref="M24:O24"/>
    <mergeCell ref="C20:E20"/>
    <mergeCell ref="F20:K20"/>
    <mergeCell ref="M20:O20"/>
    <mergeCell ref="B17:B20"/>
    <mergeCell ref="C17:E17"/>
    <mergeCell ref="F17:O17"/>
    <mergeCell ref="C18:E19"/>
    <mergeCell ref="F18:O18"/>
    <mergeCell ref="F19:K19"/>
    <mergeCell ref="M19:O19"/>
    <mergeCell ref="F8:K8"/>
    <mergeCell ref="M8:O8"/>
    <mergeCell ref="B6:B8"/>
    <mergeCell ref="C7:E8"/>
    <mergeCell ref="F7:O7"/>
    <mergeCell ref="C16:E16"/>
    <mergeCell ref="F16:K16"/>
    <mergeCell ref="M16:O16"/>
    <mergeCell ref="B13:B16"/>
    <mergeCell ref="C13:E13"/>
    <mergeCell ref="F13:O13"/>
    <mergeCell ref="C14:E15"/>
    <mergeCell ref="F14:O14"/>
    <mergeCell ref="F15:K15"/>
    <mergeCell ref="M15:O15"/>
    <mergeCell ref="B9:B11"/>
    <mergeCell ref="C9:E9"/>
    <mergeCell ref="F9:O9"/>
    <mergeCell ref="C10:E11"/>
    <mergeCell ref="F10:O10"/>
    <mergeCell ref="F11:K11"/>
    <mergeCell ref="M11:O11"/>
    <mergeCell ref="B3:B5"/>
    <mergeCell ref="C3:E3"/>
    <mergeCell ref="F3:O3"/>
    <mergeCell ref="C4:E5"/>
    <mergeCell ref="F4:O4"/>
    <mergeCell ref="F5:K5"/>
    <mergeCell ref="M5:O5"/>
    <mergeCell ref="C6:E6"/>
    <mergeCell ref="F6:O6"/>
  </mergeCells>
  <phoneticPr fontId="1"/>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2"/>
  <sheetViews>
    <sheetView view="pageBreakPreview" zoomScale="55" zoomScaleNormal="55" zoomScaleSheetLayoutView="55" workbookViewId="0">
      <selection activeCell="F10" sqref="F10:G10"/>
    </sheetView>
  </sheetViews>
  <sheetFormatPr defaultRowHeight="18.75"/>
  <cols>
    <col min="1" max="1" width="9" style="11" customWidth="1"/>
    <col min="2" max="2" width="3.75" style="11" customWidth="1"/>
    <col min="3" max="3" width="4.625" style="11" customWidth="1"/>
    <col min="4" max="4" width="6.75" style="11" bestFit="1" customWidth="1"/>
    <col min="5" max="5" width="11.625" style="11" bestFit="1" customWidth="1"/>
    <col min="6" max="7" width="6.125" style="11" customWidth="1"/>
    <col min="8" max="8" width="9" style="11"/>
    <col min="9" max="9" width="5.375" style="11" customWidth="1"/>
    <col min="10" max="10" width="14.875" style="11" customWidth="1"/>
    <col min="11" max="11" width="4.5" style="11" customWidth="1"/>
    <col min="12" max="12" width="9.25" style="11" customWidth="1"/>
    <col min="13" max="13" width="12.375" style="11" bestFit="1" customWidth="1"/>
    <col min="14" max="16" width="11.875" style="11" bestFit="1" customWidth="1"/>
    <col min="17" max="17" width="9" style="11"/>
    <col min="18" max="18" width="2.125" style="11" customWidth="1"/>
    <col min="19" max="16384" width="9" style="11"/>
  </cols>
  <sheetData>
    <row r="1" spans="1:19" ht="25.5">
      <c r="A1" s="105"/>
      <c r="B1" s="141" t="s">
        <v>71</v>
      </c>
      <c r="C1" s="105"/>
      <c r="D1" s="105"/>
      <c r="E1" s="105"/>
      <c r="F1" s="105"/>
      <c r="G1" s="105"/>
      <c r="H1" s="105"/>
      <c r="I1" s="105"/>
      <c r="J1" s="105"/>
      <c r="K1" s="105"/>
      <c r="L1" s="105"/>
      <c r="M1" s="105"/>
      <c r="N1" s="105"/>
      <c r="O1" s="105"/>
      <c r="P1" s="105"/>
      <c r="Q1" s="105"/>
      <c r="R1" s="105"/>
      <c r="S1" s="105"/>
    </row>
    <row r="2" spans="1:19" ht="40.5" customHeight="1">
      <c r="A2" s="105"/>
      <c r="B2" s="105"/>
      <c r="C2" s="105"/>
      <c r="D2" s="485" t="s">
        <v>72</v>
      </c>
      <c r="E2" s="485"/>
      <c r="F2" s="485"/>
      <c r="G2" s="485"/>
      <c r="H2" s="485"/>
      <c r="I2" s="485"/>
      <c r="J2" s="485"/>
      <c r="K2" s="485"/>
      <c r="L2" s="485"/>
      <c r="M2" s="485"/>
      <c r="N2" s="485"/>
      <c r="O2" s="485"/>
      <c r="P2" s="485"/>
      <c r="Q2" s="142"/>
      <c r="R2" s="105"/>
      <c r="S2" s="105"/>
    </row>
    <row r="3" spans="1:19" ht="30">
      <c r="A3" s="105"/>
      <c r="B3" s="109" t="s">
        <v>73</v>
      </c>
      <c r="C3" s="105"/>
      <c r="D3" s="143"/>
      <c r="E3" s="144"/>
      <c r="F3" s="144"/>
      <c r="G3" s="144"/>
      <c r="H3" s="144"/>
      <c r="I3" s="144"/>
      <c r="J3" s="144"/>
      <c r="K3" s="144"/>
      <c r="L3" s="144"/>
      <c r="M3" s="144"/>
      <c r="N3" s="144"/>
      <c r="O3" s="144"/>
      <c r="P3" s="144"/>
      <c r="Q3" s="142"/>
      <c r="R3" s="105"/>
      <c r="S3" s="105"/>
    </row>
    <row r="4" spans="1:19" ht="25.5" customHeight="1" thickBot="1">
      <c r="A4" s="105"/>
      <c r="B4" s="456" t="s">
        <v>223</v>
      </c>
      <c r="C4" s="457"/>
      <c r="D4" s="457"/>
      <c r="E4" s="458" t="str">
        <f>IF(様式ーB!F13=0,"ー",様式ーB!F13)</f>
        <v>ー</v>
      </c>
      <c r="F4" s="458"/>
      <c r="G4" s="458"/>
      <c r="H4" s="458"/>
      <c r="I4" s="458"/>
      <c r="J4" s="458"/>
      <c r="K4" s="145"/>
      <c r="L4" s="145"/>
      <c r="M4" s="146" t="s">
        <v>191</v>
      </c>
      <c r="N4" s="144"/>
      <c r="O4" s="144"/>
      <c r="P4" s="144"/>
      <c r="Q4" s="142"/>
      <c r="R4" s="105"/>
      <c r="S4" s="105"/>
    </row>
    <row r="5" spans="1:19" ht="25.5" customHeight="1">
      <c r="A5" s="105"/>
      <c r="B5" s="486" t="s">
        <v>8</v>
      </c>
      <c r="C5" s="487"/>
      <c r="D5" s="487"/>
      <c r="E5" s="487"/>
      <c r="F5" s="16" t="s">
        <v>117</v>
      </c>
      <c r="G5" s="420" t="s">
        <v>159</v>
      </c>
      <c r="H5" s="420"/>
      <c r="I5" s="420"/>
      <c r="J5" s="420"/>
      <c r="K5" s="17" t="s">
        <v>117</v>
      </c>
      <c r="L5" s="420" t="s">
        <v>160</v>
      </c>
      <c r="M5" s="420"/>
      <c r="N5" s="17" t="s">
        <v>117</v>
      </c>
      <c r="O5" s="18" t="s">
        <v>161</v>
      </c>
      <c r="P5" s="18"/>
      <c r="Q5" s="19"/>
      <c r="R5" s="105"/>
    </row>
    <row r="6" spans="1:19" ht="24">
      <c r="A6" s="105"/>
      <c r="B6" s="478" t="s">
        <v>74</v>
      </c>
      <c r="C6" s="479"/>
      <c r="D6" s="479"/>
      <c r="E6" s="479"/>
      <c r="F6" s="481" t="s">
        <v>18</v>
      </c>
      <c r="G6" s="481"/>
      <c r="H6" s="481"/>
      <c r="I6" s="481"/>
      <c r="J6" s="481"/>
      <c r="K6" s="481"/>
      <c r="L6" s="481"/>
      <c r="M6" s="481" t="s">
        <v>198</v>
      </c>
      <c r="N6" s="481"/>
      <c r="O6" s="481"/>
      <c r="P6" s="481"/>
      <c r="Q6" s="488"/>
      <c r="R6" s="105"/>
    </row>
    <row r="7" spans="1:19" ht="49.5" customHeight="1">
      <c r="A7" s="105"/>
      <c r="B7" s="478"/>
      <c r="C7" s="479"/>
      <c r="D7" s="479"/>
      <c r="E7" s="479"/>
      <c r="F7" s="489" t="s">
        <v>75</v>
      </c>
      <c r="G7" s="489"/>
      <c r="H7" s="489"/>
      <c r="I7" s="490" t="s">
        <v>81</v>
      </c>
      <c r="J7" s="490"/>
      <c r="K7" s="490"/>
      <c r="L7" s="490"/>
      <c r="M7" s="489" t="s">
        <v>75</v>
      </c>
      <c r="N7" s="489"/>
      <c r="O7" s="490" t="s">
        <v>82</v>
      </c>
      <c r="P7" s="490"/>
      <c r="Q7" s="491"/>
      <c r="R7" s="105"/>
    </row>
    <row r="8" spans="1:19" ht="25.5" customHeight="1">
      <c r="A8" s="105"/>
      <c r="B8" s="478" t="s">
        <v>76</v>
      </c>
      <c r="C8" s="479"/>
      <c r="D8" s="479"/>
      <c r="E8" s="479"/>
      <c r="F8" s="454">
        <f>F9+F10</f>
        <v>0</v>
      </c>
      <c r="G8" s="471"/>
      <c r="H8" s="20" t="s">
        <v>15</v>
      </c>
      <c r="I8" s="21" t="s">
        <v>86</v>
      </c>
      <c r="J8" s="22" t="e">
        <f>ROUND(IFERROR(J9+J10,"－"),2)</f>
        <v>#VALUE!</v>
      </c>
      <c r="K8" s="468" t="s">
        <v>15</v>
      </c>
      <c r="L8" s="454"/>
      <c r="M8" s="22">
        <f>M9+M10</f>
        <v>0</v>
      </c>
      <c r="N8" s="20" t="s">
        <v>15</v>
      </c>
      <c r="O8" s="21" t="s">
        <v>89</v>
      </c>
      <c r="P8" s="22" t="e">
        <f>ROUND(IFERROR(P9+P10,"－"),2)</f>
        <v>#VALUE!</v>
      </c>
      <c r="Q8" s="23" t="s">
        <v>84</v>
      </c>
      <c r="R8" s="105"/>
    </row>
    <row r="9" spans="1:19" ht="25.5" customHeight="1">
      <c r="A9" s="105"/>
      <c r="B9" s="478" t="s">
        <v>77</v>
      </c>
      <c r="C9" s="479"/>
      <c r="D9" s="479"/>
      <c r="E9" s="24" t="s">
        <v>36</v>
      </c>
      <c r="F9" s="476"/>
      <c r="G9" s="477"/>
      <c r="H9" s="20" t="s">
        <v>15</v>
      </c>
      <c r="I9" s="21" t="s">
        <v>87</v>
      </c>
      <c r="J9" s="25" t="e">
        <f>ROUND(IFERROR(F9+(F9/(F8+F11))*F12,"－"),2)</f>
        <v>#VALUE!</v>
      </c>
      <c r="K9" s="468" t="s">
        <v>15</v>
      </c>
      <c r="L9" s="454"/>
      <c r="M9" s="26"/>
      <c r="N9" s="20" t="s">
        <v>15</v>
      </c>
      <c r="O9" s="21" t="s">
        <v>90</v>
      </c>
      <c r="P9" s="25" t="e">
        <f>ROUND(IFERROR(M9+(M9/(M8+M11))*M12,"－"),2)</f>
        <v>#VALUE!</v>
      </c>
      <c r="Q9" s="23" t="s">
        <v>85</v>
      </c>
      <c r="R9" s="105"/>
    </row>
    <row r="10" spans="1:19" ht="25.5" customHeight="1">
      <c r="A10" s="105"/>
      <c r="B10" s="478"/>
      <c r="C10" s="479"/>
      <c r="D10" s="479"/>
      <c r="E10" s="24" t="s">
        <v>22</v>
      </c>
      <c r="F10" s="476"/>
      <c r="G10" s="477"/>
      <c r="H10" s="20" t="s">
        <v>15</v>
      </c>
      <c r="I10" s="21" t="s">
        <v>24</v>
      </c>
      <c r="J10" s="25" t="e">
        <f>ROUND(IFERROR(F10+(F10/(F8+F11))*F12,"－"),2)</f>
        <v>#VALUE!</v>
      </c>
      <c r="K10" s="468" t="s">
        <v>15</v>
      </c>
      <c r="L10" s="454"/>
      <c r="M10" s="26"/>
      <c r="N10" s="20" t="s">
        <v>15</v>
      </c>
      <c r="O10" s="21" t="s">
        <v>29</v>
      </c>
      <c r="P10" s="25" t="e">
        <f>ROUND(IFERROR(M10+(M10/(M8+M11))*M12,"－"),2)</f>
        <v>#VALUE!</v>
      </c>
      <c r="Q10" s="23" t="s">
        <v>15</v>
      </c>
      <c r="R10" s="105"/>
    </row>
    <row r="11" spans="1:19" ht="25.5" customHeight="1">
      <c r="A11" s="105"/>
      <c r="B11" s="480" t="s">
        <v>31</v>
      </c>
      <c r="C11" s="481"/>
      <c r="D11" s="481"/>
      <c r="E11" s="481"/>
      <c r="F11" s="476"/>
      <c r="G11" s="477"/>
      <c r="H11" s="20" t="s">
        <v>15</v>
      </c>
      <c r="I11" s="21" t="s">
        <v>88</v>
      </c>
      <c r="J11" s="25" t="e">
        <f>F13-J8</f>
        <v>#VALUE!</v>
      </c>
      <c r="K11" s="468" t="s">
        <v>15</v>
      </c>
      <c r="L11" s="454"/>
      <c r="M11" s="26"/>
      <c r="N11" s="20" t="s">
        <v>15</v>
      </c>
      <c r="O11" s="21" t="s">
        <v>91</v>
      </c>
      <c r="P11" s="25" t="e">
        <f>M13-P8</f>
        <v>#VALUE!</v>
      </c>
      <c r="Q11" s="23" t="s">
        <v>15</v>
      </c>
      <c r="R11" s="105"/>
    </row>
    <row r="12" spans="1:19" ht="25.5" customHeight="1">
      <c r="A12" s="105"/>
      <c r="B12" s="482" t="s">
        <v>217</v>
      </c>
      <c r="C12" s="483"/>
      <c r="D12" s="483"/>
      <c r="E12" s="483"/>
      <c r="F12" s="476"/>
      <c r="G12" s="477"/>
      <c r="H12" s="20" t="s">
        <v>15</v>
      </c>
      <c r="I12" s="471" t="s">
        <v>80</v>
      </c>
      <c r="J12" s="472"/>
      <c r="K12" s="472"/>
      <c r="L12" s="468"/>
      <c r="M12" s="26"/>
      <c r="N12" s="20" t="s">
        <v>15</v>
      </c>
      <c r="O12" s="454" t="s">
        <v>68</v>
      </c>
      <c r="P12" s="454"/>
      <c r="Q12" s="455"/>
      <c r="R12" s="105"/>
    </row>
    <row r="13" spans="1:19" ht="25.5" customHeight="1">
      <c r="A13" s="105"/>
      <c r="B13" s="480" t="s">
        <v>78</v>
      </c>
      <c r="C13" s="481"/>
      <c r="D13" s="481"/>
      <c r="E13" s="481"/>
      <c r="F13" s="454">
        <f>F8+F11+F12</f>
        <v>0</v>
      </c>
      <c r="G13" s="471"/>
      <c r="H13" s="20" t="s">
        <v>15</v>
      </c>
      <c r="I13" s="471" t="s">
        <v>80</v>
      </c>
      <c r="J13" s="472"/>
      <c r="K13" s="472"/>
      <c r="L13" s="468"/>
      <c r="M13" s="27">
        <f>M8+M11+M12</f>
        <v>0</v>
      </c>
      <c r="N13" s="20" t="s">
        <v>15</v>
      </c>
      <c r="O13" s="454" t="s">
        <v>83</v>
      </c>
      <c r="P13" s="454"/>
      <c r="Q13" s="455"/>
      <c r="R13" s="105"/>
    </row>
    <row r="14" spans="1:19" ht="25.5" customHeight="1">
      <c r="A14" s="105"/>
      <c r="B14" s="480" t="s">
        <v>79</v>
      </c>
      <c r="C14" s="481"/>
      <c r="D14" s="481"/>
      <c r="E14" s="481"/>
      <c r="F14" s="476"/>
      <c r="G14" s="477"/>
      <c r="H14" s="20" t="s">
        <v>15</v>
      </c>
      <c r="I14" s="471" t="s">
        <v>80</v>
      </c>
      <c r="J14" s="472"/>
      <c r="K14" s="472"/>
      <c r="L14" s="468"/>
      <c r="M14" s="26"/>
      <c r="N14" s="20" t="s">
        <v>15</v>
      </c>
      <c r="O14" s="454" t="s">
        <v>68</v>
      </c>
      <c r="P14" s="454"/>
      <c r="Q14" s="455"/>
      <c r="R14" s="105"/>
    </row>
    <row r="15" spans="1:19" ht="25.5" customHeight="1" thickBot="1">
      <c r="A15" s="105"/>
      <c r="B15" s="492" t="s">
        <v>33</v>
      </c>
      <c r="C15" s="493"/>
      <c r="D15" s="493"/>
      <c r="E15" s="493"/>
      <c r="F15" s="469">
        <f>F14+F13</f>
        <v>0</v>
      </c>
      <c r="G15" s="473"/>
      <c r="H15" s="28" t="s">
        <v>15</v>
      </c>
      <c r="I15" s="473" t="s">
        <v>68</v>
      </c>
      <c r="J15" s="474"/>
      <c r="K15" s="474"/>
      <c r="L15" s="475"/>
      <c r="M15" s="29">
        <f>M14+M13</f>
        <v>0</v>
      </c>
      <c r="N15" s="28" t="s">
        <v>15</v>
      </c>
      <c r="O15" s="469" t="s">
        <v>68</v>
      </c>
      <c r="P15" s="469"/>
      <c r="Q15" s="470"/>
      <c r="R15" s="105"/>
    </row>
    <row r="16" spans="1:19" ht="24">
      <c r="A16" s="105"/>
      <c r="B16" s="106" t="s">
        <v>92</v>
      </c>
      <c r="C16" s="107"/>
      <c r="D16" s="107"/>
      <c r="E16" s="107"/>
      <c r="F16" s="107"/>
      <c r="G16" s="107"/>
      <c r="H16" s="107"/>
      <c r="I16" s="107"/>
      <c r="J16" s="107"/>
      <c r="K16" s="107"/>
      <c r="L16" s="107"/>
      <c r="M16" s="107"/>
      <c r="N16" s="107"/>
      <c r="O16" s="107"/>
      <c r="P16" s="108"/>
      <c r="Q16" s="105"/>
      <c r="R16" s="105"/>
    </row>
    <row r="17" spans="1:20" ht="24">
      <c r="A17" s="105"/>
      <c r="B17" s="107" t="s">
        <v>218</v>
      </c>
      <c r="C17" s="107"/>
      <c r="D17" s="107"/>
      <c r="E17" s="107"/>
      <c r="F17" s="107"/>
      <c r="G17" s="107"/>
      <c r="H17" s="107"/>
      <c r="I17" s="107"/>
      <c r="J17" s="107"/>
      <c r="K17" s="107"/>
      <c r="L17" s="107"/>
      <c r="M17" s="107"/>
      <c r="N17" s="107"/>
      <c r="O17" s="107"/>
      <c r="P17" s="108"/>
      <c r="Q17" s="105"/>
      <c r="R17" s="105"/>
    </row>
    <row r="18" spans="1:20" ht="24">
      <c r="A18" s="105"/>
      <c r="B18" s="107"/>
      <c r="C18" s="107"/>
      <c r="D18" s="107"/>
      <c r="E18" s="107"/>
      <c r="F18" s="107"/>
      <c r="G18" s="107"/>
      <c r="H18" s="107"/>
      <c r="I18" s="107"/>
      <c r="J18" s="107"/>
      <c r="K18" s="107"/>
      <c r="L18" s="107"/>
      <c r="M18" s="107"/>
      <c r="N18" s="107"/>
      <c r="O18" s="107"/>
      <c r="P18" s="108"/>
      <c r="Q18" s="105"/>
      <c r="R18" s="105"/>
    </row>
    <row r="19" spans="1:20" ht="19.5" customHeight="1">
      <c r="A19" s="105"/>
      <c r="B19" s="108"/>
      <c r="C19" s="108"/>
      <c r="D19" s="108"/>
      <c r="E19" s="108"/>
      <c r="F19" s="108"/>
      <c r="G19" s="108"/>
      <c r="H19" s="108"/>
      <c r="I19" s="108"/>
      <c r="J19" s="108"/>
      <c r="K19" s="108"/>
      <c r="L19" s="108"/>
      <c r="M19" s="108"/>
      <c r="N19" s="108"/>
      <c r="O19" s="108"/>
      <c r="P19" s="108"/>
      <c r="Q19" s="105"/>
      <c r="R19" s="105"/>
    </row>
    <row r="20" spans="1:20" ht="26.25" thickBot="1">
      <c r="A20" s="105"/>
      <c r="B20" s="109" t="s">
        <v>93</v>
      </c>
      <c r="C20" s="105"/>
      <c r="D20" s="105"/>
      <c r="E20" s="105"/>
      <c r="F20" s="105"/>
      <c r="G20" s="105"/>
      <c r="H20" s="105"/>
      <c r="I20" s="105"/>
      <c r="J20" s="105"/>
      <c r="K20" s="105"/>
      <c r="L20" s="105"/>
      <c r="M20" s="105"/>
      <c r="N20" s="105"/>
      <c r="O20" s="105"/>
      <c r="P20" s="105"/>
      <c r="Q20" s="105"/>
      <c r="R20" s="105"/>
    </row>
    <row r="21" spans="1:20" ht="25.5" customHeight="1">
      <c r="A21" s="105"/>
      <c r="B21" s="459" t="s">
        <v>94</v>
      </c>
      <c r="C21" s="460"/>
      <c r="D21" s="460"/>
      <c r="E21" s="448" t="s">
        <v>95</v>
      </c>
      <c r="F21" s="449"/>
      <c r="G21" s="449"/>
      <c r="H21" s="461"/>
      <c r="I21" s="448" t="s">
        <v>104</v>
      </c>
      <c r="J21" s="449"/>
      <c r="K21" s="449"/>
      <c r="L21" s="449"/>
      <c r="M21" s="449"/>
      <c r="N21" s="449"/>
      <c r="O21" s="461"/>
      <c r="P21" s="460" t="s">
        <v>103</v>
      </c>
      <c r="Q21" s="462"/>
      <c r="R21" s="105"/>
    </row>
    <row r="22" spans="1:20" ht="18.75" customHeight="1">
      <c r="A22" s="105"/>
      <c r="B22" s="441" t="s">
        <v>100</v>
      </c>
      <c r="C22" s="442"/>
      <c r="D22" s="442"/>
      <c r="E22" s="443" t="s">
        <v>97</v>
      </c>
      <c r="F22" s="443"/>
      <c r="G22" s="443"/>
      <c r="H22" s="443"/>
      <c r="I22" s="30" t="s">
        <v>86</v>
      </c>
      <c r="J22" s="110" t="str">
        <f>IFERROR(J8,"－")</f>
        <v>－</v>
      </c>
      <c r="K22" s="111" t="s">
        <v>107</v>
      </c>
      <c r="L22" s="111" t="s">
        <v>108</v>
      </c>
      <c r="M22" s="110" t="str">
        <f>IFERROR(J11,"－")</f>
        <v>－</v>
      </c>
      <c r="N22" s="111" t="s">
        <v>109</v>
      </c>
      <c r="O22" s="112" t="s">
        <v>127</v>
      </c>
      <c r="P22" s="30" t="e">
        <f>IF(AND(J8&gt;0,J8+J11*0.75&gt;1500),"■","□")</f>
        <v>#VALUE!</v>
      </c>
      <c r="Q22" s="113" t="s">
        <v>105</v>
      </c>
      <c r="R22" s="105"/>
    </row>
    <row r="23" spans="1:20" ht="24">
      <c r="A23" s="105"/>
      <c r="B23" s="441"/>
      <c r="C23" s="442"/>
      <c r="D23" s="442"/>
      <c r="E23" s="443"/>
      <c r="F23" s="443"/>
      <c r="G23" s="443"/>
      <c r="H23" s="443"/>
      <c r="I23" s="114" t="s">
        <v>129</v>
      </c>
      <c r="J23" s="115" t="str">
        <f>IFERROR(J22+(M22*0.75),"ー")</f>
        <v>ー</v>
      </c>
      <c r="K23" s="116"/>
      <c r="L23" s="466" t="s">
        <v>110</v>
      </c>
      <c r="M23" s="466"/>
      <c r="N23" s="466"/>
      <c r="O23" s="467"/>
      <c r="P23" s="30" t="e">
        <f>IF(P22="□","■","□")</f>
        <v>#VALUE!</v>
      </c>
      <c r="Q23" s="117" t="s">
        <v>106</v>
      </c>
      <c r="R23" s="105"/>
    </row>
    <row r="24" spans="1:20" ht="18.75" customHeight="1">
      <c r="A24" s="105"/>
      <c r="B24" s="441"/>
      <c r="C24" s="442"/>
      <c r="D24" s="442"/>
      <c r="E24" s="443" t="s">
        <v>96</v>
      </c>
      <c r="F24" s="443"/>
      <c r="G24" s="443"/>
      <c r="H24" s="443"/>
      <c r="I24" s="453" t="s">
        <v>111</v>
      </c>
      <c r="J24" s="453"/>
      <c r="K24" s="453"/>
      <c r="L24" s="453"/>
      <c r="M24" s="453"/>
      <c r="N24" s="453"/>
      <c r="O24" s="453"/>
      <c r="P24" s="30" t="e">
        <f>IF(AND(J8=0,J11&gt;2000),"■","□")</f>
        <v>#VALUE!</v>
      </c>
      <c r="Q24" s="117" t="s">
        <v>105</v>
      </c>
      <c r="R24" s="105"/>
    </row>
    <row r="25" spans="1:20" ht="24">
      <c r="A25" s="105"/>
      <c r="B25" s="441"/>
      <c r="C25" s="442"/>
      <c r="D25" s="442"/>
      <c r="E25" s="443"/>
      <c r="F25" s="443"/>
      <c r="G25" s="443"/>
      <c r="H25" s="443"/>
      <c r="I25" s="453"/>
      <c r="J25" s="453"/>
      <c r="K25" s="453"/>
      <c r="L25" s="453"/>
      <c r="M25" s="453"/>
      <c r="N25" s="453"/>
      <c r="O25" s="453"/>
      <c r="P25" s="30" t="e">
        <f>IF(P24="□","■","□")</f>
        <v>#VALUE!</v>
      </c>
      <c r="Q25" s="118" t="s">
        <v>106</v>
      </c>
      <c r="R25" s="105"/>
    </row>
    <row r="26" spans="1:20" ht="18.75" customHeight="1">
      <c r="A26" s="105"/>
      <c r="B26" s="441" t="s">
        <v>101</v>
      </c>
      <c r="C26" s="442"/>
      <c r="D26" s="442"/>
      <c r="E26" s="443" t="s">
        <v>97</v>
      </c>
      <c r="F26" s="443"/>
      <c r="G26" s="443"/>
      <c r="H26" s="443"/>
      <c r="I26" s="453" t="s">
        <v>112</v>
      </c>
      <c r="J26" s="453"/>
      <c r="K26" s="453"/>
      <c r="L26" s="453"/>
      <c r="M26" s="453"/>
      <c r="N26" s="453"/>
      <c r="O26" s="453"/>
      <c r="P26" s="30" t="e">
        <f>IF(AND(K5="■",J8&gt;2000),"■","□")</f>
        <v>#VALUE!</v>
      </c>
      <c r="Q26" s="113" t="s">
        <v>105</v>
      </c>
      <c r="R26" s="105"/>
    </row>
    <row r="27" spans="1:20" ht="24">
      <c r="A27" s="105"/>
      <c r="B27" s="441"/>
      <c r="C27" s="442"/>
      <c r="D27" s="442"/>
      <c r="E27" s="443"/>
      <c r="F27" s="443"/>
      <c r="G27" s="443"/>
      <c r="H27" s="443"/>
      <c r="I27" s="453"/>
      <c r="J27" s="453"/>
      <c r="K27" s="453"/>
      <c r="L27" s="453"/>
      <c r="M27" s="453"/>
      <c r="N27" s="453"/>
      <c r="O27" s="453"/>
      <c r="P27" s="31" t="e">
        <f>IF(P26="□","■","□")</f>
        <v>#VALUE!</v>
      </c>
      <c r="Q27" s="117" t="s">
        <v>106</v>
      </c>
      <c r="R27" s="105"/>
    </row>
    <row r="28" spans="1:20" ht="19.5" customHeight="1">
      <c r="A28" s="105"/>
      <c r="B28" s="441" t="s">
        <v>102</v>
      </c>
      <c r="C28" s="442"/>
      <c r="D28" s="442"/>
      <c r="E28" s="443" t="s">
        <v>98</v>
      </c>
      <c r="F28" s="443"/>
      <c r="G28" s="443"/>
      <c r="H28" s="443"/>
      <c r="I28" s="453" t="s">
        <v>113</v>
      </c>
      <c r="J28" s="453"/>
      <c r="K28" s="453"/>
      <c r="L28" s="453"/>
      <c r="M28" s="453"/>
      <c r="N28" s="453"/>
      <c r="O28" s="453"/>
      <c r="P28" s="31" t="e">
        <f>IF(J9&gt;3000,"■","□")</f>
        <v>#VALUE!</v>
      </c>
      <c r="Q28" s="117" t="s">
        <v>105</v>
      </c>
      <c r="R28" s="105"/>
    </row>
    <row r="29" spans="1:20" ht="24">
      <c r="A29" s="105"/>
      <c r="B29" s="441"/>
      <c r="C29" s="442"/>
      <c r="D29" s="442"/>
      <c r="E29" s="443"/>
      <c r="F29" s="443"/>
      <c r="G29" s="443"/>
      <c r="H29" s="443"/>
      <c r="I29" s="453"/>
      <c r="J29" s="453"/>
      <c r="K29" s="453"/>
      <c r="L29" s="453"/>
      <c r="M29" s="453"/>
      <c r="N29" s="453"/>
      <c r="O29" s="453"/>
      <c r="P29" s="32" t="e">
        <f>IF(P28="□","■","□")</f>
        <v>#VALUE!</v>
      </c>
      <c r="Q29" s="118" t="s">
        <v>106</v>
      </c>
      <c r="R29" s="105"/>
    </row>
    <row r="30" spans="1:20" ht="19.5" customHeight="1">
      <c r="A30" s="105"/>
      <c r="B30" s="441"/>
      <c r="C30" s="442"/>
      <c r="D30" s="442"/>
      <c r="E30" s="443" t="s">
        <v>99</v>
      </c>
      <c r="F30" s="443"/>
      <c r="G30" s="443"/>
      <c r="H30" s="443"/>
      <c r="I30" s="453" t="s">
        <v>163</v>
      </c>
      <c r="J30" s="453"/>
      <c r="K30" s="453"/>
      <c r="L30" s="453"/>
      <c r="M30" s="453"/>
      <c r="N30" s="453"/>
      <c r="O30" s="453"/>
      <c r="P30" s="30" t="e">
        <f>IF(J10&gt;5000,"■","□")</f>
        <v>#VALUE!</v>
      </c>
      <c r="Q30" s="113" t="s">
        <v>105</v>
      </c>
      <c r="R30" s="105"/>
      <c r="T30" s="13"/>
    </row>
    <row r="31" spans="1:20" ht="24.75" thickBot="1">
      <c r="A31" s="105"/>
      <c r="B31" s="463"/>
      <c r="C31" s="464"/>
      <c r="D31" s="464"/>
      <c r="E31" s="444"/>
      <c r="F31" s="444"/>
      <c r="G31" s="444"/>
      <c r="H31" s="444"/>
      <c r="I31" s="465"/>
      <c r="J31" s="465"/>
      <c r="K31" s="465"/>
      <c r="L31" s="465"/>
      <c r="M31" s="465"/>
      <c r="N31" s="465"/>
      <c r="O31" s="465"/>
      <c r="P31" s="33" t="e">
        <f>IF(P30="□","■","□")</f>
        <v>#VALUE!</v>
      </c>
      <c r="Q31" s="119" t="s">
        <v>106</v>
      </c>
      <c r="R31" s="105"/>
      <c r="T31" s="14"/>
    </row>
    <row r="32" spans="1:20">
      <c r="A32" s="105"/>
      <c r="B32" s="105"/>
      <c r="C32" s="105"/>
      <c r="D32" s="105"/>
      <c r="E32" s="105"/>
      <c r="F32" s="105"/>
      <c r="G32" s="105"/>
      <c r="H32" s="105"/>
      <c r="I32" s="105"/>
      <c r="J32" s="105"/>
      <c r="K32" s="105"/>
      <c r="L32" s="105"/>
      <c r="M32" s="105"/>
      <c r="N32" s="105"/>
      <c r="O32" s="105"/>
      <c r="P32" s="105"/>
      <c r="Q32" s="105"/>
      <c r="R32" s="105"/>
    </row>
    <row r="33" spans="1:18">
      <c r="A33" s="105"/>
      <c r="B33" s="105"/>
      <c r="C33" s="105"/>
      <c r="D33" s="105"/>
      <c r="E33" s="105"/>
      <c r="F33" s="105"/>
      <c r="G33" s="105"/>
      <c r="H33" s="105"/>
      <c r="I33" s="105"/>
      <c r="J33" s="105"/>
      <c r="K33" s="105"/>
      <c r="L33" s="105"/>
      <c r="M33" s="105"/>
      <c r="N33" s="105"/>
      <c r="O33" s="105"/>
      <c r="P33" s="105"/>
      <c r="Q33" s="105"/>
      <c r="R33" s="105"/>
    </row>
    <row r="34" spans="1:18" ht="25.5">
      <c r="A34" s="105"/>
      <c r="B34" s="109" t="s">
        <v>114</v>
      </c>
      <c r="C34" s="105"/>
      <c r="D34" s="105"/>
      <c r="E34" s="105"/>
      <c r="F34" s="105"/>
      <c r="G34" s="105"/>
      <c r="H34" s="105"/>
      <c r="I34" s="105"/>
      <c r="J34" s="105"/>
      <c r="K34" s="105"/>
      <c r="L34" s="105"/>
      <c r="M34" s="105"/>
      <c r="N34" s="105"/>
      <c r="O34" s="105"/>
      <c r="P34" s="105"/>
      <c r="Q34" s="105"/>
      <c r="R34" s="105"/>
    </row>
    <row r="35" spans="1:18" ht="26.25" thickBot="1">
      <c r="A35" s="105"/>
      <c r="B35" s="109" t="s">
        <v>115</v>
      </c>
      <c r="C35" s="105"/>
      <c r="D35" s="105"/>
      <c r="E35" s="105"/>
      <c r="F35" s="105"/>
      <c r="G35" s="105"/>
      <c r="H35" s="105"/>
      <c r="I35" s="105"/>
      <c r="J35" s="105"/>
      <c r="K35" s="105"/>
      <c r="L35" s="105"/>
      <c r="M35" s="105"/>
      <c r="N35" s="105"/>
      <c r="O35" s="105"/>
      <c r="P35" s="105"/>
      <c r="Q35" s="105"/>
      <c r="R35" s="105"/>
    </row>
    <row r="36" spans="1:18" ht="24">
      <c r="A36" s="105"/>
      <c r="B36" s="459" t="s">
        <v>94</v>
      </c>
      <c r="C36" s="460"/>
      <c r="D36" s="460"/>
      <c r="E36" s="448" t="s">
        <v>95</v>
      </c>
      <c r="F36" s="449"/>
      <c r="G36" s="449"/>
      <c r="H36" s="461"/>
      <c r="I36" s="448" t="s">
        <v>116</v>
      </c>
      <c r="J36" s="449"/>
      <c r="K36" s="449"/>
      <c r="L36" s="449"/>
      <c r="M36" s="449"/>
      <c r="N36" s="449"/>
      <c r="O36" s="449"/>
      <c r="P36" s="449"/>
      <c r="Q36" s="450"/>
      <c r="R36" s="105"/>
    </row>
    <row r="37" spans="1:18" ht="24">
      <c r="A37" s="105"/>
      <c r="B37" s="441" t="s">
        <v>100</v>
      </c>
      <c r="C37" s="442"/>
      <c r="D37" s="442"/>
      <c r="E37" s="484" t="s">
        <v>97</v>
      </c>
      <c r="F37" s="484"/>
      <c r="G37" s="484"/>
      <c r="H37" s="484"/>
      <c r="I37" s="120" t="s">
        <v>162</v>
      </c>
      <c r="J37" s="121"/>
      <c r="K37" s="122"/>
      <c r="L37" s="122"/>
      <c r="M37" s="122"/>
      <c r="N37" s="123" t="e">
        <f>IF(AND(P22="■",M15&lt;=0),ROUNDUP((J8+J11-1500)/N38,0),"ｰ")</f>
        <v>#VALUE!</v>
      </c>
      <c r="O37" s="121" t="s">
        <v>118</v>
      </c>
      <c r="P37" s="121" t="s">
        <v>166</v>
      </c>
      <c r="Q37" s="124"/>
      <c r="R37" s="105"/>
    </row>
    <row r="38" spans="1:18" ht="24">
      <c r="A38" s="105"/>
      <c r="B38" s="441"/>
      <c r="C38" s="442"/>
      <c r="D38" s="442"/>
      <c r="E38" s="484"/>
      <c r="F38" s="484"/>
      <c r="G38" s="484"/>
      <c r="H38" s="484"/>
      <c r="I38" s="125" t="s">
        <v>207</v>
      </c>
      <c r="J38" s="126"/>
      <c r="K38" s="126"/>
      <c r="L38" s="126"/>
      <c r="M38" s="127"/>
      <c r="N38" s="128" t="e">
        <f>IF(AND(P22="■",M15&lt;=0),ROUND(300+(J11/(J8+J11))*150,2),"-")</f>
        <v>#VALUE!</v>
      </c>
      <c r="O38" s="129"/>
      <c r="P38" s="130"/>
      <c r="Q38" s="131"/>
      <c r="R38" s="105"/>
    </row>
    <row r="39" spans="1:18" ht="24">
      <c r="A39" s="105"/>
      <c r="B39" s="441"/>
      <c r="C39" s="442"/>
      <c r="D39" s="442"/>
      <c r="E39" s="484" t="s">
        <v>96</v>
      </c>
      <c r="F39" s="484"/>
      <c r="G39" s="484"/>
      <c r="H39" s="484"/>
      <c r="I39" s="132" t="s">
        <v>208</v>
      </c>
      <c r="J39" s="133"/>
      <c r="K39" s="121"/>
      <c r="L39" s="121" t="e">
        <f>IF(AND(P24="■",M15&lt;=0),ROUNDUP((J11-2000)/450,0),"-")</f>
        <v>#VALUE!</v>
      </c>
      <c r="M39" s="121" t="s">
        <v>118</v>
      </c>
      <c r="N39" s="122" t="s">
        <v>167</v>
      </c>
      <c r="O39" s="122"/>
      <c r="P39" s="121"/>
      <c r="Q39" s="134"/>
      <c r="R39" s="105"/>
    </row>
    <row r="40" spans="1:18" ht="24">
      <c r="A40" s="105"/>
      <c r="B40" s="441"/>
      <c r="C40" s="442"/>
      <c r="D40" s="442"/>
      <c r="E40" s="484"/>
      <c r="F40" s="484"/>
      <c r="G40" s="484"/>
      <c r="H40" s="484"/>
      <c r="I40" s="135"/>
      <c r="J40" s="126"/>
      <c r="K40" s="126"/>
      <c r="L40" s="126"/>
      <c r="M40" s="126"/>
      <c r="N40" s="126"/>
      <c r="O40" s="126"/>
      <c r="P40" s="130"/>
      <c r="Q40" s="131"/>
      <c r="R40" s="105"/>
    </row>
    <row r="41" spans="1:18" ht="24">
      <c r="A41" s="105"/>
      <c r="B41" s="441" t="s">
        <v>101</v>
      </c>
      <c r="C41" s="442"/>
      <c r="D41" s="442"/>
      <c r="E41" s="484" t="s">
        <v>97</v>
      </c>
      <c r="F41" s="484"/>
      <c r="G41" s="484"/>
      <c r="H41" s="484"/>
      <c r="I41" s="30" t="s">
        <v>119</v>
      </c>
      <c r="J41" s="122" t="s">
        <v>120</v>
      </c>
      <c r="K41" s="121" t="s">
        <v>121</v>
      </c>
      <c r="L41" s="121" t="e">
        <f>IF(AND(P26="■",M15&lt;=0),ROUNDUP(J8/6000,0),"-")</f>
        <v>#VALUE!</v>
      </c>
      <c r="M41" s="121" t="s">
        <v>118</v>
      </c>
      <c r="N41" s="122" t="s">
        <v>168</v>
      </c>
      <c r="O41" s="122"/>
      <c r="P41" s="121"/>
      <c r="Q41" s="134"/>
      <c r="R41" s="105"/>
    </row>
    <row r="42" spans="1:18" ht="24">
      <c r="A42" s="105"/>
      <c r="B42" s="441"/>
      <c r="C42" s="442"/>
      <c r="D42" s="442"/>
      <c r="E42" s="484"/>
      <c r="F42" s="484"/>
      <c r="G42" s="484"/>
      <c r="H42" s="484"/>
      <c r="I42" s="135"/>
      <c r="J42" s="126"/>
      <c r="K42" s="130"/>
      <c r="L42" s="126"/>
      <c r="M42" s="126"/>
      <c r="N42" s="126"/>
      <c r="O42" s="126"/>
      <c r="P42" s="130"/>
      <c r="Q42" s="131"/>
      <c r="R42" s="105"/>
    </row>
    <row r="43" spans="1:18" ht="24">
      <c r="A43" s="105"/>
      <c r="B43" s="441" t="s">
        <v>102</v>
      </c>
      <c r="C43" s="442"/>
      <c r="D43" s="442"/>
      <c r="E43" s="484" t="s">
        <v>98</v>
      </c>
      <c r="F43" s="484"/>
      <c r="G43" s="484"/>
      <c r="H43" s="484"/>
      <c r="I43" s="132" t="s">
        <v>122</v>
      </c>
      <c r="J43" s="122" t="s">
        <v>123</v>
      </c>
      <c r="K43" s="121" t="s">
        <v>124</v>
      </c>
      <c r="L43" s="121" t="e">
        <f>IF(AND(P28="■",M15&lt;=0),ROUNDUP(J9/3000,0),"-")</f>
        <v>#VALUE!</v>
      </c>
      <c r="M43" s="121" t="s">
        <v>118</v>
      </c>
      <c r="N43" s="122" t="s">
        <v>169</v>
      </c>
      <c r="O43" s="122"/>
      <c r="P43" s="121"/>
      <c r="Q43" s="134"/>
      <c r="R43" s="105"/>
    </row>
    <row r="44" spans="1:18" ht="24">
      <c r="A44" s="105"/>
      <c r="B44" s="441"/>
      <c r="C44" s="442"/>
      <c r="D44" s="442"/>
      <c r="E44" s="484"/>
      <c r="F44" s="484"/>
      <c r="G44" s="484"/>
      <c r="H44" s="484"/>
      <c r="I44" s="135"/>
      <c r="J44" s="126"/>
      <c r="K44" s="130"/>
      <c r="L44" s="126"/>
      <c r="M44" s="126"/>
      <c r="N44" s="126"/>
      <c r="O44" s="126"/>
      <c r="P44" s="130"/>
      <c r="Q44" s="131"/>
      <c r="R44" s="105"/>
    </row>
    <row r="45" spans="1:18" ht="24">
      <c r="A45" s="105"/>
      <c r="B45" s="441"/>
      <c r="C45" s="442"/>
      <c r="D45" s="442"/>
      <c r="E45" s="484" t="s">
        <v>99</v>
      </c>
      <c r="F45" s="484"/>
      <c r="G45" s="484"/>
      <c r="H45" s="484"/>
      <c r="I45" s="132" t="s">
        <v>125</v>
      </c>
      <c r="J45" s="122" t="s">
        <v>126</v>
      </c>
      <c r="K45" s="121" t="s">
        <v>127</v>
      </c>
      <c r="L45" s="121" t="e">
        <f>IF(AND(P30="■",M15&lt;=0),ROUNDUP(J10/5000,0),"-")</f>
        <v>#VALUE!</v>
      </c>
      <c r="M45" s="121" t="s">
        <v>118</v>
      </c>
      <c r="N45" s="122" t="s">
        <v>170</v>
      </c>
      <c r="O45" s="122"/>
      <c r="P45" s="121"/>
      <c r="Q45" s="134"/>
      <c r="R45" s="105"/>
    </row>
    <row r="46" spans="1:18" ht="24.75" thickBot="1">
      <c r="A46" s="105"/>
      <c r="B46" s="463"/>
      <c r="C46" s="464"/>
      <c r="D46" s="464"/>
      <c r="E46" s="499"/>
      <c r="F46" s="499"/>
      <c r="G46" s="499"/>
      <c r="H46" s="499"/>
      <c r="I46" s="136"/>
      <c r="J46" s="137"/>
      <c r="K46" s="137"/>
      <c r="L46" s="137"/>
      <c r="M46" s="137"/>
      <c r="N46" s="137"/>
      <c r="O46" s="137"/>
      <c r="P46" s="138"/>
      <c r="Q46" s="139"/>
      <c r="R46" s="105"/>
    </row>
    <row r="47" spans="1:18" ht="24">
      <c r="A47" s="105"/>
      <c r="B47" s="106" t="s">
        <v>130</v>
      </c>
      <c r="C47" s="105"/>
      <c r="D47" s="105"/>
      <c r="E47" s="105"/>
      <c r="F47" s="105"/>
      <c r="G47" s="105"/>
      <c r="H47" s="105"/>
      <c r="I47" s="105"/>
      <c r="J47" s="105"/>
      <c r="K47" s="105"/>
      <c r="L47" s="105"/>
      <c r="M47" s="105"/>
      <c r="N47" s="105"/>
      <c r="O47" s="105"/>
      <c r="P47" s="105"/>
      <c r="Q47" s="105"/>
      <c r="R47" s="105"/>
    </row>
    <row r="48" spans="1:18" ht="69.75" customHeight="1">
      <c r="A48" s="105"/>
      <c r="B48" s="140" t="s">
        <v>195</v>
      </c>
      <c r="C48" s="105"/>
      <c r="D48" s="105"/>
      <c r="E48" s="105"/>
      <c r="F48" s="105"/>
      <c r="G48" s="105"/>
      <c r="H48" s="105"/>
      <c r="I48" s="105"/>
      <c r="J48" s="105"/>
      <c r="K48" s="105"/>
      <c r="L48" s="105"/>
      <c r="M48" s="105"/>
      <c r="N48" s="105"/>
      <c r="O48" s="105"/>
      <c r="P48" s="105"/>
      <c r="Q48" s="105"/>
      <c r="R48" s="105"/>
    </row>
    <row r="49" spans="1:20" ht="42.75" customHeight="1">
      <c r="A49" s="105"/>
      <c r="B49" s="155"/>
      <c r="C49" s="105"/>
      <c r="D49" s="105"/>
      <c r="E49" s="105"/>
      <c r="F49" s="105"/>
      <c r="G49" s="105"/>
      <c r="H49" s="105"/>
      <c r="I49" s="105"/>
      <c r="J49" s="105"/>
      <c r="K49" s="105"/>
      <c r="L49" s="105"/>
      <c r="M49" s="105"/>
      <c r="N49" s="105"/>
      <c r="O49" s="105"/>
      <c r="P49" s="105"/>
      <c r="Q49" s="105"/>
      <c r="R49" s="105"/>
    </row>
    <row r="50" spans="1:20" ht="26.25" thickBot="1">
      <c r="A50" s="105"/>
      <c r="B50" s="109" t="s">
        <v>128</v>
      </c>
      <c r="C50" s="105"/>
      <c r="D50" s="105"/>
      <c r="E50" s="105"/>
      <c r="F50" s="105"/>
      <c r="G50" s="105"/>
      <c r="H50" s="105"/>
      <c r="I50" s="105"/>
      <c r="J50" s="105"/>
      <c r="K50" s="105"/>
      <c r="L50" s="105"/>
      <c r="M50" s="105"/>
      <c r="N50" s="105"/>
      <c r="O50" s="105"/>
      <c r="P50" s="105"/>
      <c r="Q50" s="105"/>
      <c r="R50" s="105"/>
    </row>
    <row r="51" spans="1:20" ht="24">
      <c r="A51" s="105"/>
      <c r="B51" s="459" t="s">
        <v>94</v>
      </c>
      <c r="C51" s="460"/>
      <c r="D51" s="460"/>
      <c r="E51" s="448" t="s">
        <v>95</v>
      </c>
      <c r="F51" s="449"/>
      <c r="G51" s="449"/>
      <c r="H51" s="461"/>
      <c r="I51" s="448" t="s">
        <v>116</v>
      </c>
      <c r="J51" s="449"/>
      <c r="K51" s="449"/>
      <c r="L51" s="449"/>
      <c r="M51" s="449"/>
      <c r="N51" s="449"/>
      <c r="O51" s="449"/>
      <c r="P51" s="449"/>
      <c r="Q51" s="450"/>
      <c r="R51" s="105"/>
    </row>
    <row r="52" spans="1:20" ht="19.5" customHeight="1">
      <c r="A52" s="105"/>
      <c r="B52" s="432" t="s">
        <v>100</v>
      </c>
      <c r="C52" s="433"/>
      <c r="D52" s="434"/>
      <c r="E52" s="423" t="s">
        <v>97</v>
      </c>
      <c r="F52" s="424"/>
      <c r="G52" s="424"/>
      <c r="H52" s="425"/>
      <c r="I52" s="30" t="s">
        <v>140</v>
      </c>
      <c r="J52" s="122" t="s">
        <v>144</v>
      </c>
      <c r="K52" s="122"/>
      <c r="L52" s="122"/>
      <c r="M52" s="122"/>
      <c r="N52" s="123"/>
      <c r="O52" s="121" t="str">
        <f>IF(M8&gt;0,ROUNDUP((J8+J11-1500)/Q53,0),"ｰ")</f>
        <v>ｰ</v>
      </c>
      <c r="P52" s="121" t="s">
        <v>118</v>
      </c>
      <c r="Q52" s="124"/>
      <c r="R52" s="105"/>
    </row>
    <row r="53" spans="1:20" ht="24">
      <c r="A53" s="105"/>
      <c r="B53" s="435"/>
      <c r="C53" s="436"/>
      <c r="D53" s="437"/>
      <c r="E53" s="426"/>
      <c r="F53" s="427"/>
      <c r="G53" s="427"/>
      <c r="H53" s="428"/>
      <c r="I53" s="147" t="s">
        <v>142</v>
      </c>
      <c r="J53" s="148" t="s">
        <v>147</v>
      </c>
      <c r="K53" s="149"/>
      <c r="L53" s="149"/>
      <c r="M53" s="150"/>
      <c r="N53" s="151"/>
      <c r="O53" s="151"/>
      <c r="P53" s="149" t="s">
        <v>143</v>
      </c>
      <c r="Q53" s="152" t="str">
        <f>IF(M8&gt;0,ROUND(300+(J11/(J8+J11))*150,2),"-")</f>
        <v>-</v>
      </c>
      <c r="R53" s="105"/>
    </row>
    <row r="54" spans="1:20" ht="24">
      <c r="A54" s="105"/>
      <c r="B54" s="435"/>
      <c r="C54" s="436"/>
      <c r="D54" s="437"/>
      <c r="E54" s="426"/>
      <c r="F54" s="427"/>
      <c r="G54" s="427"/>
      <c r="H54" s="428"/>
      <c r="I54" s="147" t="s">
        <v>141</v>
      </c>
      <c r="J54" s="153" t="s">
        <v>145</v>
      </c>
      <c r="K54" s="150"/>
      <c r="L54" s="150"/>
      <c r="M54" s="150"/>
      <c r="N54" s="154"/>
      <c r="O54" s="149" t="e">
        <f>IF(P8&gt;1500,ROUNDUP((P8+P11-1500)/Q55,0),"ｰ")</f>
        <v>#VALUE!</v>
      </c>
      <c r="P54" s="149" t="s">
        <v>118</v>
      </c>
      <c r="Q54" s="152"/>
      <c r="R54" s="105"/>
    </row>
    <row r="55" spans="1:20" ht="24">
      <c r="A55" s="105"/>
      <c r="B55" s="435"/>
      <c r="C55" s="436"/>
      <c r="D55" s="437"/>
      <c r="E55" s="426"/>
      <c r="F55" s="427"/>
      <c r="G55" s="427"/>
      <c r="H55" s="428"/>
      <c r="I55" s="147" t="s">
        <v>146</v>
      </c>
      <c r="J55" s="148" t="s">
        <v>148</v>
      </c>
      <c r="K55" s="150"/>
      <c r="L55" s="150"/>
      <c r="M55" s="150"/>
      <c r="N55" s="154"/>
      <c r="O55" s="153"/>
      <c r="P55" s="149" t="s">
        <v>143</v>
      </c>
      <c r="Q55" s="152" t="str">
        <f>IF(M8&gt;0,ROUND(300+(P11/(P8+P11))*150,2),"-")</f>
        <v>-</v>
      </c>
      <c r="R55" s="105"/>
    </row>
    <row r="56" spans="1:20" ht="24.75" thickBot="1">
      <c r="A56" s="105"/>
      <c r="B56" s="435"/>
      <c r="C56" s="436"/>
      <c r="D56" s="437"/>
      <c r="E56" s="426"/>
      <c r="F56" s="427"/>
      <c r="G56" s="427"/>
      <c r="H56" s="428"/>
      <c r="I56" s="147" t="s">
        <v>149</v>
      </c>
      <c r="J56" s="148" t="s">
        <v>210</v>
      </c>
      <c r="K56" s="150"/>
      <c r="L56" s="149"/>
      <c r="M56" s="34"/>
      <c r="N56" s="151" t="s">
        <v>118</v>
      </c>
      <c r="O56" s="153"/>
      <c r="P56" s="149"/>
      <c r="Q56" s="152"/>
      <c r="R56" s="105"/>
    </row>
    <row r="57" spans="1:20" ht="25.5" thickTop="1" thickBot="1">
      <c r="A57" s="105"/>
      <c r="B57" s="435"/>
      <c r="C57" s="436"/>
      <c r="D57" s="437"/>
      <c r="E57" s="426"/>
      <c r="F57" s="427"/>
      <c r="G57" s="427"/>
      <c r="H57" s="428"/>
      <c r="I57" s="421" t="s">
        <v>196</v>
      </c>
      <c r="J57" s="422"/>
      <c r="K57" s="422"/>
      <c r="L57" s="422"/>
      <c r="M57" s="422"/>
      <c r="N57" s="500"/>
      <c r="O57" s="156" t="str">
        <f>IFERROR(O52-MAX(O54,M56)+M56,"-")</f>
        <v>-</v>
      </c>
      <c r="P57" s="157" t="s">
        <v>118</v>
      </c>
      <c r="Q57" s="152" t="s">
        <v>199</v>
      </c>
      <c r="R57" s="105"/>
    </row>
    <row r="58" spans="1:20" ht="4.5" customHeight="1" thickTop="1">
      <c r="A58" s="105"/>
      <c r="B58" s="435"/>
      <c r="C58" s="436"/>
      <c r="D58" s="437"/>
      <c r="E58" s="429"/>
      <c r="F58" s="430"/>
      <c r="G58" s="430"/>
      <c r="H58" s="431"/>
      <c r="I58" s="147"/>
      <c r="J58" s="149"/>
      <c r="K58" s="149"/>
      <c r="L58" s="149"/>
      <c r="M58" s="149"/>
      <c r="N58" s="149"/>
      <c r="O58" s="153"/>
      <c r="P58" s="149"/>
      <c r="Q58" s="152"/>
      <c r="R58" s="105"/>
    </row>
    <row r="59" spans="1:20" ht="19.5" customHeight="1">
      <c r="A59" s="105"/>
      <c r="B59" s="435"/>
      <c r="C59" s="436"/>
      <c r="D59" s="437"/>
      <c r="E59" s="423" t="s">
        <v>96</v>
      </c>
      <c r="F59" s="424"/>
      <c r="G59" s="424"/>
      <c r="H59" s="425"/>
      <c r="I59" s="30" t="s">
        <v>150</v>
      </c>
      <c r="J59" s="133" t="s">
        <v>151</v>
      </c>
      <c r="K59" s="122"/>
      <c r="L59" s="121"/>
      <c r="M59" s="121"/>
      <c r="N59" s="121" t="str">
        <f>IF(AND(M15&gt;0,F8=0),ROUNDUP((J11-2000)/450,0),"-")</f>
        <v>-</v>
      </c>
      <c r="O59" s="121" t="s">
        <v>118</v>
      </c>
      <c r="P59" s="121"/>
      <c r="Q59" s="134"/>
      <c r="R59" s="105"/>
    </row>
    <row r="60" spans="1:20" ht="24">
      <c r="A60" s="105"/>
      <c r="B60" s="435"/>
      <c r="C60" s="436"/>
      <c r="D60" s="437"/>
      <c r="E60" s="426"/>
      <c r="F60" s="427"/>
      <c r="G60" s="427"/>
      <c r="H60" s="428"/>
      <c r="I60" s="147" t="s">
        <v>141</v>
      </c>
      <c r="J60" s="154" t="s">
        <v>152</v>
      </c>
      <c r="K60" s="150"/>
      <c r="L60" s="149"/>
      <c r="M60" s="149"/>
      <c r="N60" s="151" t="str">
        <f>IF(AND(M15&gt;0,M8=0),ROUNDUP((P11-2000)/450,0),"-")</f>
        <v>-</v>
      </c>
      <c r="O60" s="149" t="s">
        <v>118</v>
      </c>
      <c r="P60" s="149"/>
      <c r="Q60" s="158"/>
      <c r="R60" s="105"/>
      <c r="T60" s="15"/>
    </row>
    <row r="61" spans="1:20" ht="24.75" thickBot="1">
      <c r="A61" s="105"/>
      <c r="B61" s="435"/>
      <c r="C61" s="436"/>
      <c r="D61" s="437"/>
      <c r="E61" s="426"/>
      <c r="F61" s="427"/>
      <c r="G61" s="427"/>
      <c r="H61" s="428"/>
      <c r="I61" s="147" t="s">
        <v>149</v>
      </c>
      <c r="J61" s="148" t="s">
        <v>210</v>
      </c>
      <c r="K61" s="150"/>
      <c r="L61" s="149"/>
      <c r="M61" s="34"/>
      <c r="N61" s="151" t="s">
        <v>118</v>
      </c>
      <c r="O61" s="150"/>
      <c r="P61" s="149"/>
      <c r="Q61" s="158"/>
      <c r="R61" s="105"/>
    </row>
    <row r="62" spans="1:20" ht="25.5" thickTop="1" thickBot="1">
      <c r="A62" s="105"/>
      <c r="B62" s="435"/>
      <c r="C62" s="436"/>
      <c r="D62" s="437"/>
      <c r="E62" s="426"/>
      <c r="F62" s="427"/>
      <c r="G62" s="427"/>
      <c r="H62" s="428"/>
      <c r="I62" s="421" t="s">
        <v>219</v>
      </c>
      <c r="J62" s="422"/>
      <c r="K62" s="422"/>
      <c r="L62" s="422"/>
      <c r="M62" s="422"/>
      <c r="N62" s="422"/>
      <c r="O62" s="156" t="str">
        <f>IFERROR(N59-MAX(N60,M61)+M61,"-")</f>
        <v>-</v>
      </c>
      <c r="P62" s="157" t="s">
        <v>118</v>
      </c>
      <c r="Q62" s="152" t="s">
        <v>200</v>
      </c>
      <c r="R62" s="105"/>
    </row>
    <row r="63" spans="1:20" ht="3.75" customHeight="1" thickTop="1">
      <c r="A63" s="105"/>
      <c r="B63" s="438"/>
      <c r="C63" s="439"/>
      <c r="D63" s="440"/>
      <c r="E63" s="429"/>
      <c r="F63" s="430"/>
      <c r="G63" s="430"/>
      <c r="H63" s="431"/>
      <c r="I63" s="32"/>
      <c r="J63" s="130"/>
      <c r="K63" s="130"/>
      <c r="L63" s="130"/>
      <c r="M63" s="130"/>
      <c r="N63" s="130"/>
      <c r="O63" s="153"/>
      <c r="P63" s="149"/>
      <c r="Q63" s="159"/>
      <c r="R63" s="105"/>
    </row>
    <row r="64" spans="1:20" ht="20.25" customHeight="1">
      <c r="A64" s="105"/>
      <c r="B64" s="432" t="s">
        <v>101</v>
      </c>
      <c r="C64" s="433"/>
      <c r="D64" s="434"/>
      <c r="E64" s="423" t="s">
        <v>97</v>
      </c>
      <c r="F64" s="424"/>
      <c r="G64" s="424"/>
      <c r="H64" s="425"/>
      <c r="I64" s="30" t="s">
        <v>150</v>
      </c>
      <c r="J64" s="133" t="s">
        <v>153</v>
      </c>
      <c r="K64" s="122"/>
      <c r="L64" s="121" t="e">
        <f>IF(AND(M15&gt;0,J8&gt;2000),ROUNDUP(J8/6000,0),"-")</f>
        <v>#VALUE!</v>
      </c>
      <c r="M64" s="121" t="s">
        <v>118</v>
      </c>
      <c r="N64" s="122"/>
      <c r="O64" s="122"/>
      <c r="P64" s="121"/>
      <c r="Q64" s="124"/>
      <c r="R64" s="105"/>
    </row>
    <row r="65" spans="1:18" ht="24">
      <c r="A65" s="105"/>
      <c r="B65" s="435"/>
      <c r="C65" s="436"/>
      <c r="D65" s="437"/>
      <c r="E65" s="426"/>
      <c r="F65" s="427"/>
      <c r="G65" s="427"/>
      <c r="H65" s="428"/>
      <c r="I65" s="147" t="s">
        <v>141</v>
      </c>
      <c r="J65" s="154" t="s">
        <v>154</v>
      </c>
      <c r="K65" s="150"/>
      <c r="L65" s="149" t="e">
        <f>IF(J8&gt;2000,ROUNDUP(P8/6000,0),"-")</f>
        <v>#VALUE!</v>
      </c>
      <c r="M65" s="149" t="s">
        <v>52</v>
      </c>
      <c r="N65" s="150"/>
      <c r="O65" s="150"/>
      <c r="P65" s="149"/>
      <c r="Q65" s="152"/>
      <c r="R65" s="105"/>
    </row>
    <row r="66" spans="1:18" ht="24.75" thickBot="1">
      <c r="A66" s="105"/>
      <c r="B66" s="435"/>
      <c r="C66" s="436"/>
      <c r="D66" s="437"/>
      <c r="E66" s="426"/>
      <c r="F66" s="427"/>
      <c r="G66" s="427"/>
      <c r="H66" s="428"/>
      <c r="I66" s="147" t="s">
        <v>149</v>
      </c>
      <c r="J66" s="148" t="s">
        <v>210</v>
      </c>
      <c r="K66" s="150"/>
      <c r="L66" s="149"/>
      <c r="M66" s="34"/>
      <c r="N66" s="151" t="s">
        <v>118</v>
      </c>
      <c r="O66" s="150"/>
      <c r="P66" s="149"/>
      <c r="Q66" s="152"/>
      <c r="R66" s="105"/>
    </row>
    <row r="67" spans="1:18" ht="25.5" thickTop="1" thickBot="1">
      <c r="A67" s="105"/>
      <c r="B67" s="435"/>
      <c r="C67" s="436"/>
      <c r="D67" s="437"/>
      <c r="E67" s="426"/>
      <c r="F67" s="427"/>
      <c r="G67" s="427"/>
      <c r="H67" s="428"/>
      <c r="I67" s="421" t="s">
        <v>219</v>
      </c>
      <c r="J67" s="422"/>
      <c r="K67" s="422"/>
      <c r="L67" s="422"/>
      <c r="M67" s="422"/>
      <c r="N67" s="422"/>
      <c r="O67" s="156" t="str">
        <f>IFERROR(L64-MAX(L65,M66)+M66,"-")</f>
        <v>-</v>
      </c>
      <c r="P67" s="157" t="s">
        <v>118</v>
      </c>
      <c r="Q67" s="152" t="s">
        <v>201</v>
      </c>
      <c r="R67" s="105"/>
    </row>
    <row r="68" spans="1:18" ht="5.25" customHeight="1" thickTop="1">
      <c r="A68" s="105"/>
      <c r="B68" s="438"/>
      <c r="C68" s="439"/>
      <c r="D68" s="440"/>
      <c r="E68" s="429"/>
      <c r="F68" s="430"/>
      <c r="G68" s="430"/>
      <c r="H68" s="431"/>
      <c r="I68" s="32"/>
      <c r="J68" s="130"/>
      <c r="K68" s="130"/>
      <c r="L68" s="130"/>
      <c r="M68" s="130"/>
      <c r="N68" s="130"/>
      <c r="O68" s="153"/>
      <c r="P68" s="149"/>
      <c r="Q68" s="131"/>
      <c r="R68" s="105"/>
    </row>
    <row r="69" spans="1:18" ht="20.25" customHeight="1">
      <c r="A69" s="105"/>
      <c r="B69" s="441" t="s">
        <v>102</v>
      </c>
      <c r="C69" s="442"/>
      <c r="D69" s="442"/>
      <c r="E69" s="423" t="s">
        <v>98</v>
      </c>
      <c r="F69" s="424"/>
      <c r="G69" s="424"/>
      <c r="H69" s="425"/>
      <c r="I69" s="30" t="s">
        <v>150</v>
      </c>
      <c r="J69" s="133" t="s">
        <v>155</v>
      </c>
      <c r="K69" s="122"/>
      <c r="L69" s="121"/>
      <c r="M69" s="121" t="e">
        <f>IF(AND(M15&gt;0,J9&gt;3000),ROUNDUP(J9/3000,0),"-")</f>
        <v>#VALUE!</v>
      </c>
      <c r="N69" s="121" t="s">
        <v>118</v>
      </c>
      <c r="O69" s="122"/>
      <c r="P69" s="121"/>
      <c r="Q69" s="134"/>
      <c r="R69" s="105"/>
    </row>
    <row r="70" spans="1:18" ht="24">
      <c r="A70" s="105"/>
      <c r="B70" s="441"/>
      <c r="C70" s="442"/>
      <c r="D70" s="442"/>
      <c r="E70" s="426"/>
      <c r="F70" s="427"/>
      <c r="G70" s="427"/>
      <c r="H70" s="428"/>
      <c r="I70" s="147" t="s">
        <v>141</v>
      </c>
      <c r="J70" s="154" t="s">
        <v>156</v>
      </c>
      <c r="K70" s="150"/>
      <c r="L70" s="149"/>
      <c r="M70" s="149" t="e">
        <f>IF(P9&gt;3000,ROUNDUP(P9/3000,0),"-")</f>
        <v>#VALUE!</v>
      </c>
      <c r="N70" s="149" t="s">
        <v>118</v>
      </c>
      <c r="O70" s="150"/>
      <c r="P70" s="149"/>
      <c r="Q70" s="158"/>
      <c r="R70" s="105"/>
    </row>
    <row r="71" spans="1:18" ht="24.75" thickBot="1">
      <c r="A71" s="105"/>
      <c r="B71" s="441"/>
      <c r="C71" s="442"/>
      <c r="D71" s="442"/>
      <c r="E71" s="426"/>
      <c r="F71" s="427"/>
      <c r="G71" s="427"/>
      <c r="H71" s="428"/>
      <c r="I71" s="147" t="s">
        <v>149</v>
      </c>
      <c r="J71" s="148" t="s">
        <v>210</v>
      </c>
      <c r="K71" s="150"/>
      <c r="L71" s="149"/>
      <c r="M71" s="34"/>
      <c r="N71" s="151" t="s">
        <v>118</v>
      </c>
      <c r="O71" s="150"/>
      <c r="P71" s="149"/>
      <c r="Q71" s="158"/>
      <c r="R71" s="105"/>
    </row>
    <row r="72" spans="1:18" ht="25.5" thickTop="1" thickBot="1">
      <c r="A72" s="105"/>
      <c r="B72" s="441"/>
      <c r="C72" s="442"/>
      <c r="D72" s="442"/>
      <c r="E72" s="426"/>
      <c r="F72" s="427"/>
      <c r="G72" s="427"/>
      <c r="H72" s="428"/>
      <c r="I72" s="421" t="s">
        <v>219</v>
      </c>
      <c r="J72" s="422"/>
      <c r="K72" s="422"/>
      <c r="L72" s="422"/>
      <c r="M72" s="422"/>
      <c r="N72" s="422"/>
      <c r="O72" s="156" t="str">
        <f>IFERROR(M69-MAX(M70,M71)+M71,"-")</f>
        <v>-</v>
      </c>
      <c r="P72" s="157" t="s">
        <v>118</v>
      </c>
      <c r="Q72" s="152" t="s">
        <v>202</v>
      </c>
      <c r="R72" s="105"/>
    </row>
    <row r="73" spans="1:18" ht="5.25" customHeight="1" thickTop="1">
      <c r="A73" s="105"/>
      <c r="B73" s="441"/>
      <c r="C73" s="442"/>
      <c r="D73" s="442"/>
      <c r="E73" s="429"/>
      <c r="F73" s="430"/>
      <c r="G73" s="430"/>
      <c r="H73" s="431"/>
      <c r="I73" s="32"/>
      <c r="J73" s="130"/>
      <c r="K73" s="130"/>
      <c r="L73" s="130"/>
      <c r="M73" s="130"/>
      <c r="N73" s="130"/>
      <c r="O73" s="153"/>
      <c r="P73" s="149"/>
      <c r="Q73" s="159"/>
      <c r="R73" s="105"/>
    </row>
    <row r="74" spans="1:18" ht="24">
      <c r="A74" s="105"/>
      <c r="B74" s="441"/>
      <c r="C74" s="442"/>
      <c r="D74" s="442"/>
      <c r="E74" s="443" t="s">
        <v>99</v>
      </c>
      <c r="F74" s="443"/>
      <c r="G74" s="443"/>
      <c r="H74" s="443"/>
      <c r="I74" s="30" t="s">
        <v>150</v>
      </c>
      <c r="J74" s="133" t="s">
        <v>164</v>
      </c>
      <c r="K74" s="122"/>
      <c r="L74" s="121"/>
      <c r="M74" s="121" t="e">
        <f>IF(AND(M15&gt;0,J10&gt;5000),ROUNDUP(J10/5000,0),"-")</f>
        <v>#VALUE!</v>
      </c>
      <c r="N74" s="121" t="s">
        <v>118</v>
      </c>
      <c r="O74" s="122"/>
      <c r="P74" s="121"/>
      <c r="Q74" s="124"/>
      <c r="R74" s="105"/>
    </row>
    <row r="75" spans="1:18" ht="24">
      <c r="A75" s="105"/>
      <c r="B75" s="501"/>
      <c r="C75" s="502"/>
      <c r="D75" s="502"/>
      <c r="E75" s="503"/>
      <c r="F75" s="503"/>
      <c r="G75" s="503"/>
      <c r="H75" s="503"/>
      <c r="I75" s="147" t="s">
        <v>141</v>
      </c>
      <c r="J75" s="154" t="s">
        <v>165</v>
      </c>
      <c r="K75" s="150"/>
      <c r="L75" s="149"/>
      <c r="M75" s="149" t="e">
        <f>IF(P10&gt;5000,ROUNDUP(P10/5000,0),"-")</f>
        <v>#VALUE!</v>
      </c>
      <c r="N75" s="149" t="s">
        <v>118</v>
      </c>
      <c r="O75" s="150"/>
      <c r="P75" s="149"/>
      <c r="Q75" s="152"/>
      <c r="R75" s="105"/>
    </row>
    <row r="76" spans="1:18" ht="24.75" thickBot="1">
      <c r="A76" s="105"/>
      <c r="B76" s="501"/>
      <c r="C76" s="502"/>
      <c r="D76" s="502"/>
      <c r="E76" s="503"/>
      <c r="F76" s="503"/>
      <c r="G76" s="503"/>
      <c r="H76" s="503"/>
      <c r="I76" s="147" t="s">
        <v>149</v>
      </c>
      <c r="J76" s="148" t="s">
        <v>210</v>
      </c>
      <c r="K76" s="150"/>
      <c r="L76" s="149"/>
      <c r="M76" s="35"/>
      <c r="N76" s="151" t="s">
        <v>118</v>
      </c>
      <c r="O76" s="150"/>
      <c r="P76" s="149"/>
      <c r="Q76" s="152"/>
      <c r="R76" s="105"/>
    </row>
    <row r="77" spans="1:18" ht="25.5" thickTop="1" thickBot="1">
      <c r="A77" s="105"/>
      <c r="B77" s="501"/>
      <c r="C77" s="502"/>
      <c r="D77" s="502"/>
      <c r="E77" s="503"/>
      <c r="F77" s="503"/>
      <c r="G77" s="503"/>
      <c r="H77" s="503"/>
      <c r="I77" s="421" t="s">
        <v>219</v>
      </c>
      <c r="J77" s="422"/>
      <c r="K77" s="422"/>
      <c r="L77" s="422"/>
      <c r="M77" s="422"/>
      <c r="N77" s="422"/>
      <c r="O77" s="156" t="str">
        <f>IFERROR(M74-MAX(M75,M76)+M76,"-")</f>
        <v>-</v>
      </c>
      <c r="P77" s="157" t="s">
        <v>118</v>
      </c>
      <c r="Q77" s="152" t="s">
        <v>203</v>
      </c>
      <c r="R77" s="105"/>
    </row>
    <row r="78" spans="1:18" ht="4.5" customHeight="1" thickTop="1" thickBot="1">
      <c r="A78" s="105"/>
      <c r="B78" s="463"/>
      <c r="C78" s="464"/>
      <c r="D78" s="464"/>
      <c r="E78" s="444"/>
      <c r="F78" s="444"/>
      <c r="G78" s="444"/>
      <c r="H78" s="444"/>
      <c r="I78" s="136"/>
      <c r="J78" s="137"/>
      <c r="K78" s="137"/>
      <c r="L78" s="137"/>
      <c r="M78" s="137"/>
      <c r="N78" s="137"/>
      <c r="O78" s="137"/>
      <c r="P78" s="138"/>
      <c r="Q78" s="139"/>
      <c r="R78" s="105"/>
    </row>
    <row r="79" spans="1:18" ht="24">
      <c r="A79" s="105"/>
      <c r="B79" s="107" t="s">
        <v>131</v>
      </c>
      <c r="C79" s="107"/>
      <c r="D79" s="107"/>
      <c r="E79" s="107"/>
      <c r="F79" s="107"/>
      <c r="G79" s="107"/>
      <c r="H79" s="107"/>
      <c r="I79" s="107"/>
      <c r="J79" s="107"/>
      <c r="K79" s="107"/>
      <c r="L79" s="107"/>
      <c r="M79" s="107"/>
      <c r="N79" s="107"/>
      <c r="O79" s="107"/>
      <c r="P79" s="107"/>
      <c r="Q79" s="107"/>
      <c r="R79" s="105"/>
    </row>
    <row r="80" spans="1:18" ht="24">
      <c r="A80" s="105"/>
      <c r="B80" s="107" t="s">
        <v>132</v>
      </c>
      <c r="C80" s="107"/>
      <c r="D80" s="107"/>
      <c r="E80" s="107"/>
      <c r="F80" s="107"/>
      <c r="G80" s="107"/>
      <c r="H80" s="107"/>
      <c r="I80" s="107"/>
      <c r="J80" s="107"/>
      <c r="K80" s="107"/>
      <c r="L80" s="107"/>
      <c r="M80" s="107"/>
      <c r="N80" s="107"/>
      <c r="O80" s="107"/>
      <c r="P80" s="107"/>
      <c r="Q80" s="107"/>
      <c r="R80" s="105"/>
    </row>
    <row r="81" spans="1:18" ht="24">
      <c r="A81" s="105"/>
      <c r="B81" s="107"/>
      <c r="C81" s="107"/>
      <c r="D81" s="107"/>
      <c r="E81" s="107"/>
      <c r="F81" s="107"/>
      <c r="G81" s="107"/>
      <c r="H81" s="107"/>
      <c r="I81" s="107"/>
      <c r="J81" s="107"/>
      <c r="K81" s="107"/>
      <c r="L81" s="107"/>
      <c r="M81" s="107"/>
      <c r="N81" s="107"/>
      <c r="O81" s="107"/>
      <c r="P81" s="107"/>
      <c r="Q81" s="107"/>
      <c r="R81" s="105"/>
    </row>
    <row r="82" spans="1:18" ht="24.75" thickBot="1">
      <c r="A82" s="105"/>
      <c r="B82" s="140" t="s">
        <v>133</v>
      </c>
      <c r="C82" s="107"/>
      <c r="D82" s="107"/>
      <c r="E82" s="107"/>
      <c r="F82" s="107"/>
      <c r="G82" s="107"/>
      <c r="H82" s="107"/>
      <c r="I82" s="107"/>
      <c r="J82" s="107"/>
      <c r="K82" s="107"/>
      <c r="L82" s="107"/>
      <c r="M82" s="107"/>
      <c r="N82" s="107"/>
      <c r="O82" s="107"/>
      <c r="P82" s="107"/>
      <c r="Q82" s="107"/>
      <c r="R82" s="105"/>
    </row>
    <row r="83" spans="1:18" ht="24">
      <c r="A83" s="105"/>
      <c r="B83" s="459" t="s">
        <v>94</v>
      </c>
      <c r="C83" s="460"/>
      <c r="D83" s="460"/>
      <c r="E83" s="448" t="s">
        <v>95</v>
      </c>
      <c r="F83" s="449"/>
      <c r="G83" s="449"/>
      <c r="H83" s="461"/>
      <c r="I83" s="448" t="s">
        <v>116</v>
      </c>
      <c r="J83" s="449"/>
      <c r="K83" s="449"/>
      <c r="L83" s="449"/>
      <c r="M83" s="449"/>
      <c r="N83" s="449"/>
      <c r="O83" s="449"/>
      <c r="P83" s="449"/>
      <c r="Q83" s="450"/>
      <c r="R83" s="105"/>
    </row>
    <row r="84" spans="1:18" ht="19.5" customHeight="1">
      <c r="A84" s="105"/>
      <c r="B84" s="441" t="s">
        <v>40</v>
      </c>
      <c r="C84" s="442"/>
      <c r="D84" s="442"/>
      <c r="E84" s="423" t="s">
        <v>136</v>
      </c>
      <c r="F84" s="424"/>
      <c r="G84" s="424"/>
      <c r="H84" s="425"/>
      <c r="I84" s="494" t="s">
        <v>171</v>
      </c>
      <c r="J84" s="495"/>
      <c r="K84" s="495"/>
      <c r="L84" s="36"/>
      <c r="M84" s="121" t="s">
        <v>172</v>
      </c>
      <c r="N84" s="133" t="s">
        <v>177</v>
      </c>
      <c r="O84" s="160"/>
      <c r="P84" s="121"/>
      <c r="Q84" s="124" t="s">
        <v>204</v>
      </c>
      <c r="R84" s="105"/>
    </row>
    <row r="85" spans="1:18" ht="24">
      <c r="A85" s="105"/>
      <c r="B85" s="441"/>
      <c r="C85" s="442"/>
      <c r="D85" s="442"/>
      <c r="E85" s="426"/>
      <c r="F85" s="427"/>
      <c r="G85" s="427"/>
      <c r="H85" s="428"/>
      <c r="I85" s="161" t="s">
        <v>178</v>
      </c>
      <c r="J85" s="150"/>
      <c r="K85" s="150"/>
      <c r="L85" s="150"/>
      <c r="M85" s="162"/>
      <c r="N85" s="163"/>
      <c r="O85" s="164"/>
      <c r="P85" s="149"/>
      <c r="Q85" s="158"/>
      <c r="R85" s="105"/>
    </row>
    <row r="86" spans="1:18" ht="19.5" customHeight="1">
      <c r="A86" s="105"/>
      <c r="B86" s="441"/>
      <c r="C86" s="442"/>
      <c r="D86" s="442"/>
      <c r="E86" s="426"/>
      <c r="F86" s="427"/>
      <c r="G86" s="427"/>
      <c r="H86" s="428"/>
      <c r="I86" s="147" t="s">
        <v>179</v>
      </c>
      <c r="J86" s="498" t="s">
        <v>182</v>
      </c>
      <c r="K86" s="498"/>
      <c r="L86" s="34"/>
      <c r="M86" s="149" t="s">
        <v>180</v>
      </c>
      <c r="N86" s="149" t="s">
        <v>181</v>
      </c>
      <c r="O86" s="149">
        <f>ROUNDDOWN(L84*L86/100,0)</f>
        <v>0</v>
      </c>
      <c r="P86" s="153" t="s">
        <v>220</v>
      </c>
      <c r="Q86" s="158"/>
    </row>
    <row r="87" spans="1:18" ht="19.5" customHeight="1">
      <c r="A87" s="105"/>
      <c r="B87" s="441"/>
      <c r="C87" s="442"/>
      <c r="D87" s="442"/>
      <c r="E87" s="426"/>
      <c r="F87" s="427"/>
      <c r="G87" s="427"/>
      <c r="H87" s="428"/>
      <c r="I87" s="165" t="s">
        <v>183</v>
      </c>
      <c r="J87" s="151"/>
      <c r="K87" s="151"/>
      <c r="L87" s="149"/>
      <c r="M87" s="149"/>
      <c r="N87" s="149"/>
      <c r="O87" s="150"/>
      <c r="P87" s="149"/>
      <c r="Q87" s="158"/>
      <c r="R87" s="105"/>
    </row>
    <row r="88" spans="1:18" ht="19.5" customHeight="1">
      <c r="A88" s="105"/>
      <c r="B88" s="441"/>
      <c r="C88" s="442"/>
      <c r="D88" s="442"/>
      <c r="E88" s="426"/>
      <c r="F88" s="427"/>
      <c r="G88" s="427"/>
      <c r="H88" s="428"/>
      <c r="I88" s="147" t="s">
        <v>190</v>
      </c>
      <c r="J88" s="151" t="s">
        <v>184</v>
      </c>
      <c r="K88" s="151" t="s">
        <v>185</v>
      </c>
      <c r="L88" s="34"/>
      <c r="M88" s="153" t="s">
        <v>186</v>
      </c>
      <c r="N88" s="149"/>
      <c r="O88" s="150"/>
      <c r="P88" s="149"/>
      <c r="Q88" s="158"/>
      <c r="R88" s="105"/>
    </row>
    <row r="89" spans="1:18" ht="24">
      <c r="A89" s="105"/>
      <c r="B89" s="441"/>
      <c r="C89" s="442"/>
      <c r="D89" s="442"/>
      <c r="E89" s="429"/>
      <c r="F89" s="430"/>
      <c r="G89" s="430"/>
      <c r="H89" s="431"/>
      <c r="I89" s="451" t="s">
        <v>205</v>
      </c>
      <c r="J89" s="452"/>
      <c r="K89" s="130" t="s">
        <v>185</v>
      </c>
      <c r="L89" s="130">
        <f>L84-O86-L88</f>
        <v>0</v>
      </c>
      <c r="M89" s="126" t="s">
        <v>188</v>
      </c>
      <c r="N89" s="126"/>
      <c r="O89" s="126"/>
      <c r="P89" s="130"/>
      <c r="Q89" s="131"/>
      <c r="R89" s="105"/>
    </row>
    <row r="90" spans="1:18" ht="24">
      <c r="A90" s="105"/>
      <c r="B90" s="441" t="s">
        <v>209</v>
      </c>
      <c r="C90" s="442"/>
      <c r="D90" s="442"/>
      <c r="E90" s="443" t="s">
        <v>137</v>
      </c>
      <c r="F90" s="443"/>
      <c r="G90" s="443"/>
      <c r="H90" s="443"/>
      <c r="I90" s="120" t="s">
        <v>173</v>
      </c>
      <c r="J90" s="122"/>
      <c r="K90" s="122"/>
      <c r="L90" s="121"/>
      <c r="M90" s="36"/>
      <c r="N90" s="122" t="s">
        <v>174</v>
      </c>
      <c r="O90" s="122"/>
      <c r="P90" s="121"/>
      <c r="Q90" s="134"/>
      <c r="R90" s="105"/>
    </row>
    <row r="91" spans="1:18" ht="24">
      <c r="A91" s="105"/>
      <c r="B91" s="441"/>
      <c r="C91" s="442"/>
      <c r="D91" s="442"/>
      <c r="E91" s="443"/>
      <c r="F91" s="443"/>
      <c r="G91" s="443"/>
      <c r="H91" s="443"/>
      <c r="I91" s="135" t="s">
        <v>175</v>
      </c>
      <c r="J91" s="126"/>
      <c r="K91" s="126"/>
      <c r="L91" s="126"/>
      <c r="M91" s="126"/>
      <c r="N91" s="126"/>
      <c r="O91" s="126"/>
      <c r="P91" s="130"/>
      <c r="Q91" s="131"/>
      <c r="R91" s="105"/>
    </row>
    <row r="92" spans="1:18" ht="19.5" customHeight="1">
      <c r="A92" s="105"/>
      <c r="B92" s="432" t="s">
        <v>134</v>
      </c>
      <c r="C92" s="433"/>
      <c r="D92" s="434"/>
      <c r="E92" s="443" t="s">
        <v>138</v>
      </c>
      <c r="F92" s="443"/>
      <c r="G92" s="443"/>
      <c r="H92" s="443"/>
      <c r="I92" s="494" t="s">
        <v>187</v>
      </c>
      <c r="J92" s="495"/>
      <c r="K92" s="495"/>
      <c r="L92" s="36"/>
      <c r="M92" s="121" t="s">
        <v>172</v>
      </c>
      <c r="N92" s="122"/>
      <c r="O92" s="122"/>
      <c r="P92" s="121"/>
      <c r="Q92" s="134"/>
      <c r="R92" s="105"/>
    </row>
    <row r="93" spans="1:18" ht="24">
      <c r="A93" s="105"/>
      <c r="B93" s="438"/>
      <c r="C93" s="439"/>
      <c r="D93" s="440"/>
      <c r="E93" s="443"/>
      <c r="F93" s="443"/>
      <c r="G93" s="443"/>
      <c r="H93" s="443"/>
      <c r="I93" s="135" t="s">
        <v>176</v>
      </c>
      <c r="J93" s="126"/>
      <c r="K93" s="126"/>
      <c r="L93" s="126"/>
      <c r="M93" s="126"/>
      <c r="N93" s="126"/>
      <c r="O93" s="126"/>
      <c r="P93" s="130"/>
      <c r="Q93" s="131"/>
      <c r="R93" s="105"/>
    </row>
    <row r="94" spans="1:18" ht="24">
      <c r="A94" s="105"/>
      <c r="B94" s="432" t="s">
        <v>135</v>
      </c>
      <c r="C94" s="433"/>
      <c r="D94" s="434"/>
      <c r="E94" s="443" t="s">
        <v>139</v>
      </c>
      <c r="F94" s="443"/>
      <c r="G94" s="443"/>
      <c r="H94" s="443"/>
      <c r="I94" s="132"/>
      <c r="J94" s="122"/>
      <c r="K94" s="122"/>
      <c r="L94" s="121"/>
      <c r="M94" s="121"/>
      <c r="N94" s="122"/>
      <c r="O94" s="122"/>
      <c r="P94" s="121"/>
      <c r="Q94" s="134"/>
      <c r="R94" s="105"/>
    </row>
    <row r="95" spans="1:18" ht="24.75" thickBot="1">
      <c r="A95" s="105"/>
      <c r="B95" s="445"/>
      <c r="C95" s="446"/>
      <c r="D95" s="447"/>
      <c r="E95" s="444"/>
      <c r="F95" s="444"/>
      <c r="G95" s="444"/>
      <c r="H95" s="444"/>
      <c r="I95" s="496" t="s">
        <v>206</v>
      </c>
      <c r="J95" s="497"/>
      <c r="K95" s="497"/>
      <c r="L95" s="37"/>
      <c r="M95" s="138" t="s">
        <v>172</v>
      </c>
      <c r="N95" s="137" t="s">
        <v>189</v>
      </c>
      <c r="O95" s="137"/>
      <c r="P95" s="138"/>
      <c r="Q95" s="139"/>
      <c r="R95" s="105"/>
    </row>
    <row r="96" spans="1:18" ht="24">
      <c r="A96" s="105"/>
      <c r="B96" s="107"/>
      <c r="C96" s="107"/>
      <c r="D96" s="107"/>
      <c r="E96" s="107"/>
      <c r="F96" s="107"/>
      <c r="G96" s="107"/>
      <c r="H96" s="107"/>
      <c r="I96" s="107"/>
      <c r="J96" s="107"/>
      <c r="K96" s="107"/>
      <c r="L96" s="107"/>
      <c r="M96" s="107"/>
      <c r="N96" s="107"/>
      <c r="O96" s="107"/>
      <c r="P96" s="107"/>
      <c r="Q96" s="107"/>
      <c r="R96" s="105"/>
    </row>
    <row r="97" spans="1:18" ht="24">
      <c r="A97" s="105"/>
      <c r="B97" s="140" t="s">
        <v>157</v>
      </c>
      <c r="C97" s="107"/>
      <c r="D97" s="107"/>
      <c r="E97" s="107"/>
      <c r="F97" s="107"/>
      <c r="G97" s="107"/>
      <c r="H97" s="107"/>
      <c r="I97" s="107"/>
      <c r="J97" s="107"/>
      <c r="K97" s="107"/>
      <c r="L97" s="107"/>
      <c r="M97" s="107"/>
      <c r="N97" s="107"/>
      <c r="O97" s="107"/>
      <c r="P97" s="107"/>
      <c r="Q97" s="107"/>
      <c r="R97" s="105"/>
    </row>
    <row r="98" spans="1:18" ht="18.75" customHeight="1">
      <c r="A98" s="105"/>
      <c r="B98" s="419" t="s">
        <v>158</v>
      </c>
      <c r="C98" s="419"/>
      <c r="D98" s="419"/>
      <c r="E98" s="419"/>
      <c r="F98" s="419"/>
      <c r="G98" s="419"/>
      <c r="H98" s="419"/>
      <c r="I98" s="419"/>
      <c r="J98" s="419"/>
      <c r="K98" s="419"/>
      <c r="L98" s="419"/>
      <c r="M98" s="419"/>
      <c r="N98" s="419"/>
      <c r="O98" s="419"/>
      <c r="P98" s="419"/>
      <c r="Q98" s="419"/>
      <c r="R98" s="105"/>
    </row>
    <row r="99" spans="1:18">
      <c r="A99" s="105"/>
      <c r="B99" s="419"/>
      <c r="C99" s="419"/>
      <c r="D99" s="419"/>
      <c r="E99" s="419"/>
      <c r="F99" s="419"/>
      <c r="G99" s="419"/>
      <c r="H99" s="419"/>
      <c r="I99" s="419"/>
      <c r="J99" s="419"/>
      <c r="K99" s="419"/>
      <c r="L99" s="419"/>
      <c r="M99" s="419"/>
      <c r="N99" s="419"/>
      <c r="O99" s="419"/>
      <c r="P99" s="419"/>
      <c r="Q99" s="419"/>
      <c r="R99" s="105"/>
    </row>
    <row r="100" spans="1:18" ht="48" customHeight="1">
      <c r="A100" s="105"/>
      <c r="B100" s="419"/>
      <c r="C100" s="419"/>
      <c r="D100" s="419"/>
      <c r="E100" s="419"/>
      <c r="F100" s="419"/>
      <c r="G100" s="419"/>
      <c r="H100" s="419"/>
      <c r="I100" s="419"/>
      <c r="J100" s="419"/>
      <c r="K100" s="419"/>
      <c r="L100" s="419"/>
      <c r="M100" s="419"/>
      <c r="N100" s="419"/>
      <c r="O100" s="419"/>
      <c r="P100" s="419"/>
      <c r="Q100" s="419"/>
      <c r="R100" s="105"/>
    </row>
    <row r="101" spans="1:18" ht="24">
      <c r="A101" s="105"/>
      <c r="B101" s="107"/>
      <c r="C101" s="107"/>
      <c r="D101" s="107"/>
      <c r="E101" s="107"/>
      <c r="F101" s="107"/>
      <c r="G101" s="107"/>
      <c r="H101" s="107"/>
      <c r="I101" s="107"/>
      <c r="J101" s="107"/>
      <c r="K101" s="107"/>
      <c r="L101" s="107"/>
      <c r="M101" s="107"/>
      <c r="N101" s="107"/>
      <c r="O101" s="107"/>
      <c r="P101" s="107"/>
      <c r="Q101" s="107"/>
      <c r="R101" s="105"/>
    </row>
    <row r="102" spans="1:18" ht="24">
      <c r="B102" s="12"/>
      <c r="C102" s="12"/>
      <c r="D102" s="12"/>
      <c r="E102" s="12"/>
      <c r="F102" s="12"/>
      <c r="G102" s="12"/>
      <c r="H102" s="12"/>
      <c r="I102" s="12"/>
      <c r="J102" s="12"/>
      <c r="K102" s="12"/>
      <c r="L102" s="12"/>
      <c r="M102" s="12"/>
      <c r="N102" s="12"/>
      <c r="O102" s="12"/>
      <c r="P102" s="12"/>
      <c r="Q102" s="12"/>
    </row>
  </sheetData>
  <sheetProtection algorithmName="SHA-512" hashValue="NTd5r2m2GZ2GcI8chZ8ONu55WFVmBKd9yU0H56CnO+TCrAP1jOOy5dMZOsF7GAURBSHI2UJFlpXuSAVLJ5JQZA==" saltValue="ei45Mua3+S6BK71bZPuGyQ==" spinCount="100000" sheet="1" selectLockedCells="1"/>
  <mergeCells count="101">
    <mergeCell ref="I92:K92"/>
    <mergeCell ref="I84:K84"/>
    <mergeCell ref="I95:K95"/>
    <mergeCell ref="J86:K86"/>
    <mergeCell ref="B41:D42"/>
    <mergeCell ref="E41:H42"/>
    <mergeCell ref="B43:D46"/>
    <mergeCell ref="E43:H44"/>
    <mergeCell ref="E45:H46"/>
    <mergeCell ref="I62:N62"/>
    <mergeCell ref="I67:N67"/>
    <mergeCell ref="E52:H58"/>
    <mergeCell ref="E59:H63"/>
    <mergeCell ref="B52:D63"/>
    <mergeCell ref="I57:N57"/>
    <mergeCell ref="E84:H89"/>
    <mergeCell ref="B69:D78"/>
    <mergeCell ref="E74:H78"/>
    <mergeCell ref="B83:D83"/>
    <mergeCell ref="E83:H83"/>
    <mergeCell ref="B37:D40"/>
    <mergeCell ref="E37:H38"/>
    <mergeCell ref="E39:H40"/>
    <mergeCell ref="D2:P2"/>
    <mergeCell ref="B36:D36"/>
    <mergeCell ref="E36:H36"/>
    <mergeCell ref="I36:Q36"/>
    <mergeCell ref="K9:L9"/>
    <mergeCell ref="K10:L10"/>
    <mergeCell ref="B5:E5"/>
    <mergeCell ref="B13:E13"/>
    <mergeCell ref="K11:L11"/>
    <mergeCell ref="B8:E8"/>
    <mergeCell ref="F6:L6"/>
    <mergeCell ref="M6:Q6"/>
    <mergeCell ref="F7:H7"/>
    <mergeCell ref="M7:N7"/>
    <mergeCell ref="B6:E7"/>
    <mergeCell ref="O7:Q7"/>
    <mergeCell ref="I7:L7"/>
    <mergeCell ref="B14:E14"/>
    <mergeCell ref="B15:E15"/>
    <mergeCell ref="F8:G8"/>
    <mergeCell ref="F9:G9"/>
    <mergeCell ref="F10:G10"/>
    <mergeCell ref="F11:G11"/>
    <mergeCell ref="F12:G12"/>
    <mergeCell ref="F13:G13"/>
    <mergeCell ref="F14:G14"/>
    <mergeCell ref="F15:G15"/>
    <mergeCell ref="B9:D10"/>
    <mergeCell ref="B11:E11"/>
    <mergeCell ref="B12:E12"/>
    <mergeCell ref="B4:D4"/>
    <mergeCell ref="E4:J4"/>
    <mergeCell ref="B51:D51"/>
    <mergeCell ref="E51:H51"/>
    <mergeCell ref="I51:Q51"/>
    <mergeCell ref="P21:Q21"/>
    <mergeCell ref="B26:D27"/>
    <mergeCell ref="B28:D31"/>
    <mergeCell ref="B22:D25"/>
    <mergeCell ref="I26:O27"/>
    <mergeCell ref="B21:D21"/>
    <mergeCell ref="I28:O29"/>
    <mergeCell ref="I30:O31"/>
    <mergeCell ref="E21:H21"/>
    <mergeCell ref="I21:O21"/>
    <mergeCell ref="L23:O23"/>
    <mergeCell ref="K8:L8"/>
    <mergeCell ref="O14:Q14"/>
    <mergeCell ref="O15:Q15"/>
    <mergeCell ref="I12:L12"/>
    <mergeCell ref="I13:L13"/>
    <mergeCell ref="I14:L14"/>
    <mergeCell ref="I15:L15"/>
    <mergeCell ref="O12:Q12"/>
    <mergeCell ref="B98:Q100"/>
    <mergeCell ref="G5:J5"/>
    <mergeCell ref="L5:M5"/>
    <mergeCell ref="I72:N72"/>
    <mergeCell ref="I77:N77"/>
    <mergeCell ref="E69:H73"/>
    <mergeCell ref="B64:D68"/>
    <mergeCell ref="E64:H68"/>
    <mergeCell ref="B90:D91"/>
    <mergeCell ref="E90:H91"/>
    <mergeCell ref="E92:H93"/>
    <mergeCell ref="E94:H95"/>
    <mergeCell ref="B92:D93"/>
    <mergeCell ref="B94:D95"/>
    <mergeCell ref="I83:Q83"/>
    <mergeCell ref="B84:D89"/>
    <mergeCell ref="I89:J89"/>
    <mergeCell ref="E22:H23"/>
    <mergeCell ref="E24:H25"/>
    <mergeCell ref="E26:H27"/>
    <mergeCell ref="E28:H29"/>
    <mergeCell ref="E30:H31"/>
    <mergeCell ref="I24:O25"/>
    <mergeCell ref="O13:Q13"/>
  </mergeCells>
  <phoneticPr fontId="1"/>
  <conditionalFormatting sqref="J8:J11">
    <cfRule type="containsErrors" dxfId="10" priority="12">
      <formula>ISERROR(J8)</formula>
    </cfRule>
  </conditionalFormatting>
  <conditionalFormatting sqref="P8:P11">
    <cfRule type="containsErrors" dxfId="9" priority="11">
      <formula>ISERROR(P8)</formula>
    </cfRule>
  </conditionalFormatting>
  <conditionalFormatting sqref="P22:P31">
    <cfRule type="containsErrors" dxfId="8" priority="10">
      <formula>ISERROR(P22)</formula>
    </cfRule>
  </conditionalFormatting>
  <conditionalFormatting sqref="O54">
    <cfRule type="containsErrors" dxfId="7" priority="9">
      <formula>ISERROR(O54)</formula>
    </cfRule>
  </conditionalFormatting>
  <conditionalFormatting sqref="M69:M70">
    <cfRule type="containsErrors" dxfId="6" priority="8">
      <formula>ISERROR(M69)</formula>
    </cfRule>
  </conditionalFormatting>
  <conditionalFormatting sqref="N59">
    <cfRule type="containsErrors" dxfId="5" priority="7">
      <formula>ISERROR(N59)</formula>
    </cfRule>
  </conditionalFormatting>
  <conditionalFormatting sqref="L64:L65">
    <cfRule type="containsErrors" dxfId="4" priority="6">
      <formula>ISERROR(L64)</formula>
    </cfRule>
  </conditionalFormatting>
  <conditionalFormatting sqref="M74:M75">
    <cfRule type="containsErrors" dxfId="3" priority="5">
      <formula>ISERROR(M74)</formula>
    </cfRule>
  </conditionalFormatting>
  <conditionalFormatting sqref="N37:N38">
    <cfRule type="containsErrors" dxfId="2" priority="4">
      <formula>ISERROR(N37)</formula>
    </cfRule>
  </conditionalFormatting>
  <conditionalFormatting sqref="L39 L41 L43 L45">
    <cfRule type="containsErrors" dxfId="1" priority="3">
      <formula>ISERROR(L39)</formula>
    </cfRule>
  </conditionalFormatting>
  <conditionalFormatting sqref="N60">
    <cfRule type="containsErrors" dxfId="0" priority="1">
      <formula>ISERROR(N60)</formula>
    </cfRule>
  </conditionalFormatting>
  <dataValidations count="2">
    <dataValidation type="list" allowBlank="1" showInputMessage="1" showErrorMessage="1" sqref="N5">
      <formula1>"□,■"</formula1>
    </dataValidation>
    <dataValidation type="list" allowBlank="1" showInputMessage="1" showErrorMessage="1" sqref="F5 K5">
      <formula1>"□,■"</formula1>
    </dataValidation>
  </dataValidations>
  <pageMargins left="0.51181102362204722" right="0.31496062992125984" top="0.74803149606299213" bottom="0.74803149606299213" header="0.31496062992125984" footer="0.31496062992125984"/>
  <pageSetup paperSize="9" scale="58" fitToHeight="0" orientation="portrait" r:id="rId1"/>
  <rowBreaks count="1" manualBreakCount="1">
    <brk id="4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様式ーB</vt:lpstr>
      <vt:lpstr>様式ーB別表</vt:lpstr>
      <vt:lpstr>様式ーC</vt:lpstr>
      <vt:lpstr>様式ーB!Print_Area</vt:lpstr>
      <vt:lpstr>様式ーB別表!Print_Area</vt:lpstr>
      <vt:lpstr>様式ーC!Print_Area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2023-06-26T11:39:36Z</cp:lastPrinted>
  <dcterms:created xsi:type="dcterms:W3CDTF">2021-03-26T00:23:45Z</dcterms:created>
  <dcterms:modified xsi:type="dcterms:W3CDTF">2023-07-26T09:12:35Z</dcterms:modified>
</cp:coreProperties>
</file>