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000" activeTab="0"/>
  </bookViews>
  <sheets>
    <sheet name="98" sheetId="1" r:id="rId1"/>
    <sheet name="99" sheetId="2" r:id="rId2"/>
    <sheet name="100" sheetId="3" r:id="rId3"/>
    <sheet name="101" sheetId="4" r:id="rId4"/>
    <sheet name="102" sheetId="5" r:id="rId5"/>
    <sheet name="103" sheetId="6" r:id="rId6"/>
    <sheet name="104" sheetId="7" r:id="rId7"/>
    <sheet name="105" sheetId="8" r:id="rId8"/>
    <sheet name="106" sheetId="9" r:id="rId9"/>
    <sheet name="107" sheetId="10" r:id="rId10"/>
    <sheet name="108" sheetId="11" r:id="rId11"/>
  </sheets>
  <definedNames>
    <definedName name="_xlnm.Print_Area" localSheetId="2">'100'!$A$1:$O$37</definedName>
    <definedName name="_xlnm.Print_Area" localSheetId="3">'101'!$A$1:$P$45</definedName>
    <definedName name="_xlnm.Print_Area" localSheetId="6">'104'!$A$1:$BJ$41</definedName>
    <definedName name="_xlnm.Print_Area" localSheetId="7">'105'!$A$1:$AO$55</definedName>
    <definedName name="_xlnm.Print_Area" localSheetId="0">'98'!$A$1:$BR$30</definedName>
    <definedName name="_xlnm.Print_Area" localSheetId="1">'99'!$A$1:$N$45</definedName>
  </definedNames>
  <calcPr fullCalcOnLoad="1"/>
</workbook>
</file>

<file path=xl/sharedStrings.xml><?xml version="1.0" encoding="utf-8"?>
<sst xmlns="http://schemas.openxmlformats.org/spreadsheetml/2006/main" count="999" uniqueCount="428">
  <si>
    <t>総数</t>
  </si>
  <si>
    <t>興行場</t>
  </si>
  <si>
    <t>施設数</t>
  </si>
  <si>
    <t>新規件数</t>
  </si>
  <si>
    <t>検　査　件　数</t>
  </si>
  <si>
    <t>資料:生活衛生課</t>
  </si>
  <si>
    <t>廃止件数</t>
  </si>
  <si>
    <t>　試 験 検 査 項 目</t>
  </si>
  <si>
    <t>　総　　　　　            数</t>
  </si>
  <si>
    <t>　理　　化　　学　　検　　査</t>
  </si>
  <si>
    <t>　細　　　菌　　  検　　　査</t>
  </si>
  <si>
    <t xml:space="preserve"> 環 境 衛 生 関 係 施 設 検 査  </t>
  </si>
  <si>
    <t xml:space="preserve"> 総 　　　　　　            数</t>
  </si>
  <si>
    <t xml:space="preserve"> 家　 庭　 用　 品　  検　 査</t>
  </si>
  <si>
    <t>監視件数</t>
  </si>
  <si>
    <t>１．環境衛生関係施設数及び監視件数</t>
  </si>
  <si>
    <t>化製場法第８条施設</t>
  </si>
  <si>
    <t>　　2．細菌検査の対象施設は旅館，公衆浴場，プｰル，クリーニング所，専用水道，簡易専用水道，小規模受水槽水道，</t>
  </si>
  <si>
    <t>注）1．理化学検査の対象施設は興行場，旅館，公衆浴場，特定建築物，浄化槽，プｰル，クリーニング所，専用水道，</t>
  </si>
  <si>
    <r>
      <t>注）その他の監視指導の対象施設は，社会福祉施設，病院・医院施設</t>
    </r>
  </si>
  <si>
    <t xml:space="preserve">       簡易専用水道，小規模受水槽水道，飲用井戸，社会福祉施設等</t>
  </si>
  <si>
    <t xml:space="preserve">       飲用井戸，社会福祉施設等</t>
  </si>
  <si>
    <t>２〕動物管理</t>
  </si>
  <si>
    <t>狂犬病予防注射数</t>
  </si>
  <si>
    <t>市実施</t>
  </si>
  <si>
    <t>開業獣医</t>
  </si>
  <si>
    <t>集合</t>
  </si>
  <si>
    <t>第１回</t>
  </si>
  <si>
    <t>第２回</t>
  </si>
  <si>
    <t>(-)</t>
  </si>
  <si>
    <t>-</t>
  </si>
  <si>
    <t>20年度</t>
  </si>
  <si>
    <t>21年度</t>
  </si>
  <si>
    <t>22年度</t>
  </si>
  <si>
    <t>23年度</t>
  </si>
  <si>
    <t>注）犬登録は，平成７年度以降，法改正により生涯１回となる。</t>
  </si>
  <si>
    <t>犬　猫
殺処分頭数</t>
  </si>
  <si>
    <t>こう傷犬届出件数</t>
  </si>
  <si>
    <t>犬</t>
  </si>
  <si>
    <t>猫</t>
  </si>
  <si>
    <t>所有者</t>
  </si>
  <si>
    <t>所有者
不明</t>
  </si>
  <si>
    <t>負傷</t>
  </si>
  <si>
    <t>犬</t>
  </si>
  <si>
    <t>猫</t>
  </si>
  <si>
    <t xml:space="preserve"> ※殺処分頭数には収容中死亡を含む</t>
  </si>
  <si>
    <t>登録頭数</t>
  </si>
  <si>
    <t>うち転入頭数</t>
  </si>
  <si>
    <t>鑑札再交付数</t>
  </si>
  <si>
    <t>集合</t>
  </si>
  <si>
    <t>注射済票再交付件数</t>
  </si>
  <si>
    <t>犬捕獲頭数</t>
  </si>
  <si>
    <t>所有者不明</t>
  </si>
  <si>
    <t>返還
頭数</t>
  </si>
  <si>
    <t>犬譲渡数</t>
  </si>
  <si>
    <t>猫譲渡数</t>
  </si>
  <si>
    <t>犬猫殺処分頭数</t>
  </si>
  <si>
    <t xml:space="preserve"> ※犬猫殺処分頭数には収容中死亡を含む</t>
  </si>
  <si>
    <t>受付及び処理件数</t>
  </si>
  <si>
    <t>計</t>
  </si>
  <si>
    <t>徘徊犬捕獲</t>
  </si>
  <si>
    <t>迷い込み犬等の
個別引取り</t>
  </si>
  <si>
    <t>捨て猫等の
個別引取り</t>
  </si>
  <si>
    <t>犬の飼主指導</t>
  </si>
  <si>
    <t>指導件数</t>
  </si>
  <si>
    <t>法違反</t>
  </si>
  <si>
    <t>指導票</t>
  </si>
  <si>
    <t>勧告</t>
  </si>
  <si>
    <t>告発</t>
  </si>
  <si>
    <t>条例違反</t>
  </si>
  <si>
    <t>措置命令</t>
  </si>
  <si>
    <t>こう傷犬</t>
  </si>
  <si>
    <t>こう傷犬頭数</t>
  </si>
  <si>
    <t>被こう傷者数</t>
  </si>
  <si>
    <t>検診頭数</t>
  </si>
  <si>
    <t>剖検件数</t>
  </si>
  <si>
    <t>年度</t>
  </si>
  <si>
    <t>許可件数</t>
  </si>
  <si>
    <t>施設数</t>
  </si>
  <si>
    <t>廃止数</t>
  </si>
  <si>
    <t>平成12年度</t>
  </si>
  <si>
    <t>注）平成18年6月より，条例許可から法許可となる。(公立動物園も許可対象となる。)</t>
  </si>
  <si>
    <t>７．動物取扱業者登録施設数</t>
  </si>
  <si>
    <t>施設実数</t>
  </si>
  <si>
    <t>登録件数</t>
  </si>
  <si>
    <t>除草実施率</t>
  </si>
  <si>
    <t>民有地</t>
  </si>
  <si>
    <t>件</t>
  </si>
  <si>
    <t>公共用地等</t>
  </si>
  <si>
    <t>５〕食肉衛生</t>
  </si>
  <si>
    <t>1.と畜検査</t>
  </si>
  <si>
    <t>牛</t>
  </si>
  <si>
    <t>とく(子牛)</t>
  </si>
  <si>
    <t>馬</t>
  </si>
  <si>
    <t>豚</t>
  </si>
  <si>
    <t>めん羊</t>
  </si>
  <si>
    <t>山羊</t>
  </si>
  <si>
    <t>頭数</t>
  </si>
  <si>
    <t>指数</t>
  </si>
  <si>
    <t>20年度</t>
  </si>
  <si>
    <t>21年度</t>
  </si>
  <si>
    <t>22年度</t>
  </si>
  <si>
    <t>(2)畜種別と畜検査頭数、月別</t>
  </si>
  <si>
    <t>とく(子牛)</t>
  </si>
  <si>
    <t>めん山羊</t>
  </si>
  <si>
    <t>5月</t>
  </si>
  <si>
    <t>6月</t>
  </si>
  <si>
    <t>7月</t>
  </si>
  <si>
    <t>8月</t>
  </si>
  <si>
    <t>9月</t>
  </si>
  <si>
    <t>10月</t>
  </si>
  <si>
    <t>11月</t>
  </si>
  <si>
    <t>12月</t>
  </si>
  <si>
    <t>2月</t>
  </si>
  <si>
    <t>3月</t>
  </si>
  <si>
    <t>資料：食肉衛生検査所</t>
  </si>
  <si>
    <t>と肉</t>
  </si>
  <si>
    <t>内臓</t>
  </si>
  <si>
    <t>合計</t>
  </si>
  <si>
    <t>牛</t>
  </si>
  <si>
    <t>豚</t>
  </si>
  <si>
    <t>合計</t>
  </si>
  <si>
    <t>黄疸</t>
  </si>
  <si>
    <t>水腫</t>
  </si>
  <si>
    <t>腫瘍</t>
  </si>
  <si>
    <t>細菌病</t>
  </si>
  <si>
    <t>寄生虫</t>
  </si>
  <si>
    <t>炎症</t>
  </si>
  <si>
    <t>変性</t>
  </si>
  <si>
    <t>その他</t>
  </si>
  <si>
    <t>放線菌病</t>
  </si>
  <si>
    <t>その他</t>
  </si>
  <si>
    <t>のう虫</t>
  </si>
  <si>
    <t>ｼﾞｽﾄﾏ</t>
  </si>
  <si>
    <t>とく</t>
  </si>
  <si>
    <t>豚丹毒</t>
  </si>
  <si>
    <t>中毒諸症</t>
  </si>
  <si>
    <t>膿毒症</t>
  </si>
  <si>
    <t>敗血症</t>
  </si>
  <si>
    <t>尿毒症</t>
  </si>
  <si>
    <t>黄疸</t>
  </si>
  <si>
    <t>水腫</t>
  </si>
  <si>
    <t>腫瘍</t>
  </si>
  <si>
    <t>白血病</t>
  </si>
  <si>
    <t>炎症</t>
  </si>
  <si>
    <t>成牛</t>
  </si>
  <si>
    <t>繁殖用豚</t>
  </si>
  <si>
    <t>肉用豚</t>
  </si>
  <si>
    <t>資料：食肉衛生検査所</t>
  </si>
  <si>
    <t>２．食鳥検査</t>
  </si>
  <si>
    <t>確認羽数</t>
  </si>
  <si>
    <t>全部廃棄</t>
  </si>
  <si>
    <t>一部廃棄</t>
  </si>
  <si>
    <t>延べ施設数</t>
  </si>
  <si>
    <t>監視件数</t>
  </si>
  <si>
    <t>飲食店</t>
  </si>
  <si>
    <t>食肉処理業</t>
  </si>
  <si>
    <t>食肉販売業</t>
  </si>
  <si>
    <t>収去検体数</t>
  </si>
  <si>
    <t>陽性数</t>
  </si>
  <si>
    <t>検査項目数</t>
  </si>
  <si>
    <t>細菌検査</t>
  </si>
  <si>
    <t>生菌数</t>
  </si>
  <si>
    <t>大腸菌群数</t>
  </si>
  <si>
    <t>黄色ブドウ球菌</t>
  </si>
  <si>
    <t>カンピロバクター</t>
  </si>
  <si>
    <t>サルモネラ</t>
  </si>
  <si>
    <t>抗生物質</t>
  </si>
  <si>
    <t>理化学検査</t>
  </si>
  <si>
    <t>合成抗菌剤</t>
  </si>
  <si>
    <t>残留農薬</t>
  </si>
  <si>
    <t>６〕試験検査</t>
  </si>
  <si>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</si>
  <si>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</si>
  <si>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</si>
  <si>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</si>
  <si>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</si>
  <si>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</si>
  <si>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</si>
  <si>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</si>
  <si>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</si>
  <si>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</si>
  <si>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</si>
  <si>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</si>
  <si>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</si>
  <si>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</si>
  <si>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</si>
  <si>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</si>
  <si>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</si>
  <si>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飲料水等細菌検査</t>
  </si>
  <si>
    <t>衛生害虫(ダニ等)検査</t>
  </si>
  <si>
    <t>原虫・寄生虫検査</t>
  </si>
  <si>
    <t>インフルエンザ検査</t>
  </si>
  <si>
    <t>風疹抗体検査</t>
  </si>
  <si>
    <t>ＨＩＶ抗体検査</t>
  </si>
  <si>
    <t>クラミジア抗体検査</t>
  </si>
  <si>
    <t>二枚貝ウイルス</t>
  </si>
  <si>
    <t>感染症発生動向調査事業検査</t>
  </si>
  <si>
    <t>ウイルス性食中毒</t>
  </si>
  <si>
    <t>その他のウイルス検査</t>
  </si>
  <si>
    <t>食品添加物</t>
  </si>
  <si>
    <t>食品成分・規格</t>
  </si>
  <si>
    <t>家庭用品</t>
  </si>
  <si>
    <t>抗菌剤</t>
  </si>
  <si>
    <t>動物用医薬品等</t>
  </si>
  <si>
    <t>カビ毒</t>
  </si>
  <si>
    <t>ＰＣＢ</t>
  </si>
  <si>
    <t>飲料水</t>
  </si>
  <si>
    <t>浴場・プール水</t>
  </si>
  <si>
    <t>し尿浄化槽放流水</t>
  </si>
  <si>
    <t>河川等水質</t>
  </si>
  <si>
    <t>事業所排水</t>
  </si>
  <si>
    <t>地下水</t>
  </si>
  <si>
    <t>ゴルフ場農薬</t>
  </si>
  <si>
    <t>ダイオキシン及び環境ホルモン</t>
  </si>
  <si>
    <t>降下ばいじん</t>
  </si>
  <si>
    <t>硫黄酸化物</t>
  </si>
  <si>
    <t>重油中の硫黄分</t>
  </si>
  <si>
    <t>有害大気汚染物質</t>
  </si>
  <si>
    <t>アスベスト</t>
  </si>
  <si>
    <t>悪臭物質測定</t>
  </si>
  <si>
    <t>嗅覚測定</t>
  </si>
  <si>
    <t>酸性雨</t>
  </si>
  <si>
    <t>フロン</t>
  </si>
  <si>
    <t>資料：保健環境研究所（保健科学課・環境科学課）</t>
  </si>
  <si>
    <t>７〕墓地、火葬場　</t>
  </si>
  <si>
    <t>墓地</t>
  </si>
  <si>
    <t>火葬場</t>
  </si>
  <si>
    <t>箇所数</t>
  </si>
  <si>
    <t>炉数</t>
  </si>
  <si>
    <t>火葬炉27基</t>
  </si>
  <si>
    <t>（うち胞衣炉１基含む）</t>
  </si>
  <si>
    <t>火葬炉27基</t>
  </si>
  <si>
    <t>(霊園を除く)</t>
  </si>
  <si>
    <t>区有</t>
  </si>
  <si>
    <t>注）区有とは地方自治法第２９４条（財産区）による。</t>
  </si>
  <si>
    <t>資料：生活衛生課</t>
  </si>
  <si>
    <t>処理件数</t>
  </si>
  <si>
    <t>死体</t>
  </si>
  <si>
    <t>死胎</t>
  </si>
  <si>
    <t>改葬火葬</t>
  </si>
  <si>
    <t>葬祭場</t>
  </si>
  <si>
    <t>玄界島火葬場</t>
  </si>
  <si>
    <t>24年度</t>
  </si>
  <si>
    <t>24年度</t>
  </si>
  <si>
    <t>４〕食品衛生</t>
  </si>
  <si>
    <t>　除草事業実績</t>
  </si>
  <si>
    <r>
      <t>　</t>
    </r>
    <r>
      <rPr>
        <sz val="14"/>
        <color indexed="8"/>
        <rFont val="ＭＳ 明朝"/>
        <family val="1"/>
      </rPr>
      <t>除草対策として，公共企業用地等については福岡市環境美化除草対策推進協議会を通じて除草を推進し，民有地については所有者に対して除草を指導した。</t>
    </r>
  </si>
  <si>
    <r>
      <t>３〕</t>
    </r>
    <r>
      <rPr>
        <b/>
        <sz val="18"/>
        <color indexed="8"/>
        <rFont val="ＭＳ 明朝"/>
        <family val="1"/>
      </rPr>
      <t>除草対策</t>
    </r>
  </si>
  <si>
    <r>
      <rPr>
        <sz val="14"/>
        <rFont val="ＭＳ 明朝"/>
        <family val="1"/>
      </rPr>
      <t>違反頭数</t>
    </r>
  </si>
  <si>
    <t xml:space="preserve">項　　　　目 </t>
  </si>
  <si>
    <t>平成25年度</t>
  </si>
  <si>
    <t>２．環境衛生関係試験検査状況</t>
  </si>
  <si>
    <t>-</t>
  </si>
  <si>
    <t>・</t>
  </si>
  <si>
    <t>浄化槽保守点検業</t>
  </si>
  <si>
    <t>その他</t>
  </si>
  <si>
    <t>浄化槽</t>
  </si>
  <si>
    <t>火葬場</t>
  </si>
  <si>
    <t>墓地・納骨堂</t>
  </si>
  <si>
    <t>温泉利用施設</t>
  </si>
  <si>
    <t>特定建築物</t>
  </si>
  <si>
    <t>飲用井戸</t>
  </si>
  <si>
    <t>小規模受水槽水道</t>
  </si>
  <si>
    <t>簡易専用水道</t>
  </si>
  <si>
    <t>専用水道</t>
  </si>
  <si>
    <t>畜舎・家きん舎</t>
  </si>
  <si>
    <t>プール</t>
  </si>
  <si>
    <t>無店舗取次店
クリーニング</t>
  </si>
  <si>
    <t>クリーニング所</t>
  </si>
  <si>
    <t>美容所</t>
  </si>
  <si>
    <t>理容所</t>
  </si>
  <si>
    <t>公衆浴場</t>
  </si>
  <si>
    <t>旅館</t>
  </si>
  <si>
    <t>平成25年度</t>
  </si>
  <si>
    <t>　</t>
  </si>
  <si>
    <t>　感染症等の健康被害の発生を防止し，市民の安全で快適なくらしを確保するため，環境衛生関係法令に基づく施設の立入検査及び行政検収の実施並びに衛生講習会等の開催により衛生知識の普及に努めた。
　平成25年度末現在の環境衛生関係施設数は，57,982施設あり，環境衛生監視員47名（課長を除く。）が，監視指導にあたっている。</t>
  </si>
  <si>
    <t>１〕環境衛生</t>
  </si>
  <si>
    <t>第２章　公衆衛生</t>
  </si>
  <si>
    <t>817</t>
  </si>
  <si>
    <t>25年度</t>
  </si>
  <si>
    <t>646</t>
  </si>
  <si>
    <t>(613)</t>
  </si>
  <si>
    <t>(454)</t>
  </si>
  <si>
    <t>(487)</t>
  </si>
  <si>
    <t>(410)</t>
  </si>
  <si>
    <t>(403)</t>
  </si>
  <si>
    <t>19年度</t>
  </si>
  <si>
    <t>(330)</t>
  </si>
  <si>
    <t>18年度</t>
  </si>
  <si>
    <t>(317)</t>
  </si>
  <si>
    <t>17年度</t>
  </si>
  <si>
    <t>(252)</t>
  </si>
  <si>
    <t>16年度</t>
  </si>
  <si>
    <t>(301)</t>
  </si>
  <si>
    <t>15年度</t>
  </si>
  <si>
    <t>(225)</t>
  </si>
  <si>
    <t>14年度</t>
  </si>
  <si>
    <t>(243)</t>
  </si>
  <si>
    <t>13年度</t>
  </si>
  <si>
    <t>(201)</t>
  </si>
  <si>
    <t>12年度</t>
  </si>
  <si>
    <t>(177)</t>
  </si>
  <si>
    <t>11年度</t>
  </si>
  <si>
    <t>(148)</t>
  </si>
  <si>
    <t>10年度</t>
  </si>
  <si>
    <t>(143)</t>
  </si>
  <si>
    <t>9年度</t>
  </si>
  <si>
    <t>(141)</t>
  </si>
  <si>
    <t>8年度</t>
  </si>
  <si>
    <t>(23)</t>
  </si>
  <si>
    <t>7年度</t>
  </si>
  <si>
    <t>(3)</t>
  </si>
  <si>
    <t>6年度</t>
  </si>
  <si>
    <t>(6)</t>
  </si>
  <si>
    <t>5年度</t>
  </si>
  <si>
    <t>(2)</t>
  </si>
  <si>
    <t>4年度</t>
  </si>
  <si>
    <t>(5)</t>
  </si>
  <si>
    <t>3年度</t>
  </si>
  <si>
    <t>(1)</t>
  </si>
  <si>
    <t>2年度</t>
  </si>
  <si>
    <t>平成元年度</t>
  </si>
  <si>
    <t>(11)</t>
  </si>
  <si>
    <t>60年度</t>
  </si>
  <si>
    <t>55年度</t>
  </si>
  <si>
    <t>50年度</t>
  </si>
  <si>
    <t>45年度</t>
  </si>
  <si>
    <t>(17)</t>
  </si>
  <si>
    <t>昭和40年度</t>
  </si>
  <si>
    <t>第２回</t>
  </si>
  <si>
    <t>センター</t>
  </si>
  <si>
    <t>(うち転入頭数)</t>
  </si>
  <si>
    <t>総数</t>
  </si>
  <si>
    <t>注射済票
再交付数</t>
  </si>
  <si>
    <t>鑑札再交付</t>
  </si>
  <si>
    <t>犬登録数</t>
  </si>
  <si>
    <t>昭和40年度～平成25年度</t>
  </si>
  <si>
    <t>１．犬登録数・予防注射数、年度別</t>
  </si>
  <si>
    <r>
      <t xml:space="preserve"> 「狂犬病予防法」に基づく犬の登録・狂犬病予防注射，「動物の愛護及び管理に関する法律」，「福岡市動物の愛護及び管理に関する条例」に基づく野犬等の捕獲，犬・</t>
    </r>
    <r>
      <rPr>
        <sz val="14"/>
        <rFont val="ＭＳ 明朝"/>
        <family val="1"/>
      </rPr>
      <t>猫の引取り並びに負傷犬・猫の保護収容のほか飼い主指導，動物取扱業者の登録や特定動物（危険な動物）飼育者に対する許可業務及び監視指導などを行った。また，犬のしつけ方相談や猫問題対策，動物愛護週間行事を実施するなど，動物愛護・適正飼養啓発事業を行った。</t>
    </r>
  </si>
  <si>
    <t>20年度</t>
  </si>
  <si>
    <t>返還頭数</t>
  </si>
  <si>
    <t>引取り頭数</t>
  </si>
  <si>
    <t>犬捕獲頭数</t>
  </si>
  <si>
    <t>２．捕獲処分・返還頭数・こう傷犬届出件数、年度別</t>
  </si>
  <si>
    <t>開業獣
医実施</t>
  </si>
  <si>
    <t>苦情処理状況</t>
  </si>
  <si>
    <t>26年
1月</t>
  </si>
  <si>
    <t>25年
 4月</t>
  </si>
  <si>
    <t>平成25年度</t>
  </si>
  <si>
    <t>４．苦情・指導の状況、月別</t>
  </si>
  <si>
    <t>狂犬病予防注射数</t>
  </si>
  <si>
    <t>犬登録数</t>
  </si>
  <si>
    <t>25年
4月</t>
  </si>
  <si>
    <t>平成25年度</t>
  </si>
  <si>
    <t>３．動物管理状況、月別</t>
  </si>
  <si>
    <t>資料:生活衛生課</t>
  </si>
  <si>
    <t>注）譲受飼養及びせり・あっせん業は平成２５年度から追加</t>
  </si>
  <si>
    <t>平成25年度末数</t>
  </si>
  <si>
    <t>廃止件数</t>
  </si>
  <si>
    <t>平成24年度末登録件数</t>
  </si>
  <si>
    <t>せり・
あっせん</t>
  </si>
  <si>
    <t>譲受
飼養</t>
  </si>
  <si>
    <t>展示</t>
  </si>
  <si>
    <t>訓練</t>
  </si>
  <si>
    <t>貸出</t>
  </si>
  <si>
    <t>保管</t>
  </si>
  <si>
    <t>販売</t>
  </si>
  <si>
    <t>業　種</t>
  </si>
  <si>
    <t>25年度</t>
  </si>
  <si>
    <t>23年度</t>
  </si>
  <si>
    <t>21年度</t>
  </si>
  <si>
    <t>-</t>
  </si>
  <si>
    <t>14年度</t>
  </si>
  <si>
    <t>20年度</t>
  </si>
  <si>
    <t>13年度</t>
  </si>
  <si>
    <t>平成19年度</t>
  </si>
  <si>
    <t>廃止数</t>
  </si>
  <si>
    <t>平成12年度～平成25年度</t>
  </si>
  <si>
    <t>６．特定動物飼養施設、年度別</t>
  </si>
  <si>
    <t>資料:生活衛生課</t>
  </si>
  <si>
    <t>26年
1月</t>
  </si>
  <si>
    <t>25年
4月</t>
  </si>
  <si>
    <t>総数</t>
  </si>
  <si>
    <t>平成25年度</t>
  </si>
  <si>
    <t>５．負傷動物の収容数、月別</t>
  </si>
  <si>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平成25年度末現在の食品関係営業施設は，食品衛生法の許可を要するものが32,539施設，食品衛生法の許可を要しないものが15,297施設あり，食品衛生監視員60名（課長を除く。）が監視指導にあたっている。
　試験検査については，保健環境研究所，食品衛生検査所等で実施しており，平成25年度の食品等の検査件数は，理化学検査が2,255件，細菌検査が1,404件であり，うち不適件数が理化学検査にあっては12件(約0.5％)，細菌検査にあっては6件（約0.4％）であ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</si>
  <si>
    <t>％</t>
  </si>
  <si>
    <t>㎡</t>
  </si>
  <si>
    <t>除草実施地</t>
  </si>
  <si>
    <t>要除草地</t>
  </si>
  <si>
    <t xml:space="preserve">          -</t>
  </si>
  <si>
    <t>平成26年1月</t>
  </si>
  <si>
    <t>平成25年4月</t>
  </si>
  <si>
    <t>　　</t>
  </si>
  <si>
    <t>資料：食肉衛生検査所</t>
  </si>
  <si>
    <t>注）指数は平成13年度を100とする。</t>
  </si>
  <si>
    <t>23年度</t>
  </si>
  <si>
    <t>平成13年度～平成25年度</t>
  </si>
  <si>
    <t>(1)畜種別と畜検査頭数、年度別</t>
  </si>
  <si>
    <r>
      <t>　平成</t>
    </r>
    <r>
      <rPr>
        <sz val="14"/>
        <rFont val="ＭＳ 明朝"/>
        <family val="1"/>
      </rPr>
      <t>25年度のと畜検査頭数は161,421頭で、前年度より</t>
    </r>
    <r>
      <rPr>
        <sz val="14"/>
        <rFont val="ＭＳ 明朝"/>
        <family val="1"/>
      </rPr>
      <t>7,122</t>
    </r>
    <r>
      <rPr>
        <sz val="14"/>
        <rFont val="ＭＳ 明朝"/>
        <family val="1"/>
      </rPr>
      <t xml:space="preserve">頭増加した（前年度比104.6％）。内訳は牛及びとく（12ヶ月齢未満の子牛）の検査頭数が24,238頭で2,410頭の増加（前年度比110.0％）、豚は137,183頭で4,712頭の増加であった（前年度比103.6％）。
　また、平成25年度のとさつ解体禁止は40頭であった。牛及びとくのとさつ解体禁止理由は、熱性諸症が2頭、高度の黄疸が1頭、とさつ前死亡が4頭であった。豚のとさつ解体禁止理由は、とさつ前死亡が33頭であった。
</t>
    </r>
  </si>
  <si>
    <t>　安全で衛生的な食肉を確保するために、疾病の排除、と畜場内の微生物コントロール及び残留微量有害物質の検査を行った。
　特に平成15年度に国民の健康保護を基本理念とした食品安全基本法が制定され、それに伴い食品衛生法、と畜場法の改正が行われた。当所でもこの基本理念に基づき、より安全で衛生的な食肉を消費者に提供するため、BSE検査（48ヶ月齢超の牛のみ）やHACCPの考え方を取り入れた衛生的な食肉処理の指導等を行った。</t>
  </si>
  <si>
    <t>＊薬剤投与が疑われる病畜等について検査を実施した。</t>
  </si>
  <si>
    <t>検査頭数*</t>
  </si>
  <si>
    <t>(6)抗菌性物質検査状況、畜種別</t>
  </si>
  <si>
    <t>平成26年1月</t>
  </si>
  <si>
    <t>(5)病類別全部廃棄頭数、月別</t>
  </si>
  <si>
    <t>(4)病類別一部廃棄頭数(重複計上)、畜種別</t>
  </si>
  <si>
    <t>とく</t>
  </si>
  <si>
    <t>(3)畜種別一部廃棄件数、月別</t>
  </si>
  <si>
    <t>資料:食品安全推進課</t>
  </si>
  <si>
    <t>(3)鶏肉等の収去検体数</t>
  </si>
  <si>
    <t>(2)食品衛生法及び食鳥検査法に基づく営業施設の監視指導</t>
  </si>
  <si>
    <t>26年1月</t>
  </si>
  <si>
    <t>25年4月</t>
  </si>
  <si>
    <t>(1)認定小規模食鳥処理場月別確認羽数</t>
  </si>
  <si>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t>
    </r>
    <r>
      <rPr>
        <sz val="14"/>
        <rFont val="ＭＳ 明朝"/>
        <family val="1"/>
      </rPr>
      <t>14</t>
    </r>
    <r>
      <rPr>
        <sz val="14"/>
        <rFont val="ＭＳ 明朝"/>
        <family val="1"/>
      </rPr>
      <t>施設あり、食鳥検査法に基づく、食鳥の疾病等に係る確認羽数は、平成</t>
    </r>
    <r>
      <rPr>
        <sz val="14"/>
        <rFont val="ＭＳ 明朝"/>
        <family val="1"/>
      </rPr>
      <t>25</t>
    </r>
    <r>
      <rPr>
        <sz val="14"/>
        <rFont val="ＭＳ 明朝"/>
        <family val="1"/>
      </rPr>
      <t>年度においては，</t>
    </r>
    <r>
      <rPr>
        <sz val="14"/>
        <rFont val="ＭＳ 明朝"/>
        <family val="1"/>
      </rPr>
      <t>43</t>
    </r>
    <r>
      <rPr>
        <sz val="14"/>
        <rFont val="ＭＳ 明朝"/>
        <family val="1"/>
      </rPr>
      <t>,</t>
    </r>
    <r>
      <rPr>
        <sz val="14"/>
        <rFont val="ＭＳ 明朝"/>
        <family val="1"/>
      </rPr>
      <t>423</t>
    </r>
    <r>
      <rPr>
        <sz val="14"/>
        <rFont val="ＭＳ 明朝"/>
        <family val="1"/>
      </rPr>
      <t>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</si>
  <si>
    <t>腸内病原菌(赤痢・ｻﾙﾓﾈﾗ)</t>
  </si>
  <si>
    <t>一般依頼</t>
  </si>
  <si>
    <t>　検査業務総括表</t>
  </si>
  <si>
    <t xml:space="preserve"> </t>
  </si>
  <si>
    <t>２．市立火葬場の利用状況、施設別</t>
  </si>
  <si>
    <t>市有</t>
  </si>
  <si>
    <t>面積(㎡)</t>
  </si>
  <si>
    <t>平成25年度末現在</t>
  </si>
  <si>
    <t>１．墓地、火葬場</t>
  </si>
  <si>
    <t>センター</t>
  </si>
  <si>
    <t>開業獣医</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</si>
</sst>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quot;¥&quot;#,##0_);[Red]\(&quot;¥&quot;#,##0\)"/>
    <numFmt numFmtId="189" formatCode="_ * #,##0.00_ ;_ * \-#,##0.00_ ;_ * &quot;-&quot;_ ;_ @_ "/>
    <numFmt numFmtId="190" formatCode="#&quot;-&quot;"/>
    <numFmt numFmtId="191" formatCode="#,##0.00_ "/>
    <numFmt numFmtId="192" formatCode="#,##0;\-#,##0;\-;@"/>
  </numFmts>
  <fonts count="72">
    <font>
      <sz val="14"/>
      <name val="ＭＳ 明朝"/>
      <family val="1"/>
    </font>
    <font>
      <sz val="11"/>
      <name val="ＭＳ Ｐゴシック"/>
      <family val="3"/>
    </font>
    <font>
      <sz val="7"/>
      <name val="ＭＳ 明朝"/>
      <family val="1"/>
    </font>
    <font>
      <sz val="12"/>
      <name val="ＭＳ 明朝"/>
      <family val="1"/>
    </font>
    <font>
      <b/>
      <sz val="16"/>
      <name val="ＭＳ 明朝"/>
      <family val="1"/>
    </font>
    <font>
      <sz val="11"/>
      <name val="ＭＳ 明朝"/>
      <family val="1"/>
    </font>
    <font>
      <b/>
      <sz val="18"/>
      <name val="ＭＳ 明朝"/>
      <family val="1"/>
    </font>
    <font>
      <sz val="10"/>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b/>
      <sz val="11"/>
      <name val="ＭＳ 明朝"/>
      <family val="1"/>
    </font>
    <font>
      <sz val="11"/>
      <color indexed="10"/>
      <name val="ＭＳ 明朝"/>
      <family val="1"/>
    </font>
    <font>
      <b/>
      <sz val="14"/>
      <name val="ＭＳ 明朝"/>
      <family val="1"/>
    </font>
    <font>
      <b/>
      <sz val="12"/>
      <name val="ＭＳ 明朝"/>
      <family val="1"/>
    </font>
    <font>
      <strike/>
      <sz val="12"/>
      <name val="ＭＳ 明朝"/>
      <family val="1"/>
    </font>
    <font>
      <strike/>
      <sz val="11"/>
      <color indexed="10"/>
      <name val="ＭＳ 明朝"/>
      <family val="1"/>
    </font>
    <font>
      <b/>
      <sz val="18"/>
      <color indexed="8"/>
      <name val="ＭＳ 明朝"/>
      <family val="1"/>
    </font>
    <font>
      <sz val="14"/>
      <color indexed="8"/>
      <name val="ＭＳ 明朝"/>
      <family val="1"/>
    </font>
    <font>
      <sz val="12"/>
      <color indexed="8"/>
      <name val="ＭＳ 明朝"/>
      <family val="1"/>
    </font>
    <font>
      <b/>
      <sz val="16"/>
      <color indexed="8"/>
      <name val="ＭＳ 明朝"/>
      <family val="1"/>
    </font>
    <font>
      <sz val="11"/>
      <color indexed="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1"/>
      <color indexed="8"/>
      <name val="ＭＳ 明朝"/>
      <family val="1"/>
    </font>
    <font>
      <b/>
      <sz val="2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明朝"/>
      <family val="1"/>
    </font>
    <font>
      <sz val="10"/>
      <color theme="1"/>
      <name val="ＭＳ 明朝"/>
      <family val="1"/>
    </font>
    <font>
      <b/>
      <sz val="11"/>
      <color theme="1"/>
      <name val="ＭＳ 明朝"/>
      <family val="1"/>
    </font>
    <font>
      <sz val="12"/>
      <color theme="1"/>
      <name val="ＭＳ 明朝"/>
      <family val="1"/>
    </font>
    <font>
      <b/>
      <sz val="16"/>
      <color theme="1"/>
      <name val="ＭＳ 明朝"/>
      <family val="1"/>
    </font>
    <font>
      <b/>
      <sz val="22"/>
      <color theme="1"/>
      <name val="ＭＳ 明朝"/>
      <family val="1"/>
    </font>
    <font>
      <b/>
      <sz val="18"/>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style="thin"/>
      <right style="thin"/>
      <top style="medium"/>
      <bottom style="thin"/>
    </border>
    <border>
      <left>
        <color indexed="63"/>
      </left>
      <right style="thin"/>
      <top style="thin"/>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style="medium"/>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12" fillId="0" borderId="0">
      <alignment/>
      <protection/>
    </xf>
    <xf numFmtId="0" fontId="10" fillId="0" borderId="0" applyNumberFormat="0" applyFill="0" applyBorder="0" applyAlignment="0" applyProtection="0"/>
    <xf numFmtId="0" fontId="62" fillId="32" borderId="0" applyNumberFormat="0" applyBorder="0" applyAlignment="0" applyProtection="0"/>
  </cellStyleXfs>
  <cellXfs count="809">
    <xf numFmtId="0" fontId="0" fillId="0" borderId="0" xfId="0" applyAlignment="1">
      <alignment/>
    </xf>
    <xf numFmtId="0" fontId="6" fillId="0" borderId="0" xfId="0" applyFont="1" applyAlignment="1">
      <alignment horizontal="left"/>
    </xf>
    <xf numFmtId="0" fontId="5" fillId="0" borderId="0" xfId="0" applyFont="1" applyBorder="1" applyAlignment="1" applyProtection="1">
      <alignment horizontal="right"/>
      <protection/>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lignment/>
    </xf>
    <xf numFmtId="0" fontId="4" fillId="0" borderId="10" xfId="0" applyFont="1" applyBorder="1" applyAlignment="1" applyProtection="1">
      <alignment horizontal="left"/>
      <protection/>
    </xf>
    <xf numFmtId="0" fontId="0" fillId="0" borderId="11" xfId="0" applyFont="1" applyBorder="1" applyAlignment="1">
      <alignment/>
    </xf>
    <xf numFmtId="0" fontId="3" fillId="0" borderId="15" xfId="0" applyFont="1" applyBorder="1" applyAlignment="1" applyProtection="1">
      <alignment horizontal="center" vertical="center"/>
      <protection/>
    </xf>
    <xf numFmtId="0" fontId="0" fillId="0" borderId="0" xfId="0" applyFont="1" applyBorder="1" applyAlignment="1">
      <alignment/>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5" fillId="0" borderId="14" xfId="0" applyFont="1" applyBorder="1" applyAlignment="1">
      <alignment horizontal="right"/>
    </xf>
    <xf numFmtId="37" fontId="3" fillId="0" borderId="18" xfId="0" applyNumberFormat="1" applyFont="1" applyBorder="1" applyAlignment="1" applyProtection="1">
      <alignment horizontal="right" vertical="center"/>
      <protection/>
    </xf>
    <xf numFmtId="49" fontId="3" fillId="0" borderId="19" xfId="0" applyNumberFormat="1" applyFont="1" applyBorder="1" applyAlignment="1" applyProtection="1">
      <alignment horizontal="center" vertical="center"/>
      <protection/>
    </xf>
    <xf numFmtId="37" fontId="3" fillId="0" borderId="19"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20" xfId="0" applyFont="1" applyBorder="1" applyAlignment="1">
      <alignment horizontal="right" vertical="center"/>
    </xf>
    <xf numFmtId="37" fontId="3" fillId="0" borderId="21" xfId="0" applyNumberFormat="1" applyFont="1" applyBorder="1" applyAlignment="1" applyProtection="1">
      <alignment horizontal="right" vertical="center"/>
      <protection/>
    </xf>
    <xf numFmtId="49" fontId="3" fillId="0" borderId="0" xfId="0" applyNumberFormat="1" applyFont="1" applyBorder="1" applyAlignment="1" applyProtection="1">
      <alignment horizontal="center" vertical="center"/>
      <protection/>
    </xf>
    <xf numFmtId="37" fontId="3" fillId="0" borderId="0" xfId="0" applyNumberFormat="1" applyFont="1" applyBorder="1" applyAlignment="1" applyProtection="1">
      <alignment vertical="center"/>
      <protection/>
    </xf>
    <xf numFmtId="37" fontId="3" fillId="0" borderId="0" xfId="0" applyNumberFormat="1" applyFont="1" applyBorder="1" applyAlignment="1" applyProtection="1">
      <alignment horizontal="right" vertical="center"/>
      <protection/>
    </xf>
    <xf numFmtId="0" fontId="0" fillId="0" borderId="0" xfId="0" applyFont="1" applyBorder="1" applyAlignment="1">
      <alignment/>
    </xf>
    <xf numFmtId="0" fontId="15" fillId="0" borderId="0" xfId="0" applyFont="1" applyBorder="1" applyAlignment="1">
      <alignment/>
    </xf>
    <xf numFmtId="0" fontId="15" fillId="0" borderId="0" xfId="0" applyFont="1" applyAlignment="1">
      <alignment/>
    </xf>
    <xf numFmtId="0" fontId="16" fillId="0" borderId="0" xfId="0" applyFont="1" applyBorder="1" applyAlignment="1" applyProtection="1">
      <alignment horizontal="right" vertical="center"/>
      <protection/>
    </xf>
    <xf numFmtId="0" fontId="3" fillId="0" borderId="0" xfId="0" applyFont="1" applyBorder="1" applyAlignment="1">
      <alignment horizontal="right" vertical="center"/>
    </xf>
    <xf numFmtId="0" fontId="16" fillId="0" borderId="10" xfId="0" applyFont="1" applyBorder="1" applyAlignment="1" applyProtection="1">
      <alignment horizontal="right" vertical="center"/>
      <protection/>
    </xf>
    <xf numFmtId="0" fontId="3" fillId="0" borderId="22" xfId="0" applyFont="1" applyBorder="1" applyAlignment="1">
      <alignment horizontal="right" vertical="center"/>
    </xf>
    <xf numFmtId="37" fontId="3" fillId="0" borderId="10" xfId="0" applyNumberFormat="1" applyFont="1" applyBorder="1" applyAlignment="1" applyProtection="1">
      <alignment horizontal="right" vertical="center"/>
      <protection/>
    </xf>
    <xf numFmtId="49" fontId="3" fillId="0" borderId="10" xfId="0" applyNumberFormat="1" applyFont="1" applyBorder="1" applyAlignment="1" applyProtection="1">
      <alignment horizontal="center" vertical="center"/>
      <protection/>
    </xf>
    <xf numFmtId="37" fontId="3" fillId="0" borderId="10" xfId="0" applyNumberFormat="1" applyFont="1" applyBorder="1" applyAlignment="1" applyProtection="1">
      <alignment vertical="center"/>
      <protection/>
    </xf>
    <xf numFmtId="0" fontId="16" fillId="0" borderId="22" xfId="0" applyFont="1" applyBorder="1" applyAlignment="1">
      <alignment horizontal="right" vertical="center"/>
    </xf>
    <xf numFmtId="37" fontId="16" fillId="0" borderId="10" xfId="0" applyNumberFormat="1" applyFont="1" applyBorder="1" applyAlignment="1" applyProtection="1">
      <alignment horizontal="right" vertical="center"/>
      <protection/>
    </xf>
    <xf numFmtId="49" fontId="16" fillId="0" borderId="10" xfId="0" applyNumberFormat="1" applyFont="1" applyBorder="1" applyAlignment="1" applyProtection="1">
      <alignment horizontal="center" vertical="center"/>
      <protection/>
    </xf>
    <xf numFmtId="37" fontId="16" fillId="0" borderId="10" xfId="0" applyNumberFormat="1" applyFont="1" applyBorder="1" applyAlignment="1" applyProtection="1">
      <alignment vertical="center"/>
      <protection/>
    </xf>
    <xf numFmtId="0" fontId="3" fillId="0" borderId="11" xfId="0" applyFont="1" applyBorder="1" applyAlignment="1" applyProtection="1">
      <alignment horizontal="left"/>
      <protection/>
    </xf>
    <xf numFmtId="0" fontId="3" fillId="0" borderId="11" xfId="0" applyFont="1" applyBorder="1" applyAlignment="1">
      <alignment/>
    </xf>
    <xf numFmtId="0" fontId="3" fillId="0" borderId="0" xfId="0" applyFont="1" applyBorder="1" applyAlignment="1">
      <alignment/>
    </xf>
    <xf numFmtId="0" fontId="3" fillId="0" borderId="0" xfId="0" applyFont="1" applyAlignment="1">
      <alignment/>
    </xf>
    <xf numFmtId="0" fontId="5" fillId="0" borderId="0" xfId="0" applyFont="1" applyBorder="1" applyAlignment="1" applyProtection="1">
      <alignment horizontal="left"/>
      <protection/>
    </xf>
    <xf numFmtId="37" fontId="0" fillId="0" borderId="0" xfId="0" applyNumberFormat="1" applyFont="1" applyBorder="1" applyAlignment="1" applyProtection="1">
      <alignment/>
      <protection/>
    </xf>
    <xf numFmtId="0" fontId="0" fillId="0" borderId="0" xfId="0" applyAlignment="1">
      <alignment horizontal="right"/>
    </xf>
    <xf numFmtId="49" fontId="0" fillId="0" borderId="0" xfId="0" applyNumberFormat="1" applyAlignment="1">
      <alignment horizontal="center"/>
    </xf>
    <xf numFmtId="0" fontId="0" fillId="0" borderId="20" xfId="0" applyFont="1" applyBorder="1" applyAlignment="1">
      <alignment/>
    </xf>
    <xf numFmtId="0" fontId="3" fillId="0" borderId="23" xfId="0" applyFont="1" applyBorder="1" applyAlignment="1" applyProtection="1">
      <alignment horizontal="center"/>
      <protection/>
    </xf>
    <xf numFmtId="0" fontId="3" fillId="0" borderId="24"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184" fontId="3" fillId="0" borderId="18" xfId="0" applyNumberFormat="1" applyFont="1" applyBorder="1" applyAlignment="1" applyProtection="1">
      <alignment horizontal="right" vertical="center"/>
      <protection/>
    </xf>
    <xf numFmtId="41" fontId="3" fillId="0" borderId="19" xfId="0" applyNumberFormat="1" applyFont="1" applyBorder="1" applyAlignment="1" applyProtection="1">
      <alignment horizontal="right" vertical="center"/>
      <protection/>
    </xf>
    <xf numFmtId="41" fontId="3" fillId="0" borderId="19" xfId="0" applyNumberFormat="1" applyFont="1" applyBorder="1" applyAlignment="1" applyProtection="1">
      <alignment horizontal="center" vertical="center"/>
      <protection/>
    </xf>
    <xf numFmtId="184" fontId="3" fillId="0" borderId="21" xfId="0" applyNumberFormat="1" applyFont="1" applyBorder="1" applyAlignment="1" applyProtection="1">
      <alignment horizontal="right" vertical="center"/>
      <protection/>
    </xf>
    <xf numFmtId="41" fontId="3" fillId="0" borderId="0" xfId="0" applyNumberFormat="1" applyFont="1" applyBorder="1" applyAlignment="1" applyProtection="1">
      <alignment horizontal="right" vertical="center"/>
      <protection/>
    </xf>
    <xf numFmtId="41" fontId="3" fillId="0" borderId="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right" vertical="center"/>
      <protection locked="0"/>
    </xf>
    <xf numFmtId="179" fontId="3" fillId="0" borderId="0" xfId="0" applyNumberFormat="1" applyFont="1" applyBorder="1" applyAlignment="1" applyProtection="1">
      <alignment vertical="center"/>
      <protection/>
    </xf>
    <xf numFmtId="184" fontId="3" fillId="0" borderId="0" xfId="51" applyNumberFormat="1" applyFont="1" applyBorder="1" applyAlignment="1" applyProtection="1">
      <alignment horizontal="right" vertical="center"/>
      <protection locked="0"/>
    </xf>
    <xf numFmtId="179" fontId="3" fillId="0" borderId="0" xfId="51" applyNumberFormat="1" applyFont="1" applyBorder="1" applyAlignment="1" applyProtection="1">
      <alignment vertical="center"/>
      <protection/>
    </xf>
    <xf numFmtId="184" fontId="3" fillId="0" borderId="0" xfId="0" applyNumberFormat="1" applyFont="1" applyBorder="1" applyAlignment="1" applyProtection="1">
      <alignment horizontal="center" vertical="center"/>
      <protection/>
    </xf>
    <xf numFmtId="41" fontId="3" fillId="0" borderId="0" xfId="0" applyNumberFormat="1" applyFont="1" applyBorder="1" applyAlignment="1" applyProtection="1">
      <alignment vertical="center"/>
      <protection/>
    </xf>
    <xf numFmtId="184" fontId="3" fillId="0" borderId="0" xfId="0" applyNumberFormat="1" applyFont="1" applyBorder="1" applyAlignment="1" applyProtection="1">
      <alignment horizontal="right" vertical="center"/>
      <protection/>
    </xf>
    <xf numFmtId="184" fontId="3" fillId="0" borderId="10" xfId="0" applyNumberFormat="1" applyFont="1" applyBorder="1" applyAlignment="1" applyProtection="1">
      <alignment horizontal="right" vertical="center"/>
      <protection/>
    </xf>
    <xf numFmtId="184" fontId="3" fillId="0" borderId="10" xfId="0" applyNumberFormat="1" applyFont="1" applyBorder="1" applyAlignment="1" applyProtection="1">
      <alignment horizontal="center" vertical="center"/>
      <protection/>
    </xf>
    <xf numFmtId="41" fontId="3" fillId="0" borderId="10" xfId="0" applyNumberFormat="1" applyFont="1" applyBorder="1" applyAlignment="1" applyProtection="1">
      <alignment horizontal="right" vertical="center"/>
      <protection/>
    </xf>
    <xf numFmtId="41" fontId="3" fillId="0" borderId="10" xfId="0" applyNumberFormat="1" applyFont="1" applyBorder="1" applyAlignment="1" applyProtection="1">
      <alignment vertical="center"/>
      <protection/>
    </xf>
    <xf numFmtId="41" fontId="3" fillId="0" borderId="10" xfId="0" applyNumberFormat="1" applyFont="1" applyBorder="1" applyAlignment="1" applyProtection="1">
      <alignment horizontal="center" vertical="center"/>
      <protection/>
    </xf>
    <xf numFmtId="184" fontId="16" fillId="0" borderId="10" xfId="0" applyNumberFormat="1" applyFont="1" applyBorder="1" applyAlignment="1" applyProtection="1">
      <alignment horizontal="right" vertical="center"/>
      <protection/>
    </xf>
    <xf numFmtId="184" fontId="16" fillId="0" borderId="10" xfId="0" applyNumberFormat="1" applyFont="1" applyBorder="1" applyAlignment="1" applyProtection="1">
      <alignment horizontal="center" vertical="center"/>
      <protection/>
    </xf>
    <xf numFmtId="41" fontId="16" fillId="0" borderId="10" xfId="0" applyNumberFormat="1" applyFont="1" applyBorder="1" applyAlignment="1" applyProtection="1">
      <alignment horizontal="right" vertical="center"/>
      <protection/>
    </xf>
    <xf numFmtId="41" fontId="16" fillId="0" borderId="10" xfId="0" applyNumberFormat="1" applyFont="1" applyBorder="1" applyAlignment="1" applyProtection="1">
      <alignment vertical="center"/>
      <protection/>
    </xf>
    <xf numFmtId="41" fontId="16" fillId="0" borderId="10" xfId="0" applyNumberFormat="1" applyFont="1" applyBorder="1" applyAlignment="1" applyProtection="1">
      <alignment horizontal="center" vertical="center"/>
      <protection/>
    </xf>
    <xf numFmtId="0" fontId="5" fillId="0" borderId="11" xfId="0" applyFont="1" applyBorder="1" applyAlignment="1" applyProtection="1">
      <alignment horizontal="left"/>
      <protection/>
    </xf>
    <xf numFmtId="0" fontId="17" fillId="0" borderId="11" xfId="0" applyFont="1" applyBorder="1" applyAlignment="1" applyProtection="1">
      <alignment horizontal="left"/>
      <protection/>
    </xf>
    <xf numFmtId="0" fontId="0" fillId="0" borderId="0" xfId="0" applyAlignment="1">
      <alignment/>
    </xf>
    <xf numFmtId="0" fontId="0" fillId="0" borderId="0" xfId="0" applyBorder="1" applyAlignment="1">
      <alignment horizontal="right"/>
    </xf>
    <xf numFmtId="49" fontId="0" fillId="0" borderId="0" xfId="0" applyNumberFormat="1" applyBorder="1" applyAlignment="1">
      <alignment horizontal="center"/>
    </xf>
    <xf numFmtId="0" fontId="0" fillId="0" borderId="10" xfId="0" applyFont="1" applyBorder="1" applyAlignment="1">
      <alignment/>
    </xf>
    <xf numFmtId="0" fontId="15" fillId="0" borderId="10" xfId="0" applyFont="1" applyBorder="1" applyAlignment="1">
      <alignment/>
    </xf>
    <xf numFmtId="0" fontId="0" fillId="0" borderId="25" xfId="0" applyFont="1" applyBorder="1" applyAlignment="1">
      <alignment/>
    </xf>
    <xf numFmtId="0" fontId="0" fillId="0" borderId="26" xfId="0" applyFont="1" applyBorder="1" applyAlignment="1">
      <alignment/>
    </xf>
    <xf numFmtId="41" fontId="16" fillId="0" borderId="27"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37" fontId="13" fillId="0" borderId="18" xfId="0" applyNumberFormat="1" applyFont="1" applyBorder="1" applyAlignment="1" applyProtection="1">
      <alignment vertical="center"/>
      <protection/>
    </xf>
    <xf numFmtId="37" fontId="5" fillId="0" borderId="19" xfId="0" applyNumberFormat="1" applyFont="1" applyBorder="1" applyAlignment="1" applyProtection="1">
      <alignment vertical="center"/>
      <protection/>
    </xf>
    <xf numFmtId="37" fontId="13" fillId="0" borderId="21"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37" fontId="5" fillId="0" borderId="0" xfId="0" applyNumberFormat="1" applyFont="1" applyBorder="1" applyAlignment="1" applyProtection="1">
      <alignment horizontal="right" vertical="center"/>
      <protection/>
    </xf>
    <xf numFmtId="37" fontId="5" fillId="0" borderId="0" xfId="0" applyNumberFormat="1" applyFont="1" applyBorder="1" applyAlignment="1" applyProtection="1" quotePrefix="1">
      <alignment horizontal="right" vertical="center"/>
      <protection/>
    </xf>
    <xf numFmtId="37" fontId="13" fillId="0" borderId="21" xfId="0" applyNumberFormat="1" applyFont="1" applyBorder="1" applyAlignment="1" applyProtection="1">
      <alignment horizontal="right"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37" fontId="5" fillId="0" borderId="0" xfId="0" applyNumberFormat="1"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protection/>
    </xf>
    <xf numFmtId="37" fontId="13" fillId="0" borderId="30" xfId="0" applyNumberFormat="1" applyFont="1" applyBorder="1" applyAlignment="1" applyProtection="1">
      <alignment vertical="center"/>
      <protection/>
    </xf>
    <xf numFmtId="37" fontId="5" fillId="0" borderId="10" xfId="0" applyNumberFormat="1" applyFont="1" applyBorder="1"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5" fillId="0" borderId="11" xfId="0" applyFont="1" applyBorder="1" applyAlignment="1" applyProtection="1">
      <alignment vertical="center"/>
      <protection/>
    </xf>
    <xf numFmtId="0" fontId="3" fillId="0" borderId="17" xfId="0" applyFont="1" applyBorder="1" applyAlignment="1" applyProtection="1">
      <alignment horizontal="distributed" vertical="center"/>
      <protection/>
    </xf>
    <xf numFmtId="0" fontId="8" fillId="0" borderId="17" xfId="0" applyFont="1" applyBorder="1" applyAlignment="1" applyProtection="1">
      <alignment horizontal="distributed" vertical="center" wrapText="1"/>
      <protection/>
    </xf>
    <xf numFmtId="0" fontId="8" fillId="0" borderId="17" xfId="0" applyFont="1" applyBorder="1" applyAlignment="1" applyProtection="1">
      <alignment horizontal="distributed" vertical="center"/>
      <protection/>
    </xf>
    <xf numFmtId="0" fontId="3" fillId="0" borderId="24" xfId="0" applyFont="1" applyBorder="1" applyAlignment="1" applyProtection="1">
      <alignment horizontal="distributed" vertical="center"/>
      <protection/>
    </xf>
    <xf numFmtId="37" fontId="13" fillId="0" borderId="0" xfId="0" applyNumberFormat="1" applyFont="1" applyBorder="1" applyAlignment="1" applyProtection="1">
      <alignment horizontal="right" vertical="center"/>
      <protection/>
    </xf>
    <xf numFmtId="41" fontId="13" fillId="0" borderId="21" xfId="0" applyNumberFormat="1" applyFont="1" applyBorder="1" applyAlignment="1" applyProtection="1">
      <alignment vertical="center"/>
      <protection/>
    </xf>
    <xf numFmtId="0" fontId="5" fillId="0" borderId="17" xfId="0" applyFont="1" applyBorder="1" applyAlignment="1" applyProtection="1">
      <alignment horizontal="distributed" vertical="center" wrapText="1"/>
      <protection/>
    </xf>
    <xf numFmtId="0" fontId="3" fillId="0" borderId="31" xfId="0" applyFont="1" applyBorder="1" applyAlignment="1" applyProtection="1">
      <alignment horizontal="distributed" vertical="center"/>
      <protection/>
    </xf>
    <xf numFmtId="41" fontId="13" fillId="0" borderId="30" xfId="0" applyNumberFormat="1" applyFont="1" applyBorder="1" applyAlignment="1" applyProtection="1">
      <alignment vertical="center"/>
      <protection/>
    </xf>
    <xf numFmtId="37" fontId="15" fillId="0" borderId="11" xfId="0" applyNumberFormat="1" applyFont="1" applyBorder="1" applyAlignment="1" applyProtection="1">
      <alignment/>
      <protection/>
    </xf>
    <xf numFmtId="37" fontId="0" fillId="0" borderId="11" xfId="0" applyNumberFormat="1" applyFont="1" applyBorder="1" applyAlignment="1" applyProtection="1">
      <alignment/>
      <protection/>
    </xf>
    <xf numFmtId="37" fontId="15" fillId="0" borderId="0" xfId="0" applyNumberFormat="1" applyFont="1" applyBorder="1" applyAlignment="1" applyProtection="1">
      <alignment/>
      <protection/>
    </xf>
    <xf numFmtId="37" fontId="0" fillId="0" borderId="0" xfId="0" applyNumberFormat="1" applyBorder="1" applyAlignment="1" applyProtection="1">
      <alignment/>
      <protection/>
    </xf>
    <xf numFmtId="0" fontId="0" fillId="0" borderId="10" xfId="0" applyBorder="1" applyAlignment="1">
      <alignment/>
    </xf>
    <xf numFmtId="0" fontId="3" fillId="0" borderId="32" xfId="0" applyFont="1" applyBorder="1" applyAlignment="1" applyProtection="1">
      <alignment horizontal="center" vertical="center"/>
      <protection/>
    </xf>
    <xf numFmtId="49" fontId="3" fillId="0" borderId="32" xfId="0" applyNumberFormat="1" applyFont="1" applyBorder="1" applyAlignment="1" applyProtection="1">
      <alignment horizontal="center" vertical="center" wrapText="1"/>
      <protection/>
    </xf>
    <xf numFmtId="41" fontId="16" fillId="0" borderId="0" xfId="0" applyNumberFormat="1" applyFont="1" applyBorder="1" applyAlignment="1" applyProtection="1">
      <alignment/>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41" fontId="3" fillId="0" borderId="0" xfId="0" applyNumberFormat="1" applyFont="1" applyBorder="1" applyAlignment="1" applyProtection="1">
      <alignment horizontal="right"/>
      <protection/>
    </xf>
    <xf numFmtId="41" fontId="3" fillId="0" borderId="10" xfId="0" applyNumberFormat="1" applyFont="1" applyBorder="1" applyAlignment="1" applyProtection="1">
      <alignment horizontal="center"/>
      <protection/>
    </xf>
    <xf numFmtId="0" fontId="0" fillId="0" borderId="11" xfId="0" applyBorder="1" applyAlignment="1">
      <alignment/>
    </xf>
    <xf numFmtId="37" fontId="0" fillId="0" borderId="11" xfId="0" applyNumberFormat="1" applyBorder="1" applyAlignment="1" applyProtection="1">
      <alignment/>
      <protection/>
    </xf>
    <xf numFmtId="44" fontId="0" fillId="0" borderId="0" xfId="0" applyNumberFormat="1" applyBorder="1" applyAlignment="1" applyProtection="1">
      <alignment/>
      <protection/>
    </xf>
    <xf numFmtId="0" fontId="0" fillId="0" borderId="0" xfId="0" applyAlignment="1">
      <alignment vertical="center"/>
    </xf>
    <xf numFmtId="41" fontId="3" fillId="0" borderId="0" xfId="0" applyNumberFormat="1" applyFont="1" applyBorder="1" applyAlignment="1" applyProtection="1">
      <alignment/>
      <protection/>
    </xf>
    <xf numFmtId="0" fontId="3" fillId="0" borderId="20" xfId="0" applyFont="1" applyBorder="1" applyAlignment="1" applyProtection="1">
      <alignment horizontal="right"/>
      <protection/>
    </xf>
    <xf numFmtId="0" fontId="3" fillId="0" borderId="22" xfId="0" applyFont="1" applyBorder="1" applyAlignment="1" applyProtection="1">
      <alignment horizontal="right"/>
      <protection/>
    </xf>
    <xf numFmtId="44" fontId="5" fillId="0" borderId="0" xfId="0" applyNumberFormat="1" applyFont="1" applyBorder="1" applyAlignment="1" applyProtection="1">
      <alignment horizontal="right"/>
      <protection/>
    </xf>
    <xf numFmtId="0" fontId="5" fillId="0" borderId="0" xfId="0" applyFont="1" applyBorder="1" applyAlignment="1">
      <alignment vertical="top"/>
    </xf>
    <xf numFmtId="0" fontId="5" fillId="0" borderId="0" xfId="0" applyFont="1" applyBorder="1" applyAlignment="1">
      <alignment vertical="top" wrapText="1"/>
    </xf>
    <xf numFmtId="0" fontId="15" fillId="0" borderId="0" xfId="0" applyFont="1" applyBorder="1" applyAlignment="1" applyProtection="1">
      <alignment horizontal="left"/>
      <protection/>
    </xf>
    <xf numFmtId="0" fontId="5" fillId="0" borderId="0" xfId="0" applyFont="1" applyAlignment="1">
      <alignment vertical="top"/>
    </xf>
    <xf numFmtId="0" fontId="19" fillId="0" borderId="0" xfId="0" applyFont="1" applyAlignment="1">
      <alignment horizontal="left"/>
    </xf>
    <xf numFmtId="0" fontId="20" fillId="0" borderId="0" xfId="0" applyFont="1" applyAlignment="1">
      <alignment/>
    </xf>
    <xf numFmtId="0" fontId="20" fillId="0" borderId="11" xfId="0" applyFont="1" applyBorder="1" applyAlignment="1">
      <alignment/>
    </xf>
    <xf numFmtId="0" fontId="22" fillId="0" borderId="10" xfId="0" applyFont="1" applyBorder="1" applyAlignment="1">
      <alignment horizontal="left"/>
    </xf>
    <xf numFmtId="0" fontId="20" fillId="0" borderId="13" xfId="0" applyFont="1" applyBorder="1" applyAlignment="1">
      <alignment/>
    </xf>
    <xf numFmtId="0" fontId="20" fillId="0" borderId="19" xfId="0" applyFont="1" applyBorder="1" applyAlignment="1">
      <alignment/>
    </xf>
    <xf numFmtId="0" fontId="21" fillId="0" borderId="10" xfId="0" applyFont="1" applyBorder="1" applyAlignment="1" applyProtection="1">
      <alignment horizontal="center"/>
      <protection/>
    </xf>
    <xf numFmtId="178" fontId="3" fillId="0" borderId="0" xfId="0" applyNumberFormat="1" applyFont="1" applyBorder="1" applyAlignment="1" applyProtection="1">
      <alignment/>
      <protection/>
    </xf>
    <xf numFmtId="0" fontId="15" fillId="0" borderId="0" xfId="0" applyFont="1" applyAlignment="1">
      <alignment horizontal="left"/>
    </xf>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center"/>
    </xf>
    <xf numFmtId="0" fontId="0" fillId="0" borderId="14" xfId="0" applyFont="1" applyBorder="1" applyAlignment="1">
      <alignment horizontal="center"/>
    </xf>
    <xf numFmtId="0" fontId="15" fillId="0" borderId="33" xfId="0" applyFont="1" applyBorder="1" applyAlignment="1" applyProtection="1">
      <alignment horizontal="distributed"/>
      <protection/>
    </xf>
    <xf numFmtId="0" fontId="15" fillId="0" borderId="19" xfId="0" applyFont="1" applyBorder="1" applyAlignment="1">
      <alignment/>
    </xf>
    <xf numFmtId="41" fontId="0" fillId="0" borderId="0" xfId="0" applyNumberFormat="1" applyFont="1" applyAlignment="1">
      <alignment/>
    </xf>
    <xf numFmtId="0" fontId="0" fillId="0" borderId="12" xfId="0" applyFont="1" applyBorder="1" applyAlignment="1">
      <alignment/>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xf>
    <xf numFmtId="0" fontId="0" fillId="0" borderId="17" xfId="0" applyFont="1" applyBorder="1" applyAlignment="1" applyProtection="1">
      <alignment horizontal="center" vertical="center"/>
      <protection/>
    </xf>
    <xf numFmtId="37" fontId="0" fillId="0" borderId="24" xfId="0" applyNumberFormat="1" applyFont="1" applyBorder="1" applyAlignment="1" applyProtection="1">
      <alignment horizontal="center" vertical="center" textRotation="255"/>
      <protection/>
    </xf>
    <xf numFmtId="37"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textRotation="255"/>
      <protection/>
    </xf>
    <xf numFmtId="0" fontId="5" fillId="0" borderId="0" xfId="0" applyFont="1" applyBorder="1" applyAlignment="1">
      <alignment horizontal="center" vertical="center" textRotation="255"/>
    </xf>
    <xf numFmtId="0" fontId="16" fillId="0" borderId="33" xfId="0" applyFont="1" applyBorder="1" applyAlignment="1" applyProtection="1">
      <alignment horizontal="distributed" vertical="center"/>
      <protection/>
    </xf>
    <xf numFmtId="41" fontId="13" fillId="0" borderId="19" xfId="0" applyNumberFormat="1" applyFont="1" applyBorder="1" applyAlignment="1" applyProtection="1">
      <alignment horizontal="right"/>
      <protection/>
    </xf>
    <xf numFmtId="41" fontId="5" fillId="0" borderId="0" xfId="0" applyNumberFormat="1" applyFont="1" applyBorder="1" applyAlignment="1" applyProtection="1">
      <alignment horizontal="center"/>
      <protection/>
    </xf>
    <xf numFmtId="41" fontId="5" fillId="0" borderId="0" xfId="0" applyNumberFormat="1" applyFont="1" applyBorder="1" applyAlignment="1" applyProtection="1">
      <alignment horizontal="right"/>
      <protection/>
    </xf>
    <xf numFmtId="41" fontId="5" fillId="0" borderId="0" xfId="0" applyNumberFormat="1" applyFont="1" applyBorder="1" applyAlignment="1">
      <alignment horizontal="right"/>
    </xf>
    <xf numFmtId="41" fontId="5" fillId="0" borderId="1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0" fontId="0" fillId="0" borderId="0" xfId="0" applyFont="1" applyBorder="1" applyAlignment="1" applyProtection="1">
      <alignment horizontal="center" vertical="center"/>
      <protection/>
    </xf>
    <xf numFmtId="0" fontId="0" fillId="0" borderId="14" xfId="0" applyFont="1" applyBorder="1" applyAlignment="1">
      <alignmen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5" fillId="0" borderId="33" xfId="0" applyFont="1" applyBorder="1" applyAlignment="1" applyProtection="1">
      <alignment horizontal="distributed" vertical="center"/>
      <protection/>
    </xf>
    <xf numFmtId="41" fontId="3" fillId="0" borderId="0" xfId="0" applyNumberFormat="1" applyFont="1" applyBorder="1" applyAlignment="1">
      <alignment horizontal="right"/>
    </xf>
    <xf numFmtId="0" fontId="0" fillId="0" borderId="20" xfId="0" applyFont="1" applyBorder="1" applyAlignment="1" applyProtection="1">
      <alignment horizontal="distributed" vertical="center"/>
      <protection/>
    </xf>
    <xf numFmtId="41" fontId="0" fillId="0" borderId="0" xfId="0" applyNumberFormat="1" applyFont="1" applyBorder="1" applyAlignment="1">
      <alignment horizontal="right"/>
    </xf>
    <xf numFmtId="0" fontId="0" fillId="0" borderId="14" xfId="0" applyFont="1" applyBorder="1" applyAlignment="1" applyProtection="1">
      <alignment horizontal="distributed" vertical="center"/>
      <protection/>
    </xf>
    <xf numFmtId="41" fontId="0" fillId="0" borderId="0" xfId="0" applyNumberFormat="1" applyFont="1" applyBorder="1" applyAlignment="1">
      <alignment horizontal="center"/>
    </xf>
    <xf numFmtId="0" fontId="0" fillId="0" borderId="19"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24" xfId="0" applyFont="1" applyBorder="1" applyAlignment="1">
      <alignment horizontal="center" vertical="center"/>
    </xf>
    <xf numFmtId="0" fontId="15" fillId="0" borderId="20" xfId="0" applyFont="1" applyBorder="1" applyAlignment="1" applyProtection="1">
      <alignment horizontal="distributed" vertical="center"/>
      <protection/>
    </xf>
    <xf numFmtId="41" fontId="15" fillId="0" borderId="19" xfId="0" applyNumberFormat="1" applyFont="1" applyBorder="1" applyAlignment="1" applyProtection="1">
      <alignment horizontal="right"/>
      <protection/>
    </xf>
    <xf numFmtId="41" fontId="15" fillId="0" borderId="19" xfId="0" applyNumberFormat="1" applyFont="1" applyBorder="1" applyAlignment="1">
      <alignment horizontal="right"/>
    </xf>
    <xf numFmtId="0" fontId="15" fillId="0" borderId="0" xfId="0" applyFont="1" applyBorder="1" applyAlignment="1">
      <alignment horizontal="right"/>
    </xf>
    <xf numFmtId="41" fontId="0" fillId="0" borderId="0" xfId="0" applyNumberFormat="1" applyFont="1" applyBorder="1" applyAlignment="1" applyProtection="1">
      <alignment horizontal="right"/>
      <protection/>
    </xf>
    <xf numFmtId="0" fontId="0" fillId="0" borderId="0" xfId="0" applyFont="1" applyBorder="1" applyAlignment="1">
      <alignment horizontal="right"/>
    </xf>
    <xf numFmtId="41" fontId="0" fillId="0" borderId="10" xfId="0" applyNumberFormat="1" applyFont="1" applyBorder="1" applyAlignment="1" applyProtection="1">
      <alignment horizontal="right"/>
      <protection/>
    </xf>
    <xf numFmtId="41" fontId="0" fillId="0" borderId="10" xfId="0" applyNumberFormat="1" applyFont="1" applyBorder="1" applyAlignment="1">
      <alignment horizontal="right"/>
    </xf>
    <xf numFmtId="0" fontId="3" fillId="0" borderId="0" xfId="0" applyFont="1" applyFill="1" applyBorder="1" applyAlignment="1" applyProtection="1">
      <alignment horizontal="left"/>
      <protection/>
    </xf>
    <xf numFmtId="0" fontId="0" fillId="0" borderId="25" xfId="0" applyFont="1" applyBorder="1" applyAlignment="1">
      <alignment vertical="center"/>
    </xf>
    <xf numFmtId="0" fontId="0" fillId="0" borderId="0" xfId="0" applyFont="1" applyBorder="1" applyAlignment="1" applyProtection="1">
      <alignment horizontal="right" vertical="center"/>
      <protection/>
    </xf>
    <xf numFmtId="0" fontId="15" fillId="0" borderId="33" xfId="0" applyFont="1" applyBorder="1" applyAlignment="1" applyProtection="1">
      <alignment horizontal="distributed" vertical="center"/>
      <protection/>
    </xf>
    <xf numFmtId="191" fontId="15" fillId="0" borderId="0" xfId="0" applyNumberFormat="1" applyFont="1" applyBorder="1" applyAlignment="1" applyProtection="1">
      <alignment horizontal="right"/>
      <protection/>
    </xf>
    <xf numFmtId="0" fontId="0" fillId="0" borderId="20" xfId="0" applyFont="1" applyBorder="1" applyAlignment="1" applyProtection="1">
      <alignment horizontal="distributed" vertical="center"/>
      <protection/>
    </xf>
    <xf numFmtId="191" fontId="0" fillId="0" borderId="0" xfId="0" applyNumberFormat="1" applyFont="1" applyBorder="1" applyAlignment="1" applyProtection="1">
      <alignment horizontal="right"/>
      <protection/>
    </xf>
    <xf numFmtId="0" fontId="3" fillId="0" borderId="20"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41" fontId="16" fillId="0" borderId="21" xfId="0" applyNumberFormat="1" applyFont="1" applyBorder="1" applyAlignment="1" applyProtection="1">
      <alignment/>
      <protection/>
    </xf>
    <xf numFmtId="0" fontId="16" fillId="0" borderId="22" xfId="0" applyFont="1" applyBorder="1" applyAlignment="1" applyProtection="1">
      <alignment horizontal="right"/>
      <protection/>
    </xf>
    <xf numFmtId="0" fontId="63" fillId="0" borderId="0" xfId="0" applyFont="1" applyAlignment="1">
      <alignment/>
    </xf>
    <xf numFmtId="0" fontId="64" fillId="0" borderId="0" xfId="0" applyFont="1" applyBorder="1" applyAlignment="1" applyProtection="1">
      <alignment horizontal="right"/>
      <protection/>
    </xf>
    <xf numFmtId="0" fontId="65" fillId="0" borderId="0" xfId="65" applyNumberFormat="1" applyFont="1" applyAlignment="1">
      <alignment vertical="center"/>
      <protection/>
    </xf>
    <xf numFmtId="0" fontId="64" fillId="0" borderId="0" xfId="0" applyFont="1" applyAlignment="1">
      <alignment/>
    </xf>
    <xf numFmtId="0" fontId="64" fillId="0" borderId="0" xfId="65" applyNumberFormat="1" applyFont="1" applyAlignment="1">
      <alignment vertical="center"/>
      <protection/>
    </xf>
    <xf numFmtId="0" fontId="66" fillId="0" borderId="0" xfId="65" applyNumberFormat="1" applyFont="1" applyBorder="1" applyAlignment="1">
      <alignment horizontal="center" vertical="center"/>
      <protection/>
    </xf>
    <xf numFmtId="0" fontId="64" fillId="0" borderId="0" xfId="65" applyNumberFormat="1" applyFont="1" applyAlignment="1">
      <alignment horizontal="left"/>
      <protection/>
    </xf>
    <xf numFmtId="0" fontId="64" fillId="0" borderId="0" xfId="65" applyNumberFormat="1" applyFont="1" applyBorder="1" applyAlignment="1">
      <alignment vertical="center"/>
      <protection/>
    </xf>
    <xf numFmtId="0" fontId="63" fillId="0" borderId="14" xfId="0" applyFont="1" applyBorder="1" applyAlignment="1">
      <alignment/>
    </xf>
    <xf numFmtId="0" fontId="63" fillId="0" borderId="13" xfId="0" applyFont="1" applyBorder="1" applyAlignment="1">
      <alignment/>
    </xf>
    <xf numFmtId="0" fontId="67" fillId="0" borderId="13" xfId="0" applyFont="1" applyBorder="1" applyAlignment="1">
      <alignment/>
    </xf>
    <xf numFmtId="0" fontId="67" fillId="0" borderId="13" xfId="65" applyNumberFormat="1" applyFont="1" applyBorder="1" applyAlignment="1">
      <alignment vertical="center"/>
      <protection/>
    </xf>
    <xf numFmtId="0" fontId="63" fillId="0" borderId="12" xfId="0" applyFont="1" applyBorder="1" applyAlignment="1">
      <alignment/>
    </xf>
    <xf numFmtId="0" fontId="67" fillId="0" borderId="11" xfId="65" applyNumberFormat="1" applyFont="1" applyBorder="1" applyAlignment="1">
      <alignment horizontal="right" vertical="center"/>
      <protection/>
    </xf>
    <xf numFmtId="0" fontId="63" fillId="0" borderId="11" xfId="0" applyFont="1" applyBorder="1" applyAlignment="1">
      <alignment/>
    </xf>
    <xf numFmtId="0" fontId="67" fillId="0" borderId="11" xfId="65" applyNumberFormat="1" applyFont="1" applyBorder="1" applyAlignment="1">
      <alignment vertical="center"/>
      <protection/>
    </xf>
    <xf numFmtId="0" fontId="64" fillId="0" borderId="0" xfId="65" applyNumberFormat="1" applyFont="1" applyBorder="1" applyAlignment="1">
      <alignment horizontal="right" vertical="center"/>
      <protection/>
    </xf>
    <xf numFmtId="0" fontId="67" fillId="0" borderId="0" xfId="65" applyNumberFormat="1" applyFont="1" applyAlignment="1">
      <alignment vertical="center"/>
      <protection/>
    </xf>
    <xf numFmtId="0" fontId="68" fillId="0" borderId="0" xfId="65" applyNumberFormat="1" applyFont="1" applyAlignment="1">
      <alignment vertical="center"/>
      <protection/>
    </xf>
    <xf numFmtId="184" fontId="63" fillId="0" borderId="0" xfId="0" applyNumberFormat="1" applyFont="1" applyAlignment="1">
      <alignment/>
    </xf>
    <xf numFmtId="0" fontId="63" fillId="0" borderId="25" xfId="0" applyFont="1" applyBorder="1" applyAlignment="1">
      <alignment/>
    </xf>
    <xf numFmtId="0" fontId="64" fillId="0" borderId="0" xfId="0" applyFont="1" applyBorder="1" applyAlignment="1">
      <alignment horizontal="right"/>
    </xf>
    <xf numFmtId="0" fontId="64" fillId="0" borderId="10" xfId="0" applyFont="1" applyBorder="1" applyAlignment="1">
      <alignment horizontal="right"/>
    </xf>
    <xf numFmtId="0" fontId="63" fillId="0" borderId="10" xfId="0" applyFont="1" applyBorder="1" applyAlignment="1">
      <alignment/>
    </xf>
    <xf numFmtId="0" fontId="63" fillId="0" borderId="0" xfId="0" applyFont="1" applyBorder="1" applyAlignment="1">
      <alignment/>
    </xf>
    <xf numFmtId="37" fontId="5" fillId="0" borderId="10" xfId="0" applyNumberFormat="1" applyFont="1" applyBorder="1" applyAlignment="1" applyProtection="1">
      <alignment horizontal="right" vertical="center"/>
      <protection/>
    </xf>
    <xf numFmtId="37" fontId="5" fillId="0" borderId="19" xfId="0" applyNumberFormat="1" applyFont="1" applyBorder="1" applyAlignment="1" applyProtection="1">
      <alignment horizontal="right" vertical="center"/>
      <protection/>
    </xf>
    <xf numFmtId="41" fontId="67" fillId="0" borderId="10" xfId="0" applyNumberFormat="1" applyFont="1" applyBorder="1" applyAlignment="1" applyProtection="1">
      <alignment horizontal="center"/>
      <protection/>
    </xf>
    <xf numFmtId="41" fontId="67" fillId="0" borderId="22" xfId="0" applyNumberFormat="1" applyFont="1" applyBorder="1" applyAlignment="1" applyProtection="1">
      <alignment horizontal="center"/>
      <protection/>
    </xf>
    <xf numFmtId="41" fontId="67" fillId="0" borderId="30" xfId="0" applyNumberFormat="1" applyFont="1" applyBorder="1" applyAlignment="1" applyProtection="1">
      <alignment horizontal="center"/>
      <protection/>
    </xf>
    <xf numFmtId="178" fontId="67" fillId="0" borderId="0" xfId="0" applyNumberFormat="1" applyFont="1" applyBorder="1" applyAlignment="1" applyProtection="1">
      <alignment/>
      <protection/>
    </xf>
    <xf numFmtId="41" fontId="67" fillId="0" borderId="20" xfId="0" applyNumberFormat="1" applyFont="1" applyBorder="1" applyAlignment="1" applyProtection="1">
      <alignment/>
      <protection/>
    </xf>
    <xf numFmtId="0" fontId="63" fillId="0" borderId="19" xfId="0" applyFont="1" applyBorder="1" applyAlignment="1" applyProtection="1">
      <alignment horizontal="center"/>
      <protection/>
    </xf>
    <xf numFmtId="0" fontId="63" fillId="0" borderId="33" xfId="0" applyFont="1" applyBorder="1" applyAlignment="1" applyProtection="1">
      <alignment horizontal="center"/>
      <protection/>
    </xf>
    <xf numFmtId="0" fontId="63" fillId="0" borderId="18" xfId="0" applyFont="1" applyBorder="1" applyAlignment="1" applyProtection="1">
      <alignment horizontal="center"/>
      <protection/>
    </xf>
    <xf numFmtId="0" fontId="0" fillId="0" borderId="0" xfId="0" applyFont="1" applyAlignment="1">
      <alignment vertical="center"/>
    </xf>
    <xf numFmtId="41" fontId="0" fillId="0" borderId="0" xfId="0" applyNumberFormat="1" applyFont="1" applyAlignment="1">
      <alignment horizontal="right"/>
    </xf>
    <xf numFmtId="0" fontId="0" fillId="0" borderId="0" xfId="0" applyFill="1" applyAlignment="1">
      <alignment/>
    </xf>
    <xf numFmtId="0" fontId="0" fillId="0" borderId="0" xfId="0" applyFill="1" applyBorder="1" applyAlignment="1">
      <alignment/>
    </xf>
    <xf numFmtId="37" fontId="0" fillId="0" borderId="0" xfId="0" applyNumberFormat="1" applyFill="1" applyBorder="1" applyAlignment="1" applyProtection="1">
      <alignment/>
      <protection/>
    </xf>
    <xf numFmtId="41" fontId="3" fillId="0" borderId="0" xfId="0" applyNumberFormat="1" applyFont="1" applyFill="1" applyBorder="1" applyAlignment="1" applyProtection="1">
      <alignment horizontal="right"/>
      <protection/>
    </xf>
    <xf numFmtId="41" fontId="16" fillId="0" borderId="21"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37" fontId="0" fillId="0" borderId="0" xfId="0" applyNumberFormat="1" applyFill="1" applyBorder="1" applyAlignment="1" applyProtection="1">
      <alignment horizontal="left"/>
      <protection/>
    </xf>
    <xf numFmtId="41" fontId="3" fillId="0" borderId="19" xfId="0" applyNumberFormat="1" applyFont="1" applyFill="1" applyBorder="1" applyAlignment="1" applyProtection="1">
      <alignment horizontal="right"/>
      <protection/>
    </xf>
    <xf numFmtId="41" fontId="3" fillId="0" borderId="19" xfId="0" applyNumberFormat="1" applyFont="1" applyFill="1" applyBorder="1" applyAlignment="1" applyProtection="1">
      <alignment horizontal="left"/>
      <protection/>
    </xf>
    <xf numFmtId="41" fontId="3" fillId="0" borderId="19" xfId="0" applyNumberFormat="1" applyFont="1" applyFill="1" applyBorder="1" applyAlignment="1" applyProtection="1">
      <alignment/>
      <protection/>
    </xf>
    <xf numFmtId="41" fontId="16" fillId="0" borderId="18" xfId="0" applyNumberFormat="1" applyFont="1" applyFill="1" applyBorder="1" applyAlignment="1" applyProtection="1">
      <alignment/>
      <protection/>
    </xf>
    <xf numFmtId="0" fontId="5" fillId="0" borderId="10" xfId="0" applyFont="1" applyFill="1" applyBorder="1" applyAlignment="1" applyProtection="1">
      <alignment horizontal="right"/>
      <protection/>
    </xf>
    <xf numFmtId="0" fontId="0" fillId="0" borderId="12" xfId="0" applyFont="1" applyBorder="1" applyAlignment="1">
      <alignment vertical="center"/>
    </xf>
    <xf numFmtId="0" fontId="0" fillId="0" borderId="0" xfId="0" applyFont="1" applyBorder="1" applyAlignment="1" applyProtection="1">
      <alignment horizontal="left"/>
      <protection/>
    </xf>
    <xf numFmtId="0" fontId="0" fillId="0" borderId="14" xfId="0" applyFont="1" applyBorder="1" applyAlignment="1" applyProtection="1">
      <alignment horizontal="center" vertical="top"/>
      <protection/>
    </xf>
    <xf numFmtId="0" fontId="0" fillId="0" borderId="33" xfId="0" applyFont="1" applyBorder="1" applyAlignment="1" applyProtection="1">
      <alignment horizontal="center"/>
      <protection/>
    </xf>
    <xf numFmtId="0" fontId="69" fillId="0" borderId="0" xfId="0" applyFont="1" applyAlignment="1">
      <alignment horizontal="center"/>
    </xf>
    <xf numFmtId="0" fontId="64" fillId="0" borderId="0" xfId="0" applyFont="1" applyAlignment="1">
      <alignment horizontal="right"/>
    </xf>
    <xf numFmtId="0" fontId="63" fillId="0" borderId="0" xfId="0" applyFont="1" applyBorder="1" applyAlignment="1">
      <alignment horizontal="left" vertical="top" wrapText="1"/>
    </xf>
    <xf numFmtId="0" fontId="70" fillId="0" borderId="0" xfId="0" applyFont="1" applyAlignment="1">
      <alignment horizontal="left"/>
    </xf>
    <xf numFmtId="49" fontId="0" fillId="0" borderId="0" xfId="0" applyNumberFormat="1" applyFont="1" applyAlignment="1">
      <alignment horizontal="center"/>
    </xf>
    <xf numFmtId="0" fontId="0" fillId="0" borderId="0" xfId="0" applyFont="1" applyAlignment="1">
      <alignment horizontal="right"/>
    </xf>
    <xf numFmtId="49" fontId="0" fillId="0" borderId="0" xfId="0" applyNumberFormat="1" applyFont="1" applyBorder="1" applyAlignment="1">
      <alignment horizontal="center"/>
    </xf>
    <xf numFmtId="0" fontId="0" fillId="0" borderId="13" xfId="0" applyFont="1" applyBorder="1" applyAlignment="1">
      <alignment/>
    </xf>
    <xf numFmtId="0" fontId="0" fillId="0" borderId="20" xfId="0" applyFont="1" applyBorder="1" applyAlignment="1">
      <alignment/>
    </xf>
    <xf numFmtId="41" fontId="16" fillId="0" borderId="34" xfId="0" applyNumberFormat="1" applyFont="1" applyBorder="1" applyAlignment="1" applyProtection="1">
      <alignment vertical="center"/>
      <protection/>
    </xf>
    <xf numFmtId="192" fontId="5" fillId="0" borderId="0" xfId="0" applyNumberFormat="1" applyFont="1" applyBorder="1" applyAlignment="1" applyProtection="1">
      <alignment vertical="center"/>
      <protection/>
    </xf>
    <xf numFmtId="41" fontId="3" fillId="0" borderId="30" xfId="0" applyNumberFormat="1" applyFont="1" applyBorder="1" applyAlignment="1" applyProtection="1">
      <alignment horizontal="right" vertical="center"/>
      <protection/>
    </xf>
    <xf numFmtId="41" fontId="3" fillId="0" borderId="21" xfId="0" applyNumberFormat="1" applyFont="1" applyBorder="1" applyAlignment="1" applyProtection="1">
      <alignment horizontal="right" vertical="center"/>
      <protection/>
    </xf>
    <xf numFmtId="41" fontId="3" fillId="0" borderId="18" xfId="0" applyNumberFormat="1" applyFont="1" applyBorder="1" applyAlignment="1" applyProtection="1">
      <alignment horizontal="right" vertical="center"/>
      <protection/>
    </xf>
    <xf numFmtId="0" fontId="5" fillId="0" borderId="27" xfId="0" applyFont="1"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0" fillId="0" borderId="0" xfId="64" applyFont="1">
      <alignment/>
      <protection/>
    </xf>
    <xf numFmtId="0" fontId="0" fillId="0" borderId="0" xfId="64" applyFont="1" applyBorder="1">
      <alignment/>
      <protection/>
    </xf>
    <xf numFmtId="37" fontId="0" fillId="0" borderId="0" xfId="64" applyNumberFormat="1" applyFont="1" applyBorder="1" applyProtection="1">
      <alignment/>
      <protection/>
    </xf>
    <xf numFmtId="37" fontId="0" fillId="0" borderId="11" xfId="64" applyNumberFormat="1" applyFont="1" applyBorder="1" applyProtection="1">
      <alignment/>
      <protection/>
    </xf>
    <xf numFmtId="37" fontId="0" fillId="0" borderId="0" xfId="64" applyNumberFormat="1" applyFont="1" applyBorder="1" applyProtection="1">
      <alignment/>
      <protection/>
    </xf>
    <xf numFmtId="0" fontId="0" fillId="0" borderId="0" xfId="64" applyFont="1">
      <alignment/>
      <protection/>
    </xf>
    <xf numFmtId="0" fontId="0" fillId="0" borderId="0" xfId="64" applyFont="1" applyBorder="1">
      <alignment/>
      <protection/>
    </xf>
    <xf numFmtId="0" fontId="15" fillId="0" borderId="0" xfId="64" applyFont="1">
      <alignment/>
      <protection/>
    </xf>
    <xf numFmtId="0" fontId="15" fillId="0" borderId="0" xfId="64" applyFont="1" applyBorder="1">
      <alignment/>
      <protection/>
    </xf>
    <xf numFmtId="0" fontId="0" fillId="0" borderId="26" xfId="64" applyFont="1" applyBorder="1">
      <alignment/>
      <protection/>
    </xf>
    <xf numFmtId="0" fontId="0" fillId="0" borderId="25" xfId="64" applyFont="1" applyBorder="1">
      <alignment/>
      <protection/>
    </xf>
    <xf numFmtId="0" fontId="5" fillId="0" borderId="0" xfId="64" applyFont="1" applyBorder="1" applyAlignment="1" applyProtection="1">
      <alignment/>
      <protection/>
    </xf>
    <xf numFmtId="39" fontId="0" fillId="0" borderId="0" xfId="64" applyNumberFormat="1" applyFont="1" applyBorder="1" applyProtection="1">
      <alignment/>
      <protection/>
    </xf>
    <xf numFmtId="37" fontId="0" fillId="0" borderId="11" xfId="64" applyNumberFormat="1" applyFont="1" applyBorder="1" applyProtection="1">
      <alignment/>
      <protection/>
    </xf>
    <xf numFmtId="0" fontId="0" fillId="0" borderId="11" xfId="64" applyFont="1" applyBorder="1">
      <alignment/>
      <protection/>
    </xf>
    <xf numFmtId="49" fontId="0" fillId="0" borderId="22" xfId="64" applyNumberFormat="1" applyFont="1" applyBorder="1" applyAlignment="1" applyProtection="1">
      <alignment horizontal="right"/>
      <protection/>
    </xf>
    <xf numFmtId="0" fontId="0" fillId="0" borderId="10" xfId="64" applyFont="1" applyBorder="1">
      <alignment/>
      <protection/>
    </xf>
    <xf numFmtId="49" fontId="0" fillId="0" borderId="20" xfId="64" applyNumberFormat="1" applyFont="1" applyBorder="1" applyAlignment="1" applyProtection="1">
      <alignment horizontal="right"/>
      <protection/>
    </xf>
    <xf numFmtId="41" fontId="0" fillId="0" borderId="0" xfId="64" applyNumberFormat="1" applyFont="1">
      <alignment/>
      <protection/>
    </xf>
    <xf numFmtId="37" fontId="0" fillId="0" borderId="21" xfId="64" applyNumberFormat="1" applyFont="1" applyBorder="1" applyProtection="1">
      <alignment/>
      <protection/>
    </xf>
    <xf numFmtId="0" fontId="0" fillId="0" borderId="20" xfId="64" applyFont="1" applyBorder="1">
      <alignment/>
      <protection/>
    </xf>
    <xf numFmtId="0" fontId="0" fillId="0" borderId="0" xfId="64" applyFont="1" applyAlignment="1">
      <alignment vertical="center"/>
      <protection/>
    </xf>
    <xf numFmtId="0" fontId="0" fillId="0" borderId="26" xfId="64" applyFont="1" applyBorder="1" applyAlignment="1">
      <alignment vertical="center"/>
      <protection/>
    </xf>
    <xf numFmtId="0" fontId="0" fillId="0" borderId="25" xfId="64" applyFont="1" applyBorder="1" applyAlignment="1">
      <alignment vertical="center"/>
      <protection/>
    </xf>
    <xf numFmtId="0" fontId="0" fillId="0" borderId="0" xfId="64" applyFont="1" applyAlignment="1">
      <alignment vertical="top"/>
      <protection/>
    </xf>
    <xf numFmtId="0" fontId="0" fillId="0" borderId="0" xfId="0" applyFont="1" applyFill="1" applyAlignment="1">
      <alignment/>
    </xf>
    <xf numFmtId="37" fontId="0" fillId="0" borderId="0" xfId="0" applyNumberFormat="1" applyFont="1" applyFill="1" applyBorder="1" applyAlignment="1" applyProtection="1">
      <alignment/>
      <protection/>
    </xf>
    <xf numFmtId="0" fontId="0" fillId="0" borderId="0" xfId="0" applyFont="1" applyFill="1" applyBorder="1" applyAlignment="1">
      <alignment/>
    </xf>
    <xf numFmtId="0" fontId="0" fillId="0" borderId="11"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pplyProtection="1">
      <alignment horizontal="center" vertical="center"/>
      <protection/>
    </xf>
    <xf numFmtId="0" fontId="0" fillId="0" borderId="35" xfId="0" applyFont="1" applyFill="1" applyBorder="1" applyAlignment="1" applyProtection="1">
      <alignment horizontal="center"/>
      <protection/>
    </xf>
    <xf numFmtId="0" fontId="0" fillId="0" borderId="10" xfId="0" applyFont="1" applyFill="1" applyBorder="1" applyAlignment="1">
      <alignment/>
    </xf>
    <xf numFmtId="0" fontId="15" fillId="0" borderId="10" xfId="0" applyFont="1" applyFill="1" applyBorder="1" applyAlignment="1">
      <alignment/>
    </xf>
    <xf numFmtId="0" fontId="0" fillId="0" borderId="0" xfId="0" applyFont="1" applyFill="1" applyAlignment="1">
      <alignment horizontal="left" vertical="top" wrapText="1"/>
    </xf>
    <xf numFmtId="0" fontId="6" fillId="0" borderId="0" xfId="0" applyFont="1" applyFill="1" applyAlignment="1">
      <alignment horizontal="left"/>
    </xf>
    <xf numFmtId="179" fontId="67" fillId="0" borderId="31" xfId="65" applyNumberFormat="1" applyFont="1" applyFill="1" applyBorder="1" applyAlignment="1">
      <alignment vertical="center"/>
      <protection/>
    </xf>
    <xf numFmtId="179" fontId="63" fillId="0" borderId="36" xfId="0" applyNumberFormat="1" applyFont="1" applyFill="1" applyBorder="1" applyAlignment="1">
      <alignment/>
    </xf>
    <xf numFmtId="179" fontId="67" fillId="0" borderId="17" xfId="65" applyNumberFormat="1" applyFont="1" applyFill="1" applyBorder="1" applyAlignment="1">
      <alignment vertical="center"/>
      <protection/>
    </xf>
    <xf numFmtId="179" fontId="63" fillId="0" borderId="23" xfId="0" applyNumberFormat="1" applyFont="1" applyFill="1" applyBorder="1" applyAlignment="1">
      <alignment/>
    </xf>
    <xf numFmtId="0" fontId="67" fillId="0" borderId="37" xfId="65" applyNumberFormat="1" applyFont="1" applyBorder="1" applyAlignment="1">
      <alignment vertical="center"/>
      <protection/>
    </xf>
    <xf numFmtId="0" fontId="63" fillId="0" borderId="24" xfId="0" applyFont="1" applyBorder="1" applyAlignment="1">
      <alignment/>
    </xf>
    <xf numFmtId="0" fontId="63" fillId="0" borderId="33" xfId="0" applyFont="1" applyBorder="1" applyAlignment="1">
      <alignment/>
    </xf>
    <xf numFmtId="0" fontId="63" fillId="0" borderId="16" xfId="0" applyFont="1" applyBorder="1" applyAlignment="1">
      <alignment/>
    </xf>
    <xf numFmtId="0" fontId="67" fillId="0" borderId="38" xfId="65" applyNumberFormat="1" applyFont="1" applyBorder="1" applyAlignment="1">
      <alignment vertical="center"/>
      <protection/>
    </xf>
    <xf numFmtId="0" fontId="63" fillId="0" borderId="39" xfId="0" applyFont="1" applyBorder="1" applyAlignment="1">
      <alignment/>
    </xf>
    <xf numFmtId="0" fontId="67" fillId="0" borderId="24" xfId="65" applyNumberFormat="1" applyFont="1" applyBorder="1" applyAlignment="1">
      <alignment vertical="center"/>
      <protection/>
    </xf>
    <xf numFmtId="0" fontId="67" fillId="0" borderId="16" xfId="65" applyNumberFormat="1" applyFont="1" applyBorder="1" applyAlignment="1">
      <alignment vertical="center"/>
      <protection/>
    </xf>
    <xf numFmtId="0" fontId="67" fillId="0" borderId="39" xfId="65" applyNumberFormat="1" applyFont="1" applyBorder="1" applyAlignment="1">
      <alignment vertical="center"/>
      <protection/>
    </xf>
    <xf numFmtId="0" fontId="67" fillId="0" borderId="27" xfId="0" applyFont="1" applyFill="1" applyBorder="1" applyAlignment="1" applyProtection="1">
      <alignment horizontal="center" vertical="distributed" textRotation="255"/>
      <protection/>
    </xf>
    <xf numFmtId="0" fontId="67" fillId="0" borderId="25" xfId="0" applyFont="1" applyFill="1" applyBorder="1" applyAlignment="1" applyProtection="1">
      <alignment horizontal="center" vertical="distributed" textRotation="255"/>
      <protection/>
    </xf>
    <xf numFmtId="0" fontId="67" fillId="0" borderId="26" xfId="0" applyFont="1" applyFill="1" applyBorder="1" applyAlignment="1" applyProtection="1">
      <alignment horizontal="center" vertical="distributed" textRotation="255"/>
      <protection/>
    </xf>
    <xf numFmtId="0" fontId="70" fillId="0" borderId="0" xfId="0" applyFont="1" applyAlignment="1">
      <alignment horizontal="left"/>
    </xf>
    <xf numFmtId="0" fontId="68" fillId="0" borderId="0" xfId="0" applyFont="1" applyBorder="1" applyAlignment="1" applyProtection="1">
      <alignment horizontal="left"/>
      <protection/>
    </xf>
    <xf numFmtId="0" fontId="67" fillId="0" borderId="27" xfId="0" applyFont="1" applyFill="1" applyBorder="1" applyAlignment="1" applyProtection="1">
      <alignment horizontal="center" vertical="distributed" textRotation="255" wrapText="1"/>
      <protection/>
    </xf>
    <xf numFmtId="0" fontId="63" fillId="0" borderId="0" xfId="0" applyFont="1" applyBorder="1" applyAlignment="1">
      <alignment horizontal="left" vertical="top" wrapText="1"/>
    </xf>
    <xf numFmtId="0" fontId="67" fillId="0" borderId="25" xfId="0" applyFont="1" applyFill="1" applyBorder="1" applyAlignment="1" applyProtection="1">
      <alignment horizontal="center" vertical="distributed" textRotation="255" wrapText="1"/>
      <protection/>
    </xf>
    <xf numFmtId="0" fontId="63" fillId="0" borderId="25" xfId="0" applyFont="1" applyBorder="1" applyAlignment="1">
      <alignment horizontal="center" vertical="distributed" textRotation="255" wrapText="1"/>
    </xf>
    <xf numFmtId="0" fontId="63" fillId="0" borderId="25" xfId="0" applyFont="1" applyBorder="1" applyAlignment="1">
      <alignment horizontal="center" vertical="distributed" textRotation="255"/>
    </xf>
    <xf numFmtId="0" fontId="63" fillId="0" borderId="26" xfId="0" applyFont="1" applyBorder="1" applyAlignment="1">
      <alignment horizontal="center" vertical="distributed" textRotation="255"/>
    </xf>
    <xf numFmtId="0" fontId="67" fillId="0" borderId="27" xfId="0" applyFont="1" applyBorder="1" applyAlignment="1" applyProtection="1">
      <alignment horizontal="center" vertical="distributed" textRotation="255" wrapText="1"/>
      <protection/>
    </xf>
    <xf numFmtId="0" fontId="63" fillId="0" borderId="26" xfId="0" applyFont="1" applyBorder="1" applyAlignment="1">
      <alignment horizontal="center" vertical="distributed" textRotation="255" wrapText="1"/>
    </xf>
    <xf numFmtId="184" fontId="71" fillId="0" borderId="39" xfId="0" applyNumberFormat="1" applyFont="1" applyFill="1" applyBorder="1" applyAlignment="1" applyProtection="1">
      <alignment horizontal="right"/>
      <protection/>
    </xf>
    <xf numFmtId="184" fontId="71" fillId="0" borderId="31" xfId="0" applyNumberFormat="1" applyFont="1" applyFill="1" applyBorder="1" applyAlignment="1" applyProtection="1">
      <alignment horizontal="right"/>
      <protection/>
    </xf>
    <xf numFmtId="0" fontId="64" fillId="0" borderId="0" xfId="0" applyFont="1" applyAlignment="1">
      <alignment horizontal="right"/>
    </xf>
    <xf numFmtId="0" fontId="67" fillId="0" borderId="14" xfId="65" applyNumberFormat="1" applyFont="1" applyBorder="1" applyAlignment="1">
      <alignment vertical="center"/>
      <protection/>
    </xf>
    <xf numFmtId="0" fontId="63" fillId="0" borderId="29" xfId="0" applyFont="1" applyBorder="1" applyAlignment="1">
      <alignment/>
    </xf>
    <xf numFmtId="0" fontId="67" fillId="0" borderId="35" xfId="65" applyNumberFormat="1" applyFont="1" applyBorder="1" applyAlignment="1">
      <alignment horizontal="center" vertical="center"/>
      <protection/>
    </xf>
    <xf numFmtId="0" fontId="63" fillId="0" borderId="11" xfId="0" applyFont="1" applyBorder="1" applyAlignment="1">
      <alignment/>
    </xf>
    <xf numFmtId="0" fontId="63" fillId="0" borderId="12" xfId="0" applyFont="1" applyBorder="1" applyAlignment="1">
      <alignment/>
    </xf>
    <xf numFmtId="0" fontId="63" fillId="0" borderId="15" xfId="0" applyFont="1" applyBorder="1" applyAlignment="1">
      <alignment/>
    </xf>
    <xf numFmtId="0" fontId="63" fillId="0" borderId="13" xfId="0" applyFont="1" applyBorder="1" applyAlignment="1">
      <alignment/>
    </xf>
    <xf numFmtId="0" fontId="63" fillId="0" borderId="14" xfId="0" applyFont="1" applyBorder="1" applyAlignment="1">
      <alignment/>
    </xf>
    <xf numFmtId="184" fontId="71" fillId="0" borderId="24" xfId="0" applyNumberFormat="1" applyFont="1" applyFill="1" applyBorder="1" applyAlignment="1" applyProtection="1">
      <alignment horizontal="right"/>
      <protection/>
    </xf>
    <xf numFmtId="184" fontId="71" fillId="0" borderId="24" xfId="0" applyNumberFormat="1" applyFont="1" applyBorder="1" applyAlignment="1" applyProtection="1">
      <alignment horizontal="right"/>
      <protection/>
    </xf>
    <xf numFmtId="184" fontId="71" fillId="0" borderId="17" xfId="0" applyNumberFormat="1" applyFont="1" applyFill="1" applyBorder="1" applyAlignment="1" applyProtection="1">
      <alignment horizontal="right"/>
      <protection/>
    </xf>
    <xf numFmtId="184" fontId="71" fillId="0" borderId="24" xfId="0" applyNumberFormat="1" applyFont="1" applyBorder="1" applyAlignment="1">
      <alignment/>
    </xf>
    <xf numFmtId="184" fontId="63" fillId="0" borderId="24" xfId="0" applyNumberFormat="1" applyFont="1" applyBorder="1" applyAlignment="1">
      <alignment/>
    </xf>
    <xf numFmtId="0" fontId="65" fillId="0" borderId="23" xfId="0" applyFont="1" applyBorder="1" applyAlignment="1">
      <alignment horizontal="center"/>
    </xf>
    <xf numFmtId="0" fontId="63" fillId="0" borderId="23" xfId="0" applyFont="1" applyBorder="1" applyAlignment="1">
      <alignment horizontal="center"/>
    </xf>
    <xf numFmtId="0" fontId="63" fillId="0" borderId="37" xfId="0" applyFont="1" applyBorder="1" applyAlignment="1">
      <alignment horizontal="center"/>
    </xf>
    <xf numFmtId="184" fontId="71" fillId="0" borderId="17" xfId="0" applyNumberFormat="1" applyFont="1" applyBorder="1" applyAlignment="1">
      <alignment/>
    </xf>
    <xf numFmtId="184" fontId="71" fillId="0" borderId="24" xfId="0" applyNumberFormat="1" applyFont="1" applyFill="1" applyBorder="1" applyAlignment="1">
      <alignment/>
    </xf>
    <xf numFmtId="0" fontId="69" fillId="0" borderId="0" xfId="0" applyFont="1" applyAlignment="1">
      <alignment horizontal="center"/>
    </xf>
    <xf numFmtId="0" fontId="63" fillId="0" borderId="0" xfId="0" applyFont="1" applyAlignment="1">
      <alignment horizontal="center"/>
    </xf>
    <xf numFmtId="0" fontId="65" fillId="0" borderId="36" xfId="0" applyFont="1" applyBorder="1" applyAlignment="1">
      <alignment horizontal="center" wrapText="1"/>
    </xf>
    <xf numFmtId="0" fontId="63" fillId="0" borderId="36" xfId="0" applyFont="1" applyBorder="1" applyAlignment="1">
      <alignment horizontal="center"/>
    </xf>
    <xf numFmtId="0" fontId="63" fillId="0" borderId="38" xfId="0" applyFont="1" applyBorder="1" applyAlignment="1">
      <alignment horizontal="center"/>
    </xf>
    <xf numFmtId="37" fontId="3" fillId="0" borderId="0" xfId="0" applyNumberFormat="1" applyFont="1" applyBorder="1" applyAlignment="1" applyProtection="1">
      <alignment horizontal="center" vertical="center"/>
      <protection/>
    </xf>
    <xf numFmtId="37" fontId="3" fillId="0" borderId="10" xfId="0" applyNumberFormat="1"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20" xfId="0" applyFont="1" applyBorder="1" applyAlignment="1">
      <alignment horizontal="right" vertical="center"/>
    </xf>
    <xf numFmtId="0" fontId="3" fillId="0" borderId="20" xfId="0" applyFont="1" applyBorder="1" applyAlignment="1" applyProtection="1">
      <alignment horizontal="right" vertical="center"/>
      <protection/>
    </xf>
    <xf numFmtId="0" fontId="5"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4" fillId="0" borderId="0" xfId="0" applyFont="1" applyBorder="1" applyAlignment="1" applyProtection="1">
      <alignment horizontal="left"/>
      <protection/>
    </xf>
    <xf numFmtId="0" fontId="3" fillId="0" borderId="19" xfId="0" applyFont="1" applyBorder="1" applyAlignment="1" applyProtection="1">
      <alignment horizontal="right" vertical="center"/>
      <protection/>
    </xf>
    <xf numFmtId="0" fontId="3" fillId="0" borderId="33" xfId="0" applyFont="1" applyBorder="1" applyAlignment="1">
      <alignment horizontal="right" vertical="center"/>
    </xf>
    <xf numFmtId="0" fontId="0" fillId="0" borderId="0" xfId="0" applyFont="1" applyAlignment="1">
      <alignment horizontal="left" vertical="top" wrapText="1"/>
    </xf>
    <xf numFmtId="0" fontId="6" fillId="0" borderId="0" xfId="0" applyFont="1" applyAlignment="1">
      <alignment horizontal="left"/>
    </xf>
    <xf numFmtId="0" fontId="0" fillId="0" borderId="0" xfId="0" applyFont="1" applyBorder="1" applyAlignment="1" applyProtection="1">
      <alignment horizontal="center"/>
      <protection/>
    </xf>
    <xf numFmtId="0" fontId="0" fillId="0" borderId="20" xfId="0" applyFont="1" applyBorder="1" applyAlignment="1" applyProtection="1">
      <alignment horizontal="center"/>
      <protection/>
    </xf>
    <xf numFmtId="0" fontId="3" fillId="0" borderId="21" xfId="0" applyFont="1" applyBorder="1" applyAlignment="1" applyProtection="1">
      <alignment horizontal="center" vertical="top"/>
      <protection/>
    </xf>
    <xf numFmtId="0" fontId="3" fillId="0" borderId="20" xfId="0" applyFont="1" applyBorder="1" applyAlignment="1" applyProtection="1">
      <alignment horizontal="center" vertical="top"/>
      <protection/>
    </xf>
    <xf numFmtId="0" fontId="3" fillId="0" borderId="15" xfId="0" applyFont="1" applyBorder="1" applyAlignment="1" applyProtection="1">
      <alignment horizontal="center" vertical="top"/>
      <protection/>
    </xf>
    <xf numFmtId="0" fontId="3" fillId="0" borderId="14" xfId="0" applyFont="1" applyBorder="1" applyAlignment="1" applyProtection="1">
      <alignment horizontal="center" vertical="top"/>
      <protection/>
    </xf>
    <xf numFmtId="0" fontId="3" fillId="0" borderId="28" xfId="0" applyFont="1" applyBorder="1" applyAlignment="1" applyProtection="1">
      <alignment horizontal="center" vertical="center" textRotation="255" shrinkToFit="1"/>
      <protection/>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6" xfId="0" applyFont="1" applyBorder="1" applyAlignment="1" applyProtection="1">
      <alignment horizontal="center" vertical="center"/>
      <protection/>
    </xf>
    <xf numFmtId="0" fontId="3" fillId="0" borderId="28" xfId="0" applyFont="1" applyBorder="1" applyAlignment="1">
      <alignment vertical="center"/>
    </xf>
    <xf numFmtId="0" fontId="3" fillId="0" borderId="29" xfId="0" applyFont="1" applyBorder="1" applyAlignment="1">
      <alignment vertical="center"/>
    </xf>
    <xf numFmtId="0" fontId="3" fillId="0" borderId="17"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5" fillId="0" borderId="10" xfId="0" applyFont="1" applyBorder="1" applyAlignment="1" applyProtection="1">
      <alignment horizontal="right"/>
      <protection/>
    </xf>
    <xf numFmtId="0" fontId="3" fillId="0" borderId="11" xfId="0" applyFont="1" applyBorder="1" applyAlignment="1" applyProtection="1">
      <alignment horizontal="right"/>
      <protection/>
    </xf>
    <xf numFmtId="37" fontId="16" fillId="0" borderId="10" xfId="0" applyNumberFormat="1" applyFont="1" applyBorder="1" applyAlignment="1" applyProtection="1">
      <alignment horizontal="center" vertical="center"/>
      <protection/>
    </xf>
    <xf numFmtId="41" fontId="3"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41" fontId="3" fillId="0" borderId="0" xfId="51" applyNumberFormat="1" applyFont="1" applyBorder="1" applyAlignment="1" applyProtection="1">
      <alignment horizontal="center" vertical="center"/>
      <protection/>
    </xf>
    <xf numFmtId="179" fontId="3" fillId="0" borderId="0" xfId="51" applyNumberFormat="1" applyFont="1" applyBorder="1" applyAlignment="1" applyProtection="1">
      <alignment horizontal="center" vertical="center"/>
      <protection/>
    </xf>
    <xf numFmtId="184" fontId="3" fillId="0" borderId="0" xfId="0" applyNumberFormat="1" applyFont="1" applyBorder="1" applyAlignment="1" applyProtection="1">
      <alignment horizontal="center" vertical="center"/>
      <protection locked="0"/>
    </xf>
    <xf numFmtId="184" fontId="0" fillId="0" borderId="0" xfId="0" applyNumberFormat="1" applyFont="1" applyAlignment="1">
      <alignment horizontal="center" vertical="center"/>
    </xf>
    <xf numFmtId="0" fontId="3" fillId="0" borderId="40"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17" xfId="0" applyFont="1" applyBorder="1" applyAlignment="1" applyProtection="1">
      <alignment horizontal="center"/>
      <protection/>
    </xf>
    <xf numFmtId="0" fontId="3" fillId="0" borderId="23" xfId="0" applyFont="1" applyBorder="1" applyAlignment="1" applyProtection="1">
      <alignment horizontal="center"/>
      <protection/>
    </xf>
    <xf numFmtId="0" fontId="0" fillId="0" borderId="37" xfId="0" applyFont="1" applyBorder="1" applyAlignment="1">
      <alignment horizontal="center"/>
    </xf>
    <xf numFmtId="37" fontId="5" fillId="0" borderId="11" xfId="0" applyNumberFormat="1" applyFont="1" applyBorder="1" applyAlignment="1" applyProtection="1">
      <alignment horizontal="right"/>
      <protection/>
    </xf>
    <xf numFmtId="0" fontId="0" fillId="0" borderId="11" xfId="0" applyFont="1" applyBorder="1" applyAlignment="1">
      <alignment/>
    </xf>
    <xf numFmtId="0" fontId="3" fillId="0" borderId="35"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35"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5" fillId="0" borderId="0" xfId="0" applyFont="1" applyBorder="1" applyAlignment="1" applyProtection="1">
      <alignment horizontal="right"/>
      <protection/>
    </xf>
    <xf numFmtId="41" fontId="3" fillId="0" borderId="19"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179" fontId="3" fillId="0" borderId="19" xfId="0" applyNumberFormat="1" applyFont="1" applyBorder="1" applyAlignment="1" applyProtection="1">
      <alignment horizontal="center" vertical="center"/>
      <protection/>
    </xf>
    <xf numFmtId="0" fontId="3" fillId="0" borderId="27" xfId="0" applyFont="1" applyBorder="1" applyAlignment="1" applyProtection="1">
      <alignment horizontal="center"/>
      <protection/>
    </xf>
    <xf numFmtId="0" fontId="3" fillId="0" borderId="25" xfId="0" applyFont="1" applyBorder="1" applyAlignment="1" applyProtection="1">
      <alignment horizontal="center"/>
      <protection/>
    </xf>
    <xf numFmtId="0" fontId="0" fillId="0" borderId="26" xfId="0" applyFont="1" applyBorder="1" applyAlignment="1">
      <alignment horizontal="center"/>
    </xf>
    <xf numFmtId="0" fontId="0" fillId="0" borderId="0" xfId="0" applyFont="1" applyAlignment="1">
      <alignment horizontal="center" vertical="center"/>
    </xf>
    <xf numFmtId="184" fontId="3" fillId="0" borderId="19" xfId="0" applyNumberFormat="1" applyFont="1" applyBorder="1" applyAlignment="1" applyProtection="1">
      <alignment horizontal="center" vertical="center"/>
      <protection locked="0"/>
    </xf>
    <xf numFmtId="0" fontId="0" fillId="0" borderId="19" xfId="0" applyFont="1" applyBorder="1" applyAlignment="1">
      <alignment horizontal="center" vertical="center"/>
    </xf>
    <xf numFmtId="184" fontId="3" fillId="0" borderId="0" xfId="51" applyNumberFormat="1" applyFont="1" applyBorder="1" applyAlignment="1" applyProtection="1">
      <alignment horizontal="center" vertical="center"/>
      <protection locked="0"/>
    </xf>
    <xf numFmtId="0" fontId="3" fillId="0" borderId="0" xfId="0" applyFont="1" applyBorder="1" applyAlignment="1">
      <alignment/>
    </xf>
    <xf numFmtId="0" fontId="0" fillId="0" borderId="0" xfId="0" applyAlignment="1">
      <alignment/>
    </xf>
    <xf numFmtId="0" fontId="8" fillId="0" borderId="15"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7" fillId="0" borderId="19" xfId="0" applyFont="1" applyBorder="1" applyAlignment="1" applyProtection="1">
      <alignment horizontal="center" vertical="center" textRotation="255" wrapText="1"/>
      <protection/>
    </xf>
    <xf numFmtId="0" fontId="7" fillId="0" borderId="0" xfId="0" applyFont="1" applyBorder="1" applyAlignment="1" applyProtection="1">
      <alignment horizontal="center" vertical="center" textRotation="255" wrapText="1"/>
      <protection/>
    </xf>
    <xf numFmtId="0" fontId="0" fillId="0" borderId="0" xfId="0" applyFont="1" applyAlignment="1">
      <alignment horizontal="center" vertical="center" textRotation="255" wrapText="1"/>
    </xf>
    <xf numFmtId="0" fontId="0" fillId="0" borderId="13" xfId="0" applyFont="1" applyBorder="1" applyAlignment="1">
      <alignment horizontal="center" vertical="center" textRotation="255" wrapText="1"/>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pplyProtection="1">
      <alignment horizontal="center" vertical="center" textRotation="255" shrinkToFit="1"/>
      <protection/>
    </xf>
    <xf numFmtId="0" fontId="3" fillId="0" borderId="20"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7" fillId="0" borderId="33" xfId="0" applyFont="1" applyBorder="1" applyAlignment="1" applyProtection="1">
      <alignment horizontal="center" vertical="center" textRotation="255" shrinkToFit="1"/>
      <protection/>
    </xf>
    <xf numFmtId="0" fontId="7" fillId="0" borderId="20"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5" fillId="0" borderId="37" xfId="0" applyFont="1" applyBorder="1" applyAlignment="1" applyProtection="1">
      <alignment horizontal="center" vertical="center" textRotation="255"/>
      <protection/>
    </xf>
    <xf numFmtId="0" fontId="5" fillId="0" borderId="37" xfId="0" applyFont="1" applyBorder="1" applyAlignment="1">
      <alignment horizontal="center" vertical="center" textRotation="255"/>
    </xf>
    <xf numFmtId="0" fontId="5" fillId="0" borderId="24" xfId="0" applyFont="1" applyBorder="1" applyAlignment="1" applyProtection="1">
      <alignment horizontal="left" vertical="center" textRotation="255"/>
      <protection/>
    </xf>
    <xf numFmtId="0" fontId="5" fillId="0" borderId="24" xfId="0" applyFont="1" applyBorder="1" applyAlignment="1">
      <alignment vertical="center" textRotation="255"/>
    </xf>
    <xf numFmtId="0" fontId="7" fillId="0" borderId="19" xfId="0" applyFont="1" applyBorder="1" applyAlignment="1" applyProtection="1">
      <alignment horizontal="center" vertical="center" wrapText="1"/>
      <protection/>
    </xf>
    <xf numFmtId="0" fontId="7" fillId="0" borderId="33"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5" fillId="0" borderId="11" xfId="0" applyFont="1" applyBorder="1" applyAlignment="1" applyProtection="1">
      <alignment horizontal="right" vertical="center"/>
      <protection/>
    </xf>
    <xf numFmtId="37" fontId="5" fillId="0" borderId="11" xfId="0" applyNumberFormat="1" applyFont="1" applyBorder="1" applyAlignment="1" applyProtection="1">
      <alignment horizontal="right" vertical="center"/>
      <protection/>
    </xf>
    <xf numFmtId="0" fontId="3" fillId="0" borderId="37" xfId="0" applyFont="1" applyBorder="1" applyAlignment="1" applyProtection="1">
      <alignment horizontal="center" vertical="center" textRotation="255"/>
      <protection/>
    </xf>
    <xf numFmtId="0" fontId="3" fillId="0" borderId="37" xfId="0" applyFont="1" applyBorder="1" applyAlignment="1">
      <alignment horizontal="center" vertical="center" textRotation="255"/>
    </xf>
    <xf numFmtId="0" fontId="7" fillId="0" borderId="24" xfId="0" applyFont="1" applyBorder="1" applyAlignment="1" applyProtection="1">
      <alignment horizontal="center" vertical="center" textRotation="255"/>
      <protection/>
    </xf>
    <xf numFmtId="0" fontId="7" fillId="0" borderId="24"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4" xfId="0" applyFont="1" applyBorder="1" applyAlignment="1" applyProtection="1">
      <alignment horizontal="center" vertical="center"/>
      <protection/>
    </xf>
    <xf numFmtId="0" fontId="3" fillId="0" borderId="24" xfId="0" applyFont="1" applyBorder="1" applyAlignment="1" applyProtection="1">
      <alignment horizontal="center" vertical="center" textRotation="255"/>
      <protection/>
    </xf>
    <xf numFmtId="0" fontId="3" fillId="0" borderId="39" xfId="0" applyFont="1" applyBorder="1" applyAlignment="1" applyProtection="1">
      <alignment horizontal="center" vertical="center" textRotation="255"/>
      <protection/>
    </xf>
    <xf numFmtId="37" fontId="5" fillId="0" borderId="11" xfId="0" applyNumberFormat="1" applyFont="1" applyBorder="1" applyAlignment="1" applyProtection="1">
      <alignment horizontal="left" vertical="top" wrapText="1"/>
      <protection/>
    </xf>
    <xf numFmtId="41" fontId="3" fillId="0" borderId="0" xfId="0" applyNumberFormat="1" applyFont="1" applyBorder="1" applyAlignment="1" applyProtection="1">
      <alignment horizontal="center"/>
      <protection/>
    </xf>
    <xf numFmtId="0" fontId="16" fillId="0" borderId="30" xfId="0" applyFont="1" applyBorder="1" applyAlignment="1" applyProtection="1">
      <alignment horizontal="right"/>
      <protection/>
    </xf>
    <xf numFmtId="0" fontId="16" fillId="0" borderId="22" xfId="0" applyFont="1" applyBorder="1" applyAlignment="1" applyProtection="1">
      <alignment horizontal="right"/>
      <protection/>
    </xf>
    <xf numFmtId="41" fontId="16" fillId="0" borderId="30" xfId="0" applyNumberFormat="1" applyFont="1" applyBorder="1" applyAlignment="1" applyProtection="1">
      <alignment horizontal="center"/>
      <protection/>
    </xf>
    <xf numFmtId="41" fontId="16" fillId="0" borderId="10" xfId="0" applyNumberFormat="1" applyFont="1" applyBorder="1" applyAlignment="1" applyProtection="1">
      <alignment horizontal="center"/>
      <protection/>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right"/>
      <protection/>
    </xf>
    <xf numFmtId="0" fontId="3" fillId="0" borderId="22" xfId="0" applyFont="1" applyBorder="1" applyAlignment="1" applyProtection="1">
      <alignment horizontal="right"/>
      <protection/>
    </xf>
    <xf numFmtId="41" fontId="3" fillId="0" borderId="30" xfId="0" applyNumberFormat="1" applyFont="1" applyBorder="1" applyAlignment="1" applyProtection="1">
      <alignment horizontal="center"/>
      <protection/>
    </xf>
    <xf numFmtId="41" fontId="3" fillId="0" borderId="10" xfId="0" applyNumberFormat="1" applyFont="1" applyBorder="1" applyAlignment="1" applyProtection="1">
      <alignment horizontal="center"/>
      <protection/>
    </xf>
    <xf numFmtId="0" fontId="3" fillId="0" borderId="1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41" fontId="3" fillId="0" borderId="21" xfId="0" applyNumberFormat="1" applyFont="1" applyBorder="1" applyAlignment="1" applyProtection="1">
      <alignment horizontal="right"/>
      <protection/>
    </xf>
    <xf numFmtId="0" fontId="0" fillId="0" borderId="0" xfId="0" applyBorder="1" applyAlignment="1">
      <alignment horizontal="right"/>
    </xf>
    <xf numFmtId="37" fontId="5" fillId="0" borderId="0" xfId="0" applyNumberFormat="1" applyFont="1" applyBorder="1" applyAlignment="1" applyProtection="1">
      <alignment vertical="top" wrapText="1"/>
      <protection/>
    </xf>
    <xf numFmtId="0" fontId="5" fillId="0" borderId="0" xfId="0" applyFont="1" applyAlignment="1">
      <alignment wrapText="1"/>
    </xf>
    <xf numFmtId="41" fontId="3" fillId="0" borderId="21" xfId="0" applyNumberFormat="1" applyFont="1" applyBorder="1" applyAlignment="1" applyProtection="1">
      <alignment horizontal="center"/>
      <protection/>
    </xf>
    <xf numFmtId="41" fontId="3" fillId="0" borderId="22" xfId="0" applyNumberFormat="1" applyFont="1" applyBorder="1" applyAlignment="1" applyProtection="1">
      <alignment horizontal="center"/>
      <protection/>
    </xf>
    <xf numFmtId="0" fontId="5" fillId="0" borderId="32"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20" xfId="0" applyFont="1" applyBorder="1" applyAlignment="1" applyProtection="1">
      <alignment horizontal="right"/>
      <protection/>
    </xf>
    <xf numFmtId="0" fontId="3" fillId="0" borderId="21" xfId="0" applyFont="1" applyBorder="1" applyAlignment="1" applyProtection="1">
      <alignment horizontal="right"/>
      <protection/>
    </xf>
    <xf numFmtId="0" fontId="0" fillId="0" borderId="20" xfId="0" applyBorder="1" applyAlignment="1">
      <alignment horizontal="right"/>
    </xf>
    <xf numFmtId="0" fontId="3" fillId="0" borderId="19" xfId="0" applyFont="1" applyBorder="1" applyAlignment="1" applyProtection="1">
      <alignment horizontal="center" vertical="center"/>
      <protection/>
    </xf>
    <xf numFmtId="0" fontId="0" fillId="0" borderId="33" xfId="0" applyFont="1" applyBorder="1" applyAlignment="1">
      <alignment horizontal="center" vertical="center"/>
    </xf>
    <xf numFmtId="44" fontId="5"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right"/>
      <protection/>
    </xf>
    <xf numFmtId="41" fontId="3" fillId="0" borderId="0" xfId="0" applyNumberFormat="1" applyFont="1" applyBorder="1" applyAlignment="1" applyProtection="1">
      <alignment/>
      <protection/>
    </xf>
    <xf numFmtId="41" fontId="3" fillId="0" borderId="20" xfId="0" applyNumberFormat="1" applyFont="1" applyBorder="1" applyAlignment="1" applyProtection="1">
      <alignment/>
      <protection/>
    </xf>
    <xf numFmtId="0" fontId="3" fillId="0" borderId="32" xfId="0" applyFont="1" applyBorder="1" applyAlignment="1" applyProtection="1">
      <alignment horizontal="center" vertical="center"/>
      <protection/>
    </xf>
    <xf numFmtId="0" fontId="3" fillId="0" borderId="19" xfId="0" applyFont="1" applyBorder="1" applyAlignment="1" applyProtection="1">
      <alignment horizontal="right"/>
      <protection/>
    </xf>
    <xf numFmtId="0" fontId="3" fillId="0" borderId="33" xfId="0" applyFont="1" applyBorder="1" applyAlignment="1" applyProtection="1">
      <alignment horizontal="right"/>
      <protection/>
    </xf>
    <xf numFmtId="0" fontId="16" fillId="0" borderId="0" xfId="0" applyFont="1" applyBorder="1" applyAlignment="1" applyProtection="1">
      <alignment horizontal="center"/>
      <protection/>
    </xf>
    <xf numFmtId="41" fontId="3" fillId="0" borderId="19" xfId="0" applyNumberFormat="1" applyFont="1" applyBorder="1" applyAlignment="1" applyProtection="1">
      <alignment horizontal="center"/>
      <protection/>
    </xf>
    <xf numFmtId="41" fontId="3" fillId="0" borderId="18" xfId="0" applyNumberFormat="1" applyFont="1" applyBorder="1" applyAlignment="1" applyProtection="1">
      <alignment horizontal="center"/>
      <protection/>
    </xf>
    <xf numFmtId="44" fontId="5" fillId="0" borderId="11" xfId="0" applyNumberFormat="1" applyFont="1" applyBorder="1" applyAlignment="1" applyProtection="1">
      <alignment horizontal="right"/>
      <protection/>
    </xf>
    <xf numFmtId="0" fontId="3" fillId="0" borderId="27" xfId="0" applyFont="1" applyBorder="1" applyAlignment="1" applyProtection="1">
      <alignment horizontal="center" vertical="center"/>
      <protection/>
    </xf>
    <xf numFmtId="0" fontId="0" fillId="0" borderId="0" xfId="0" applyAlignment="1">
      <alignment horizontal="center"/>
    </xf>
    <xf numFmtId="41" fontId="3" fillId="0" borderId="0" xfId="0" applyNumberFormat="1" applyFont="1" applyBorder="1" applyAlignment="1" applyProtection="1">
      <alignment horizontal="left"/>
      <protection/>
    </xf>
    <xf numFmtId="0" fontId="0" fillId="0" borderId="25" xfId="0" applyBorder="1" applyAlignment="1">
      <alignment horizontal="center"/>
    </xf>
    <xf numFmtId="0" fontId="0" fillId="0" borderId="26" xfId="0" applyBorder="1" applyAlignment="1">
      <alignment horizontal="center"/>
    </xf>
    <xf numFmtId="0" fontId="3" fillId="0" borderId="10" xfId="0" applyFont="1" applyBorder="1" applyAlignment="1" applyProtection="1">
      <alignment horizontal="center"/>
      <protection/>
    </xf>
    <xf numFmtId="41" fontId="16" fillId="0" borderId="18" xfId="0" applyNumberFormat="1" applyFont="1" applyBorder="1" applyAlignment="1" applyProtection="1">
      <alignment horizontal="center"/>
      <protection/>
    </xf>
    <xf numFmtId="41" fontId="16" fillId="0" borderId="19"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Alignment="1">
      <alignment horizontal="right"/>
    </xf>
    <xf numFmtId="41" fontId="3" fillId="0" borderId="19" xfId="0" applyNumberFormat="1" applyFont="1" applyBorder="1" applyAlignment="1" applyProtection="1">
      <alignment horizontal="right"/>
      <protection/>
    </xf>
    <xf numFmtId="0" fontId="3" fillId="0" borderId="18" xfId="0" applyFont="1" applyBorder="1" applyAlignment="1" applyProtection="1">
      <alignment horizontal="right"/>
      <protection/>
    </xf>
    <xf numFmtId="41" fontId="3" fillId="0" borderId="21" xfId="0" applyNumberFormat="1" applyFont="1" applyBorder="1" applyAlignment="1" applyProtection="1">
      <alignment/>
      <protection/>
    </xf>
    <xf numFmtId="0" fontId="0" fillId="0" borderId="20" xfId="0" applyBorder="1" applyAlignment="1">
      <alignment/>
    </xf>
    <xf numFmtId="0" fontId="5" fillId="0" borderId="0" xfId="0" applyFont="1" applyAlignment="1">
      <alignment vertical="top" wrapText="1"/>
    </xf>
    <xf numFmtId="0" fontId="18" fillId="0" borderId="0" xfId="0" applyFont="1" applyAlignment="1">
      <alignment vertical="top"/>
    </xf>
    <xf numFmtId="0" fontId="14" fillId="0" borderId="0" xfId="0" applyFont="1" applyAlignment="1">
      <alignment vertical="top"/>
    </xf>
    <xf numFmtId="41" fontId="3" fillId="0" borderId="10" xfId="0" applyNumberFormat="1" applyFont="1" applyBorder="1" applyAlignment="1" applyProtection="1">
      <alignment horizontal="center" vertical="center"/>
      <protection/>
    </xf>
    <xf numFmtId="41" fontId="3" fillId="0" borderId="20" xfId="0" applyNumberFormat="1" applyFont="1" applyBorder="1" applyAlignment="1" applyProtection="1">
      <alignment horizontal="right"/>
      <protection/>
    </xf>
    <xf numFmtId="41" fontId="67" fillId="0" borderId="21" xfId="0" applyNumberFormat="1" applyFont="1" applyBorder="1" applyAlignment="1" applyProtection="1">
      <alignment horizontal="center"/>
      <protection/>
    </xf>
    <xf numFmtId="41" fontId="67" fillId="0" borderId="0" xfId="0" applyNumberFormat="1" applyFont="1" applyBorder="1" applyAlignment="1" applyProtection="1">
      <alignment horizontal="center"/>
      <protection/>
    </xf>
    <xf numFmtId="178" fontId="67" fillId="0" borderId="21" xfId="0" applyNumberFormat="1" applyFont="1" applyBorder="1" applyAlignment="1" applyProtection="1">
      <alignment horizontal="right"/>
      <protection/>
    </xf>
    <xf numFmtId="178" fontId="67" fillId="0" borderId="0" xfId="0" applyNumberFormat="1" applyFont="1" applyBorder="1" applyAlignment="1" applyProtection="1">
      <alignment horizontal="right"/>
      <protection/>
    </xf>
    <xf numFmtId="0" fontId="64" fillId="0" borderId="10" xfId="0" applyFont="1" applyBorder="1" applyAlignment="1" applyProtection="1">
      <alignment horizontal="right"/>
      <protection/>
    </xf>
    <xf numFmtId="0" fontId="21" fillId="0" borderId="35" xfId="0" applyFont="1" applyBorder="1" applyAlignment="1" applyProtection="1">
      <alignment horizontal="center" vertical="center"/>
      <protection/>
    </xf>
    <xf numFmtId="0" fontId="21" fillId="0" borderId="11" xfId="0" applyFont="1" applyBorder="1" applyAlignment="1" applyProtection="1">
      <alignment horizontal="center" vertical="center"/>
      <protection/>
    </xf>
    <xf numFmtId="0" fontId="21" fillId="0" borderId="12"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3" xfId="0" applyFont="1" applyBorder="1" applyAlignment="1">
      <alignment vertical="center"/>
    </xf>
    <xf numFmtId="0" fontId="0"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Border="1" applyAlignment="1" applyProtection="1">
      <alignment horizontal="center" vertical="center"/>
      <protection/>
    </xf>
    <xf numFmtId="0" fontId="21" fillId="0" borderId="0" xfId="0" applyFont="1" applyBorder="1" applyAlignment="1" applyProtection="1">
      <alignment horizontal="center"/>
      <protection/>
    </xf>
    <xf numFmtId="178" fontId="3" fillId="0" borderId="0" xfId="0" applyNumberFormat="1" applyFont="1" applyBorder="1" applyAlignment="1" applyProtection="1">
      <alignment horizontal="right"/>
      <protection/>
    </xf>
    <xf numFmtId="0" fontId="4" fillId="0" borderId="0" xfId="0" applyFont="1" applyBorder="1" applyAlignment="1">
      <alignment horizontal="left"/>
    </xf>
    <xf numFmtId="0" fontId="19" fillId="0" borderId="0" xfId="0" applyFont="1" applyAlignment="1">
      <alignment horizontal="left"/>
    </xf>
    <xf numFmtId="0" fontId="23" fillId="0" borderId="11" xfId="0" applyFont="1" applyBorder="1" applyAlignment="1" applyProtection="1">
      <alignment horizontal="right"/>
      <protection/>
    </xf>
    <xf numFmtId="41" fontId="16" fillId="0" borderId="10" xfId="0" applyNumberFormat="1" applyFont="1" applyBorder="1" applyAlignment="1" applyProtection="1">
      <alignment/>
      <protection/>
    </xf>
    <xf numFmtId="41" fontId="16" fillId="0" borderId="3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0" fontId="0" fillId="0" borderId="3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41" fontId="0" fillId="0" borderId="10" xfId="0" applyNumberFormat="1" applyFont="1" applyBorder="1" applyAlignment="1" applyProtection="1">
      <alignment horizontal="right"/>
      <protection/>
    </xf>
    <xf numFmtId="41" fontId="0" fillId="0" borderId="10"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41" fontId="15" fillId="0" borderId="19" xfId="0" applyNumberFormat="1" applyFont="1" applyBorder="1" applyAlignment="1" applyProtection="1">
      <alignment horizontal="center"/>
      <protection/>
    </xf>
    <xf numFmtId="41" fontId="15" fillId="0" borderId="19" xfId="0" applyNumberFormat="1" applyFont="1" applyBorder="1" applyAlignment="1" applyProtection="1">
      <alignment horizontal="right"/>
      <protection/>
    </xf>
    <xf numFmtId="41" fontId="0" fillId="0" borderId="0" xfId="0" applyNumberFormat="1" applyFont="1" applyBorder="1" applyAlignment="1" applyProtection="1">
      <alignment horizontal="center"/>
      <protection/>
    </xf>
    <xf numFmtId="0" fontId="0" fillId="0" borderId="32"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0" xfId="0" applyBorder="1" applyAlignment="1">
      <alignment horizontal="left" vertical="top" wrapText="1"/>
    </xf>
    <xf numFmtId="0" fontId="0" fillId="0" borderId="0" xfId="0" applyFont="1" applyBorder="1" applyAlignment="1">
      <alignment horizontal="left" vertical="top" wrapText="1"/>
    </xf>
    <xf numFmtId="41" fontId="0" fillId="0" borderId="30" xfId="0" applyNumberFormat="1" applyFont="1" applyBorder="1" applyAlignment="1" applyProtection="1">
      <alignment horizontal="center"/>
      <protection/>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10" xfId="0" applyFont="1" applyBorder="1" applyAlignment="1" applyProtection="1">
      <alignment horizontal="left"/>
      <protection/>
    </xf>
    <xf numFmtId="41" fontId="15" fillId="0" borderId="18" xfId="0" applyNumberFormat="1" applyFont="1" applyBorder="1" applyAlignment="1" applyProtection="1">
      <alignment horizontal="center"/>
      <protection/>
    </xf>
    <xf numFmtId="0" fontId="0" fillId="0" borderId="2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41" fontId="0" fillId="0" borderId="21" xfId="0" applyNumberFormat="1" applyFont="1" applyBorder="1" applyAlignment="1" applyProtection="1">
      <alignment horizontal="center"/>
      <protection/>
    </xf>
    <xf numFmtId="0" fontId="0" fillId="33" borderId="32" xfId="0" applyFont="1" applyFill="1" applyBorder="1" applyAlignment="1" applyProtection="1">
      <alignment horizontal="center" vertical="center"/>
      <protection/>
    </xf>
    <xf numFmtId="41" fontId="0" fillId="0" borderId="0" xfId="0" applyNumberFormat="1" applyFont="1" applyBorder="1" applyAlignment="1">
      <alignment/>
    </xf>
    <xf numFmtId="41" fontId="3" fillId="0" borderId="19" xfId="0" applyNumberFormat="1" applyFont="1" applyBorder="1" applyAlignment="1" applyProtection="1">
      <alignment/>
      <protection/>
    </xf>
    <xf numFmtId="41" fontId="16" fillId="0" borderId="10" xfId="0" applyNumberFormat="1" applyFont="1" applyBorder="1" applyAlignment="1" applyProtection="1">
      <alignment horizontal="right"/>
      <protection/>
    </xf>
    <xf numFmtId="41" fontId="0" fillId="0" borderId="0" xfId="0" applyNumberFormat="1" applyFont="1" applyBorder="1" applyAlignment="1">
      <alignment horizontal="center"/>
    </xf>
    <xf numFmtId="0" fontId="7" fillId="0" borderId="0" xfId="0" applyFont="1" applyAlignment="1">
      <alignment/>
    </xf>
    <xf numFmtId="0" fontId="0" fillId="0" borderId="0" xfId="0" applyFont="1" applyAlignment="1">
      <alignment/>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5" xfId="0" applyFont="1" applyBorder="1" applyAlignment="1">
      <alignment horizontal="center" vertical="center"/>
    </xf>
    <xf numFmtId="0" fontId="0" fillId="0" borderId="23" xfId="0" applyFont="1" applyBorder="1" applyAlignment="1">
      <alignment horizontal="center" vertical="center"/>
    </xf>
    <xf numFmtId="41" fontId="0" fillId="0" borderId="0" xfId="0" applyNumberFormat="1" applyFont="1" applyBorder="1" applyAlignment="1">
      <alignment/>
    </xf>
    <xf numFmtId="41" fontId="16" fillId="0" borderId="19" xfId="0" applyNumberFormat="1" applyFont="1" applyBorder="1" applyAlignment="1" applyProtection="1">
      <alignment horizontal="right"/>
      <protection/>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41" fontId="0" fillId="0" borderId="0"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21" xfId="0" applyNumberFormat="1" applyFont="1" applyBorder="1" applyAlignment="1" applyProtection="1">
      <alignment horizontal="right"/>
      <protection/>
    </xf>
    <xf numFmtId="0" fontId="0" fillId="0" borderId="32" xfId="0" applyFont="1" applyBorder="1" applyAlignment="1">
      <alignment horizontal="center" vertical="center"/>
    </xf>
    <xf numFmtId="0" fontId="0" fillId="0" borderId="24" xfId="0" applyFont="1" applyBorder="1" applyAlignment="1">
      <alignment horizontal="center" vertical="center"/>
    </xf>
    <xf numFmtId="41" fontId="15" fillId="0" borderId="18" xfId="0" applyNumberFormat="1" applyFont="1" applyBorder="1" applyAlignment="1" applyProtection="1">
      <alignment horizontal="right"/>
      <protection/>
    </xf>
    <xf numFmtId="0" fontId="0" fillId="0" borderId="17" xfId="0" applyFont="1" applyBorder="1" applyAlignment="1" applyProtection="1">
      <alignment horizontal="center" vertical="center"/>
      <protection/>
    </xf>
    <xf numFmtId="41" fontId="15" fillId="0" borderId="19" xfId="0" applyNumberFormat="1" applyFont="1" applyBorder="1" applyAlignment="1">
      <alignment horizontal="right"/>
    </xf>
    <xf numFmtId="41" fontId="0" fillId="0" borderId="10" xfId="0" applyNumberFormat="1" applyFont="1" applyBorder="1" applyAlignment="1" applyProtection="1">
      <alignment horizontal="right"/>
      <protection/>
    </xf>
    <xf numFmtId="41" fontId="0" fillId="0" borderId="10" xfId="0" applyNumberFormat="1" applyFont="1" applyBorder="1" applyAlignment="1">
      <alignment horizontal="right"/>
    </xf>
    <xf numFmtId="41" fontId="0" fillId="0" borderId="13" xfId="0" applyNumberFormat="1" applyFont="1" applyBorder="1" applyAlignment="1">
      <alignment horizontal="center"/>
    </xf>
    <xf numFmtId="0" fontId="4" fillId="0" borderId="0" xfId="0" applyFont="1" applyFill="1" applyBorder="1" applyAlignment="1" applyProtection="1">
      <alignment horizontal="left"/>
      <protection/>
    </xf>
    <xf numFmtId="0" fontId="0" fillId="0" borderId="23"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41" fontId="0" fillId="0" borderId="13" xfId="0" applyNumberFormat="1" applyFont="1" applyBorder="1" applyAlignment="1">
      <alignment horizontal="right"/>
    </xf>
    <xf numFmtId="41" fontId="0" fillId="0" borderId="0" xfId="0" applyNumberFormat="1" applyFont="1" applyFill="1" applyBorder="1" applyAlignment="1">
      <alignment horizontal="right"/>
    </xf>
    <xf numFmtId="41" fontId="15" fillId="0" borderId="19" xfId="0" applyNumberFormat="1" applyFont="1" applyBorder="1" applyAlignment="1">
      <alignment/>
    </xf>
    <xf numFmtId="41" fontId="0" fillId="0" borderId="30" xfId="0" applyNumberFormat="1" applyFont="1" applyBorder="1" applyAlignment="1" applyProtection="1">
      <alignment horizontal="right"/>
      <protection/>
    </xf>
    <xf numFmtId="179" fontId="3" fillId="0" borderId="0" xfId="0" applyNumberFormat="1" applyFont="1" applyBorder="1" applyAlignment="1" applyProtection="1">
      <alignment horizontal="right"/>
      <protection/>
    </xf>
    <xf numFmtId="41" fontId="5" fillId="0" borderId="0" xfId="0" applyNumberFormat="1" applyFont="1" applyBorder="1" applyAlignment="1" applyProtection="1">
      <alignment horizontal="center"/>
      <protection/>
    </xf>
    <xf numFmtId="179" fontId="16" fillId="0" borderId="19" xfId="0" applyNumberFormat="1" applyFont="1" applyBorder="1" applyAlignment="1" applyProtection="1">
      <alignment/>
      <protection/>
    </xf>
    <xf numFmtId="41" fontId="5" fillId="0" borderId="10" xfId="0" applyNumberFormat="1" applyFont="1" applyBorder="1" applyAlignment="1">
      <alignment horizontal="right"/>
    </xf>
    <xf numFmtId="0" fontId="0" fillId="0" borderId="3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41" fontId="13" fillId="0" borderId="19" xfId="0" applyNumberFormat="1" applyFont="1" applyBorder="1" applyAlignment="1" applyProtection="1">
      <alignment horizontal="center"/>
      <protection/>
    </xf>
    <xf numFmtId="41" fontId="5" fillId="0" borderId="10" xfId="0" applyNumberFormat="1" applyFont="1" applyBorder="1" applyAlignment="1" applyProtection="1">
      <alignment horizontal="center"/>
      <protection/>
    </xf>
    <xf numFmtId="41" fontId="5" fillId="0" borderId="21" xfId="0" applyNumberFormat="1" applyFont="1" applyBorder="1" applyAlignment="1" applyProtection="1">
      <alignment horizontal="center"/>
      <protection/>
    </xf>
    <xf numFmtId="41" fontId="5" fillId="0" borderId="0" xfId="0" applyNumberFormat="1" applyFont="1" applyBorder="1" applyAlignment="1">
      <alignment horizontal="right"/>
    </xf>
    <xf numFmtId="41" fontId="5" fillId="0" borderId="0" xfId="0" applyNumberFormat="1" applyFont="1" applyBorder="1" applyAlignment="1" applyProtection="1">
      <alignment horizontal="right"/>
      <protection/>
    </xf>
    <xf numFmtId="41" fontId="13" fillId="0" borderId="19" xfId="0" applyNumberFormat="1" applyFont="1" applyBorder="1" applyAlignment="1" applyProtection="1">
      <alignment horizontal="right"/>
      <protection/>
    </xf>
    <xf numFmtId="41" fontId="13" fillId="0" borderId="18" xfId="0" applyNumberFormat="1" applyFont="1" applyBorder="1" applyAlignment="1" applyProtection="1">
      <alignment horizontal="center"/>
      <protection/>
    </xf>
    <xf numFmtId="41" fontId="5" fillId="0" borderId="30" xfId="0" applyNumberFormat="1" applyFont="1" applyBorder="1" applyAlignment="1" applyProtection="1">
      <alignment horizontal="center"/>
      <protection/>
    </xf>
    <xf numFmtId="0" fontId="4" fillId="0" borderId="10" xfId="0" applyFont="1" applyFill="1" applyBorder="1" applyAlignment="1" applyProtection="1">
      <alignment horizontal="left"/>
      <protection/>
    </xf>
    <xf numFmtId="41" fontId="3" fillId="0" borderId="15" xfId="0" applyNumberFormat="1" applyFont="1" applyBorder="1" applyAlignment="1" applyProtection="1">
      <alignment horizontal="center"/>
      <protection/>
    </xf>
    <xf numFmtId="41" fontId="3" fillId="0" borderId="13" xfId="0" applyNumberFormat="1" applyFont="1" applyBorder="1" applyAlignment="1" applyProtection="1">
      <alignment horizontal="center"/>
      <protection/>
    </xf>
    <xf numFmtId="37" fontId="5" fillId="0" borderId="0" xfId="0" applyNumberFormat="1" applyFont="1" applyBorder="1" applyAlignment="1" applyProtection="1">
      <alignment horizontal="right"/>
      <protection/>
    </xf>
    <xf numFmtId="41" fontId="5" fillId="0" borderId="10" xfId="0" applyNumberFormat="1" applyFont="1" applyBorder="1" applyAlignment="1" applyProtection="1">
      <alignment horizontal="right"/>
      <protection/>
    </xf>
    <xf numFmtId="41" fontId="13" fillId="0" borderId="19" xfId="0" applyNumberFormat="1" applyFont="1" applyBorder="1" applyAlignment="1">
      <alignment horizontal="right"/>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1" xfId="0" applyFont="1" applyBorder="1" applyAlignment="1">
      <alignment horizontal="right"/>
    </xf>
    <xf numFmtId="0" fontId="0" fillId="0" borderId="27"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0" fontId="0" fillId="0" borderId="17" xfId="0" applyFont="1" applyBorder="1" applyAlignment="1" applyProtection="1">
      <alignment horizontal="center" vertical="center" textRotation="255"/>
      <protection/>
    </xf>
    <xf numFmtId="0" fontId="0" fillId="0" borderId="37" xfId="0" applyFont="1" applyBorder="1" applyAlignment="1" applyProtection="1">
      <alignment horizontal="center" vertical="center" textRotation="255"/>
      <protection/>
    </xf>
    <xf numFmtId="37" fontId="0" fillId="0" borderId="17" xfId="0" applyNumberFormat="1" applyFont="1" applyBorder="1" applyAlignment="1" applyProtection="1">
      <alignment horizontal="center" vertical="center"/>
      <protection/>
    </xf>
    <xf numFmtId="37" fontId="0" fillId="0" borderId="23" xfId="0" applyNumberFormat="1" applyFont="1" applyBorder="1" applyAlignment="1" applyProtection="1">
      <alignment horizontal="center" vertical="center"/>
      <protection/>
    </xf>
    <xf numFmtId="37" fontId="0" fillId="0" borderId="17" xfId="0" applyNumberFormat="1" applyFont="1" applyBorder="1" applyAlignment="1" applyProtection="1">
      <alignment horizontal="center" vertical="center" textRotation="255"/>
      <protection/>
    </xf>
    <xf numFmtId="37" fontId="0" fillId="0" borderId="37" xfId="0" applyNumberFormat="1" applyFont="1" applyBorder="1" applyAlignment="1" applyProtection="1">
      <alignment horizontal="center" vertical="center" textRotation="255"/>
      <protection/>
    </xf>
    <xf numFmtId="0" fontId="7" fillId="0" borderId="17"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37" fontId="0" fillId="0" borderId="37" xfId="0" applyNumberFormat="1" applyFont="1" applyBorder="1" applyAlignment="1" applyProtection="1">
      <alignment horizontal="center" vertical="center"/>
      <protection/>
    </xf>
    <xf numFmtId="0" fontId="0" fillId="0" borderId="19" xfId="0" applyFont="1" applyBorder="1" applyAlignment="1">
      <alignment horizontal="right"/>
    </xf>
    <xf numFmtId="0" fontId="0" fillId="0" borderId="37" xfId="0" applyFont="1" applyBorder="1" applyAlignment="1">
      <alignment/>
    </xf>
    <xf numFmtId="41" fontId="0" fillId="0" borderId="19" xfId="0" applyNumberFormat="1" applyFont="1" applyBorder="1" applyAlignment="1">
      <alignment/>
    </xf>
    <xf numFmtId="41" fontId="0" fillId="0" borderId="0" xfId="0" applyNumberFormat="1" applyFont="1" applyBorder="1" applyAlignment="1">
      <alignment/>
    </xf>
    <xf numFmtId="0" fontId="5" fillId="0" borderId="10" xfId="64" applyFont="1" applyBorder="1" applyAlignment="1" applyProtection="1">
      <alignment horizontal="right"/>
      <protection/>
    </xf>
    <xf numFmtId="37" fontId="0" fillId="0" borderId="35" xfId="64" applyNumberFormat="1" applyFont="1" applyBorder="1" applyAlignment="1" applyProtection="1">
      <alignment horizontal="center" vertical="center"/>
      <protection/>
    </xf>
    <xf numFmtId="0" fontId="0" fillId="0" borderId="11"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0" xfId="64" applyFont="1" applyAlignment="1">
      <alignment horizontal="center" vertical="center"/>
      <protection/>
    </xf>
    <xf numFmtId="41" fontId="0" fillId="0" borderId="18" xfId="64" applyNumberFormat="1" applyFont="1" applyBorder="1" applyAlignment="1" applyProtection="1">
      <alignment horizontal="right"/>
      <protection/>
    </xf>
    <xf numFmtId="41" fontId="0" fillId="0" borderId="19" xfId="64" applyNumberFormat="1" applyFont="1" applyBorder="1" applyAlignment="1" applyProtection="1">
      <alignment horizontal="right"/>
      <protection/>
    </xf>
    <xf numFmtId="41" fontId="0" fillId="0" borderId="21" xfId="64" applyNumberFormat="1" applyFont="1" applyBorder="1" applyAlignment="1" applyProtection="1">
      <alignment horizontal="right"/>
      <protection/>
    </xf>
    <xf numFmtId="41" fontId="0" fillId="0" borderId="0" xfId="64" applyNumberFormat="1" applyFont="1" applyBorder="1" applyAlignment="1" applyProtection="1">
      <alignment horizontal="right"/>
      <protection/>
    </xf>
    <xf numFmtId="37" fontId="0" fillId="0" borderId="21" xfId="64" applyNumberFormat="1" applyFont="1" applyBorder="1" applyAlignment="1" applyProtection="1">
      <alignment horizontal="distributed" vertical="center"/>
      <protection/>
    </xf>
    <xf numFmtId="37" fontId="0" fillId="0" borderId="0" xfId="64" applyNumberFormat="1" applyFont="1" applyBorder="1" applyAlignment="1" applyProtection="1">
      <alignment horizontal="distributed" vertical="center"/>
      <protection/>
    </xf>
    <xf numFmtId="37" fontId="0" fillId="0" borderId="20" xfId="64" applyNumberFormat="1" applyFont="1" applyBorder="1" applyAlignment="1" applyProtection="1">
      <alignment horizontal="distributed" vertical="center"/>
      <protection/>
    </xf>
    <xf numFmtId="41" fontId="0" fillId="0" borderId="20" xfId="64" applyNumberFormat="1" applyFont="1" applyBorder="1" applyAlignment="1" applyProtection="1">
      <alignment horizontal="right"/>
      <protection/>
    </xf>
    <xf numFmtId="0" fontId="0" fillId="0" borderId="10" xfId="64" applyFont="1" applyBorder="1" applyAlignment="1" applyProtection="1">
      <alignment horizontal="distributed" vertical="center"/>
      <protection/>
    </xf>
    <xf numFmtId="0" fontId="0" fillId="0" borderId="22" xfId="64" applyFont="1" applyBorder="1" applyAlignment="1">
      <alignment horizontal="distributed" vertical="center"/>
      <protection/>
    </xf>
    <xf numFmtId="0" fontId="0" fillId="0" borderId="0" xfId="64" applyFont="1" applyBorder="1" applyAlignment="1" applyProtection="1">
      <alignment horizontal="distributed" vertical="center"/>
      <protection/>
    </xf>
    <xf numFmtId="0" fontId="0" fillId="0" borderId="20" xfId="64" applyFont="1" applyBorder="1" applyAlignment="1">
      <alignment horizontal="distributed" vertical="center"/>
      <protection/>
    </xf>
    <xf numFmtId="0" fontId="15" fillId="0" borderId="0" xfId="64" applyFont="1" applyBorder="1" applyAlignment="1" applyProtection="1">
      <alignment horizontal="distributed" vertical="center"/>
      <protection/>
    </xf>
    <xf numFmtId="0" fontId="15" fillId="0" borderId="20" xfId="64" applyFont="1" applyBorder="1" applyAlignment="1">
      <alignment horizontal="distributed" vertical="center"/>
      <protection/>
    </xf>
    <xf numFmtId="37" fontId="0" fillId="0" borderId="19" xfId="64" applyNumberFormat="1" applyFont="1" applyBorder="1" applyAlignment="1" applyProtection="1">
      <alignment horizontal="center" vertical="center"/>
      <protection/>
    </xf>
    <xf numFmtId="0" fontId="0" fillId="0" borderId="33"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22" xfId="64" applyFont="1" applyBorder="1" applyAlignment="1">
      <alignment horizontal="center" vertical="center"/>
      <protection/>
    </xf>
    <xf numFmtId="41" fontId="0" fillId="0" borderId="30" xfId="64" applyNumberFormat="1" applyFont="1" applyBorder="1" applyAlignment="1" applyProtection="1">
      <alignment horizontal="right"/>
      <protection/>
    </xf>
    <xf numFmtId="41" fontId="0" fillId="0" borderId="10" xfId="64" applyNumberFormat="1" applyFont="1" applyBorder="1" applyAlignment="1" applyProtection="1">
      <alignment horizontal="right"/>
      <protection/>
    </xf>
    <xf numFmtId="41" fontId="0" fillId="0" borderId="33" xfId="64" applyNumberFormat="1" applyFont="1" applyBorder="1" applyAlignment="1" applyProtection="1">
      <alignment horizontal="right"/>
      <protection/>
    </xf>
    <xf numFmtId="37" fontId="0" fillId="0" borderId="30" xfId="64" applyNumberFormat="1" applyFont="1" applyBorder="1" applyAlignment="1" applyProtection="1">
      <alignment horizontal="distributed" vertical="center"/>
      <protection/>
    </xf>
    <xf numFmtId="37" fontId="0" fillId="0" borderId="10" xfId="64" applyNumberFormat="1" applyFont="1" applyBorder="1" applyAlignment="1" applyProtection="1">
      <alignment horizontal="distributed" vertical="center"/>
      <protection/>
    </xf>
    <xf numFmtId="37" fontId="0" fillId="0" borderId="22" xfId="64" applyNumberFormat="1" applyFont="1" applyBorder="1" applyAlignment="1" applyProtection="1">
      <alignment horizontal="distributed" vertical="center"/>
      <protection/>
    </xf>
    <xf numFmtId="37" fontId="0" fillId="0" borderId="18" xfId="64" applyNumberFormat="1" applyFont="1" applyBorder="1" applyAlignment="1" applyProtection="1">
      <alignment horizontal="distributed" vertical="center"/>
      <protection/>
    </xf>
    <xf numFmtId="37" fontId="0" fillId="0" borderId="19" xfId="64" applyNumberFormat="1" applyFont="1" applyBorder="1" applyAlignment="1" applyProtection="1">
      <alignment horizontal="distributed" vertical="center"/>
      <protection/>
    </xf>
    <xf numFmtId="37" fontId="0" fillId="0" borderId="33" xfId="64" applyNumberFormat="1" applyFont="1" applyBorder="1" applyAlignment="1" applyProtection="1">
      <alignment horizontal="distributed" vertical="center"/>
      <protection/>
    </xf>
    <xf numFmtId="39" fontId="5" fillId="0" borderId="11" xfId="64" applyNumberFormat="1" applyFont="1" applyBorder="1" applyAlignment="1" applyProtection="1">
      <alignment horizontal="right"/>
      <protection/>
    </xf>
    <xf numFmtId="41" fontId="0" fillId="0" borderId="15" xfId="64" applyNumberFormat="1" applyFont="1" applyBorder="1" applyAlignment="1" applyProtection="1">
      <alignment horizontal="right"/>
      <protection/>
    </xf>
    <xf numFmtId="41" fontId="0" fillId="0" borderId="13" xfId="64" applyNumberFormat="1" applyFont="1" applyBorder="1" applyAlignment="1" applyProtection="1">
      <alignment horizontal="right"/>
      <protection/>
    </xf>
    <xf numFmtId="41" fontId="0" fillId="0" borderId="30" xfId="64" applyNumberFormat="1" applyFont="1" applyBorder="1" applyAlignment="1" applyProtection="1">
      <alignment horizontal="center"/>
      <protection/>
    </xf>
    <xf numFmtId="41" fontId="0" fillId="0" borderId="10" xfId="64" applyNumberFormat="1" applyFont="1" applyBorder="1" applyAlignment="1" applyProtection="1">
      <alignment horizontal="center"/>
      <protection/>
    </xf>
    <xf numFmtId="41" fontId="0" fillId="0" borderId="27" xfId="64" applyNumberFormat="1" applyFont="1" applyBorder="1" applyAlignment="1" applyProtection="1">
      <alignment horizontal="right"/>
      <protection/>
    </xf>
    <xf numFmtId="41" fontId="0" fillId="0" borderId="25" xfId="64" applyNumberFormat="1" applyFont="1" applyBorder="1" applyAlignment="1">
      <alignment horizontal="right"/>
      <protection/>
    </xf>
    <xf numFmtId="41" fontId="0" fillId="0" borderId="26" xfId="64" applyNumberFormat="1" applyFont="1" applyBorder="1" applyAlignment="1">
      <alignment horizontal="right"/>
      <protection/>
    </xf>
    <xf numFmtId="41" fontId="0" fillId="0" borderId="17" xfId="64" applyNumberFormat="1" applyFont="1" applyBorder="1" applyAlignment="1" applyProtection="1">
      <alignment horizontal="right"/>
      <protection/>
    </xf>
    <xf numFmtId="41" fontId="0" fillId="0" borderId="23" xfId="64" applyNumberFormat="1" applyFont="1" applyBorder="1" applyAlignment="1" applyProtection="1">
      <alignment horizontal="right"/>
      <protection/>
    </xf>
    <xf numFmtId="41" fontId="0" fillId="0" borderId="37" xfId="64" applyNumberFormat="1" applyFont="1" applyBorder="1" applyAlignment="1" applyProtection="1">
      <alignment horizontal="right"/>
      <protection/>
    </xf>
    <xf numFmtId="41" fontId="0" fillId="0" borderId="21" xfId="64" applyNumberFormat="1" applyFont="1" applyBorder="1" applyAlignment="1" applyProtection="1">
      <alignment horizontal="center"/>
      <protection/>
    </xf>
    <xf numFmtId="41" fontId="0" fillId="0" borderId="0" xfId="64" applyNumberFormat="1" applyFont="1" applyBorder="1" applyAlignment="1" applyProtection="1">
      <alignment horizontal="center"/>
      <protection/>
    </xf>
    <xf numFmtId="37" fontId="4" fillId="0" borderId="0" xfId="64" applyNumberFormat="1" applyFont="1" applyBorder="1" applyAlignment="1" applyProtection="1">
      <alignment horizontal="left"/>
      <protection/>
    </xf>
    <xf numFmtId="37" fontId="0" fillId="0" borderId="25" xfId="64" applyNumberFormat="1" applyFont="1" applyBorder="1" applyAlignment="1" applyProtection="1">
      <alignment horizontal="distributed" vertical="center"/>
      <protection/>
    </xf>
    <xf numFmtId="37" fontId="0" fillId="0" borderId="26" xfId="64" applyNumberFormat="1" applyFont="1" applyBorder="1" applyAlignment="1" applyProtection="1">
      <alignment horizontal="distributed" vertical="center"/>
      <protection/>
    </xf>
    <xf numFmtId="37" fontId="0" fillId="0" borderId="23" xfId="64" applyNumberFormat="1" applyFont="1" applyBorder="1" applyAlignment="1" applyProtection="1">
      <alignment horizontal="distributed" vertical="center"/>
      <protection/>
    </xf>
    <xf numFmtId="37" fontId="0" fillId="0" borderId="37" xfId="64" applyNumberFormat="1" applyFont="1" applyBorder="1" applyAlignment="1" applyProtection="1">
      <alignment horizontal="distributed" vertical="center"/>
      <protection/>
    </xf>
    <xf numFmtId="41" fontId="15" fillId="0" borderId="19" xfId="64" applyNumberFormat="1" applyFont="1" applyBorder="1" applyAlignment="1" applyProtection="1">
      <alignment horizontal="right"/>
      <protection/>
    </xf>
    <xf numFmtId="41" fontId="0" fillId="0" borderId="0" xfId="64" applyNumberFormat="1" applyFont="1" applyBorder="1" applyAlignment="1" applyProtection="1">
      <alignment horizontal="right"/>
      <protection/>
    </xf>
    <xf numFmtId="41" fontId="0" fillId="0" borderId="30" xfId="64" applyNumberFormat="1" applyFont="1" applyBorder="1" applyAlignment="1" applyProtection="1">
      <alignment horizontal="right"/>
      <protection/>
    </xf>
    <xf numFmtId="41" fontId="0" fillId="0" borderId="10" xfId="64" applyNumberFormat="1" applyFont="1" applyBorder="1" applyAlignment="1" applyProtection="1">
      <alignment horizontal="right"/>
      <protection/>
    </xf>
    <xf numFmtId="41" fontId="0" fillId="0" borderId="21" xfId="64" applyNumberFormat="1" applyFont="1" applyBorder="1" applyAlignment="1" applyProtection="1">
      <alignment horizontal="right"/>
      <protection/>
    </xf>
    <xf numFmtId="0" fontId="4" fillId="0" borderId="10" xfId="64" applyFont="1" applyBorder="1" applyAlignment="1" applyProtection="1">
      <alignment horizontal="left"/>
      <protection/>
    </xf>
    <xf numFmtId="0" fontId="0" fillId="0" borderId="27" xfId="64" applyFont="1" applyBorder="1" applyAlignment="1" applyProtection="1">
      <alignment horizontal="center" vertical="center"/>
      <protection/>
    </xf>
    <xf numFmtId="0" fontId="0" fillId="0" borderId="25" xfId="64" applyFont="1" applyBorder="1" applyAlignment="1" applyProtection="1">
      <alignment horizontal="center" vertical="center"/>
      <protection/>
    </xf>
    <xf numFmtId="0" fontId="0" fillId="0" borderId="26" xfId="64" applyFont="1" applyBorder="1" applyAlignment="1" applyProtection="1">
      <alignment horizontal="center" vertical="center"/>
      <protection/>
    </xf>
    <xf numFmtId="0" fontId="6" fillId="0" borderId="0" xfId="64" applyFont="1" applyAlignment="1">
      <alignment horizontal="left" vertical="top"/>
      <protection/>
    </xf>
    <xf numFmtId="41" fontId="15" fillId="0" borderId="18" xfId="64" applyNumberFormat="1" applyFont="1" applyBorder="1" applyAlignment="1" applyProtection="1">
      <alignment horizontal="right"/>
      <protection/>
    </xf>
    <xf numFmtId="0" fontId="0" fillId="0" borderId="0" xfId="64" applyFont="1" applyAlignment="1">
      <alignment horizontal="left" vertical="top" wrapText="1"/>
      <protection/>
    </xf>
    <xf numFmtId="0" fontId="0" fillId="0" borderId="0" xfId="64" applyFont="1" applyAlignment="1">
      <alignment horizontal="left" vertical="top" wrapText="1"/>
      <protection/>
    </xf>
    <xf numFmtId="0" fontId="15" fillId="0" borderId="19" xfId="64" applyFont="1" applyBorder="1" applyAlignment="1" applyProtection="1">
      <alignment horizontal="distributed" vertical="center"/>
      <protection/>
    </xf>
    <xf numFmtId="0" fontId="15" fillId="0" borderId="33" xfId="64" applyFont="1" applyBorder="1" applyAlignment="1">
      <alignment horizontal="distributed" vertical="center"/>
      <protection/>
    </xf>
    <xf numFmtId="49" fontId="0" fillId="0" borderId="0" xfId="64" applyNumberFormat="1" applyFont="1" applyBorder="1" applyAlignment="1" applyProtection="1">
      <alignment horizontal="right"/>
      <protection/>
    </xf>
    <xf numFmtId="49" fontId="0" fillId="0" borderId="20" xfId="64" applyNumberFormat="1" applyFont="1" applyBorder="1" applyAlignment="1" applyProtection="1">
      <alignment horizontal="right"/>
      <protection/>
    </xf>
    <xf numFmtId="41" fontId="15" fillId="0" borderId="0" xfId="64" applyNumberFormat="1" applyFont="1" applyBorder="1" applyAlignment="1" applyProtection="1">
      <alignment horizontal="center"/>
      <protection/>
    </xf>
    <xf numFmtId="0" fontId="0" fillId="0" borderId="27" xfId="64" applyFont="1" applyBorder="1" applyAlignment="1" applyProtection="1">
      <alignment horizontal="center" vertical="center"/>
      <protection/>
    </xf>
    <xf numFmtId="0" fontId="0" fillId="0" borderId="25" xfId="64" applyFont="1" applyBorder="1" applyAlignment="1" applyProtection="1">
      <alignment horizontal="center" vertical="center"/>
      <protection/>
    </xf>
    <xf numFmtId="0" fontId="0" fillId="0" borderId="26" xfId="64" applyFont="1" applyBorder="1" applyAlignment="1" applyProtection="1">
      <alignment horizontal="center" vertical="center"/>
      <protection/>
    </xf>
    <xf numFmtId="41" fontId="15" fillId="0" borderId="21" xfId="64" applyNumberFormat="1" applyFont="1" applyBorder="1" applyAlignment="1" applyProtection="1">
      <alignment horizontal="center"/>
      <protection/>
    </xf>
    <xf numFmtId="0" fontId="6" fillId="0" borderId="0" xfId="0" applyFont="1" applyFill="1" applyAlignment="1">
      <alignment horizontal="left"/>
    </xf>
    <xf numFmtId="0" fontId="24" fillId="0" borderId="0" xfId="0" applyFont="1" applyFill="1" applyAlignment="1">
      <alignment horizontal="left"/>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3" fillId="0" borderId="19" xfId="0" applyFont="1" applyFill="1" applyBorder="1" applyAlignment="1" applyProtection="1">
      <alignment horizontal="distributed" vertical="center"/>
      <protection/>
    </xf>
    <xf numFmtId="0" fontId="3" fillId="0" borderId="33" xfId="0" applyFont="1" applyFill="1" applyBorder="1" applyAlignment="1">
      <alignment/>
    </xf>
    <xf numFmtId="0" fontId="0" fillId="0" borderId="40"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3" fillId="0" borderId="0" xfId="0" applyFont="1" applyFill="1" applyBorder="1" applyAlignment="1" applyProtection="1">
      <alignment horizontal="distributed" vertical="center"/>
      <protection/>
    </xf>
    <xf numFmtId="0" fontId="3" fillId="0" borderId="20" xfId="0" applyFont="1" applyFill="1" applyBorder="1" applyAlignment="1">
      <alignment/>
    </xf>
    <xf numFmtId="0" fontId="0" fillId="0" borderId="27" xfId="0" applyFont="1" applyFill="1" applyBorder="1" applyAlignment="1" applyProtection="1">
      <alignment horizontal="center" vertical="center"/>
      <protection/>
    </xf>
    <xf numFmtId="0" fontId="0" fillId="0" borderId="25" xfId="0" applyFont="1" applyFill="1" applyBorder="1" applyAlignment="1">
      <alignment vertical="center"/>
    </xf>
    <xf numFmtId="0" fontId="0" fillId="0" borderId="26" xfId="0" applyFont="1" applyFill="1" applyBorder="1" applyAlignment="1">
      <alignment vertical="center"/>
    </xf>
    <xf numFmtId="37" fontId="5" fillId="0" borderId="11" xfId="0" applyNumberFormat="1" applyFont="1" applyFill="1" applyBorder="1" applyAlignment="1" applyProtection="1">
      <alignment horizontal="right"/>
      <protection/>
    </xf>
    <xf numFmtId="0" fontId="3" fillId="0" borderId="0" xfId="0" applyFont="1" applyBorder="1" applyAlignment="1" applyProtection="1">
      <alignment horizontal="distributed" vertical="center"/>
      <protection/>
    </xf>
    <xf numFmtId="0" fontId="3" fillId="0" borderId="20" xfId="0" applyFont="1" applyBorder="1" applyAlignment="1">
      <alignment/>
    </xf>
    <xf numFmtId="0" fontId="3" fillId="0" borderId="19" xfId="0" applyFont="1" applyBorder="1" applyAlignment="1" applyProtection="1">
      <alignment horizontal="distributed" vertical="center"/>
      <protection/>
    </xf>
    <xf numFmtId="0" fontId="3" fillId="0" borderId="33" xfId="0" applyFont="1" applyBorder="1" applyAlignment="1">
      <alignment/>
    </xf>
    <xf numFmtId="0" fontId="3" fillId="0" borderId="10" xfId="0" applyFont="1" applyFill="1" applyBorder="1" applyAlignment="1" applyProtection="1">
      <alignment horizontal="distributed" vertical="center"/>
      <protection/>
    </xf>
    <xf numFmtId="0" fontId="3" fillId="0" borderId="22" xfId="0" applyFont="1" applyFill="1" applyBorder="1" applyAlignment="1">
      <alignment/>
    </xf>
    <xf numFmtId="0" fontId="0" fillId="0" borderId="0" xfId="0" applyFont="1" applyFill="1" applyAlignment="1">
      <alignment horizontal="left" vertical="top" wrapText="1"/>
    </xf>
    <xf numFmtId="0" fontId="5" fillId="0" borderId="0" xfId="0" applyFont="1" applyBorder="1" applyAlignment="1" applyProtection="1">
      <alignment horizontal="left" wrapText="1"/>
      <protection/>
    </xf>
    <xf numFmtId="41" fontId="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15"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lignment horizontal="right" vertical="center"/>
    </xf>
    <xf numFmtId="0" fontId="15" fillId="0" borderId="3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22" xfId="0" applyFont="1" applyBorder="1" applyAlignment="1">
      <alignment horizontal="center" vertical="center"/>
    </xf>
    <xf numFmtId="41" fontId="0" fillId="0" borderId="21" xfId="0" applyNumberFormat="1" applyFont="1" applyFill="1" applyBorder="1" applyAlignment="1" applyProtection="1">
      <alignment horizontal="center" vertical="center"/>
      <protection/>
    </xf>
    <xf numFmtId="41" fontId="0" fillId="0" borderId="0" xfId="0"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10" xfId="0" applyFont="1" applyFill="1" applyBorder="1" applyAlignment="1">
      <alignment horizontal="center" vertical="center"/>
    </xf>
    <xf numFmtId="0" fontId="15" fillId="0" borderId="19" xfId="0" applyFont="1" applyFill="1" applyBorder="1" applyAlignment="1" applyProtection="1">
      <alignment horizontal="center"/>
      <protection/>
    </xf>
    <xf numFmtId="41" fontId="15" fillId="0" borderId="19" xfId="0" applyNumberFormat="1" applyFont="1" applyFill="1" applyBorder="1" applyAlignment="1" applyProtection="1">
      <alignment horizontal="center" vertical="center"/>
      <protection/>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41" fontId="15" fillId="0" borderId="18" xfId="0" applyNumberFormat="1" applyFont="1" applyFill="1" applyBorder="1" applyAlignment="1" applyProtection="1">
      <alignment horizontal="center" vertical="center"/>
      <protection/>
    </xf>
    <xf numFmtId="0" fontId="15" fillId="0" borderId="21" xfId="0" applyFont="1" applyFill="1" applyBorder="1" applyAlignment="1">
      <alignment horizontal="center" vertical="center"/>
    </xf>
    <xf numFmtId="0" fontId="6" fillId="0" borderId="0" xfId="0" applyFont="1" applyBorder="1" applyAlignment="1">
      <alignment horizontal="left"/>
    </xf>
    <xf numFmtId="0" fontId="0" fillId="0" borderId="32" xfId="0" applyFont="1" applyBorder="1" applyAlignment="1" applyProtection="1">
      <alignment horizontal="center" vertical="center"/>
      <protection/>
    </xf>
    <xf numFmtId="0" fontId="5" fillId="0" borderId="11" xfId="0" applyFont="1" applyBorder="1" applyAlignment="1" applyProtection="1">
      <alignment horizontal="left"/>
      <protection/>
    </xf>
    <xf numFmtId="0" fontId="0" fillId="0" borderId="17"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Border="1" applyAlignment="1">
      <alignment horizontal="right"/>
    </xf>
    <xf numFmtId="41" fontId="15" fillId="0" borderId="21" xfId="0" applyNumberFormat="1" applyFont="1" applyFill="1" applyBorder="1" applyAlignment="1" applyProtection="1">
      <alignment horizontal="right"/>
      <protection/>
    </xf>
    <xf numFmtId="41" fontId="15" fillId="0" borderId="18" xfId="0" applyNumberFormat="1" applyFont="1" applyFill="1" applyBorder="1" applyAlignment="1" applyProtection="1">
      <alignment horizontal="right"/>
      <protection/>
    </xf>
    <xf numFmtId="0" fontId="15" fillId="0" borderId="19" xfId="0" applyFont="1" applyBorder="1" applyAlignment="1">
      <alignment horizontal="right"/>
    </xf>
    <xf numFmtId="41" fontId="15" fillId="0" borderId="19" xfId="0" applyNumberFormat="1" applyFont="1" applyFill="1" applyBorder="1" applyAlignment="1">
      <alignment horizontal="right"/>
    </xf>
    <xf numFmtId="41" fontId="0" fillId="0" borderId="21" xfId="0" applyNumberFormat="1" applyFont="1" applyFill="1" applyBorder="1" applyAlignment="1" applyProtection="1">
      <alignment horizontal="righ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平成１６年度（家庭用品）"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905750"/>
          <a:ext cx="3190875"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tabSelected="1" zoomScaleSheetLayoutView="85" zoomScalePageLayoutView="0" workbookViewId="0" topLeftCell="A1">
      <selection activeCell="CA25" sqref="CA25"/>
    </sheetView>
  </sheetViews>
  <sheetFormatPr defaultColWidth="8.66015625" defaultRowHeight="18"/>
  <cols>
    <col min="1" max="1" width="2.16015625" style="207" customWidth="1"/>
    <col min="2" max="2" width="1.91015625" style="207" customWidth="1"/>
    <col min="3" max="4" width="1.66015625" style="207" customWidth="1"/>
    <col min="5" max="7" width="1.83203125" style="207" customWidth="1"/>
    <col min="8" max="43" width="1.50390625" style="207" customWidth="1"/>
    <col min="44" max="49" width="1.83203125" style="207" customWidth="1"/>
    <col min="50" max="58" width="1.50390625" style="207" customWidth="1"/>
    <col min="59" max="61" width="1.40625" style="207" customWidth="1"/>
    <col min="62" max="64" width="1.50390625" style="207" customWidth="1"/>
    <col min="65" max="78" width="1.40625" style="207" customWidth="1"/>
    <col min="79" max="16384" width="8.83203125" style="207" customWidth="1"/>
  </cols>
  <sheetData>
    <row r="1" spans="1:78" ht="25.5">
      <c r="A1" s="360" t="s">
        <v>278</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260"/>
      <c r="BT1" s="260"/>
      <c r="BU1" s="260"/>
      <c r="BV1" s="260"/>
      <c r="BW1" s="260"/>
      <c r="BX1" s="260"/>
      <c r="BY1" s="260"/>
      <c r="BZ1" s="260"/>
    </row>
    <row r="2" spans="1:22" ht="21">
      <c r="A2" s="329" t="s">
        <v>277</v>
      </c>
      <c r="B2" s="329"/>
      <c r="C2" s="329"/>
      <c r="D2" s="329"/>
      <c r="E2" s="329"/>
      <c r="F2" s="329"/>
      <c r="G2" s="329"/>
      <c r="H2" s="329"/>
      <c r="I2" s="329"/>
      <c r="J2" s="329"/>
      <c r="K2" s="329"/>
      <c r="L2" s="329"/>
      <c r="M2" s="329"/>
      <c r="N2" s="329"/>
      <c r="O2" s="329"/>
      <c r="P2" s="329"/>
      <c r="Q2" s="329"/>
      <c r="R2" s="329"/>
      <c r="S2" s="329"/>
      <c r="T2" s="329"/>
      <c r="U2" s="329"/>
      <c r="V2" s="329"/>
    </row>
    <row r="3" spans="1:8" ht="16.5" customHeight="1">
      <c r="A3" s="263"/>
      <c r="B3" s="263"/>
      <c r="C3" s="263"/>
      <c r="D3" s="263"/>
      <c r="E3" s="263"/>
      <c r="F3" s="263"/>
      <c r="G3" s="263"/>
      <c r="H3" s="263"/>
    </row>
    <row r="4" spans="1:78" ht="81.75" customHeight="1">
      <c r="A4" s="231"/>
      <c r="B4" s="332" t="s">
        <v>276</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262"/>
      <c r="BT4" s="262"/>
      <c r="BU4" s="262"/>
      <c r="BV4" s="262"/>
      <c r="BW4" s="262"/>
      <c r="BX4" s="262"/>
      <c r="BY4" s="262"/>
      <c r="BZ4" s="262"/>
    </row>
    <row r="5" spans="1:78" ht="30" customHeight="1">
      <c r="A5" s="23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t="s">
        <v>275</v>
      </c>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row>
    <row r="6" spans="1:55" ht="18.75">
      <c r="A6" s="330" t="s">
        <v>15</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row>
    <row r="7" spans="1:70" ht="18" thickBot="1">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I7" s="228"/>
      <c r="BJ7" s="228"/>
      <c r="BK7" s="228"/>
      <c r="BL7" s="228"/>
      <c r="BM7" s="229"/>
      <c r="BN7" s="229"/>
      <c r="BO7" s="229"/>
      <c r="BP7" s="229"/>
      <c r="BQ7" s="229"/>
      <c r="BR7" s="228" t="s">
        <v>274</v>
      </c>
    </row>
    <row r="8" spans="1:70" ht="148.5" customHeight="1">
      <c r="A8" s="227"/>
      <c r="B8" s="227"/>
      <c r="C8" s="227"/>
      <c r="D8" s="227"/>
      <c r="E8" s="326" t="s">
        <v>0</v>
      </c>
      <c r="F8" s="335"/>
      <c r="G8" s="336"/>
      <c r="H8" s="326" t="s">
        <v>1</v>
      </c>
      <c r="I8" s="327"/>
      <c r="J8" s="328"/>
      <c r="K8" s="326" t="s">
        <v>273</v>
      </c>
      <c r="L8" s="327"/>
      <c r="M8" s="328"/>
      <c r="N8" s="326" t="s">
        <v>272</v>
      </c>
      <c r="O8" s="327"/>
      <c r="P8" s="328"/>
      <c r="Q8" s="326" t="s">
        <v>271</v>
      </c>
      <c r="R8" s="327"/>
      <c r="S8" s="328"/>
      <c r="T8" s="326" t="s">
        <v>270</v>
      </c>
      <c r="U8" s="327"/>
      <c r="V8" s="328"/>
      <c r="W8" s="326" t="s">
        <v>269</v>
      </c>
      <c r="X8" s="327"/>
      <c r="Y8" s="328"/>
      <c r="Z8" s="331" t="s">
        <v>268</v>
      </c>
      <c r="AA8" s="327"/>
      <c r="AB8" s="328"/>
      <c r="AC8" s="326" t="s">
        <v>267</v>
      </c>
      <c r="AD8" s="327"/>
      <c r="AE8" s="328"/>
      <c r="AF8" s="331" t="s">
        <v>16</v>
      </c>
      <c r="AG8" s="327"/>
      <c r="AH8" s="328"/>
      <c r="AI8" s="326" t="s">
        <v>266</v>
      </c>
      <c r="AJ8" s="327"/>
      <c r="AK8" s="328"/>
      <c r="AL8" s="326" t="s">
        <v>265</v>
      </c>
      <c r="AM8" s="327"/>
      <c r="AN8" s="328"/>
      <c r="AO8" s="326" t="s">
        <v>264</v>
      </c>
      <c r="AP8" s="327"/>
      <c r="AQ8" s="328"/>
      <c r="AR8" s="326" t="s">
        <v>263</v>
      </c>
      <c r="AS8" s="327"/>
      <c r="AT8" s="328"/>
      <c r="AU8" s="326" t="s">
        <v>262</v>
      </c>
      <c r="AV8" s="327"/>
      <c r="AW8" s="328"/>
      <c r="AX8" s="326" t="s">
        <v>261</v>
      </c>
      <c r="AY8" s="327"/>
      <c r="AZ8" s="328"/>
      <c r="BA8" s="326" t="s">
        <v>260</v>
      </c>
      <c r="BB8" s="327"/>
      <c r="BC8" s="328"/>
      <c r="BD8" s="326" t="s">
        <v>259</v>
      </c>
      <c r="BE8" s="327"/>
      <c r="BF8" s="328"/>
      <c r="BG8" s="326" t="s">
        <v>258</v>
      </c>
      <c r="BH8" s="327"/>
      <c r="BI8" s="328"/>
      <c r="BJ8" s="326" t="s">
        <v>257</v>
      </c>
      <c r="BK8" s="327"/>
      <c r="BL8" s="328"/>
      <c r="BM8" s="337" t="s">
        <v>256</v>
      </c>
      <c r="BN8" s="334"/>
      <c r="BO8" s="338"/>
      <c r="BP8" s="333" t="s">
        <v>255</v>
      </c>
      <c r="BQ8" s="334"/>
      <c r="BR8" s="334"/>
    </row>
    <row r="9" spans="1:71" ht="29.25" customHeight="1">
      <c r="A9" s="355" t="s">
        <v>2</v>
      </c>
      <c r="B9" s="356"/>
      <c r="C9" s="356"/>
      <c r="D9" s="357"/>
      <c r="E9" s="350">
        <f>SUM(H9:BR9)</f>
        <v>57982</v>
      </c>
      <c r="F9" s="350"/>
      <c r="G9" s="350"/>
      <c r="H9" s="350">
        <v>102</v>
      </c>
      <c r="I9" s="350"/>
      <c r="J9" s="350"/>
      <c r="K9" s="350">
        <v>320</v>
      </c>
      <c r="L9" s="350"/>
      <c r="M9" s="350"/>
      <c r="N9" s="350">
        <v>283</v>
      </c>
      <c r="O9" s="350"/>
      <c r="P9" s="350"/>
      <c r="Q9" s="350">
        <v>1045</v>
      </c>
      <c r="R9" s="350"/>
      <c r="S9" s="350"/>
      <c r="T9" s="350">
        <v>2682</v>
      </c>
      <c r="U9" s="350"/>
      <c r="V9" s="350"/>
      <c r="W9" s="350">
        <v>1535</v>
      </c>
      <c r="X9" s="350"/>
      <c r="Y9" s="350"/>
      <c r="Z9" s="350">
        <v>42</v>
      </c>
      <c r="AA9" s="350"/>
      <c r="AB9" s="350"/>
      <c r="AC9" s="350">
        <v>63</v>
      </c>
      <c r="AD9" s="350"/>
      <c r="AE9" s="350"/>
      <c r="AF9" s="350">
        <v>1</v>
      </c>
      <c r="AG9" s="350"/>
      <c r="AH9" s="350"/>
      <c r="AI9" s="350">
        <v>93</v>
      </c>
      <c r="AJ9" s="350"/>
      <c r="AK9" s="350"/>
      <c r="AL9" s="350">
        <v>138</v>
      </c>
      <c r="AM9" s="350"/>
      <c r="AN9" s="350"/>
      <c r="AO9" s="350">
        <v>4539</v>
      </c>
      <c r="AP9" s="350"/>
      <c r="AQ9" s="350"/>
      <c r="AR9" s="350">
        <v>23357</v>
      </c>
      <c r="AS9" s="350"/>
      <c r="AT9" s="350"/>
      <c r="AU9" s="350">
        <v>20847</v>
      </c>
      <c r="AV9" s="350"/>
      <c r="AW9" s="350"/>
      <c r="AX9" s="350">
        <v>920</v>
      </c>
      <c r="AY9" s="350"/>
      <c r="AZ9" s="350"/>
      <c r="BA9" s="350">
        <v>75</v>
      </c>
      <c r="BB9" s="350"/>
      <c r="BC9" s="350"/>
      <c r="BD9" s="350">
        <v>1375</v>
      </c>
      <c r="BE9" s="350"/>
      <c r="BF9" s="350"/>
      <c r="BG9" s="350">
        <v>2</v>
      </c>
      <c r="BH9" s="350"/>
      <c r="BI9" s="350"/>
      <c r="BJ9" s="350">
        <v>526</v>
      </c>
      <c r="BK9" s="350"/>
      <c r="BL9" s="350"/>
      <c r="BM9" s="351" t="s">
        <v>254</v>
      </c>
      <c r="BN9" s="351"/>
      <c r="BO9" s="351"/>
      <c r="BP9" s="350">
        <v>37</v>
      </c>
      <c r="BQ9" s="350"/>
      <c r="BR9" s="352"/>
      <c r="BS9" s="226"/>
    </row>
    <row r="10" spans="1:70" ht="29.25" customHeight="1">
      <c r="A10" s="355" t="s">
        <v>3</v>
      </c>
      <c r="B10" s="356"/>
      <c r="C10" s="356"/>
      <c r="D10" s="357"/>
      <c r="E10" s="353">
        <f>SUM(H10:BR10)</f>
        <v>766</v>
      </c>
      <c r="F10" s="353"/>
      <c r="G10" s="353"/>
      <c r="H10" s="353">
        <v>8</v>
      </c>
      <c r="I10" s="353"/>
      <c r="J10" s="353"/>
      <c r="K10" s="353">
        <v>12</v>
      </c>
      <c r="L10" s="354"/>
      <c r="M10" s="354"/>
      <c r="N10" s="353">
        <v>36</v>
      </c>
      <c r="O10" s="354"/>
      <c r="P10" s="354"/>
      <c r="Q10" s="353">
        <v>43</v>
      </c>
      <c r="R10" s="354"/>
      <c r="S10" s="354"/>
      <c r="T10" s="353">
        <v>284</v>
      </c>
      <c r="U10" s="354"/>
      <c r="V10" s="354"/>
      <c r="W10" s="353">
        <v>49</v>
      </c>
      <c r="X10" s="354"/>
      <c r="Y10" s="354"/>
      <c r="Z10" s="350">
        <v>1</v>
      </c>
      <c r="AA10" s="350"/>
      <c r="AB10" s="350"/>
      <c r="AC10" s="350">
        <v>1</v>
      </c>
      <c r="AD10" s="350"/>
      <c r="AE10" s="350"/>
      <c r="AF10" s="350" t="s">
        <v>253</v>
      </c>
      <c r="AG10" s="350"/>
      <c r="AH10" s="350"/>
      <c r="AI10" s="353">
        <v>17</v>
      </c>
      <c r="AJ10" s="353"/>
      <c r="AK10" s="353"/>
      <c r="AL10" s="353">
        <v>4</v>
      </c>
      <c r="AM10" s="353"/>
      <c r="AN10" s="353"/>
      <c r="AO10" s="353">
        <v>44</v>
      </c>
      <c r="AP10" s="353"/>
      <c r="AQ10" s="353"/>
      <c r="AR10" s="353">
        <v>83</v>
      </c>
      <c r="AS10" s="353"/>
      <c r="AT10" s="353"/>
      <c r="AU10" s="353">
        <v>138</v>
      </c>
      <c r="AV10" s="353"/>
      <c r="AW10" s="353"/>
      <c r="AX10" s="353">
        <v>12</v>
      </c>
      <c r="AY10" s="353"/>
      <c r="AZ10" s="353"/>
      <c r="BA10" s="353">
        <v>9</v>
      </c>
      <c r="BB10" s="353"/>
      <c r="BC10" s="353"/>
      <c r="BD10" s="359">
        <v>12</v>
      </c>
      <c r="BE10" s="359"/>
      <c r="BF10" s="359"/>
      <c r="BG10" s="350" t="s">
        <v>30</v>
      </c>
      <c r="BH10" s="350"/>
      <c r="BI10" s="350"/>
      <c r="BJ10" s="353">
        <v>10</v>
      </c>
      <c r="BK10" s="353"/>
      <c r="BL10" s="353"/>
      <c r="BM10" s="351" t="s">
        <v>254</v>
      </c>
      <c r="BN10" s="351"/>
      <c r="BO10" s="351"/>
      <c r="BP10" s="353">
        <v>3</v>
      </c>
      <c r="BQ10" s="353"/>
      <c r="BR10" s="358"/>
    </row>
    <row r="11" spans="1:70" ht="29.25" customHeight="1">
      <c r="A11" s="355" t="s">
        <v>6</v>
      </c>
      <c r="B11" s="356"/>
      <c r="C11" s="356"/>
      <c r="D11" s="357"/>
      <c r="E11" s="353">
        <f>SUM(H11:BR11)</f>
        <v>790</v>
      </c>
      <c r="F11" s="353"/>
      <c r="G11" s="353"/>
      <c r="H11" s="353">
        <v>6</v>
      </c>
      <c r="I11" s="354"/>
      <c r="J11" s="354"/>
      <c r="K11" s="353">
        <v>10</v>
      </c>
      <c r="L11" s="354"/>
      <c r="M11" s="354"/>
      <c r="N11" s="353">
        <v>29</v>
      </c>
      <c r="O11" s="354"/>
      <c r="P11" s="354"/>
      <c r="Q11" s="353">
        <v>42</v>
      </c>
      <c r="R11" s="354"/>
      <c r="S11" s="354"/>
      <c r="T11" s="353">
        <v>187</v>
      </c>
      <c r="U11" s="354"/>
      <c r="V11" s="354"/>
      <c r="W11" s="353">
        <v>76</v>
      </c>
      <c r="X11" s="354"/>
      <c r="Y11" s="354"/>
      <c r="Z11" s="350" t="s">
        <v>253</v>
      </c>
      <c r="AA11" s="350"/>
      <c r="AB11" s="350"/>
      <c r="AC11" s="350">
        <v>1</v>
      </c>
      <c r="AD11" s="350"/>
      <c r="AE11" s="350"/>
      <c r="AF11" s="350" t="s">
        <v>253</v>
      </c>
      <c r="AG11" s="350"/>
      <c r="AH11" s="350"/>
      <c r="AI11" s="353">
        <v>10</v>
      </c>
      <c r="AJ11" s="354"/>
      <c r="AK11" s="354"/>
      <c r="AL11" s="353">
        <v>2</v>
      </c>
      <c r="AM11" s="354"/>
      <c r="AN11" s="354"/>
      <c r="AO11" s="353">
        <v>96</v>
      </c>
      <c r="AP11" s="354"/>
      <c r="AQ11" s="354"/>
      <c r="AR11" s="353">
        <v>129</v>
      </c>
      <c r="AS11" s="354"/>
      <c r="AT11" s="354"/>
      <c r="AU11" s="353">
        <v>150</v>
      </c>
      <c r="AV11" s="354"/>
      <c r="AW11" s="354"/>
      <c r="AX11" s="353">
        <v>8</v>
      </c>
      <c r="AY11" s="354"/>
      <c r="AZ11" s="354"/>
      <c r="BA11" s="353">
        <v>3</v>
      </c>
      <c r="BB11" s="354"/>
      <c r="BC11" s="354"/>
      <c r="BD11" s="359">
        <v>18</v>
      </c>
      <c r="BE11" s="359"/>
      <c r="BF11" s="359"/>
      <c r="BG11" s="350" t="s">
        <v>30</v>
      </c>
      <c r="BH11" s="350"/>
      <c r="BI11" s="350"/>
      <c r="BJ11" s="353">
        <v>18</v>
      </c>
      <c r="BK11" s="353"/>
      <c r="BL11" s="353"/>
      <c r="BM11" s="351" t="s">
        <v>254</v>
      </c>
      <c r="BN11" s="351"/>
      <c r="BO11" s="351"/>
      <c r="BP11" s="353">
        <v>5</v>
      </c>
      <c r="BQ11" s="353"/>
      <c r="BR11" s="358"/>
    </row>
    <row r="12" spans="1:70" ht="29.25" customHeight="1" thickBot="1">
      <c r="A12" s="362" t="s">
        <v>14</v>
      </c>
      <c r="B12" s="363"/>
      <c r="C12" s="363"/>
      <c r="D12" s="364"/>
      <c r="E12" s="339">
        <f>SUM(H12:BR12)</f>
        <v>5100</v>
      </c>
      <c r="F12" s="339"/>
      <c r="G12" s="339"/>
      <c r="H12" s="339">
        <v>108</v>
      </c>
      <c r="I12" s="339"/>
      <c r="J12" s="339"/>
      <c r="K12" s="339">
        <v>244</v>
      </c>
      <c r="L12" s="339"/>
      <c r="M12" s="339"/>
      <c r="N12" s="339">
        <v>356</v>
      </c>
      <c r="O12" s="339"/>
      <c r="P12" s="339"/>
      <c r="Q12" s="339">
        <v>296</v>
      </c>
      <c r="R12" s="339"/>
      <c r="S12" s="339"/>
      <c r="T12" s="339">
        <v>1038</v>
      </c>
      <c r="U12" s="339"/>
      <c r="V12" s="339"/>
      <c r="W12" s="339">
        <v>191</v>
      </c>
      <c r="X12" s="339"/>
      <c r="Y12" s="339"/>
      <c r="Z12" s="339">
        <v>1</v>
      </c>
      <c r="AA12" s="339"/>
      <c r="AB12" s="339"/>
      <c r="AC12" s="339">
        <v>154</v>
      </c>
      <c r="AD12" s="339"/>
      <c r="AE12" s="339"/>
      <c r="AF12" s="339" t="s">
        <v>253</v>
      </c>
      <c r="AG12" s="339"/>
      <c r="AH12" s="339"/>
      <c r="AI12" s="339">
        <v>61</v>
      </c>
      <c r="AJ12" s="339"/>
      <c r="AK12" s="339"/>
      <c r="AL12" s="339">
        <v>165</v>
      </c>
      <c r="AM12" s="339"/>
      <c r="AN12" s="339"/>
      <c r="AO12" s="339">
        <v>468</v>
      </c>
      <c r="AP12" s="339"/>
      <c r="AQ12" s="339"/>
      <c r="AR12" s="339">
        <v>436</v>
      </c>
      <c r="AS12" s="339"/>
      <c r="AT12" s="339"/>
      <c r="AU12" s="339">
        <v>48</v>
      </c>
      <c r="AV12" s="339"/>
      <c r="AW12" s="339"/>
      <c r="AX12" s="339">
        <v>328</v>
      </c>
      <c r="AY12" s="339"/>
      <c r="AZ12" s="339"/>
      <c r="BA12" s="339">
        <v>94</v>
      </c>
      <c r="BB12" s="339"/>
      <c r="BC12" s="339"/>
      <c r="BD12" s="339">
        <v>124</v>
      </c>
      <c r="BE12" s="339"/>
      <c r="BF12" s="339"/>
      <c r="BG12" s="339" t="s">
        <v>253</v>
      </c>
      <c r="BH12" s="339"/>
      <c r="BI12" s="339"/>
      <c r="BJ12" s="339">
        <v>266</v>
      </c>
      <c r="BK12" s="339"/>
      <c r="BL12" s="339"/>
      <c r="BM12" s="339">
        <v>719</v>
      </c>
      <c r="BN12" s="339"/>
      <c r="BO12" s="339"/>
      <c r="BP12" s="339">
        <v>3</v>
      </c>
      <c r="BQ12" s="339"/>
      <c r="BR12" s="340"/>
    </row>
    <row r="13" spans="62:70" ht="17.25">
      <c r="BJ13" s="261"/>
      <c r="BK13" s="261"/>
      <c r="BL13" s="261"/>
      <c r="BM13" s="261"/>
      <c r="BN13" s="261"/>
      <c r="BO13" s="261"/>
      <c r="BP13" s="261"/>
      <c r="BQ13" s="261"/>
      <c r="BR13" s="261"/>
    </row>
    <row r="14" spans="1:70" ht="24.75" customHeight="1">
      <c r="A14" s="210" t="s">
        <v>19</v>
      </c>
      <c r="BJ14" s="341" t="s">
        <v>5</v>
      </c>
      <c r="BK14" s="341"/>
      <c r="BL14" s="341"/>
      <c r="BM14" s="341"/>
      <c r="BN14" s="341"/>
      <c r="BO14" s="341"/>
      <c r="BP14" s="341"/>
      <c r="BQ14" s="341"/>
      <c r="BR14" s="341"/>
    </row>
    <row r="18" ht="18.75">
      <c r="A18" s="225" t="s">
        <v>252</v>
      </c>
    </row>
    <row r="19" spans="1:48" ht="30.75" customHeight="1" thickBot="1">
      <c r="A19" s="225"/>
      <c r="B19" s="224"/>
      <c r="C19" s="224"/>
      <c r="D19" s="224"/>
      <c r="AV19" s="223" t="s">
        <v>251</v>
      </c>
    </row>
    <row r="20" spans="1:51" ht="30.75" customHeight="1">
      <c r="A20" s="221"/>
      <c r="B20" s="222"/>
      <c r="C20" s="221"/>
      <c r="D20" s="221"/>
      <c r="E20" s="221"/>
      <c r="F20" s="221"/>
      <c r="G20" s="221"/>
      <c r="H20" s="222"/>
      <c r="I20" s="221"/>
      <c r="J20" s="221"/>
      <c r="K20" s="221"/>
      <c r="L20" s="221"/>
      <c r="M20" s="221"/>
      <c r="N20" s="221"/>
      <c r="O20" s="221"/>
      <c r="P20" s="220" t="s">
        <v>250</v>
      </c>
      <c r="Q20" s="219"/>
      <c r="R20" s="344" t="s">
        <v>7</v>
      </c>
      <c r="S20" s="345"/>
      <c r="T20" s="345"/>
      <c r="U20" s="345"/>
      <c r="V20" s="345"/>
      <c r="W20" s="345"/>
      <c r="X20" s="345"/>
      <c r="Y20" s="345"/>
      <c r="Z20" s="345"/>
      <c r="AA20" s="345"/>
      <c r="AB20" s="345"/>
      <c r="AC20" s="345"/>
      <c r="AD20" s="345"/>
      <c r="AE20" s="345"/>
      <c r="AF20" s="345"/>
      <c r="AG20" s="345"/>
      <c r="AH20" s="346"/>
      <c r="AI20" s="344" t="s">
        <v>4</v>
      </c>
      <c r="AJ20" s="345"/>
      <c r="AK20" s="345"/>
      <c r="AL20" s="345"/>
      <c r="AM20" s="345"/>
      <c r="AN20" s="345"/>
      <c r="AO20" s="345"/>
      <c r="AP20" s="345"/>
      <c r="AQ20" s="345"/>
      <c r="AR20" s="345"/>
      <c r="AS20" s="345"/>
      <c r="AT20" s="345"/>
      <c r="AU20" s="345"/>
      <c r="AV20" s="345"/>
      <c r="AW20" s="345"/>
      <c r="AX20" s="345"/>
      <c r="AY20" s="345"/>
    </row>
    <row r="21" spans="1:51" ht="30.75" customHeight="1">
      <c r="A21" s="218"/>
      <c r="B21" s="217"/>
      <c r="C21" s="217"/>
      <c r="D21" s="217"/>
      <c r="E21" s="217"/>
      <c r="F21" s="217"/>
      <c r="G21" s="217"/>
      <c r="H21" s="217"/>
      <c r="I21" s="217"/>
      <c r="J21" s="217"/>
      <c r="K21" s="217"/>
      <c r="L21" s="217"/>
      <c r="M21" s="217"/>
      <c r="N21" s="217"/>
      <c r="O21" s="216"/>
      <c r="P21" s="216"/>
      <c r="Q21" s="215"/>
      <c r="R21" s="347"/>
      <c r="S21" s="348"/>
      <c r="T21" s="348"/>
      <c r="U21" s="348"/>
      <c r="V21" s="348"/>
      <c r="W21" s="348"/>
      <c r="X21" s="348"/>
      <c r="Y21" s="348"/>
      <c r="Z21" s="348"/>
      <c r="AA21" s="348"/>
      <c r="AB21" s="348"/>
      <c r="AC21" s="348"/>
      <c r="AD21" s="348"/>
      <c r="AE21" s="348"/>
      <c r="AF21" s="348"/>
      <c r="AG21" s="348"/>
      <c r="AH21" s="349"/>
      <c r="AI21" s="347"/>
      <c r="AJ21" s="348"/>
      <c r="AK21" s="348"/>
      <c r="AL21" s="348"/>
      <c r="AM21" s="348"/>
      <c r="AN21" s="348"/>
      <c r="AO21" s="348"/>
      <c r="AP21" s="348"/>
      <c r="AQ21" s="348"/>
      <c r="AR21" s="348"/>
      <c r="AS21" s="348"/>
      <c r="AT21" s="348"/>
      <c r="AU21" s="348"/>
      <c r="AV21" s="348"/>
      <c r="AW21" s="348"/>
      <c r="AX21" s="348"/>
      <c r="AY21" s="348"/>
    </row>
    <row r="22" spans="1:51" ht="30.75" customHeight="1">
      <c r="A22" s="342" t="s">
        <v>12</v>
      </c>
      <c r="B22" s="343"/>
      <c r="C22" s="343"/>
      <c r="D22" s="343"/>
      <c r="E22" s="343"/>
      <c r="F22" s="343"/>
      <c r="G22" s="343"/>
      <c r="H22" s="343"/>
      <c r="I22" s="343"/>
      <c r="J22" s="343"/>
      <c r="K22" s="343"/>
      <c r="L22" s="343"/>
      <c r="M22" s="343"/>
      <c r="N22" s="343"/>
      <c r="O22" s="343"/>
      <c r="P22" s="343"/>
      <c r="Q22" s="343"/>
      <c r="R22" s="323" t="s">
        <v>8</v>
      </c>
      <c r="S22" s="318"/>
      <c r="T22" s="318"/>
      <c r="U22" s="318"/>
      <c r="V22" s="318"/>
      <c r="W22" s="318"/>
      <c r="X22" s="318"/>
      <c r="Y22" s="318"/>
      <c r="Z22" s="318"/>
      <c r="AA22" s="318"/>
      <c r="AB22" s="318"/>
      <c r="AC22" s="318"/>
      <c r="AD22" s="318"/>
      <c r="AE22" s="318"/>
      <c r="AF22" s="318"/>
      <c r="AG22" s="318"/>
      <c r="AH22" s="318"/>
      <c r="AI22" s="315">
        <f>SUM(AI23:AY25)</f>
        <v>5561</v>
      </c>
      <c r="AJ22" s="316"/>
      <c r="AK22" s="316"/>
      <c r="AL22" s="316"/>
      <c r="AM22" s="316"/>
      <c r="AN22" s="316"/>
      <c r="AO22" s="316"/>
      <c r="AP22" s="316"/>
      <c r="AQ22" s="316"/>
      <c r="AR22" s="316"/>
      <c r="AS22" s="316"/>
      <c r="AT22" s="316"/>
      <c r="AU22" s="316"/>
      <c r="AV22" s="316"/>
      <c r="AW22" s="316"/>
      <c r="AX22" s="316"/>
      <c r="AY22" s="316"/>
    </row>
    <row r="23" spans="1:51" ht="30.75" customHeight="1">
      <c r="A23" s="317" t="s">
        <v>11</v>
      </c>
      <c r="B23" s="318"/>
      <c r="C23" s="318"/>
      <c r="D23" s="318"/>
      <c r="E23" s="318"/>
      <c r="F23" s="318"/>
      <c r="G23" s="318"/>
      <c r="H23" s="318"/>
      <c r="I23" s="318"/>
      <c r="J23" s="318"/>
      <c r="K23" s="318"/>
      <c r="L23" s="318"/>
      <c r="M23" s="318"/>
      <c r="N23" s="318"/>
      <c r="O23" s="318"/>
      <c r="P23" s="318"/>
      <c r="Q23" s="318"/>
      <c r="R23" s="323" t="s">
        <v>9</v>
      </c>
      <c r="S23" s="318"/>
      <c r="T23" s="318"/>
      <c r="U23" s="318"/>
      <c r="V23" s="318"/>
      <c r="W23" s="318"/>
      <c r="X23" s="318"/>
      <c r="Y23" s="318"/>
      <c r="Z23" s="318"/>
      <c r="AA23" s="318"/>
      <c r="AB23" s="318"/>
      <c r="AC23" s="318"/>
      <c r="AD23" s="318"/>
      <c r="AE23" s="318"/>
      <c r="AF23" s="318"/>
      <c r="AG23" s="318"/>
      <c r="AH23" s="318"/>
      <c r="AI23" s="315">
        <v>4797</v>
      </c>
      <c r="AJ23" s="316"/>
      <c r="AK23" s="316"/>
      <c r="AL23" s="316"/>
      <c r="AM23" s="316"/>
      <c r="AN23" s="316"/>
      <c r="AO23" s="316"/>
      <c r="AP23" s="316"/>
      <c r="AQ23" s="316"/>
      <c r="AR23" s="316"/>
      <c r="AS23" s="316"/>
      <c r="AT23" s="316"/>
      <c r="AU23" s="316"/>
      <c r="AV23" s="316"/>
      <c r="AW23" s="316"/>
      <c r="AX23" s="316"/>
      <c r="AY23" s="316"/>
    </row>
    <row r="24" spans="1:51" ht="30.75" customHeight="1">
      <c r="A24" s="319"/>
      <c r="B24" s="320"/>
      <c r="C24" s="320"/>
      <c r="D24" s="320"/>
      <c r="E24" s="320"/>
      <c r="F24" s="320"/>
      <c r="G24" s="320"/>
      <c r="H24" s="320"/>
      <c r="I24" s="320"/>
      <c r="J24" s="320"/>
      <c r="K24" s="320"/>
      <c r="L24" s="320"/>
      <c r="M24" s="320"/>
      <c r="N24" s="320"/>
      <c r="O24" s="320"/>
      <c r="P24" s="320"/>
      <c r="Q24" s="320"/>
      <c r="R24" s="324" t="s">
        <v>10</v>
      </c>
      <c r="S24" s="320"/>
      <c r="T24" s="320"/>
      <c r="U24" s="320"/>
      <c r="V24" s="320"/>
      <c r="W24" s="320"/>
      <c r="X24" s="320"/>
      <c r="Y24" s="320"/>
      <c r="Z24" s="320"/>
      <c r="AA24" s="320"/>
      <c r="AB24" s="320"/>
      <c r="AC24" s="320"/>
      <c r="AD24" s="320"/>
      <c r="AE24" s="320"/>
      <c r="AF24" s="320"/>
      <c r="AG24" s="320"/>
      <c r="AH24" s="320"/>
      <c r="AI24" s="315">
        <v>716</v>
      </c>
      <c r="AJ24" s="316"/>
      <c r="AK24" s="316"/>
      <c r="AL24" s="316"/>
      <c r="AM24" s="316"/>
      <c r="AN24" s="316"/>
      <c r="AO24" s="316"/>
      <c r="AP24" s="316"/>
      <c r="AQ24" s="316"/>
      <c r="AR24" s="316"/>
      <c r="AS24" s="316"/>
      <c r="AT24" s="316"/>
      <c r="AU24" s="316"/>
      <c r="AV24" s="316"/>
      <c r="AW24" s="316"/>
      <c r="AX24" s="316"/>
      <c r="AY24" s="316"/>
    </row>
    <row r="25" spans="1:51" ht="30.75" customHeight="1" thickBot="1">
      <c r="A25" s="321" t="s">
        <v>13</v>
      </c>
      <c r="B25" s="322"/>
      <c r="C25" s="322"/>
      <c r="D25" s="322"/>
      <c r="E25" s="322"/>
      <c r="F25" s="322"/>
      <c r="G25" s="322"/>
      <c r="H25" s="322"/>
      <c r="I25" s="322"/>
      <c r="J25" s="322"/>
      <c r="K25" s="322"/>
      <c r="L25" s="322"/>
      <c r="M25" s="322"/>
      <c r="N25" s="322"/>
      <c r="O25" s="322"/>
      <c r="P25" s="322"/>
      <c r="Q25" s="322"/>
      <c r="R25" s="325" t="s">
        <v>9</v>
      </c>
      <c r="S25" s="322"/>
      <c r="T25" s="322"/>
      <c r="U25" s="322"/>
      <c r="V25" s="322"/>
      <c r="W25" s="322"/>
      <c r="X25" s="322"/>
      <c r="Y25" s="322"/>
      <c r="Z25" s="322"/>
      <c r="AA25" s="322"/>
      <c r="AB25" s="322"/>
      <c r="AC25" s="322"/>
      <c r="AD25" s="322"/>
      <c r="AE25" s="322"/>
      <c r="AF25" s="322"/>
      <c r="AG25" s="322"/>
      <c r="AH25" s="322"/>
      <c r="AI25" s="313">
        <v>48</v>
      </c>
      <c r="AJ25" s="314"/>
      <c r="AK25" s="314"/>
      <c r="AL25" s="314"/>
      <c r="AM25" s="314"/>
      <c r="AN25" s="314"/>
      <c r="AO25" s="314"/>
      <c r="AP25" s="314"/>
      <c r="AQ25" s="314"/>
      <c r="AR25" s="314"/>
      <c r="AS25" s="314"/>
      <c r="AT25" s="314"/>
      <c r="AU25" s="314"/>
      <c r="AV25" s="314"/>
      <c r="AW25" s="314"/>
      <c r="AX25" s="314"/>
      <c r="AY25" s="314"/>
    </row>
    <row r="26" spans="1:4" ht="20.25" customHeight="1">
      <c r="A26" s="214" t="s">
        <v>18</v>
      </c>
      <c r="B26" s="213"/>
      <c r="C26" s="210"/>
      <c r="D26" s="212"/>
    </row>
    <row r="27" spans="1:4" ht="18.75" customHeight="1">
      <c r="A27" s="211" t="s">
        <v>20</v>
      </c>
      <c r="B27" s="210"/>
      <c r="C27" s="210"/>
      <c r="D27" s="210"/>
    </row>
    <row r="28" spans="1:4" ht="18.75" customHeight="1">
      <c r="A28" s="211" t="s">
        <v>17</v>
      </c>
      <c r="B28" s="210"/>
      <c r="C28" s="210"/>
      <c r="D28" s="210"/>
    </row>
    <row r="29" spans="1:2" ht="17.25" customHeight="1">
      <c r="A29" s="210" t="s">
        <v>21</v>
      </c>
      <c r="B29" s="210"/>
    </row>
    <row r="30" spans="1:67" ht="17.25" customHeight="1">
      <c r="A30" s="209"/>
      <c r="BO30" s="208" t="s">
        <v>5</v>
      </c>
    </row>
  </sheetData>
  <sheetProtection/>
  <mergeCells count="132">
    <mergeCell ref="A1:BR1"/>
    <mergeCell ref="A12:D12"/>
    <mergeCell ref="E10:G10"/>
    <mergeCell ref="E11:G11"/>
    <mergeCell ref="A10:D10"/>
    <mergeCell ref="BG10:BI10"/>
    <mergeCell ref="BJ10:BL10"/>
    <mergeCell ref="AR11:AT11"/>
    <mergeCell ref="AU11:AW11"/>
    <mergeCell ref="AX11:AZ11"/>
    <mergeCell ref="A9:D9"/>
    <mergeCell ref="A11:D11"/>
    <mergeCell ref="BM10:BO10"/>
    <mergeCell ref="BP10:BR10"/>
    <mergeCell ref="BG11:BI11"/>
    <mergeCell ref="BJ11:BL11"/>
    <mergeCell ref="BM11:BO11"/>
    <mergeCell ref="BP11:BR11"/>
    <mergeCell ref="BD10:BF10"/>
    <mergeCell ref="BD11:BF11"/>
    <mergeCell ref="AF11:AH11"/>
    <mergeCell ref="AI11:AK11"/>
    <mergeCell ref="AL11:AN11"/>
    <mergeCell ref="AO11:AQ11"/>
    <mergeCell ref="AX10:AZ10"/>
    <mergeCell ref="BA10:BC10"/>
    <mergeCell ref="BA11:BC11"/>
    <mergeCell ref="H11:J11"/>
    <mergeCell ref="K11:M11"/>
    <mergeCell ref="N11:P11"/>
    <mergeCell ref="Q11:S11"/>
    <mergeCell ref="T11:V11"/>
    <mergeCell ref="W11:Y11"/>
    <mergeCell ref="Z11:AB11"/>
    <mergeCell ref="AC11:AE11"/>
    <mergeCell ref="AL10:AN10"/>
    <mergeCell ref="AO10:AQ10"/>
    <mergeCell ref="AR10:AT10"/>
    <mergeCell ref="AU10:AW10"/>
    <mergeCell ref="Z10:AB10"/>
    <mergeCell ref="AC10:AE10"/>
    <mergeCell ref="AF10:AH10"/>
    <mergeCell ref="AI10:AK10"/>
    <mergeCell ref="H10:J10"/>
    <mergeCell ref="K10:M10"/>
    <mergeCell ref="N10:P10"/>
    <mergeCell ref="Q10:S10"/>
    <mergeCell ref="T10:V10"/>
    <mergeCell ref="W10:Y10"/>
    <mergeCell ref="E9:G9"/>
    <mergeCell ref="H9:J9"/>
    <mergeCell ref="K9:M9"/>
    <mergeCell ref="N9:P9"/>
    <mergeCell ref="Z9:AB9"/>
    <mergeCell ref="AC9:AE9"/>
    <mergeCell ref="Q9:S9"/>
    <mergeCell ref="T9:V9"/>
    <mergeCell ref="W9:Y9"/>
    <mergeCell ref="AF9:AH9"/>
    <mergeCell ref="AI9:AK9"/>
    <mergeCell ref="BA9:BC9"/>
    <mergeCell ref="BD9:BF9"/>
    <mergeCell ref="BG9:BI9"/>
    <mergeCell ref="AL9:AN9"/>
    <mergeCell ref="AO9:AQ9"/>
    <mergeCell ref="AR9:AT9"/>
    <mergeCell ref="AU9:AW9"/>
    <mergeCell ref="BJ9:BL9"/>
    <mergeCell ref="BM9:BO9"/>
    <mergeCell ref="BP9:BR9"/>
    <mergeCell ref="E12:G12"/>
    <mergeCell ref="H12:J12"/>
    <mergeCell ref="K12:M12"/>
    <mergeCell ref="N12:P12"/>
    <mergeCell ref="Q12:S12"/>
    <mergeCell ref="T12:V12"/>
    <mergeCell ref="AX9:AZ9"/>
    <mergeCell ref="BD12:BF12"/>
    <mergeCell ref="W12:Y12"/>
    <mergeCell ref="Z12:AB12"/>
    <mergeCell ref="AC12:AE12"/>
    <mergeCell ref="AF12:AH12"/>
    <mergeCell ref="AI12:AK12"/>
    <mergeCell ref="AL12:AN12"/>
    <mergeCell ref="BP12:BR12"/>
    <mergeCell ref="BJ14:BR14"/>
    <mergeCell ref="A22:Q22"/>
    <mergeCell ref="R22:AH22"/>
    <mergeCell ref="R20:AH21"/>
    <mergeCell ref="AI20:AY21"/>
    <mergeCell ref="AI22:AY22"/>
    <mergeCell ref="AO12:AQ12"/>
    <mergeCell ref="AR12:AT12"/>
    <mergeCell ref="AU12:AW12"/>
    <mergeCell ref="BM8:BO8"/>
    <mergeCell ref="BD8:BF8"/>
    <mergeCell ref="BJ8:BL8"/>
    <mergeCell ref="AX8:AZ8"/>
    <mergeCell ref="BA8:BC8"/>
    <mergeCell ref="BG12:BI12"/>
    <mergeCell ref="BJ12:BL12"/>
    <mergeCell ref="BM12:BO12"/>
    <mergeCell ref="AX12:AZ12"/>
    <mergeCell ref="BA12:BC12"/>
    <mergeCell ref="N8:P8"/>
    <mergeCell ref="Q8:S8"/>
    <mergeCell ref="T8:V8"/>
    <mergeCell ref="W8:Y8"/>
    <mergeCell ref="Z8:AB8"/>
    <mergeCell ref="B4:BR4"/>
    <mergeCell ref="BP8:BR8"/>
    <mergeCell ref="E8:G8"/>
    <mergeCell ref="H8:J8"/>
    <mergeCell ref="K8:M8"/>
    <mergeCell ref="AU8:AW8"/>
    <mergeCell ref="A2:V2"/>
    <mergeCell ref="A6:BC6"/>
    <mergeCell ref="BG8:BI8"/>
    <mergeCell ref="AO8:AQ8"/>
    <mergeCell ref="AR8:AT8"/>
    <mergeCell ref="AC8:AE8"/>
    <mergeCell ref="AF8:AH8"/>
    <mergeCell ref="AI8:AK8"/>
    <mergeCell ref="AL8:AN8"/>
    <mergeCell ref="AI25:AY25"/>
    <mergeCell ref="AI24:AY24"/>
    <mergeCell ref="AI23:AY23"/>
    <mergeCell ref="A23:Q24"/>
    <mergeCell ref="A25:Q25"/>
    <mergeCell ref="R23:AH23"/>
    <mergeCell ref="R24:AH24"/>
    <mergeCell ref="R25:AH25"/>
  </mergeCells>
  <printOptions/>
  <pageMargins left="0.1968503937007874" right="0.1968503937007874" top="0.5905511811023623" bottom="0.7874015748031497" header="0.5118110236220472" footer="0.5118110236220472"/>
  <pageSetup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69"/>
  <sheetViews>
    <sheetView showGridLines="0" zoomScalePageLayoutView="0" workbookViewId="0" topLeftCell="A5">
      <selection activeCell="C31" sqref="C31"/>
    </sheetView>
  </sheetViews>
  <sheetFormatPr defaultColWidth="8.66015625" defaultRowHeight="18"/>
  <cols>
    <col min="1" max="1" width="2.66015625" style="302" customWidth="1"/>
    <col min="2" max="2" width="28.33203125" style="302" customWidth="1"/>
    <col min="3" max="8" width="11.66015625" style="302" customWidth="1"/>
    <col min="9" max="10" width="8.66015625" style="244" customWidth="1"/>
    <col min="11" max="16384" width="8.83203125" style="244" customWidth="1"/>
  </cols>
  <sheetData>
    <row r="1" spans="1:2" ht="22.5" customHeight="1">
      <c r="A1" s="749" t="s">
        <v>171</v>
      </c>
      <c r="B1" s="749"/>
    </row>
    <row r="2" spans="1:2" ht="7.5" customHeight="1">
      <c r="A2" s="312"/>
      <c r="B2" s="312"/>
    </row>
    <row r="3" spans="2:8" ht="126" customHeight="1">
      <c r="B3" s="771" t="s">
        <v>172</v>
      </c>
      <c r="C3" s="771"/>
      <c r="D3" s="771"/>
      <c r="E3" s="771"/>
      <c r="F3" s="771"/>
      <c r="G3" s="771"/>
      <c r="H3" s="771"/>
    </row>
    <row r="4" spans="2:8" ht="15" customHeight="1">
      <c r="B4" s="311"/>
      <c r="C4" s="311"/>
      <c r="D4" s="311"/>
      <c r="E4" s="311"/>
      <c r="F4" s="311"/>
      <c r="G4" s="311"/>
      <c r="H4" s="311"/>
    </row>
    <row r="5" spans="1:11" ht="18.75" customHeight="1" thickBot="1">
      <c r="A5" s="626" t="s">
        <v>419</v>
      </c>
      <c r="B5" s="750"/>
      <c r="C5" s="310"/>
      <c r="D5" s="309"/>
      <c r="E5" s="309"/>
      <c r="F5" s="309"/>
      <c r="G5" s="309"/>
      <c r="H5" s="255" t="s">
        <v>354</v>
      </c>
      <c r="I5" s="245"/>
      <c r="J5" s="245"/>
      <c r="K5" s="245"/>
    </row>
    <row r="6" spans="1:11" ht="17.25" customHeight="1">
      <c r="A6" s="751" t="s">
        <v>173</v>
      </c>
      <c r="B6" s="752"/>
      <c r="C6" s="757" t="s">
        <v>0</v>
      </c>
      <c r="D6" s="761" t="s">
        <v>174</v>
      </c>
      <c r="E6" s="762"/>
      <c r="F6" s="763"/>
      <c r="G6" s="757" t="s">
        <v>175</v>
      </c>
      <c r="H6" s="308" t="s">
        <v>418</v>
      </c>
      <c r="I6" s="245"/>
      <c r="J6" s="245"/>
      <c r="K6" s="245"/>
    </row>
    <row r="7" spans="1:11" ht="17.25" customHeight="1">
      <c r="A7" s="753"/>
      <c r="B7" s="754"/>
      <c r="C7" s="758"/>
      <c r="D7" s="307" t="s">
        <v>176</v>
      </c>
      <c r="E7" s="307" t="s">
        <v>177</v>
      </c>
      <c r="F7" s="307" t="s">
        <v>178</v>
      </c>
      <c r="G7" s="758"/>
      <c r="H7" s="306" t="s">
        <v>179</v>
      </c>
      <c r="I7" s="245"/>
      <c r="J7" s="245"/>
      <c r="K7" s="245"/>
    </row>
    <row r="8" spans="1:11" ht="15.75" customHeight="1">
      <c r="A8" s="755" t="s">
        <v>180</v>
      </c>
      <c r="B8" s="756"/>
      <c r="C8" s="254">
        <f aca="true" t="shared" si="0" ref="C8:C28">SUM(D8:H8)</f>
        <v>1318</v>
      </c>
      <c r="D8" s="253">
        <v>1287</v>
      </c>
      <c r="E8" s="251">
        <v>0</v>
      </c>
      <c r="F8" s="252">
        <v>0</v>
      </c>
      <c r="G8" s="251" t="s">
        <v>253</v>
      </c>
      <c r="H8" s="247">
        <v>31</v>
      </c>
      <c r="I8" s="246"/>
      <c r="J8" s="246"/>
      <c r="K8" s="245"/>
    </row>
    <row r="9" spans="1:11" ht="15.75" customHeight="1">
      <c r="A9" s="759" t="s">
        <v>181</v>
      </c>
      <c r="B9" s="760"/>
      <c r="C9" s="248">
        <f t="shared" si="0"/>
        <v>808</v>
      </c>
      <c r="D9" s="249">
        <v>808</v>
      </c>
      <c r="E9" s="247" t="s">
        <v>253</v>
      </c>
      <c r="F9" s="247">
        <v>0</v>
      </c>
      <c r="G9" s="247" t="s">
        <v>253</v>
      </c>
      <c r="H9" s="247" t="s">
        <v>253</v>
      </c>
      <c r="I9" s="246"/>
      <c r="J9" s="246"/>
      <c r="K9" s="245"/>
    </row>
    <row r="10" spans="1:11" ht="15.75" customHeight="1">
      <c r="A10" s="759" t="s">
        <v>182</v>
      </c>
      <c r="B10" s="760"/>
      <c r="C10" s="248">
        <f t="shared" si="0"/>
        <v>586</v>
      </c>
      <c r="D10" s="249">
        <v>585</v>
      </c>
      <c r="E10" s="247">
        <v>1</v>
      </c>
      <c r="F10" s="247">
        <v>0</v>
      </c>
      <c r="G10" s="247" t="s">
        <v>253</v>
      </c>
      <c r="H10" s="247" t="s">
        <v>253</v>
      </c>
      <c r="I10" s="246"/>
      <c r="J10" s="246"/>
      <c r="K10" s="245"/>
    </row>
    <row r="11" spans="1:11" ht="15.75" customHeight="1">
      <c r="A11" s="759" t="s">
        <v>183</v>
      </c>
      <c r="B11" s="760"/>
      <c r="C11" s="248">
        <f t="shared" si="0"/>
        <v>28</v>
      </c>
      <c r="D11" s="247" t="s">
        <v>253</v>
      </c>
      <c r="E11" s="249">
        <v>28</v>
      </c>
      <c r="F11" s="247">
        <v>0</v>
      </c>
      <c r="G11" s="247" t="s">
        <v>253</v>
      </c>
      <c r="H11" s="247" t="s">
        <v>253</v>
      </c>
      <c r="I11" s="246"/>
      <c r="J11" s="246"/>
      <c r="K11" s="245"/>
    </row>
    <row r="12" spans="1:11" ht="15.75" customHeight="1">
      <c r="A12" s="755" t="s">
        <v>417</v>
      </c>
      <c r="B12" s="756"/>
      <c r="C12" s="248">
        <f t="shared" si="0"/>
        <v>2259</v>
      </c>
      <c r="D12" s="247" t="s">
        <v>253</v>
      </c>
      <c r="E12" s="247" t="s">
        <v>253</v>
      </c>
      <c r="F12" s="247">
        <v>1132</v>
      </c>
      <c r="G12" s="247">
        <v>1</v>
      </c>
      <c r="H12" s="249">
        <v>1126</v>
      </c>
      <c r="I12" s="245"/>
      <c r="J12" s="246"/>
      <c r="K12" s="245"/>
    </row>
    <row r="13" spans="1:11" ht="15.75" customHeight="1">
      <c r="A13" s="759" t="s">
        <v>184</v>
      </c>
      <c r="B13" s="760"/>
      <c r="C13" s="248">
        <f t="shared" si="0"/>
        <v>2255</v>
      </c>
      <c r="D13" s="247" t="s">
        <v>253</v>
      </c>
      <c r="E13" s="247" t="s">
        <v>253</v>
      </c>
      <c r="F13" s="247">
        <v>1129</v>
      </c>
      <c r="G13" s="247" t="s">
        <v>253</v>
      </c>
      <c r="H13" s="249">
        <v>1126</v>
      </c>
      <c r="I13" s="245"/>
      <c r="J13" s="246"/>
      <c r="K13" s="245"/>
    </row>
    <row r="14" spans="1:11" ht="15.75" customHeight="1">
      <c r="A14" s="759" t="s">
        <v>185</v>
      </c>
      <c r="B14" s="760"/>
      <c r="C14" s="248">
        <f t="shared" si="0"/>
        <v>1204</v>
      </c>
      <c r="D14" s="249">
        <v>1204</v>
      </c>
      <c r="E14" s="247" t="s">
        <v>253</v>
      </c>
      <c r="F14" s="247" t="s">
        <v>253</v>
      </c>
      <c r="G14" s="247" t="s">
        <v>253</v>
      </c>
      <c r="H14" s="247" t="s">
        <v>253</v>
      </c>
      <c r="I14" s="250"/>
      <c r="J14" s="246"/>
      <c r="K14" s="245"/>
    </row>
    <row r="15" spans="1:11" ht="15.75" customHeight="1">
      <c r="A15" s="759" t="s">
        <v>186</v>
      </c>
      <c r="B15" s="760"/>
      <c r="C15" s="248">
        <f t="shared" si="0"/>
        <v>6</v>
      </c>
      <c r="D15" s="249">
        <v>6</v>
      </c>
      <c r="E15" s="247" t="s">
        <v>253</v>
      </c>
      <c r="F15" s="247" t="s">
        <v>253</v>
      </c>
      <c r="G15" s="247" t="s">
        <v>253</v>
      </c>
      <c r="H15" s="247" t="s">
        <v>253</v>
      </c>
      <c r="I15" s="246"/>
      <c r="J15" s="246"/>
      <c r="K15" s="245"/>
    </row>
    <row r="16" spans="1:11" ht="15.75" customHeight="1">
      <c r="A16" s="759" t="s">
        <v>187</v>
      </c>
      <c r="B16" s="760"/>
      <c r="C16" s="248">
        <f t="shared" si="0"/>
        <v>0</v>
      </c>
      <c r="D16" s="247">
        <v>0</v>
      </c>
      <c r="E16" s="247" t="s">
        <v>253</v>
      </c>
      <c r="F16" s="247" t="s">
        <v>253</v>
      </c>
      <c r="G16" s="247" t="s">
        <v>253</v>
      </c>
      <c r="H16" s="247" t="s">
        <v>253</v>
      </c>
      <c r="I16" s="246"/>
      <c r="J16" s="246"/>
      <c r="K16" s="245"/>
    </row>
    <row r="17" spans="1:11" ht="15.75" customHeight="1">
      <c r="A17" s="759" t="s">
        <v>188</v>
      </c>
      <c r="B17" s="760"/>
      <c r="C17" s="248">
        <f t="shared" si="0"/>
        <v>737</v>
      </c>
      <c r="D17" s="247" t="s">
        <v>253</v>
      </c>
      <c r="E17" s="247" t="s">
        <v>253</v>
      </c>
      <c r="F17" s="247" t="s">
        <v>253</v>
      </c>
      <c r="G17" s="247" t="s">
        <v>253</v>
      </c>
      <c r="H17" s="249">
        <v>737</v>
      </c>
      <c r="I17" s="246"/>
      <c r="J17" s="246"/>
      <c r="K17" s="245"/>
    </row>
    <row r="18" spans="1:11" ht="15.75" customHeight="1">
      <c r="A18" s="759" t="s">
        <v>189</v>
      </c>
      <c r="B18" s="760"/>
      <c r="C18" s="248">
        <f t="shared" si="0"/>
        <v>1619</v>
      </c>
      <c r="D18" s="247" t="s">
        <v>253</v>
      </c>
      <c r="E18" s="247">
        <v>20</v>
      </c>
      <c r="F18" s="247">
        <v>274</v>
      </c>
      <c r="G18" s="247" t="s">
        <v>253</v>
      </c>
      <c r="H18" s="249">
        <v>1325</v>
      </c>
      <c r="I18" s="246"/>
      <c r="J18" s="246"/>
      <c r="K18" s="245"/>
    </row>
    <row r="19" spans="1:11" ht="15.75" customHeight="1">
      <c r="A19" s="759" t="s">
        <v>190</v>
      </c>
      <c r="B19" s="760"/>
      <c r="C19" s="248">
        <f t="shared" si="0"/>
        <v>6</v>
      </c>
      <c r="D19" s="247" t="s">
        <v>253</v>
      </c>
      <c r="E19" s="247" t="s">
        <v>253</v>
      </c>
      <c r="F19" s="249">
        <v>6</v>
      </c>
      <c r="G19" s="247" t="s">
        <v>253</v>
      </c>
      <c r="H19" s="247" t="s">
        <v>253</v>
      </c>
      <c r="I19" s="246"/>
      <c r="J19" s="246"/>
      <c r="K19" s="245"/>
    </row>
    <row r="20" spans="1:11" ht="15.75" customHeight="1">
      <c r="A20" s="759" t="s">
        <v>191</v>
      </c>
      <c r="B20" s="760"/>
      <c r="C20" s="248">
        <f t="shared" si="0"/>
        <v>119</v>
      </c>
      <c r="D20" s="247" t="s">
        <v>253</v>
      </c>
      <c r="E20" s="247" t="s">
        <v>253</v>
      </c>
      <c r="F20" s="247" t="s">
        <v>253</v>
      </c>
      <c r="G20" s="247" t="s">
        <v>253</v>
      </c>
      <c r="H20" s="249">
        <v>119</v>
      </c>
      <c r="I20" s="246"/>
      <c r="J20" s="246"/>
      <c r="K20" s="245"/>
    </row>
    <row r="21" spans="1:11" ht="15.75" customHeight="1">
      <c r="A21" s="755" t="s">
        <v>192</v>
      </c>
      <c r="B21" s="756"/>
      <c r="C21" s="248">
        <f t="shared" si="0"/>
        <v>0</v>
      </c>
      <c r="D21" s="247" t="s">
        <v>253</v>
      </c>
      <c r="E21" s="247">
        <v>0</v>
      </c>
      <c r="F21" s="247">
        <v>0</v>
      </c>
      <c r="G21" s="247">
        <v>0</v>
      </c>
      <c r="H21" s="247">
        <v>0</v>
      </c>
      <c r="I21" s="246"/>
      <c r="J21" s="246"/>
      <c r="K21" s="245"/>
    </row>
    <row r="22" spans="1:11" ht="15.75" customHeight="1">
      <c r="A22" s="759" t="s">
        <v>193</v>
      </c>
      <c r="B22" s="760"/>
      <c r="C22" s="248">
        <f t="shared" si="0"/>
        <v>3867</v>
      </c>
      <c r="D22" s="247">
        <v>3867</v>
      </c>
      <c r="E22" s="247">
        <v>0</v>
      </c>
      <c r="F22" s="247">
        <v>0</v>
      </c>
      <c r="G22" s="247">
        <v>0</v>
      </c>
      <c r="H22" s="249">
        <v>0</v>
      </c>
      <c r="I22" s="246"/>
      <c r="J22" s="246"/>
      <c r="K22" s="245"/>
    </row>
    <row r="23" spans="1:11" ht="15.75" customHeight="1">
      <c r="A23" s="759" t="s">
        <v>194</v>
      </c>
      <c r="B23" s="760"/>
      <c r="C23" s="248">
        <f t="shared" si="0"/>
        <v>3722</v>
      </c>
      <c r="D23" s="247">
        <v>3722</v>
      </c>
      <c r="E23" s="247">
        <v>0</v>
      </c>
      <c r="F23" s="247">
        <v>0</v>
      </c>
      <c r="G23" s="247">
        <v>0</v>
      </c>
      <c r="H23" s="247">
        <v>0</v>
      </c>
      <c r="I23" s="246"/>
      <c r="J23" s="246"/>
      <c r="K23" s="245"/>
    </row>
    <row r="24" spans="1:11" ht="15.75" customHeight="1">
      <c r="A24" s="759" t="s">
        <v>195</v>
      </c>
      <c r="B24" s="760"/>
      <c r="C24" s="248">
        <f t="shared" si="0"/>
        <v>1677</v>
      </c>
      <c r="D24" s="247">
        <v>1677</v>
      </c>
      <c r="E24" s="247">
        <v>0</v>
      </c>
      <c r="F24" s="247">
        <v>0</v>
      </c>
      <c r="G24" s="247">
        <v>0</v>
      </c>
      <c r="H24" s="247">
        <v>0</v>
      </c>
      <c r="I24" s="246"/>
      <c r="J24" s="246"/>
      <c r="K24" s="245"/>
    </row>
    <row r="25" spans="1:11" ht="15.75" customHeight="1">
      <c r="A25" s="759" t="s">
        <v>196</v>
      </c>
      <c r="B25" s="760"/>
      <c r="C25" s="248">
        <f t="shared" si="0"/>
        <v>6</v>
      </c>
      <c r="D25" s="247">
        <v>5</v>
      </c>
      <c r="E25" s="247">
        <v>0</v>
      </c>
      <c r="F25" s="247">
        <v>1</v>
      </c>
      <c r="G25" s="247">
        <v>0</v>
      </c>
      <c r="H25" s="247">
        <v>0</v>
      </c>
      <c r="I25" s="246"/>
      <c r="J25" s="246"/>
      <c r="K25" s="245"/>
    </row>
    <row r="26" spans="1:11" ht="15.75" customHeight="1">
      <c r="A26" s="759" t="s">
        <v>197</v>
      </c>
      <c r="B26" s="760"/>
      <c r="C26" s="248">
        <f t="shared" si="0"/>
        <v>160</v>
      </c>
      <c r="D26" s="247">
        <v>0</v>
      </c>
      <c r="E26" s="247">
        <v>0</v>
      </c>
      <c r="F26" s="247">
        <v>0</v>
      </c>
      <c r="G26" s="247">
        <v>160</v>
      </c>
      <c r="H26" s="247">
        <v>0</v>
      </c>
      <c r="I26" s="246"/>
      <c r="J26" s="246"/>
      <c r="K26" s="245"/>
    </row>
    <row r="27" spans="1:11" ht="15.75" customHeight="1">
      <c r="A27" s="759" t="s">
        <v>198</v>
      </c>
      <c r="B27" s="760"/>
      <c r="C27" s="248">
        <f t="shared" si="0"/>
        <v>173</v>
      </c>
      <c r="D27" s="247">
        <v>173</v>
      </c>
      <c r="E27" s="247">
        <v>0</v>
      </c>
      <c r="F27" s="247">
        <v>0</v>
      </c>
      <c r="G27" s="247">
        <v>0</v>
      </c>
      <c r="H27" s="247">
        <v>0</v>
      </c>
      <c r="I27" s="246"/>
      <c r="J27" s="246"/>
      <c r="K27" s="245"/>
    </row>
    <row r="28" spans="1:11" ht="15.75" customHeight="1">
      <c r="A28" s="759" t="s">
        <v>199</v>
      </c>
      <c r="B28" s="760"/>
      <c r="C28" s="248">
        <f t="shared" si="0"/>
        <v>184</v>
      </c>
      <c r="D28" s="247">
        <f>13+71+74+10+16</f>
        <v>184</v>
      </c>
      <c r="E28" s="247">
        <v>0</v>
      </c>
      <c r="F28" s="247">
        <v>0</v>
      </c>
      <c r="G28" s="247">
        <v>0</v>
      </c>
      <c r="H28" s="247">
        <v>0</v>
      </c>
      <c r="I28" s="246"/>
      <c r="J28" s="246"/>
      <c r="K28" s="245"/>
    </row>
    <row r="29" spans="1:11" ht="15.75" customHeight="1">
      <c r="A29" s="767" t="s">
        <v>200</v>
      </c>
      <c r="B29" s="768"/>
      <c r="C29" s="205">
        <v>466</v>
      </c>
      <c r="D29" s="124">
        <v>466</v>
      </c>
      <c r="E29" s="125" t="s">
        <v>253</v>
      </c>
      <c r="F29" s="125" t="s">
        <v>253</v>
      </c>
      <c r="G29" s="125" t="s">
        <v>253</v>
      </c>
      <c r="H29" s="125" t="s">
        <v>253</v>
      </c>
      <c r="I29" s="246"/>
      <c r="J29" s="246"/>
      <c r="K29" s="245"/>
    </row>
    <row r="30" spans="1:11" ht="15.75" customHeight="1">
      <c r="A30" s="765" t="s">
        <v>201</v>
      </c>
      <c r="B30" s="766"/>
      <c r="C30" s="205">
        <v>83</v>
      </c>
      <c r="D30" s="124">
        <v>83</v>
      </c>
      <c r="E30" s="125" t="s">
        <v>253</v>
      </c>
      <c r="F30" s="125" t="s">
        <v>253</v>
      </c>
      <c r="G30" s="125" t="s">
        <v>253</v>
      </c>
      <c r="H30" s="125" t="s">
        <v>253</v>
      </c>
      <c r="I30" s="246"/>
      <c r="J30" s="246"/>
      <c r="K30" s="245"/>
    </row>
    <row r="31" spans="1:11" ht="15.75" customHeight="1">
      <c r="A31" s="765" t="s">
        <v>181</v>
      </c>
      <c r="B31" s="766"/>
      <c r="C31" s="205">
        <v>50</v>
      </c>
      <c r="D31" s="124">
        <v>50</v>
      </c>
      <c r="E31" s="125" t="s">
        <v>253</v>
      </c>
      <c r="F31" s="125" t="s">
        <v>253</v>
      </c>
      <c r="G31" s="125" t="s">
        <v>253</v>
      </c>
      <c r="H31" s="125" t="s">
        <v>253</v>
      </c>
      <c r="I31" s="246"/>
      <c r="J31" s="246"/>
      <c r="K31" s="245"/>
    </row>
    <row r="32" spans="1:11" ht="15.75" customHeight="1">
      <c r="A32" s="765" t="s">
        <v>202</v>
      </c>
      <c r="B32" s="766"/>
      <c r="C32" s="205">
        <v>48</v>
      </c>
      <c r="D32" s="124">
        <v>48</v>
      </c>
      <c r="E32" s="125" t="s">
        <v>253</v>
      </c>
      <c r="F32" s="125" t="s">
        <v>253</v>
      </c>
      <c r="G32" s="125" t="s">
        <v>253</v>
      </c>
      <c r="H32" s="125" t="s">
        <v>253</v>
      </c>
      <c r="I32" s="246"/>
      <c r="J32" s="246"/>
      <c r="K32" s="245"/>
    </row>
    <row r="33" spans="1:11" ht="15.75" customHeight="1">
      <c r="A33" s="765" t="s">
        <v>129</v>
      </c>
      <c r="B33" s="766"/>
      <c r="C33" s="205">
        <v>202</v>
      </c>
      <c r="D33" s="124">
        <v>189</v>
      </c>
      <c r="E33" s="125" t="s">
        <v>253</v>
      </c>
      <c r="F33" s="124">
        <v>13</v>
      </c>
      <c r="G33" s="125">
        <v>0</v>
      </c>
      <c r="H33" s="124">
        <v>0</v>
      </c>
      <c r="I33" s="246"/>
      <c r="J33" s="246"/>
      <c r="K33" s="245"/>
    </row>
    <row r="34" spans="1:11" ht="15.75" customHeight="1">
      <c r="A34" s="767" t="s">
        <v>170</v>
      </c>
      <c r="B34" s="768"/>
      <c r="C34" s="205">
        <v>156</v>
      </c>
      <c r="D34" s="124">
        <v>141</v>
      </c>
      <c r="E34" s="125" t="s">
        <v>253</v>
      </c>
      <c r="F34" s="125">
        <v>15</v>
      </c>
      <c r="G34" s="125" t="s">
        <v>253</v>
      </c>
      <c r="H34" s="125" t="s">
        <v>253</v>
      </c>
      <c r="I34" s="246"/>
      <c r="J34" s="246"/>
      <c r="K34" s="245"/>
    </row>
    <row r="35" spans="1:11" ht="15.75" customHeight="1">
      <c r="A35" s="765" t="s">
        <v>203</v>
      </c>
      <c r="B35" s="766"/>
      <c r="C35" s="205">
        <f>SUM(D35:H35)</f>
        <v>0</v>
      </c>
      <c r="D35" s="125" t="s">
        <v>253</v>
      </c>
      <c r="E35" s="125" t="s">
        <v>253</v>
      </c>
      <c r="F35" s="125" t="s">
        <v>253</v>
      </c>
      <c r="G35" s="125" t="s">
        <v>253</v>
      </c>
      <c r="H35" s="125" t="s">
        <v>253</v>
      </c>
      <c r="I35" s="246"/>
      <c r="J35" s="246"/>
      <c r="K35" s="245"/>
    </row>
    <row r="36" spans="1:11" ht="15.75" customHeight="1">
      <c r="A36" s="765" t="s">
        <v>204</v>
      </c>
      <c r="B36" s="766"/>
      <c r="C36" s="205">
        <v>57</v>
      </c>
      <c r="D36" s="124">
        <v>57</v>
      </c>
      <c r="E36" s="125" t="s">
        <v>253</v>
      </c>
      <c r="F36" s="125">
        <v>0</v>
      </c>
      <c r="G36" s="125" t="s">
        <v>253</v>
      </c>
      <c r="H36" s="125" t="s">
        <v>253</v>
      </c>
      <c r="I36" s="246"/>
      <c r="J36" s="246"/>
      <c r="K36" s="245"/>
    </row>
    <row r="37" spans="1:11" ht="15.75" customHeight="1">
      <c r="A37" s="765" t="s">
        <v>205</v>
      </c>
      <c r="B37" s="766"/>
      <c r="C37" s="205">
        <v>5</v>
      </c>
      <c r="D37" s="124">
        <v>5</v>
      </c>
      <c r="E37" s="125" t="s">
        <v>253</v>
      </c>
      <c r="F37" s="125" t="s">
        <v>253</v>
      </c>
      <c r="G37" s="125" t="s">
        <v>253</v>
      </c>
      <c r="H37" s="125" t="s">
        <v>253</v>
      </c>
      <c r="I37" s="246"/>
      <c r="J37" s="246"/>
      <c r="K37" s="245"/>
    </row>
    <row r="38" spans="1:11" ht="15.75" customHeight="1">
      <c r="A38" s="765" t="s">
        <v>206</v>
      </c>
      <c r="B38" s="766"/>
      <c r="C38" s="205">
        <v>48</v>
      </c>
      <c r="D38" s="124">
        <v>4</v>
      </c>
      <c r="E38" s="125" t="s">
        <v>253</v>
      </c>
      <c r="F38" s="125" t="s">
        <v>253</v>
      </c>
      <c r="G38" s="125" t="s">
        <v>253</v>
      </c>
      <c r="H38" s="124">
        <v>44</v>
      </c>
      <c r="I38" s="246"/>
      <c r="J38" s="246"/>
      <c r="K38" s="245"/>
    </row>
    <row r="39" spans="1:11" ht="15.75" customHeight="1">
      <c r="A39" s="755" t="s">
        <v>207</v>
      </c>
      <c r="B39" s="756"/>
      <c r="C39" s="205">
        <v>1421</v>
      </c>
      <c r="D39" s="125" t="s">
        <v>253</v>
      </c>
      <c r="E39" s="125" t="s">
        <v>253</v>
      </c>
      <c r="F39" s="125" t="s">
        <v>253</v>
      </c>
      <c r="G39" s="125" t="s">
        <v>253</v>
      </c>
      <c r="H39" s="124">
        <v>1421</v>
      </c>
      <c r="I39" s="246"/>
      <c r="J39" s="246"/>
      <c r="K39" s="245"/>
    </row>
    <row r="40" spans="1:11" ht="15.75" customHeight="1">
      <c r="A40" s="759" t="s">
        <v>208</v>
      </c>
      <c r="B40" s="760"/>
      <c r="C40" s="205">
        <v>118</v>
      </c>
      <c r="D40" s="124">
        <v>118</v>
      </c>
      <c r="E40" s="125" t="s">
        <v>253</v>
      </c>
      <c r="F40" s="125" t="s">
        <v>253</v>
      </c>
      <c r="G40" s="125" t="s">
        <v>253</v>
      </c>
      <c r="H40" s="125" t="s">
        <v>253</v>
      </c>
      <c r="I40" s="246"/>
      <c r="J40" s="246"/>
      <c r="K40" s="245"/>
    </row>
    <row r="41" spans="1:11" ht="15.75" customHeight="1">
      <c r="A41" s="759" t="s">
        <v>209</v>
      </c>
      <c r="B41" s="760"/>
      <c r="C41" s="205">
        <v>99</v>
      </c>
      <c r="D41" s="125" t="s">
        <v>253</v>
      </c>
      <c r="E41" s="125" t="s">
        <v>253</v>
      </c>
      <c r="F41" s="124">
        <v>99</v>
      </c>
      <c r="G41" s="125" t="s">
        <v>253</v>
      </c>
      <c r="H41" s="125" t="s">
        <v>253</v>
      </c>
      <c r="I41" s="246"/>
      <c r="J41" s="246"/>
      <c r="K41" s="245"/>
    </row>
    <row r="42" spans="1:11" ht="15.75" customHeight="1">
      <c r="A42" s="759" t="s">
        <v>210</v>
      </c>
      <c r="B42" s="760"/>
      <c r="C42" s="205">
        <v>225</v>
      </c>
      <c r="D42" s="125">
        <v>0</v>
      </c>
      <c r="E42" s="124">
        <v>209</v>
      </c>
      <c r="F42" s="124">
        <v>13</v>
      </c>
      <c r="G42" s="124">
        <v>3</v>
      </c>
      <c r="H42" s="125" t="s">
        <v>253</v>
      </c>
      <c r="I42" s="246"/>
      <c r="J42" s="246"/>
      <c r="K42" s="245"/>
    </row>
    <row r="43" spans="1:11" ht="15.75" customHeight="1">
      <c r="A43" s="759" t="s">
        <v>211</v>
      </c>
      <c r="B43" s="760"/>
      <c r="C43" s="205">
        <v>32</v>
      </c>
      <c r="D43" s="125" t="s">
        <v>253</v>
      </c>
      <c r="E43" s="124">
        <v>32</v>
      </c>
      <c r="F43" s="125" t="s">
        <v>253</v>
      </c>
      <c r="G43" s="125" t="s">
        <v>253</v>
      </c>
      <c r="H43" s="125" t="s">
        <v>253</v>
      </c>
      <c r="I43" s="246"/>
      <c r="J43" s="246"/>
      <c r="K43" s="245"/>
    </row>
    <row r="44" spans="1:11" ht="15.75" customHeight="1">
      <c r="A44" s="759" t="s">
        <v>212</v>
      </c>
      <c r="B44" s="760"/>
      <c r="C44" s="205">
        <v>72</v>
      </c>
      <c r="D44" s="125" t="s">
        <v>253</v>
      </c>
      <c r="E44" s="124">
        <v>72</v>
      </c>
      <c r="F44" s="125" t="s">
        <v>253</v>
      </c>
      <c r="G44" s="125" t="s">
        <v>253</v>
      </c>
      <c r="H44" s="125" t="s">
        <v>253</v>
      </c>
      <c r="I44" s="246"/>
      <c r="J44" s="246"/>
      <c r="K44" s="245"/>
    </row>
    <row r="45" spans="1:11" ht="15.75" customHeight="1">
      <c r="A45" s="759" t="s">
        <v>213</v>
      </c>
      <c r="B45" s="760"/>
      <c r="C45" s="205">
        <v>16</v>
      </c>
      <c r="D45" s="125" t="s">
        <v>253</v>
      </c>
      <c r="E45" s="124">
        <v>16</v>
      </c>
      <c r="F45" s="125" t="s">
        <v>253</v>
      </c>
      <c r="G45" s="125" t="s">
        <v>253</v>
      </c>
      <c r="H45" s="125" t="s">
        <v>253</v>
      </c>
      <c r="I45" s="246"/>
      <c r="J45" s="246"/>
      <c r="K45" s="245"/>
    </row>
    <row r="46" spans="1:11" ht="15.75" customHeight="1">
      <c r="A46" s="759" t="s">
        <v>214</v>
      </c>
      <c r="B46" s="760"/>
      <c r="C46" s="205">
        <v>116</v>
      </c>
      <c r="D46" s="125" t="s">
        <v>253</v>
      </c>
      <c r="E46" s="124">
        <v>116</v>
      </c>
      <c r="F46" s="125">
        <v>0</v>
      </c>
      <c r="G46" s="125" t="s">
        <v>253</v>
      </c>
      <c r="H46" s="125" t="s">
        <v>253</v>
      </c>
      <c r="I46" s="246"/>
      <c r="J46" s="246"/>
      <c r="K46" s="245"/>
    </row>
    <row r="47" spans="1:11" ht="15.75" customHeight="1">
      <c r="A47" s="755" t="s">
        <v>215</v>
      </c>
      <c r="B47" s="756"/>
      <c r="C47" s="205">
        <v>12</v>
      </c>
      <c r="D47" s="125" t="s">
        <v>253</v>
      </c>
      <c r="E47" s="124">
        <v>12</v>
      </c>
      <c r="F47" s="125" t="s">
        <v>253</v>
      </c>
      <c r="G47" s="125" t="s">
        <v>253</v>
      </c>
      <c r="H47" s="125" t="s">
        <v>253</v>
      </c>
      <c r="I47" s="246"/>
      <c r="J47" s="246"/>
      <c r="K47" s="245"/>
    </row>
    <row r="48" spans="1:11" ht="15.75" customHeight="1">
      <c r="A48" s="759" t="s">
        <v>216</v>
      </c>
      <c r="B48" s="760"/>
      <c r="C48" s="205">
        <f>SUM(D48:H48)</f>
        <v>0</v>
      </c>
      <c r="D48" s="125" t="s">
        <v>253</v>
      </c>
      <c r="E48" s="125" t="s">
        <v>253</v>
      </c>
      <c r="F48" s="125" t="s">
        <v>253</v>
      </c>
      <c r="G48" s="125" t="s">
        <v>253</v>
      </c>
      <c r="H48" s="125" t="s">
        <v>253</v>
      </c>
      <c r="I48" s="246"/>
      <c r="J48" s="246"/>
      <c r="K48" s="245"/>
    </row>
    <row r="49" spans="1:11" ht="15.75" customHeight="1">
      <c r="A49" s="759" t="s">
        <v>217</v>
      </c>
      <c r="B49" s="760"/>
      <c r="C49" s="205">
        <v>2</v>
      </c>
      <c r="D49" s="125" t="s">
        <v>253</v>
      </c>
      <c r="E49" s="125">
        <v>2</v>
      </c>
      <c r="F49" s="125" t="s">
        <v>253</v>
      </c>
      <c r="G49" s="125" t="s">
        <v>253</v>
      </c>
      <c r="H49" s="125" t="s">
        <v>253</v>
      </c>
      <c r="I49" s="246"/>
      <c r="J49" s="246"/>
      <c r="K49" s="245"/>
    </row>
    <row r="50" spans="1:11" ht="15.75" customHeight="1">
      <c r="A50" s="759" t="s">
        <v>218</v>
      </c>
      <c r="B50" s="760"/>
      <c r="C50" s="205">
        <v>43</v>
      </c>
      <c r="D50" s="125" t="s">
        <v>253</v>
      </c>
      <c r="E50" s="124">
        <v>43</v>
      </c>
      <c r="F50" s="125" t="s">
        <v>253</v>
      </c>
      <c r="G50" s="125" t="s">
        <v>253</v>
      </c>
      <c r="H50" s="125" t="s">
        <v>253</v>
      </c>
      <c r="I50" s="246"/>
      <c r="J50" s="246"/>
      <c r="K50" s="245"/>
    </row>
    <row r="51" spans="1:11" ht="15.75" customHeight="1">
      <c r="A51" s="759" t="s">
        <v>219</v>
      </c>
      <c r="B51" s="760"/>
      <c r="C51" s="205">
        <v>106</v>
      </c>
      <c r="D51" s="125" t="s">
        <v>253</v>
      </c>
      <c r="E51" s="124">
        <v>31</v>
      </c>
      <c r="F51" s="124">
        <v>75</v>
      </c>
      <c r="G51" s="125">
        <v>0</v>
      </c>
      <c r="H51" s="125" t="s">
        <v>253</v>
      </c>
      <c r="I51" s="246"/>
      <c r="J51" s="246"/>
      <c r="K51" s="245"/>
    </row>
    <row r="52" spans="1:11" ht="15.75" customHeight="1">
      <c r="A52" s="759" t="s">
        <v>220</v>
      </c>
      <c r="B52" s="760"/>
      <c r="C52" s="205">
        <v>12</v>
      </c>
      <c r="D52" s="125" t="s">
        <v>253</v>
      </c>
      <c r="E52" s="124">
        <v>12</v>
      </c>
      <c r="F52" s="125" t="s">
        <v>253</v>
      </c>
      <c r="G52" s="125" t="s">
        <v>253</v>
      </c>
      <c r="H52" s="125" t="s">
        <v>253</v>
      </c>
      <c r="I52" s="246"/>
      <c r="J52" s="246"/>
      <c r="K52" s="245"/>
    </row>
    <row r="53" spans="1:11" ht="15.75" customHeight="1">
      <c r="A53" s="759" t="s">
        <v>221</v>
      </c>
      <c r="B53" s="760"/>
      <c r="C53" s="205">
        <v>0</v>
      </c>
      <c r="D53" s="125" t="s">
        <v>253</v>
      </c>
      <c r="E53" s="124">
        <v>0</v>
      </c>
      <c r="F53" s="125">
        <v>0</v>
      </c>
      <c r="G53" s="125" t="s">
        <v>253</v>
      </c>
      <c r="H53" s="125" t="s">
        <v>253</v>
      </c>
      <c r="I53" s="246"/>
      <c r="J53" s="246"/>
      <c r="K53" s="245"/>
    </row>
    <row r="54" spans="1:11" ht="15.75" customHeight="1">
      <c r="A54" s="759" t="s">
        <v>222</v>
      </c>
      <c r="B54" s="760"/>
      <c r="C54" s="205">
        <v>151</v>
      </c>
      <c r="D54" s="125" t="s">
        <v>253</v>
      </c>
      <c r="E54" s="131">
        <v>151</v>
      </c>
      <c r="F54" s="125" t="s">
        <v>253</v>
      </c>
      <c r="G54" s="125" t="s">
        <v>253</v>
      </c>
      <c r="H54" s="125" t="s">
        <v>253</v>
      </c>
      <c r="I54" s="246"/>
      <c r="J54" s="246"/>
      <c r="K54" s="245"/>
    </row>
    <row r="55" spans="1:11" ht="15.75" customHeight="1">
      <c r="A55" s="759" t="s">
        <v>223</v>
      </c>
      <c r="B55" s="760"/>
      <c r="C55" s="205">
        <f>SUM(D55:H55)</f>
        <v>6</v>
      </c>
      <c r="D55" s="125" t="s">
        <v>253</v>
      </c>
      <c r="E55" s="124">
        <v>6</v>
      </c>
      <c r="F55" s="125" t="s">
        <v>253</v>
      </c>
      <c r="G55" s="125" t="s">
        <v>253</v>
      </c>
      <c r="H55" s="125" t="s">
        <v>253</v>
      </c>
      <c r="I55" s="246"/>
      <c r="J55" s="246"/>
      <c r="K55" s="245"/>
    </row>
    <row r="56" spans="1:11" ht="15.75" customHeight="1" thickBot="1">
      <c r="A56" s="769" t="s">
        <v>129</v>
      </c>
      <c r="B56" s="770"/>
      <c r="C56" s="205">
        <v>256</v>
      </c>
      <c r="D56" s="125" t="s">
        <v>253</v>
      </c>
      <c r="E56" s="125">
        <v>111</v>
      </c>
      <c r="F56" s="124">
        <v>145</v>
      </c>
      <c r="G56" s="125" t="s">
        <v>253</v>
      </c>
      <c r="H56" s="125" t="s">
        <v>253</v>
      </c>
      <c r="I56" s="246"/>
      <c r="J56" s="246"/>
      <c r="K56" s="245"/>
    </row>
    <row r="57" spans="2:11" ht="17.25">
      <c r="B57" s="304"/>
      <c r="C57" s="305"/>
      <c r="D57" s="764" t="s">
        <v>224</v>
      </c>
      <c r="E57" s="764"/>
      <c r="F57" s="764"/>
      <c r="G57" s="764"/>
      <c r="H57" s="764"/>
      <c r="I57" s="246"/>
      <c r="J57" s="246"/>
      <c r="K57" s="245"/>
    </row>
    <row r="58" spans="2:11" ht="17.25">
      <c r="B58" s="304"/>
      <c r="C58" s="304"/>
      <c r="D58" s="303"/>
      <c r="E58" s="303"/>
      <c r="F58" s="303"/>
      <c r="G58" s="303"/>
      <c r="H58" s="303"/>
      <c r="I58" s="246"/>
      <c r="J58" s="246"/>
      <c r="K58" s="245"/>
    </row>
    <row r="59" spans="2:11" ht="17.25">
      <c r="B59" s="304"/>
      <c r="C59" s="304"/>
      <c r="D59" s="303"/>
      <c r="E59" s="303"/>
      <c r="F59" s="303"/>
      <c r="G59" s="303"/>
      <c r="H59" s="303"/>
      <c r="I59" s="246"/>
      <c r="J59" s="246"/>
      <c r="K59" s="245"/>
    </row>
    <row r="60" spans="2:11" ht="17.25">
      <c r="B60" s="304"/>
      <c r="C60" s="304"/>
      <c r="D60" s="303"/>
      <c r="E60" s="303"/>
      <c r="F60" s="303"/>
      <c r="G60" s="303"/>
      <c r="H60" s="303"/>
      <c r="I60" s="246"/>
      <c r="J60" s="246"/>
      <c r="K60" s="245"/>
    </row>
    <row r="61" spans="2:11" ht="17.25">
      <c r="B61" s="304"/>
      <c r="C61" s="304"/>
      <c r="D61" s="303"/>
      <c r="E61" s="303"/>
      <c r="F61" s="303"/>
      <c r="G61" s="303"/>
      <c r="H61" s="303"/>
      <c r="I61" s="246"/>
      <c r="J61" s="246"/>
      <c r="K61" s="245"/>
    </row>
    <row r="62" spans="2:11" ht="17.25">
      <c r="B62" s="304"/>
      <c r="C62" s="304"/>
      <c r="D62" s="303"/>
      <c r="E62" s="303"/>
      <c r="F62" s="303"/>
      <c r="G62" s="303"/>
      <c r="H62" s="303"/>
      <c r="I62" s="246"/>
      <c r="J62" s="246"/>
      <c r="K62" s="245"/>
    </row>
    <row r="63" spans="2:11" ht="17.25">
      <c r="B63" s="304"/>
      <c r="C63" s="304"/>
      <c r="D63" s="303"/>
      <c r="E63" s="303"/>
      <c r="F63" s="303"/>
      <c r="G63" s="303"/>
      <c r="H63" s="303"/>
      <c r="I63" s="246"/>
      <c r="J63" s="246"/>
      <c r="K63" s="245"/>
    </row>
    <row r="64" spans="2:11" ht="17.25">
      <c r="B64" s="304"/>
      <c r="C64" s="304"/>
      <c r="D64" s="303"/>
      <c r="E64" s="303"/>
      <c r="F64" s="303"/>
      <c r="G64" s="303"/>
      <c r="H64" s="303"/>
      <c r="I64" s="246"/>
      <c r="J64" s="246"/>
      <c r="K64" s="245"/>
    </row>
    <row r="65" spans="2:11" s="244" customFormat="1" ht="17.25">
      <c r="B65" s="304"/>
      <c r="C65" s="304"/>
      <c r="D65" s="303"/>
      <c r="E65" s="303"/>
      <c r="F65" s="303"/>
      <c r="G65" s="303"/>
      <c r="H65" s="303"/>
      <c r="I65" s="246"/>
      <c r="J65" s="246"/>
      <c r="K65" s="245"/>
    </row>
    <row r="66" spans="2:11" s="244" customFormat="1" ht="17.25">
      <c r="B66" s="304"/>
      <c r="C66" s="304"/>
      <c r="D66" s="303"/>
      <c r="E66" s="303"/>
      <c r="F66" s="303"/>
      <c r="G66" s="303"/>
      <c r="H66" s="303"/>
      <c r="I66" s="246"/>
      <c r="J66" s="246"/>
      <c r="K66" s="245"/>
    </row>
    <row r="67" spans="2:11" s="244" customFormat="1" ht="17.25">
      <c r="B67" s="304"/>
      <c r="C67" s="304"/>
      <c r="D67" s="303"/>
      <c r="E67" s="303"/>
      <c r="F67" s="303"/>
      <c r="G67" s="303"/>
      <c r="H67" s="303"/>
      <c r="I67" s="246"/>
      <c r="J67" s="246"/>
      <c r="K67" s="245"/>
    </row>
    <row r="68" spans="2:11" s="244" customFormat="1" ht="17.25">
      <c r="B68" s="304"/>
      <c r="C68" s="304"/>
      <c r="D68" s="303"/>
      <c r="E68" s="303"/>
      <c r="F68" s="303"/>
      <c r="G68" s="303"/>
      <c r="H68" s="303"/>
      <c r="I68" s="246"/>
      <c r="J68" s="246"/>
      <c r="K68" s="245"/>
    </row>
    <row r="69" spans="2:11" s="244" customFormat="1" ht="17.25">
      <c r="B69" s="304"/>
      <c r="C69" s="304"/>
      <c r="D69" s="303"/>
      <c r="E69" s="303"/>
      <c r="F69" s="303"/>
      <c r="G69" s="303"/>
      <c r="H69" s="303"/>
      <c r="I69" s="246"/>
      <c r="J69" s="246"/>
      <c r="K69" s="245"/>
    </row>
  </sheetData>
  <sheetProtection/>
  <mergeCells count="57">
    <mergeCell ref="A55:B55"/>
    <mergeCell ref="A56:B56"/>
    <mergeCell ref="B3:H3"/>
    <mergeCell ref="A51:B51"/>
    <mergeCell ref="A52:B52"/>
    <mergeCell ref="A53:B53"/>
    <mergeCell ref="A54:B54"/>
    <mergeCell ref="A47:B47"/>
    <mergeCell ref="A48:B48"/>
    <mergeCell ref="A50:B50"/>
    <mergeCell ref="A49:B49"/>
    <mergeCell ref="A43:B43"/>
    <mergeCell ref="A44:B44"/>
    <mergeCell ref="A45:B45"/>
    <mergeCell ref="A46:B46"/>
    <mergeCell ref="A39:B39"/>
    <mergeCell ref="A40:B40"/>
    <mergeCell ref="A41:B41"/>
    <mergeCell ref="A42:B42"/>
    <mergeCell ref="A24:B24"/>
    <mergeCell ref="A28:B28"/>
    <mergeCell ref="A29:B29"/>
    <mergeCell ref="A30:B30"/>
    <mergeCell ref="A27:B27"/>
    <mergeCell ref="A25:B25"/>
    <mergeCell ref="A31:B31"/>
    <mergeCell ref="A32:B32"/>
    <mergeCell ref="A33:B33"/>
    <mergeCell ref="A34:B34"/>
    <mergeCell ref="A35:B35"/>
    <mergeCell ref="A36:B36"/>
    <mergeCell ref="D57:H57"/>
    <mergeCell ref="A11:B11"/>
    <mergeCell ref="A12:B12"/>
    <mergeCell ref="A15:B15"/>
    <mergeCell ref="A16:B16"/>
    <mergeCell ref="A22:B22"/>
    <mergeCell ref="A23:B23"/>
    <mergeCell ref="A26:B26"/>
    <mergeCell ref="A37:B37"/>
    <mergeCell ref="A38:B38"/>
    <mergeCell ref="A14:B14"/>
    <mergeCell ref="A9:B9"/>
    <mergeCell ref="A10:B10"/>
    <mergeCell ref="A18:B18"/>
    <mergeCell ref="A19:B19"/>
    <mergeCell ref="A20:B20"/>
    <mergeCell ref="A1:B1"/>
    <mergeCell ref="A5:B5"/>
    <mergeCell ref="A6:B7"/>
    <mergeCell ref="A8:B8"/>
    <mergeCell ref="A21:B21"/>
    <mergeCell ref="G6:G7"/>
    <mergeCell ref="A17:B17"/>
    <mergeCell ref="D6:F6"/>
    <mergeCell ref="C6:C7"/>
    <mergeCell ref="A13:B13"/>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zoomScalePageLayoutView="0" workbookViewId="0" topLeftCell="A1">
      <selection activeCell="E9" sqref="E9:G10"/>
    </sheetView>
  </sheetViews>
  <sheetFormatPr defaultColWidth="8.66015625" defaultRowHeight="18"/>
  <cols>
    <col min="1" max="1" width="13.41015625" style="185" customWidth="1"/>
    <col min="2" max="13" width="7.33203125" style="185" customWidth="1"/>
    <col min="14" max="16384" width="8.83203125" style="185" customWidth="1"/>
  </cols>
  <sheetData>
    <row r="1" spans="1:14" ht="22.5" customHeight="1">
      <c r="A1" s="794" t="s">
        <v>225</v>
      </c>
      <c r="B1" s="794"/>
      <c r="C1" s="794"/>
      <c r="D1" s="15"/>
      <c r="E1" s="15"/>
      <c r="F1" s="15"/>
      <c r="G1" s="15"/>
      <c r="H1" s="15"/>
      <c r="I1" s="15"/>
      <c r="J1" s="15"/>
      <c r="K1" s="15"/>
      <c r="L1" s="15"/>
      <c r="M1" s="15"/>
      <c r="N1" s="15"/>
    </row>
    <row r="2" spans="1:14" ht="22.5" customHeight="1" thickBot="1">
      <c r="A2" s="585" t="s">
        <v>425</v>
      </c>
      <c r="B2" s="585"/>
      <c r="C2" s="585"/>
      <c r="D2" s="82"/>
      <c r="E2" s="82"/>
      <c r="F2" s="82"/>
      <c r="G2" s="82"/>
      <c r="H2" s="82"/>
      <c r="I2" s="82"/>
      <c r="J2" s="82"/>
      <c r="K2" s="401" t="s">
        <v>424</v>
      </c>
      <c r="L2" s="401"/>
      <c r="M2" s="401"/>
      <c r="N2" s="15"/>
    </row>
    <row r="3" spans="1:14" s="242" customFormat="1" ht="30" customHeight="1">
      <c r="A3" s="256"/>
      <c r="B3" s="800" t="s">
        <v>226</v>
      </c>
      <c r="C3" s="801"/>
      <c r="D3" s="801"/>
      <c r="E3" s="801"/>
      <c r="F3" s="801"/>
      <c r="G3" s="802"/>
      <c r="H3" s="605" t="s">
        <v>227</v>
      </c>
      <c r="I3" s="606"/>
      <c r="J3" s="606"/>
      <c r="K3" s="606"/>
      <c r="L3" s="606"/>
      <c r="M3" s="606"/>
      <c r="N3" s="103"/>
    </row>
    <row r="4" spans="1:14" s="242" customFormat="1" ht="30" customHeight="1">
      <c r="A4" s="174"/>
      <c r="B4" s="797" t="s">
        <v>228</v>
      </c>
      <c r="C4" s="798"/>
      <c r="D4" s="799"/>
      <c r="E4" s="797" t="s">
        <v>423</v>
      </c>
      <c r="F4" s="798"/>
      <c r="G4" s="799"/>
      <c r="H4" s="621" t="s">
        <v>228</v>
      </c>
      <c r="I4" s="627"/>
      <c r="J4" s="628"/>
      <c r="K4" s="621" t="s">
        <v>229</v>
      </c>
      <c r="L4" s="627"/>
      <c r="M4" s="627"/>
      <c r="N4" s="103"/>
    </row>
    <row r="5" spans="1:14" ht="30" customHeight="1">
      <c r="A5" s="779" t="s">
        <v>0</v>
      </c>
      <c r="B5" s="792">
        <f>B7+B9+B11</f>
        <v>957</v>
      </c>
      <c r="C5" s="788"/>
      <c r="D5" s="788"/>
      <c r="E5" s="788">
        <f>635137-63-102.3</f>
        <v>634971.7</v>
      </c>
      <c r="F5" s="788"/>
      <c r="G5" s="788"/>
      <c r="H5" s="788">
        <v>2</v>
      </c>
      <c r="I5" s="788"/>
      <c r="J5" s="788"/>
      <c r="K5" s="787" t="s">
        <v>230</v>
      </c>
      <c r="L5" s="787"/>
      <c r="M5" s="787"/>
      <c r="N5" s="15"/>
    </row>
    <row r="6" spans="1:14" ht="30" customHeight="1">
      <c r="A6" s="780"/>
      <c r="B6" s="793"/>
      <c r="C6" s="789"/>
      <c r="D6" s="789"/>
      <c r="E6" s="789"/>
      <c r="F6" s="789"/>
      <c r="G6" s="789"/>
      <c r="H6" s="789"/>
      <c r="I6" s="789"/>
      <c r="J6" s="789"/>
      <c r="K6" s="775" t="s">
        <v>231</v>
      </c>
      <c r="L6" s="775"/>
      <c r="M6" s="775"/>
      <c r="N6" s="15"/>
    </row>
    <row r="7" spans="1:14" ht="30" customHeight="1">
      <c r="A7" s="259" t="s">
        <v>422</v>
      </c>
      <c r="B7" s="783">
        <v>76</v>
      </c>
      <c r="C7" s="784"/>
      <c r="D7" s="784"/>
      <c r="E7" s="784">
        <v>51531</v>
      </c>
      <c r="F7" s="784"/>
      <c r="G7" s="784"/>
      <c r="H7" s="784">
        <v>2</v>
      </c>
      <c r="I7" s="784"/>
      <c r="J7" s="784"/>
      <c r="K7" s="776" t="s">
        <v>232</v>
      </c>
      <c r="L7" s="776"/>
      <c r="M7" s="776"/>
      <c r="N7" s="15"/>
    </row>
    <row r="8" spans="1:14" ht="30" customHeight="1">
      <c r="A8" s="258" t="s">
        <v>233</v>
      </c>
      <c r="B8" s="791"/>
      <c r="C8" s="790"/>
      <c r="D8" s="790"/>
      <c r="E8" s="790"/>
      <c r="F8" s="790"/>
      <c r="G8" s="790"/>
      <c r="H8" s="790"/>
      <c r="I8" s="790"/>
      <c r="J8" s="790"/>
      <c r="K8" s="777" t="s">
        <v>231</v>
      </c>
      <c r="L8" s="777"/>
      <c r="M8" s="777"/>
      <c r="N8" s="15"/>
    </row>
    <row r="9" spans="1:14" ht="30" customHeight="1">
      <c r="A9" s="781" t="s">
        <v>234</v>
      </c>
      <c r="B9" s="783">
        <v>144</v>
      </c>
      <c r="C9" s="784"/>
      <c r="D9" s="784"/>
      <c r="E9" s="784">
        <v>118171</v>
      </c>
      <c r="F9" s="784"/>
      <c r="G9" s="784"/>
      <c r="H9" s="773" t="s">
        <v>254</v>
      </c>
      <c r="I9" s="773"/>
      <c r="J9" s="773"/>
      <c r="K9" s="773" t="s">
        <v>254</v>
      </c>
      <c r="L9" s="773"/>
      <c r="M9" s="773"/>
      <c r="N9" s="15"/>
    </row>
    <row r="10" spans="1:14" ht="30" customHeight="1">
      <c r="A10" s="656"/>
      <c r="B10" s="791"/>
      <c r="C10" s="790"/>
      <c r="D10" s="790"/>
      <c r="E10" s="790"/>
      <c r="F10" s="790"/>
      <c r="G10" s="790"/>
      <c r="H10" s="778"/>
      <c r="I10" s="778"/>
      <c r="J10" s="778"/>
      <c r="K10" s="778"/>
      <c r="L10" s="778"/>
      <c r="M10" s="778"/>
      <c r="N10" s="15"/>
    </row>
    <row r="11" spans="1:14" ht="30" customHeight="1">
      <c r="A11" s="781" t="s">
        <v>129</v>
      </c>
      <c r="B11" s="783">
        <v>737</v>
      </c>
      <c r="C11" s="784"/>
      <c r="D11" s="784"/>
      <c r="E11" s="784">
        <v>465288</v>
      </c>
      <c r="F11" s="784"/>
      <c r="G11" s="784"/>
      <c r="H11" s="773" t="s">
        <v>254</v>
      </c>
      <c r="I11" s="773"/>
      <c r="J11" s="773"/>
      <c r="K11" s="773" t="s">
        <v>254</v>
      </c>
      <c r="L11" s="773"/>
      <c r="M11" s="773"/>
      <c r="N11" s="15"/>
    </row>
    <row r="12" spans="1:14" ht="30" customHeight="1" thickBot="1">
      <c r="A12" s="782"/>
      <c r="B12" s="785"/>
      <c r="C12" s="786"/>
      <c r="D12" s="786"/>
      <c r="E12" s="786"/>
      <c r="F12" s="786"/>
      <c r="G12" s="786"/>
      <c r="H12" s="774"/>
      <c r="I12" s="774"/>
      <c r="J12" s="774"/>
      <c r="K12" s="774"/>
      <c r="L12" s="774"/>
      <c r="M12" s="774"/>
      <c r="N12" s="15"/>
    </row>
    <row r="13" spans="1:14" ht="17.25">
      <c r="A13" s="796" t="s">
        <v>235</v>
      </c>
      <c r="B13" s="796"/>
      <c r="C13" s="796"/>
      <c r="D13" s="796"/>
      <c r="E13" s="796"/>
      <c r="F13" s="796"/>
      <c r="G13" s="796"/>
      <c r="H13" s="796"/>
      <c r="I13" s="13"/>
      <c r="J13" s="13"/>
      <c r="K13" s="416" t="s">
        <v>236</v>
      </c>
      <c r="L13" s="416"/>
      <c r="M13" s="416"/>
      <c r="N13" s="15"/>
    </row>
    <row r="14" spans="1:14" ht="30" customHeight="1">
      <c r="A14" s="772"/>
      <c r="B14" s="772"/>
      <c r="C14" s="772"/>
      <c r="D14" s="772"/>
      <c r="E14" s="772"/>
      <c r="F14" s="772"/>
      <c r="G14" s="772"/>
      <c r="H14" s="772"/>
      <c r="I14" s="772"/>
      <c r="J14" s="772"/>
      <c r="K14" s="772"/>
      <c r="L14" s="772"/>
      <c r="M14" s="772"/>
      <c r="N14" s="15"/>
    </row>
    <row r="15" spans="1:13" ht="37.5" customHeight="1">
      <c r="A15" s="15"/>
      <c r="B15" s="15"/>
      <c r="C15" s="15"/>
      <c r="D15" s="15"/>
      <c r="E15" s="15"/>
      <c r="F15" s="15"/>
      <c r="G15" s="15"/>
      <c r="H15" s="15"/>
      <c r="I15" s="15"/>
      <c r="J15" s="15"/>
      <c r="K15" s="15"/>
      <c r="L15" s="15"/>
      <c r="M15" s="15"/>
    </row>
    <row r="16" spans="1:13" ht="22.5" customHeight="1" thickBot="1">
      <c r="A16" s="372" t="s">
        <v>421</v>
      </c>
      <c r="B16" s="372"/>
      <c r="C16" s="372"/>
      <c r="D16" s="372"/>
      <c r="E16" s="372"/>
      <c r="F16" s="15"/>
      <c r="G16" s="15"/>
      <c r="H16" s="15"/>
      <c r="I16" s="15"/>
      <c r="J16" s="257"/>
      <c r="K16" s="401" t="str">
        <f>+K2</f>
        <v>平成25年度末現在</v>
      </c>
      <c r="L16" s="401"/>
      <c r="M16" s="401"/>
    </row>
    <row r="17" spans="1:13" s="242" customFormat="1" ht="30" customHeight="1">
      <c r="A17" s="256"/>
      <c r="B17" s="795" t="s">
        <v>237</v>
      </c>
      <c r="C17" s="795"/>
      <c r="D17" s="795"/>
      <c r="E17" s="795"/>
      <c r="F17" s="795"/>
      <c r="G17" s="795"/>
      <c r="H17" s="795"/>
      <c r="I17" s="795"/>
      <c r="J17" s="795"/>
      <c r="K17" s="795"/>
      <c r="L17" s="795"/>
      <c r="M17" s="605"/>
    </row>
    <row r="18" spans="1:13" s="242" customFormat="1" ht="30" customHeight="1">
      <c r="A18" s="174"/>
      <c r="B18" s="621" t="s">
        <v>0</v>
      </c>
      <c r="C18" s="627"/>
      <c r="D18" s="628"/>
      <c r="E18" s="621" t="s">
        <v>238</v>
      </c>
      <c r="F18" s="609"/>
      <c r="G18" s="628"/>
      <c r="H18" s="621" t="s">
        <v>239</v>
      </c>
      <c r="I18" s="627"/>
      <c r="J18" s="604"/>
      <c r="K18" s="621" t="s">
        <v>240</v>
      </c>
      <c r="L18" s="609"/>
      <c r="M18" s="609"/>
    </row>
    <row r="19" spans="1:13" s="30" customFormat="1" ht="30" customHeight="1">
      <c r="A19" s="199" t="s">
        <v>0</v>
      </c>
      <c r="B19" s="805">
        <f>SUM(E19:M19)</f>
        <v>9909</v>
      </c>
      <c r="C19" s="806"/>
      <c r="D19" s="806"/>
      <c r="E19" s="807">
        <f>SUM(E20:G21)</f>
        <v>9264</v>
      </c>
      <c r="F19" s="807"/>
      <c r="G19" s="807"/>
      <c r="H19" s="807">
        <f>SUM(H20:J21)</f>
        <v>602</v>
      </c>
      <c r="I19" s="807"/>
      <c r="J19" s="807"/>
      <c r="K19" s="807">
        <f>SUM(K20:M21)</f>
        <v>43</v>
      </c>
      <c r="L19" s="807"/>
      <c r="M19" s="807"/>
    </row>
    <row r="20" spans="1:13" ht="30" customHeight="1">
      <c r="A20" s="201" t="s">
        <v>241</v>
      </c>
      <c r="B20" s="808">
        <f>SUM(E20:M20)</f>
        <v>9909</v>
      </c>
      <c r="C20" s="803"/>
      <c r="D20" s="803"/>
      <c r="E20" s="630">
        <v>9264</v>
      </c>
      <c r="F20" s="803"/>
      <c r="G20" s="803"/>
      <c r="H20" s="630">
        <v>602</v>
      </c>
      <c r="I20" s="803"/>
      <c r="J20" s="803"/>
      <c r="K20" s="630">
        <v>43</v>
      </c>
      <c r="L20" s="630"/>
      <c r="M20" s="630"/>
    </row>
    <row r="21" spans="1:13" ht="30" customHeight="1" thickBot="1">
      <c r="A21" s="204" t="s">
        <v>242</v>
      </c>
      <c r="B21" s="804">
        <f>SUM(E21:M21)</f>
        <v>0</v>
      </c>
      <c r="C21" s="803"/>
      <c r="D21" s="803"/>
      <c r="E21" s="630">
        <v>0</v>
      </c>
      <c r="F21" s="803"/>
      <c r="G21" s="803"/>
      <c r="H21" s="630">
        <v>0</v>
      </c>
      <c r="I21" s="803"/>
      <c r="J21" s="803"/>
      <c r="K21" s="630">
        <v>0</v>
      </c>
      <c r="L21" s="630"/>
      <c r="M21" s="630"/>
    </row>
    <row r="22" spans="1:13" ht="17.25">
      <c r="A22" s="13"/>
      <c r="B22" s="115"/>
      <c r="C22" s="115"/>
      <c r="D22" s="115"/>
      <c r="E22" s="13"/>
      <c r="F22" s="115"/>
      <c r="G22" s="115"/>
      <c r="H22" s="115"/>
      <c r="I22" s="13"/>
      <c r="J22" s="416" t="s">
        <v>236</v>
      </c>
      <c r="K22" s="416"/>
      <c r="L22" s="416"/>
      <c r="M22" s="416"/>
    </row>
    <row r="23" spans="1:13" ht="17.25">
      <c r="A23" s="15"/>
      <c r="B23" s="15"/>
      <c r="C23" s="15"/>
      <c r="D23" s="15"/>
      <c r="E23" s="15" t="s">
        <v>420</v>
      </c>
      <c r="F23" s="15"/>
      <c r="G23" s="15"/>
      <c r="H23" s="15"/>
      <c r="I23" s="15"/>
      <c r="J23" s="15"/>
      <c r="K23" s="15"/>
      <c r="L23" s="15"/>
      <c r="M23" s="15"/>
    </row>
    <row r="24" spans="1:13" ht="17.25">
      <c r="A24" s="15"/>
      <c r="B24" s="15"/>
      <c r="C24" s="15"/>
      <c r="D24" s="15"/>
      <c r="E24" s="15"/>
      <c r="F24" s="15"/>
      <c r="G24" s="15"/>
      <c r="H24" s="15"/>
      <c r="I24" s="15"/>
      <c r="J24" s="15"/>
      <c r="K24" s="15"/>
      <c r="L24" s="15"/>
      <c r="M24" s="15"/>
    </row>
  </sheetData>
  <sheetProtection/>
  <mergeCells count="53">
    <mergeCell ref="B18:D18"/>
    <mergeCell ref="E18:G18"/>
    <mergeCell ref="H18:J18"/>
    <mergeCell ref="K18:M18"/>
    <mergeCell ref="J22:M22"/>
    <mergeCell ref="B19:D19"/>
    <mergeCell ref="E19:G19"/>
    <mergeCell ref="H19:J19"/>
    <mergeCell ref="K19:M19"/>
    <mergeCell ref="B20:D20"/>
    <mergeCell ref="E20:G20"/>
    <mergeCell ref="H20:J20"/>
    <mergeCell ref="K20:M20"/>
    <mergeCell ref="B21:D21"/>
    <mergeCell ref="E21:G21"/>
    <mergeCell ref="H21:J21"/>
    <mergeCell ref="K21:M21"/>
    <mergeCell ref="A1:C1"/>
    <mergeCell ref="K13:M13"/>
    <mergeCell ref="B17:M17"/>
    <mergeCell ref="K2:M2"/>
    <mergeCell ref="A13:H13"/>
    <mergeCell ref="A16:E16"/>
    <mergeCell ref="K16:M16"/>
    <mergeCell ref="B4:D4"/>
    <mergeCell ref="B3:G3"/>
    <mergeCell ref="E4:G4"/>
    <mergeCell ref="A2:C2"/>
    <mergeCell ref="H11:J12"/>
    <mergeCell ref="E5:G6"/>
    <mergeCell ref="E7:G8"/>
    <mergeCell ref="E9:G10"/>
    <mergeCell ref="E11:G12"/>
    <mergeCell ref="B9:D10"/>
    <mergeCell ref="B7:D8"/>
    <mergeCell ref="B5:D6"/>
    <mergeCell ref="H7:J8"/>
    <mergeCell ref="H9:J10"/>
    <mergeCell ref="H3:M3"/>
    <mergeCell ref="H4:J4"/>
    <mergeCell ref="K4:M4"/>
    <mergeCell ref="K5:M5"/>
    <mergeCell ref="H5:J6"/>
    <mergeCell ref="A14:M14"/>
    <mergeCell ref="K11:M12"/>
    <mergeCell ref="K6:M6"/>
    <mergeCell ref="K7:M7"/>
    <mergeCell ref="K8:M8"/>
    <mergeCell ref="K9:M10"/>
    <mergeCell ref="A5:A6"/>
    <mergeCell ref="A9:A10"/>
    <mergeCell ref="A11:A12"/>
    <mergeCell ref="B11:D1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50"/>
  <sheetViews>
    <sheetView showGridLines="0" view="pageBreakPreview" zoomScale="85" zoomScaleNormal="85" zoomScaleSheetLayoutView="85" zoomScalePageLayoutView="0" workbookViewId="0" topLeftCell="A1">
      <pane ySplit="13" topLeftCell="A38" activePane="bottomLeft" state="frozen"/>
      <selection pane="topLeft" activeCell="A1" sqref="A1"/>
      <selection pane="bottomLeft" activeCell="B3" sqref="B3:N6"/>
    </sheetView>
  </sheetViews>
  <sheetFormatPr defaultColWidth="8.66015625" defaultRowHeight="18"/>
  <cols>
    <col min="1" max="1" width="2.66015625" style="185" customWidth="1"/>
    <col min="2" max="2" width="8.66015625" style="185" customWidth="1"/>
    <col min="3" max="3" width="11.5" style="265" bestFit="1" customWidth="1"/>
    <col min="4" max="4" width="7" style="264" customWidth="1"/>
    <col min="5" max="12" width="7" style="185" customWidth="1"/>
    <col min="13" max="14" width="5.33203125" style="185" customWidth="1"/>
    <col min="15" max="17" width="8.66015625" style="185" customWidth="1"/>
    <col min="18" max="16384" width="8.83203125" style="185" customWidth="1"/>
  </cols>
  <sheetData>
    <row r="1" spans="1:14" ht="21">
      <c r="A1" s="376" t="s">
        <v>22</v>
      </c>
      <c r="B1" s="376"/>
      <c r="C1" s="376"/>
      <c r="D1" s="376"/>
      <c r="E1" s="376"/>
      <c r="F1" s="376"/>
      <c r="G1" s="376"/>
      <c r="H1" s="376"/>
      <c r="I1" s="376"/>
      <c r="J1" s="376"/>
      <c r="K1" s="376"/>
      <c r="L1" s="376"/>
      <c r="M1" s="376"/>
      <c r="N1" s="376"/>
    </row>
    <row r="2" spans="1:14" ht="7.5" customHeight="1">
      <c r="A2" s="1"/>
      <c r="B2" s="1"/>
      <c r="C2" s="1"/>
      <c r="D2" s="1"/>
      <c r="E2" s="1"/>
      <c r="F2" s="1"/>
      <c r="G2" s="1"/>
      <c r="H2" s="1"/>
      <c r="I2" s="1"/>
      <c r="J2" s="1"/>
      <c r="K2" s="1"/>
      <c r="L2" s="1"/>
      <c r="M2" s="1"/>
      <c r="N2" s="1"/>
    </row>
    <row r="3" spans="2:14" ht="21" customHeight="1">
      <c r="B3" s="375" t="s">
        <v>339</v>
      </c>
      <c r="C3" s="375"/>
      <c r="D3" s="375"/>
      <c r="E3" s="375"/>
      <c r="F3" s="375"/>
      <c r="G3" s="375"/>
      <c r="H3" s="375"/>
      <c r="I3" s="375"/>
      <c r="J3" s="375"/>
      <c r="K3" s="375"/>
      <c r="L3" s="375"/>
      <c r="M3" s="375"/>
      <c r="N3" s="375"/>
    </row>
    <row r="4" spans="2:14" ht="21" customHeight="1">
      <c r="B4" s="375"/>
      <c r="C4" s="375"/>
      <c r="D4" s="375"/>
      <c r="E4" s="375"/>
      <c r="F4" s="375"/>
      <c r="G4" s="375"/>
      <c r="H4" s="375"/>
      <c r="I4" s="375"/>
      <c r="J4" s="375"/>
      <c r="K4" s="375"/>
      <c r="L4" s="375"/>
      <c r="M4" s="375"/>
      <c r="N4" s="375"/>
    </row>
    <row r="5" spans="2:14" ht="21" customHeight="1">
      <c r="B5" s="375"/>
      <c r="C5" s="375"/>
      <c r="D5" s="375"/>
      <c r="E5" s="375"/>
      <c r="F5" s="375"/>
      <c r="G5" s="375"/>
      <c r="H5" s="375"/>
      <c r="I5" s="375"/>
      <c r="J5" s="375"/>
      <c r="K5" s="375"/>
      <c r="L5" s="375"/>
      <c r="M5" s="375"/>
      <c r="N5" s="375"/>
    </row>
    <row r="6" spans="2:14" ht="41.25" customHeight="1">
      <c r="B6" s="375"/>
      <c r="C6" s="375"/>
      <c r="D6" s="375"/>
      <c r="E6" s="375"/>
      <c r="F6" s="375"/>
      <c r="G6" s="375"/>
      <c r="H6" s="375"/>
      <c r="I6" s="375"/>
      <c r="J6" s="375"/>
      <c r="K6" s="375"/>
      <c r="L6" s="375"/>
      <c r="M6" s="375"/>
      <c r="N6" s="375"/>
    </row>
    <row r="7" spans="2:18" ht="7.5" customHeight="1">
      <c r="B7" s="10"/>
      <c r="C7" s="10"/>
      <c r="D7" s="10"/>
      <c r="E7" s="10"/>
      <c r="F7" s="10"/>
      <c r="G7" s="10"/>
      <c r="H7" s="10"/>
      <c r="I7" s="10"/>
      <c r="J7" s="10"/>
      <c r="K7" s="10"/>
      <c r="L7" s="10"/>
      <c r="M7" s="10"/>
      <c r="N7" s="10"/>
      <c r="O7" s="15"/>
      <c r="P7" s="15"/>
      <c r="Q7" s="15"/>
      <c r="R7" s="15"/>
    </row>
    <row r="8" spans="1:18" ht="21" customHeight="1">
      <c r="A8" s="372" t="s">
        <v>338</v>
      </c>
      <c r="B8" s="372"/>
      <c r="C8" s="372"/>
      <c r="D8" s="372"/>
      <c r="E8" s="372"/>
      <c r="F8" s="372"/>
      <c r="G8" s="372"/>
      <c r="H8" s="15"/>
      <c r="I8" s="15"/>
      <c r="J8" s="15"/>
      <c r="O8" s="15"/>
      <c r="P8" s="15"/>
      <c r="Q8" s="15"/>
      <c r="R8" s="15"/>
    </row>
    <row r="9" spans="1:18" ht="21" customHeight="1" thickBot="1">
      <c r="A9" s="9"/>
      <c r="B9" s="12"/>
      <c r="C9" s="12"/>
      <c r="D9" s="12"/>
      <c r="E9" s="12"/>
      <c r="F9" s="12"/>
      <c r="G9" s="12"/>
      <c r="H9" s="82"/>
      <c r="I9" s="82"/>
      <c r="J9" s="82"/>
      <c r="K9" s="401" t="s">
        <v>337</v>
      </c>
      <c r="L9" s="401"/>
      <c r="M9" s="401"/>
      <c r="N9" s="401"/>
      <c r="O9" s="15"/>
      <c r="P9" s="15"/>
      <c r="Q9" s="15"/>
      <c r="R9" s="15"/>
    </row>
    <row r="10" spans="1:18" ht="21.75" customHeight="1">
      <c r="A10" s="13"/>
      <c r="B10" s="268"/>
      <c r="C10" s="377" t="s">
        <v>336</v>
      </c>
      <c r="D10" s="378"/>
      <c r="E10" s="383" t="s">
        <v>335</v>
      </c>
      <c r="F10" s="392" t="s">
        <v>23</v>
      </c>
      <c r="G10" s="393"/>
      <c r="H10" s="393"/>
      <c r="I10" s="393"/>
      <c r="J10" s="393"/>
      <c r="K10" s="393"/>
      <c r="L10" s="394"/>
      <c r="M10" s="397" t="s">
        <v>334</v>
      </c>
      <c r="N10" s="398"/>
      <c r="O10" s="15"/>
      <c r="P10" s="15"/>
      <c r="Q10" s="15"/>
      <c r="R10" s="15"/>
    </row>
    <row r="11" spans="1:18" ht="21.75" customHeight="1">
      <c r="A11" s="15"/>
      <c r="B11" s="268"/>
      <c r="C11" s="377"/>
      <c r="D11" s="378"/>
      <c r="E11" s="384"/>
      <c r="F11" s="386" t="s">
        <v>333</v>
      </c>
      <c r="G11" s="389" t="s">
        <v>24</v>
      </c>
      <c r="H11" s="390"/>
      <c r="I11" s="390"/>
      <c r="J11" s="391"/>
      <c r="K11" s="395" t="s">
        <v>25</v>
      </c>
      <c r="L11" s="396"/>
      <c r="M11" s="397"/>
      <c r="N11" s="398"/>
      <c r="O11" s="15"/>
      <c r="P11" s="15"/>
      <c r="Q11" s="15"/>
      <c r="R11" s="15"/>
    </row>
    <row r="12" spans="1:18" ht="17.25">
      <c r="A12" s="15"/>
      <c r="B12" s="268"/>
      <c r="C12" s="379" t="s">
        <v>332</v>
      </c>
      <c r="D12" s="380"/>
      <c r="E12" s="384"/>
      <c r="F12" s="387"/>
      <c r="G12" s="389" t="s">
        <v>26</v>
      </c>
      <c r="H12" s="391"/>
      <c r="I12" s="389" t="s">
        <v>331</v>
      </c>
      <c r="J12" s="391"/>
      <c r="K12" s="392"/>
      <c r="L12" s="394"/>
      <c r="M12" s="399"/>
      <c r="N12" s="400"/>
      <c r="O12" s="15"/>
      <c r="P12" s="15"/>
      <c r="Q12" s="15"/>
      <c r="R12" s="15"/>
    </row>
    <row r="13" spans="1:18" ht="27" customHeight="1">
      <c r="A13" s="267"/>
      <c r="B13" s="18"/>
      <c r="C13" s="381"/>
      <c r="D13" s="382"/>
      <c r="E13" s="385"/>
      <c r="F13" s="388"/>
      <c r="G13" s="14" t="s">
        <v>27</v>
      </c>
      <c r="H13" s="14" t="s">
        <v>28</v>
      </c>
      <c r="I13" s="14" t="s">
        <v>27</v>
      </c>
      <c r="J13" s="14" t="s">
        <v>28</v>
      </c>
      <c r="K13" s="14" t="s">
        <v>27</v>
      </c>
      <c r="L13" s="14" t="s">
        <v>330</v>
      </c>
      <c r="M13" s="14" t="s">
        <v>27</v>
      </c>
      <c r="N13" s="14" t="s">
        <v>28</v>
      </c>
      <c r="O13" s="15"/>
      <c r="P13" s="15"/>
      <c r="Q13" s="15"/>
      <c r="R13" s="15"/>
    </row>
    <row r="14" spans="1:18" ht="30.75" customHeight="1">
      <c r="A14" s="373" t="s">
        <v>329</v>
      </c>
      <c r="B14" s="374"/>
      <c r="C14" s="19">
        <v>16532</v>
      </c>
      <c r="D14" s="20" t="s">
        <v>328</v>
      </c>
      <c r="E14" s="21">
        <v>35</v>
      </c>
      <c r="F14" s="21">
        <f>G14+H14+I14+J14+K14+L14</f>
        <v>25698</v>
      </c>
      <c r="G14" s="21">
        <v>10129</v>
      </c>
      <c r="H14" s="21">
        <v>9638</v>
      </c>
      <c r="I14" s="21">
        <v>334</v>
      </c>
      <c r="J14" s="21">
        <v>275</v>
      </c>
      <c r="K14" s="21">
        <v>2992</v>
      </c>
      <c r="L14" s="21">
        <v>2330</v>
      </c>
      <c r="M14" s="21">
        <v>14</v>
      </c>
      <c r="N14" s="21">
        <v>9</v>
      </c>
      <c r="O14" s="15"/>
      <c r="P14" s="15"/>
      <c r="Q14" s="15"/>
      <c r="R14" s="15"/>
    </row>
    <row r="15" spans="1:18" ht="30.75" customHeight="1">
      <c r="A15" s="367" t="s">
        <v>327</v>
      </c>
      <c r="B15" s="368"/>
      <c r="C15" s="24">
        <v>19457</v>
      </c>
      <c r="D15" s="25" t="s">
        <v>29</v>
      </c>
      <c r="E15" s="26">
        <v>83</v>
      </c>
      <c r="F15" s="26">
        <f>G15+H15+I15+J15+K15+L15</f>
        <v>29443</v>
      </c>
      <c r="G15" s="26">
        <v>12130</v>
      </c>
      <c r="H15" s="26">
        <v>11652</v>
      </c>
      <c r="I15" s="26">
        <v>730</v>
      </c>
      <c r="J15" s="26">
        <v>350</v>
      </c>
      <c r="K15" s="26">
        <v>2626</v>
      </c>
      <c r="L15" s="26">
        <v>1955</v>
      </c>
      <c r="M15" s="26">
        <v>7</v>
      </c>
      <c r="N15" s="26">
        <v>11</v>
      </c>
      <c r="O15" s="15"/>
      <c r="P15" s="15"/>
      <c r="Q15" s="15"/>
      <c r="R15" s="15"/>
    </row>
    <row r="16" spans="1:18" ht="30.75" customHeight="1">
      <c r="A16" s="367" t="s">
        <v>326</v>
      </c>
      <c r="B16" s="368"/>
      <c r="C16" s="24">
        <v>22710</v>
      </c>
      <c r="D16" s="25" t="s">
        <v>29</v>
      </c>
      <c r="E16" s="26">
        <v>10</v>
      </c>
      <c r="F16" s="26">
        <f>G16+H16+I16+J16+K16+L16</f>
        <v>36666</v>
      </c>
      <c r="G16" s="26">
        <v>14260</v>
      </c>
      <c r="H16" s="26">
        <v>12838</v>
      </c>
      <c r="I16" s="26">
        <v>372</v>
      </c>
      <c r="J16" s="26">
        <v>311</v>
      </c>
      <c r="K16" s="26">
        <v>4787</v>
      </c>
      <c r="L16" s="26">
        <v>4098</v>
      </c>
      <c r="M16" s="26">
        <v>6</v>
      </c>
      <c r="N16" s="26">
        <v>1</v>
      </c>
      <c r="O16" s="15"/>
      <c r="P16" s="15"/>
      <c r="Q16" s="15"/>
      <c r="R16" s="15"/>
    </row>
    <row r="17" spans="1:18" ht="30.75" customHeight="1">
      <c r="A17" s="367" t="s">
        <v>325</v>
      </c>
      <c r="B17" s="368"/>
      <c r="C17" s="24">
        <v>22376</v>
      </c>
      <c r="D17" s="25" t="s">
        <v>323</v>
      </c>
      <c r="E17" s="26">
        <v>3</v>
      </c>
      <c r="F17" s="26">
        <f>G17+H17+I17+J17+K17+L17</f>
        <v>35097</v>
      </c>
      <c r="G17" s="26">
        <v>13807</v>
      </c>
      <c r="H17" s="26">
        <v>12488</v>
      </c>
      <c r="I17" s="26">
        <v>415</v>
      </c>
      <c r="J17" s="26">
        <v>286</v>
      </c>
      <c r="K17" s="26">
        <v>4466</v>
      </c>
      <c r="L17" s="26">
        <v>3635</v>
      </c>
      <c r="M17" s="27" t="s">
        <v>30</v>
      </c>
      <c r="N17" s="26">
        <v>2</v>
      </c>
      <c r="O17" s="15"/>
      <c r="P17" s="15"/>
      <c r="Q17" s="15"/>
      <c r="R17" s="15"/>
    </row>
    <row r="18" spans="1:18" ht="30.75" customHeight="1">
      <c r="A18" s="367" t="s">
        <v>324</v>
      </c>
      <c r="B18" s="368"/>
      <c r="C18" s="24">
        <v>20862</v>
      </c>
      <c r="D18" s="25" t="s">
        <v>323</v>
      </c>
      <c r="E18" s="26">
        <v>13</v>
      </c>
      <c r="F18" s="26">
        <v>20851</v>
      </c>
      <c r="G18" s="365">
        <v>14806</v>
      </c>
      <c r="H18" s="365"/>
      <c r="I18" s="365">
        <v>848</v>
      </c>
      <c r="J18" s="365"/>
      <c r="K18" s="365">
        <v>5197</v>
      </c>
      <c r="L18" s="365"/>
      <c r="M18" s="365">
        <v>14</v>
      </c>
      <c r="N18" s="365"/>
      <c r="O18" s="15"/>
      <c r="P18" s="15"/>
      <c r="Q18" s="15"/>
      <c r="R18" s="15"/>
    </row>
    <row r="19" spans="1:18" ht="30.75" customHeight="1">
      <c r="A19" s="367" t="s">
        <v>322</v>
      </c>
      <c r="B19" s="368"/>
      <c r="C19" s="24">
        <v>24553</v>
      </c>
      <c r="D19" s="25" t="s">
        <v>316</v>
      </c>
      <c r="E19" s="26">
        <v>13</v>
      </c>
      <c r="F19" s="26">
        <v>24547</v>
      </c>
      <c r="G19" s="365">
        <v>17970</v>
      </c>
      <c r="H19" s="365"/>
      <c r="I19" s="365">
        <v>707</v>
      </c>
      <c r="J19" s="365"/>
      <c r="K19" s="365">
        <v>5870</v>
      </c>
      <c r="L19" s="365"/>
      <c r="M19" s="365">
        <v>14</v>
      </c>
      <c r="N19" s="365"/>
      <c r="O19" s="15"/>
      <c r="P19" s="15"/>
      <c r="Q19" s="15"/>
      <c r="R19" s="15"/>
    </row>
    <row r="20" spans="1:18" ht="30.75" customHeight="1">
      <c r="A20" s="367" t="s">
        <v>321</v>
      </c>
      <c r="B20" s="368"/>
      <c r="C20" s="24">
        <v>25153</v>
      </c>
      <c r="D20" s="25" t="s">
        <v>320</v>
      </c>
      <c r="E20" s="26">
        <v>14</v>
      </c>
      <c r="F20" s="26">
        <v>25151</v>
      </c>
      <c r="G20" s="365">
        <v>17891</v>
      </c>
      <c r="H20" s="365"/>
      <c r="I20" s="365">
        <v>581</v>
      </c>
      <c r="J20" s="365"/>
      <c r="K20" s="365">
        <v>6679</v>
      </c>
      <c r="L20" s="365"/>
      <c r="M20" s="365">
        <v>14</v>
      </c>
      <c r="N20" s="365"/>
      <c r="O20" s="15"/>
      <c r="P20" s="15"/>
      <c r="Q20" s="15"/>
      <c r="R20" s="15"/>
    </row>
    <row r="21" spans="1:18" ht="30.75" customHeight="1">
      <c r="A21" s="367" t="s">
        <v>319</v>
      </c>
      <c r="B21" s="368"/>
      <c r="C21" s="24">
        <v>26208</v>
      </c>
      <c r="D21" s="25" t="s">
        <v>318</v>
      </c>
      <c r="E21" s="26">
        <v>14</v>
      </c>
      <c r="F21" s="26">
        <v>26200</v>
      </c>
      <c r="G21" s="365">
        <v>17906</v>
      </c>
      <c r="H21" s="365"/>
      <c r="I21" s="365">
        <v>517</v>
      </c>
      <c r="J21" s="365"/>
      <c r="K21" s="365">
        <v>7777</v>
      </c>
      <c r="L21" s="365"/>
      <c r="M21" s="365">
        <v>14</v>
      </c>
      <c r="N21" s="365"/>
      <c r="O21" s="15"/>
      <c r="P21" s="15"/>
      <c r="Q21" s="15"/>
      <c r="R21" s="15"/>
    </row>
    <row r="22" spans="1:18" ht="30.75" customHeight="1">
      <c r="A22" s="367" t="s">
        <v>317</v>
      </c>
      <c r="B22" s="368"/>
      <c r="C22" s="24">
        <v>27113</v>
      </c>
      <c r="D22" s="25" t="s">
        <v>316</v>
      </c>
      <c r="E22" s="26">
        <v>18</v>
      </c>
      <c r="F22" s="26">
        <v>27110</v>
      </c>
      <c r="G22" s="365">
        <v>17873</v>
      </c>
      <c r="H22" s="365"/>
      <c r="I22" s="365">
        <v>524</v>
      </c>
      <c r="J22" s="365"/>
      <c r="K22" s="365">
        <v>8713</v>
      </c>
      <c r="L22" s="365"/>
      <c r="M22" s="365">
        <v>14</v>
      </c>
      <c r="N22" s="365"/>
      <c r="O22" s="15"/>
      <c r="P22" s="15"/>
      <c r="Q22" s="15"/>
      <c r="R22" s="15"/>
    </row>
    <row r="23" spans="1:18" ht="30.75" customHeight="1">
      <c r="A23" s="367" t="s">
        <v>315</v>
      </c>
      <c r="B23" s="368"/>
      <c r="C23" s="24">
        <v>27341</v>
      </c>
      <c r="D23" s="25" t="s">
        <v>314</v>
      </c>
      <c r="E23" s="26">
        <v>22</v>
      </c>
      <c r="F23" s="26">
        <v>27332</v>
      </c>
      <c r="G23" s="365">
        <v>17081</v>
      </c>
      <c r="H23" s="365"/>
      <c r="I23" s="365">
        <v>471</v>
      </c>
      <c r="J23" s="365"/>
      <c r="K23" s="365">
        <v>9780</v>
      </c>
      <c r="L23" s="365"/>
      <c r="M23" s="365">
        <v>14</v>
      </c>
      <c r="N23" s="365"/>
      <c r="O23" s="15"/>
      <c r="P23" s="15"/>
      <c r="Q23" s="15"/>
      <c r="R23" s="15"/>
    </row>
    <row r="24" spans="1:18" ht="30.75" customHeight="1">
      <c r="A24" s="367" t="s">
        <v>313</v>
      </c>
      <c r="B24" s="368"/>
      <c r="C24" s="24">
        <v>27200</v>
      </c>
      <c r="D24" s="25" t="s">
        <v>312</v>
      </c>
      <c r="E24" s="26">
        <v>15</v>
      </c>
      <c r="F24" s="26">
        <v>27195</v>
      </c>
      <c r="G24" s="365">
        <v>16311</v>
      </c>
      <c r="H24" s="365"/>
      <c r="I24" s="365">
        <v>409</v>
      </c>
      <c r="J24" s="365"/>
      <c r="K24" s="365">
        <v>10475</v>
      </c>
      <c r="L24" s="365"/>
      <c r="M24" s="365">
        <v>16</v>
      </c>
      <c r="N24" s="365"/>
      <c r="O24" s="15"/>
      <c r="P24" s="15"/>
      <c r="Q24" s="15"/>
      <c r="R24" s="15"/>
    </row>
    <row r="25" spans="1:18" ht="30.75" customHeight="1">
      <c r="A25" s="367" t="s">
        <v>311</v>
      </c>
      <c r="B25" s="368"/>
      <c r="C25" s="24">
        <v>27856</v>
      </c>
      <c r="D25" s="25" t="s">
        <v>310</v>
      </c>
      <c r="E25" s="26">
        <v>30</v>
      </c>
      <c r="F25" s="26">
        <v>27831</v>
      </c>
      <c r="G25" s="365">
        <v>15913</v>
      </c>
      <c r="H25" s="365"/>
      <c r="I25" s="365">
        <v>410</v>
      </c>
      <c r="J25" s="365"/>
      <c r="K25" s="365">
        <v>11508</v>
      </c>
      <c r="L25" s="365"/>
      <c r="M25" s="365">
        <v>20</v>
      </c>
      <c r="N25" s="365"/>
      <c r="O25" s="15"/>
      <c r="P25" s="15"/>
      <c r="Q25" s="15"/>
      <c r="R25" s="15"/>
    </row>
    <row r="26" spans="1:18" ht="30.75" customHeight="1">
      <c r="A26" s="367" t="s">
        <v>309</v>
      </c>
      <c r="B26" s="368"/>
      <c r="C26" s="24">
        <v>6747</v>
      </c>
      <c r="D26" s="25" t="s">
        <v>308</v>
      </c>
      <c r="E26" s="26">
        <v>61</v>
      </c>
      <c r="F26" s="26">
        <v>28334</v>
      </c>
      <c r="G26" s="365">
        <v>15963</v>
      </c>
      <c r="H26" s="365"/>
      <c r="I26" s="365">
        <v>400</v>
      </c>
      <c r="J26" s="365"/>
      <c r="K26" s="365">
        <v>11971</v>
      </c>
      <c r="L26" s="365"/>
      <c r="M26" s="365">
        <v>18</v>
      </c>
      <c r="N26" s="365"/>
      <c r="O26" s="15"/>
      <c r="P26" s="15"/>
      <c r="Q26" s="15"/>
      <c r="R26" s="15"/>
    </row>
    <row r="27" spans="1:18" ht="30.75" customHeight="1">
      <c r="A27" s="367" t="s">
        <v>307</v>
      </c>
      <c r="B27" s="368"/>
      <c r="C27" s="24">
        <v>4920</v>
      </c>
      <c r="D27" s="25" t="s">
        <v>306</v>
      </c>
      <c r="E27" s="26">
        <v>65</v>
      </c>
      <c r="F27" s="26">
        <v>28270</v>
      </c>
      <c r="G27" s="365">
        <v>13619</v>
      </c>
      <c r="H27" s="365"/>
      <c r="I27" s="365">
        <v>379</v>
      </c>
      <c r="J27" s="365"/>
      <c r="K27" s="365">
        <v>14272</v>
      </c>
      <c r="L27" s="365"/>
      <c r="M27" s="365">
        <v>2</v>
      </c>
      <c r="N27" s="365"/>
      <c r="O27" s="15"/>
      <c r="P27" s="15"/>
      <c r="Q27" s="15"/>
      <c r="R27" s="15"/>
    </row>
    <row r="28" spans="1:18" ht="30.75" customHeight="1">
      <c r="A28" s="367" t="s">
        <v>305</v>
      </c>
      <c r="B28" s="368"/>
      <c r="C28" s="24">
        <v>4499</v>
      </c>
      <c r="D28" s="25" t="s">
        <v>304</v>
      </c>
      <c r="E28" s="26">
        <v>56</v>
      </c>
      <c r="F28" s="26">
        <v>28094</v>
      </c>
      <c r="G28" s="365">
        <v>12242</v>
      </c>
      <c r="H28" s="365"/>
      <c r="I28" s="365">
        <v>386</v>
      </c>
      <c r="J28" s="365"/>
      <c r="K28" s="365">
        <v>15466</v>
      </c>
      <c r="L28" s="365"/>
      <c r="M28" s="365">
        <v>5</v>
      </c>
      <c r="N28" s="365"/>
      <c r="O28" s="15"/>
      <c r="P28" s="15"/>
      <c r="Q28" s="15"/>
      <c r="R28" s="15"/>
    </row>
    <row r="29" spans="1:18" ht="30.75" customHeight="1">
      <c r="A29" s="367" t="s">
        <v>303</v>
      </c>
      <c r="B29" s="368"/>
      <c r="C29" s="24">
        <v>4240</v>
      </c>
      <c r="D29" s="25" t="s">
        <v>302</v>
      </c>
      <c r="E29" s="26">
        <v>55</v>
      </c>
      <c r="F29" s="26">
        <v>28022</v>
      </c>
      <c r="G29" s="365">
        <v>11616</v>
      </c>
      <c r="H29" s="365"/>
      <c r="I29" s="365">
        <v>350</v>
      </c>
      <c r="J29" s="365"/>
      <c r="K29" s="365">
        <v>16056</v>
      </c>
      <c r="L29" s="365"/>
      <c r="M29" s="365">
        <v>9</v>
      </c>
      <c r="N29" s="365"/>
      <c r="O29" s="15"/>
      <c r="P29" s="15"/>
      <c r="Q29" s="15"/>
      <c r="R29" s="15"/>
    </row>
    <row r="30" spans="1:18" ht="30.75" customHeight="1">
      <c r="A30" s="367" t="s">
        <v>301</v>
      </c>
      <c r="B30" s="368"/>
      <c r="C30" s="24">
        <v>4323</v>
      </c>
      <c r="D30" s="25" t="s">
        <v>300</v>
      </c>
      <c r="E30" s="26">
        <v>34</v>
      </c>
      <c r="F30" s="26">
        <v>28385</v>
      </c>
      <c r="G30" s="365">
        <v>10870</v>
      </c>
      <c r="H30" s="365"/>
      <c r="I30" s="365">
        <v>357</v>
      </c>
      <c r="J30" s="365"/>
      <c r="K30" s="365">
        <v>17158</v>
      </c>
      <c r="L30" s="365"/>
      <c r="M30" s="365">
        <v>5</v>
      </c>
      <c r="N30" s="365"/>
      <c r="O30" s="15"/>
      <c r="P30" s="15"/>
      <c r="Q30" s="15"/>
      <c r="R30" s="15"/>
    </row>
    <row r="31" spans="1:18" ht="30.75" customHeight="1">
      <c r="A31" s="367" t="s">
        <v>299</v>
      </c>
      <c r="B31" s="368"/>
      <c r="C31" s="24">
        <v>4267</v>
      </c>
      <c r="D31" s="25" t="s">
        <v>298</v>
      </c>
      <c r="E31" s="26">
        <v>35</v>
      </c>
      <c r="F31" s="26">
        <v>28491</v>
      </c>
      <c r="G31" s="365">
        <v>10152</v>
      </c>
      <c r="H31" s="365"/>
      <c r="I31" s="365">
        <v>327</v>
      </c>
      <c r="J31" s="365"/>
      <c r="K31" s="365">
        <v>18012</v>
      </c>
      <c r="L31" s="365"/>
      <c r="M31" s="365">
        <v>11</v>
      </c>
      <c r="N31" s="365"/>
      <c r="O31" s="15"/>
      <c r="P31" s="15"/>
      <c r="Q31" s="15"/>
      <c r="R31" s="15"/>
    </row>
    <row r="32" spans="1:18" ht="30.75" customHeight="1">
      <c r="A32" s="367" t="s">
        <v>297</v>
      </c>
      <c r="B32" s="368"/>
      <c r="C32" s="24">
        <v>4438</v>
      </c>
      <c r="D32" s="25" t="s">
        <v>296</v>
      </c>
      <c r="E32" s="26">
        <v>24</v>
      </c>
      <c r="F32" s="26">
        <v>28564</v>
      </c>
      <c r="G32" s="365">
        <v>9120</v>
      </c>
      <c r="H32" s="365"/>
      <c r="I32" s="365">
        <v>277</v>
      </c>
      <c r="J32" s="365"/>
      <c r="K32" s="365">
        <v>19167</v>
      </c>
      <c r="L32" s="365"/>
      <c r="M32" s="365">
        <v>10</v>
      </c>
      <c r="N32" s="365"/>
      <c r="O32" s="15"/>
      <c r="P32" s="15"/>
      <c r="Q32" s="15"/>
      <c r="R32" s="15"/>
    </row>
    <row r="33" spans="1:14" ht="30.75" customHeight="1">
      <c r="A33" s="367" t="s">
        <v>295</v>
      </c>
      <c r="B33" s="368"/>
      <c r="C33" s="24">
        <v>4906</v>
      </c>
      <c r="D33" s="25" t="s">
        <v>294</v>
      </c>
      <c r="E33" s="26">
        <v>35</v>
      </c>
      <c r="F33" s="26">
        <v>29307</v>
      </c>
      <c r="G33" s="365">
        <v>8552</v>
      </c>
      <c r="H33" s="365"/>
      <c r="I33" s="365">
        <v>305</v>
      </c>
      <c r="J33" s="365"/>
      <c r="K33" s="365">
        <v>20450</v>
      </c>
      <c r="L33" s="365"/>
      <c r="M33" s="365">
        <v>7</v>
      </c>
      <c r="N33" s="365"/>
    </row>
    <row r="34" spans="1:14" ht="30.75" customHeight="1">
      <c r="A34" s="367" t="s">
        <v>293</v>
      </c>
      <c r="B34" s="368"/>
      <c r="C34" s="24">
        <v>5485</v>
      </c>
      <c r="D34" s="25" t="s">
        <v>292</v>
      </c>
      <c r="E34" s="26">
        <v>26</v>
      </c>
      <c r="F34" s="26">
        <v>30802</v>
      </c>
      <c r="G34" s="365">
        <v>8409</v>
      </c>
      <c r="H34" s="365"/>
      <c r="I34" s="365">
        <v>288</v>
      </c>
      <c r="J34" s="365"/>
      <c r="K34" s="365">
        <v>22105</v>
      </c>
      <c r="L34" s="365"/>
      <c r="M34" s="365">
        <v>9</v>
      </c>
      <c r="N34" s="365"/>
    </row>
    <row r="35" spans="1:14" ht="30.75" customHeight="1">
      <c r="A35" s="367" t="s">
        <v>291</v>
      </c>
      <c r="B35" s="368"/>
      <c r="C35" s="24">
        <v>5007</v>
      </c>
      <c r="D35" s="25" t="s">
        <v>290</v>
      </c>
      <c r="E35" s="26">
        <v>23</v>
      </c>
      <c r="F35" s="26">
        <v>31360</v>
      </c>
      <c r="G35" s="365">
        <v>7918</v>
      </c>
      <c r="H35" s="365"/>
      <c r="I35" s="365">
        <v>296</v>
      </c>
      <c r="J35" s="365"/>
      <c r="K35" s="365">
        <v>23146</v>
      </c>
      <c r="L35" s="365"/>
      <c r="M35" s="365">
        <v>4</v>
      </c>
      <c r="N35" s="365"/>
    </row>
    <row r="36" spans="1:15" s="30" customFormat="1" ht="30.75" customHeight="1">
      <c r="A36" s="367" t="s">
        <v>289</v>
      </c>
      <c r="B36" s="369"/>
      <c r="C36" s="24">
        <v>5190</v>
      </c>
      <c r="D36" s="25" t="s">
        <v>288</v>
      </c>
      <c r="E36" s="26">
        <v>39</v>
      </c>
      <c r="F36" s="26">
        <v>32006</v>
      </c>
      <c r="G36" s="365">
        <v>7485</v>
      </c>
      <c r="H36" s="365"/>
      <c r="I36" s="365">
        <v>342</v>
      </c>
      <c r="J36" s="365"/>
      <c r="K36" s="365">
        <v>24179</v>
      </c>
      <c r="L36" s="365"/>
      <c r="M36" s="365">
        <v>14</v>
      </c>
      <c r="N36" s="365"/>
      <c r="O36" s="29"/>
    </row>
    <row r="37" spans="1:14" s="30" customFormat="1" ht="30.75" customHeight="1">
      <c r="A37" s="367" t="s">
        <v>287</v>
      </c>
      <c r="B37" s="368"/>
      <c r="C37" s="24">
        <v>6219</v>
      </c>
      <c r="D37" s="25" t="s">
        <v>286</v>
      </c>
      <c r="E37" s="26">
        <v>50</v>
      </c>
      <c r="F37" s="26">
        <v>33899</v>
      </c>
      <c r="G37" s="365">
        <v>6847</v>
      </c>
      <c r="H37" s="365"/>
      <c r="I37" s="365">
        <v>419</v>
      </c>
      <c r="J37" s="365"/>
      <c r="K37" s="365">
        <v>26633</v>
      </c>
      <c r="L37" s="365"/>
      <c r="M37" s="365">
        <v>13</v>
      </c>
      <c r="N37" s="365"/>
    </row>
    <row r="38" spans="1:14" s="30" customFormat="1" ht="30.75" customHeight="1">
      <c r="A38" s="31"/>
      <c r="B38" s="32" t="s">
        <v>31</v>
      </c>
      <c r="C38" s="24">
        <v>5884</v>
      </c>
      <c r="D38" s="25" t="s">
        <v>285</v>
      </c>
      <c r="E38" s="26">
        <v>83</v>
      </c>
      <c r="F38" s="26">
        <v>34510</v>
      </c>
      <c r="G38" s="365">
        <v>6251</v>
      </c>
      <c r="H38" s="365"/>
      <c r="I38" s="365">
        <v>355</v>
      </c>
      <c r="J38" s="365"/>
      <c r="K38" s="365">
        <v>27904</v>
      </c>
      <c r="L38" s="365"/>
      <c r="M38" s="365">
        <v>17</v>
      </c>
      <c r="N38" s="365"/>
    </row>
    <row r="39" spans="1:14" s="30" customFormat="1" ht="30.75" customHeight="1">
      <c r="A39" s="22"/>
      <c r="B39" s="23" t="s">
        <v>32</v>
      </c>
      <c r="C39" s="27">
        <v>5606</v>
      </c>
      <c r="D39" s="25" t="s">
        <v>284</v>
      </c>
      <c r="E39" s="26">
        <v>112</v>
      </c>
      <c r="F39" s="26">
        <v>35192</v>
      </c>
      <c r="G39" s="365">
        <v>5828</v>
      </c>
      <c r="H39" s="365"/>
      <c r="I39" s="365">
        <v>337</v>
      </c>
      <c r="J39" s="365"/>
      <c r="K39" s="365">
        <v>29027</v>
      </c>
      <c r="L39" s="365"/>
      <c r="M39" s="365">
        <v>29</v>
      </c>
      <c r="N39" s="365"/>
    </row>
    <row r="40" spans="1:14" s="30" customFormat="1" ht="30.75" customHeight="1">
      <c r="A40" s="31"/>
      <c r="B40" s="23" t="s">
        <v>33</v>
      </c>
      <c r="C40" s="27">
        <v>5065</v>
      </c>
      <c r="D40" s="25" t="s">
        <v>283</v>
      </c>
      <c r="E40" s="26">
        <v>143</v>
      </c>
      <c r="F40" s="26">
        <v>34651</v>
      </c>
      <c r="G40" s="365">
        <v>4266</v>
      </c>
      <c r="H40" s="365"/>
      <c r="I40" s="365">
        <v>283</v>
      </c>
      <c r="J40" s="365"/>
      <c r="K40" s="365">
        <v>30102</v>
      </c>
      <c r="L40" s="365"/>
      <c r="M40" s="365">
        <v>28</v>
      </c>
      <c r="N40" s="365"/>
    </row>
    <row r="41" spans="1:14" s="30" customFormat="1" ht="30.75" customHeight="1">
      <c r="A41" s="31"/>
      <c r="B41" s="23" t="s">
        <v>34</v>
      </c>
      <c r="C41" s="27">
        <v>5002</v>
      </c>
      <c r="D41" s="25" t="s">
        <v>282</v>
      </c>
      <c r="E41" s="26">
        <v>137</v>
      </c>
      <c r="F41" s="26">
        <v>34920</v>
      </c>
      <c r="G41" s="365">
        <v>4105</v>
      </c>
      <c r="H41" s="365"/>
      <c r="I41" s="365">
        <v>126</v>
      </c>
      <c r="J41" s="365"/>
      <c r="K41" s="365">
        <v>30689</v>
      </c>
      <c r="L41" s="365"/>
      <c r="M41" s="365">
        <v>43</v>
      </c>
      <c r="N41" s="365"/>
    </row>
    <row r="42" spans="1:14" s="30" customFormat="1" ht="41.25" customHeight="1" thickBot="1">
      <c r="A42" s="33"/>
      <c r="B42" s="34" t="s">
        <v>243</v>
      </c>
      <c r="C42" s="35">
        <v>4857</v>
      </c>
      <c r="D42" s="36" t="s">
        <v>281</v>
      </c>
      <c r="E42" s="37">
        <v>128</v>
      </c>
      <c r="F42" s="37">
        <v>34955</v>
      </c>
      <c r="G42" s="366">
        <v>3741</v>
      </c>
      <c r="H42" s="366"/>
      <c r="I42" s="366">
        <v>125</v>
      </c>
      <c r="J42" s="366"/>
      <c r="K42" s="366">
        <v>31089</v>
      </c>
      <c r="L42" s="366"/>
      <c r="M42" s="366">
        <v>44</v>
      </c>
      <c r="N42" s="366"/>
    </row>
    <row r="43" spans="1:18" s="45" customFormat="1" ht="24.75" customHeight="1" thickBot="1">
      <c r="A43" s="33"/>
      <c r="B43" s="38" t="s">
        <v>280</v>
      </c>
      <c r="C43" s="39">
        <f>4202+817</f>
        <v>5019</v>
      </c>
      <c r="D43" s="40" t="s">
        <v>279</v>
      </c>
      <c r="E43" s="41">
        <v>191</v>
      </c>
      <c r="F43" s="41">
        <f>SUM(G43:L43)</f>
        <v>34617</v>
      </c>
      <c r="G43" s="403">
        <v>3530</v>
      </c>
      <c r="H43" s="403"/>
      <c r="I43" s="403">
        <v>177</v>
      </c>
      <c r="J43" s="403"/>
      <c r="K43" s="403">
        <f>17564+6246+7100</f>
        <v>30910</v>
      </c>
      <c r="L43" s="403"/>
      <c r="M43" s="403">
        <v>42</v>
      </c>
      <c r="N43" s="403"/>
      <c r="O43" s="44"/>
      <c r="P43" s="44"/>
      <c r="Q43" s="44"/>
      <c r="R43" s="44"/>
    </row>
    <row r="44" spans="1:14" ht="17.25">
      <c r="A44" s="371" t="s">
        <v>35</v>
      </c>
      <c r="B44" s="371"/>
      <c r="C44" s="371"/>
      <c r="D44" s="371"/>
      <c r="E44" s="371"/>
      <c r="F44" s="371"/>
      <c r="G44" s="371"/>
      <c r="H44" s="371"/>
      <c r="I44" s="371"/>
      <c r="J44" s="43"/>
      <c r="K44" s="43"/>
      <c r="L44" s="402" t="s">
        <v>5</v>
      </c>
      <c r="M44" s="402"/>
      <c r="N44" s="402"/>
    </row>
    <row r="45" spans="2:14" ht="7.5" customHeight="1">
      <c r="B45" s="15"/>
      <c r="C45" s="193"/>
      <c r="D45" s="266"/>
      <c r="E45" s="15"/>
      <c r="F45" s="15"/>
      <c r="G45" s="15"/>
      <c r="H45" s="15"/>
      <c r="I45" s="15"/>
      <c r="J45" s="15"/>
      <c r="K45" s="15"/>
      <c r="L45" s="15"/>
      <c r="M45" s="15"/>
      <c r="N45" s="15"/>
    </row>
    <row r="46" spans="2:14" ht="18.75">
      <c r="B46" s="10"/>
      <c r="C46" s="10"/>
      <c r="D46" s="10"/>
      <c r="E46" s="10"/>
      <c r="F46" s="10"/>
      <c r="G46" s="10"/>
      <c r="H46" s="10"/>
      <c r="I46" s="10"/>
      <c r="J46" s="10"/>
      <c r="K46" s="10"/>
      <c r="L46" s="10"/>
      <c r="M46" s="10"/>
      <c r="N46" s="10"/>
    </row>
    <row r="47" spans="1:11" ht="17.25">
      <c r="A47" s="370"/>
      <c r="B47" s="370"/>
      <c r="C47" s="370"/>
      <c r="D47" s="370"/>
      <c r="E47" s="370"/>
      <c r="F47" s="370"/>
      <c r="G47" s="370"/>
      <c r="H47" s="370"/>
      <c r="I47" s="370"/>
      <c r="J47" s="370"/>
      <c r="K47" s="370"/>
    </row>
    <row r="48" spans="2:11" ht="17.25">
      <c r="B48" s="15"/>
      <c r="C48" s="172"/>
      <c r="D48" s="172"/>
      <c r="E48" s="172"/>
      <c r="F48" s="172"/>
      <c r="G48" s="172"/>
      <c r="H48" s="172"/>
      <c r="I48" s="15"/>
      <c r="J48" s="15"/>
      <c r="K48" s="15"/>
    </row>
    <row r="49" spans="2:11" ht="17.25">
      <c r="B49" s="15"/>
      <c r="C49" s="193"/>
      <c r="D49" s="266"/>
      <c r="E49" s="15"/>
      <c r="F49" s="15"/>
      <c r="G49" s="15"/>
      <c r="H49" s="15"/>
      <c r="I49" s="15"/>
      <c r="J49" s="15"/>
      <c r="K49" s="15"/>
    </row>
    <row r="50" spans="2:11" ht="17.25">
      <c r="B50" s="15"/>
      <c r="C50" s="193"/>
      <c r="D50" s="266"/>
      <c r="E50" s="15"/>
      <c r="F50" s="15"/>
      <c r="G50" s="15"/>
      <c r="H50" s="15"/>
      <c r="I50" s="15"/>
      <c r="J50" s="15"/>
      <c r="K50" s="15"/>
    </row>
  </sheetData>
  <sheetProtection/>
  <mergeCells count="145">
    <mergeCell ref="L44:N44"/>
    <mergeCell ref="G43:H43"/>
    <mergeCell ref="I43:J43"/>
    <mergeCell ref="K43:L43"/>
    <mergeCell ref="M43:N43"/>
    <mergeCell ref="G40:H40"/>
    <mergeCell ref="I40:J40"/>
    <mergeCell ref="K40:L40"/>
    <mergeCell ref="M40:N40"/>
    <mergeCell ref="G42:H42"/>
    <mergeCell ref="M27:N27"/>
    <mergeCell ref="M28:N28"/>
    <mergeCell ref="M29:N29"/>
    <mergeCell ref="M30:N30"/>
    <mergeCell ref="I26:J26"/>
    <mergeCell ref="I27:J27"/>
    <mergeCell ref="I28:J28"/>
    <mergeCell ref="I29:J29"/>
    <mergeCell ref="K26:L26"/>
    <mergeCell ref="M26:N26"/>
    <mergeCell ref="M37:N37"/>
    <mergeCell ref="M36:N36"/>
    <mergeCell ref="K36:L36"/>
    <mergeCell ref="I36:J36"/>
    <mergeCell ref="K9:N9"/>
    <mergeCell ref="M32:N32"/>
    <mergeCell ref="K32:L32"/>
    <mergeCell ref="M33:N33"/>
    <mergeCell ref="K20:L20"/>
    <mergeCell ref="M31:N31"/>
    <mergeCell ref="I32:J32"/>
    <mergeCell ref="K31:L31"/>
    <mergeCell ref="G29:H29"/>
    <mergeCell ref="G25:H25"/>
    <mergeCell ref="G26:H26"/>
    <mergeCell ref="G27:H27"/>
    <mergeCell ref="G28:H28"/>
    <mergeCell ref="K29:L29"/>
    <mergeCell ref="K28:L28"/>
    <mergeCell ref="K27:L27"/>
    <mergeCell ref="G34:H34"/>
    <mergeCell ref="I34:J34"/>
    <mergeCell ref="K34:L34"/>
    <mergeCell ref="M34:N34"/>
    <mergeCell ref="G30:H30"/>
    <mergeCell ref="G31:H31"/>
    <mergeCell ref="G32:H32"/>
    <mergeCell ref="K30:L30"/>
    <mergeCell ref="I30:J30"/>
    <mergeCell ref="I31:J31"/>
    <mergeCell ref="G33:H33"/>
    <mergeCell ref="I33:J33"/>
    <mergeCell ref="K33:L33"/>
    <mergeCell ref="G18:H18"/>
    <mergeCell ref="G19:H19"/>
    <mergeCell ref="G20:H20"/>
    <mergeCell ref="G21:H21"/>
    <mergeCell ref="G22:H22"/>
    <mergeCell ref="G23:H23"/>
    <mergeCell ref="G24:H24"/>
    <mergeCell ref="K23:L23"/>
    <mergeCell ref="I23:J23"/>
    <mergeCell ref="I24:J24"/>
    <mergeCell ref="I25:J25"/>
    <mergeCell ref="K21:L21"/>
    <mergeCell ref="I21:J21"/>
    <mergeCell ref="I22:J22"/>
    <mergeCell ref="K25:L25"/>
    <mergeCell ref="K24:L24"/>
    <mergeCell ref="M25:N25"/>
    <mergeCell ref="K11:L12"/>
    <mergeCell ref="M10:N12"/>
    <mergeCell ref="M22:N22"/>
    <mergeCell ref="M18:N18"/>
    <mergeCell ref="M19:N19"/>
    <mergeCell ref="M20:N20"/>
    <mergeCell ref="M21:N21"/>
    <mergeCell ref="K19:L19"/>
    <mergeCell ref="K18:L18"/>
    <mergeCell ref="G11:J11"/>
    <mergeCell ref="G12:H12"/>
    <mergeCell ref="I12:J12"/>
    <mergeCell ref="F10:L10"/>
    <mergeCell ref="M23:N23"/>
    <mergeCell ref="M24:N24"/>
    <mergeCell ref="K22:L22"/>
    <mergeCell ref="I18:J18"/>
    <mergeCell ref="I19:J19"/>
    <mergeCell ref="I20:J20"/>
    <mergeCell ref="A14:B14"/>
    <mergeCell ref="A15:B15"/>
    <mergeCell ref="A16:B16"/>
    <mergeCell ref="A17:B17"/>
    <mergeCell ref="B3:N6"/>
    <mergeCell ref="A1:N1"/>
    <mergeCell ref="C10:D11"/>
    <mergeCell ref="C12:D13"/>
    <mergeCell ref="E10:E13"/>
    <mergeCell ref="F11:F13"/>
    <mergeCell ref="A19:B19"/>
    <mergeCell ref="A33:B33"/>
    <mergeCell ref="A34:B34"/>
    <mergeCell ref="A26:B26"/>
    <mergeCell ref="A27:B27"/>
    <mergeCell ref="A28:B28"/>
    <mergeCell ref="A29:B29"/>
    <mergeCell ref="A20:B20"/>
    <mergeCell ref="A21:B21"/>
    <mergeCell ref="G36:H36"/>
    <mergeCell ref="A8:G8"/>
    <mergeCell ref="A30:B30"/>
    <mergeCell ref="A31:B31"/>
    <mergeCell ref="A32:B32"/>
    <mergeCell ref="A22:B22"/>
    <mergeCell ref="A23:B23"/>
    <mergeCell ref="A24:B24"/>
    <mergeCell ref="A25:B25"/>
    <mergeCell ref="A18:B18"/>
    <mergeCell ref="A47:K47"/>
    <mergeCell ref="A37:B37"/>
    <mergeCell ref="G38:H38"/>
    <mergeCell ref="I38:J38"/>
    <mergeCell ref="K38:L38"/>
    <mergeCell ref="G39:H39"/>
    <mergeCell ref="I39:J39"/>
    <mergeCell ref="K39:L39"/>
    <mergeCell ref="K37:L37"/>
    <mergeCell ref="A44:I44"/>
    <mergeCell ref="M39:N39"/>
    <mergeCell ref="A35:B35"/>
    <mergeCell ref="G35:H35"/>
    <mergeCell ref="I35:J35"/>
    <mergeCell ref="K35:L35"/>
    <mergeCell ref="M38:N38"/>
    <mergeCell ref="G37:H37"/>
    <mergeCell ref="I37:J37"/>
    <mergeCell ref="M35:N35"/>
    <mergeCell ref="A36:B36"/>
    <mergeCell ref="G41:H41"/>
    <mergeCell ref="I41:J41"/>
    <mergeCell ref="K41:L41"/>
    <mergeCell ref="M41:N41"/>
    <mergeCell ref="I42:J42"/>
    <mergeCell ref="K42:L42"/>
    <mergeCell ref="M42:N42"/>
  </mergeCells>
  <printOptions horizontalCentered="1"/>
  <pageMargins left="0.3937007874015748" right="0.3937007874015748" top="0.5905511811023623" bottom="0.7874015748031497" header="0.5118110236220472" footer="0.5118110236220472"/>
  <pageSetup firstPageNumber="108" useFirstPageNumber="1"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O39"/>
  <sheetViews>
    <sheetView showGridLines="0" zoomScale="85" zoomScaleNormal="85" zoomScaleSheetLayoutView="85" zoomScalePageLayoutView="0" workbookViewId="0" topLeftCell="A1">
      <pane ySplit="5" topLeftCell="A27" activePane="bottomLeft" state="frozen"/>
      <selection pane="topLeft" activeCell="A1" sqref="A1"/>
      <selection pane="bottomLeft" activeCell="I48" sqref="I48"/>
    </sheetView>
  </sheetViews>
  <sheetFormatPr defaultColWidth="8.83203125" defaultRowHeight="18"/>
  <cols>
    <col min="1" max="1" width="2.66015625" style="0" customWidth="1"/>
    <col min="2" max="2" width="8.66015625" style="0" customWidth="1"/>
    <col min="3" max="3" width="7.58203125" style="48" customWidth="1"/>
    <col min="4" max="4" width="6" style="49" customWidth="1"/>
    <col min="5" max="6" width="7" style="0" customWidth="1"/>
    <col min="7" max="7" width="7.41015625" style="0" customWidth="1"/>
    <col min="8" max="9" width="7.83203125" style="0" customWidth="1"/>
    <col min="10" max="13" width="7" style="0" customWidth="1"/>
    <col min="14" max="14" width="4.83203125" style="0" customWidth="1"/>
    <col min="15" max="15" width="5.33203125" style="0" customWidth="1"/>
    <col min="16" max="18" width="8.66015625" style="0" customWidth="1"/>
  </cols>
  <sheetData>
    <row r="1" spans="1:15" ht="22.5" customHeight="1">
      <c r="A1" s="372" t="s">
        <v>344</v>
      </c>
      <c r="B1" s="372"/>
      <c r="C1" s="372"/>
      <c r="D1" s="372"/>
      <c r="E1" s="372"/>
      <c r="F1" s="372"/>
      <c r="G1" s="372"/>
      <c r="H1" s="372"/>
      <c r="I1" s="372"/>
      <c r="J1" s="372"/>
      <c r="K1" s="28"/>
      <c r="L1" s="28"/>
      <c r="M1" s="428"/>
      <c r="N1" s="428"/>
      <c r="O1" s="428"/>
    </row>
    <row r="2" spans="1:15" ht="22.5" customHeight="1" thickBot="1">
      <c r="A2" s="9"/>
      <c r="B2" s="9"/>
      <c r="C2" s="9"/>
      <c r="D2" s="9"/>
      <c r="E2" s="9"/>
      <c r="F2" s="9"/>
      <c r="G2" s="9"/>
      <c r="H2" s="9"/>
      <c r="I2" s="9"/>
      <c r="J2" s="9"/>
      <c r="K2" s="28"/>
      <c r="L2" s="28"/>
      <c r="M2" s="401" t="s">
        <v>337</v>
      </c>
      <c r="N2" s="401"/>
      <c r="O2" s="401"/>
    </row>
    <row r="3" spans="1:15" ht="17.25">
      <c r="A3" s="5"/>
      <c r="B3" s="6"/>
      <c r="C3" s="410" t="s">
        <v>343</v>
      </c>
      <c r="D3" s="432" t="s">
        <v>342</v>
      </c>
      <c r="E3" s="433"/>
      <c r="F3" s="433"/>
      <c r="G3" s="433"/>
      <c r="H3" s="433"/>
      <c r="I3" s="434"/>
      <c r="J3" s="424" t="s">
        <v>341</v>
      </c>
      <c r="K3" s="425"/>
      <c r="L3" s="418" t="s">
        <v>36</v>
      </c>
      <c r="M3" s="419"/>
      <c r="N3" s="418" t="s">
        <v>37</v>
      </c>
      <c r="O3" s="430"/>
    </row>
    <row r="4" spans="1:15" ht="17.25">
      <c r="A4" s="28"/>
      <c r="B4" s="50"/>
      <c r="C4" s="411"/>
      <c r="D4" s="413" t="s">
        <v>38</v>
      </c>
      <c r="E4" s="414"/>
      <c r="F4" s="51"/>
      <c r="G4" s="413" t="s">
        <v>39</v>
      </c>
      <c r="H4" s="414"/>
      <c r="I4" s="415"/>
      <c r="J4" s="426"/>
      <c r="K4" s="427"/>
      <c r="L4" s="420"/>
      <c r="M4" s="421"/>
      <c r="N4" s="397"/>
      <c r="O4" s="398"/>
    </row>
    <row r="5" spans="1:15" ht="43.5" customHeight="1">
      <c r="A5" s="7"/>
      <c r="B5" s="8"/>
      <c r="C5" s="412"/>
      <c r="D5" s="52" t="s">
        <v>40</v>
      </c>
      <c r="E5" s="52" t="s">
        <v>41</v>
      </c>
      <c r="F5" s="52" t="s">
        <v>42</v>
      </c>
      <c r="G5" s="52" t="s">
        <v>40</v>
      </c>
      <c r="H5" s="52" t="s">
        <v>41</v>
      </c>
      <c r="I5" s="52" t="s">
        <v>42</v>
      </c>
      <c r="J5" s="53" t="s">
        <v>43</v>
      </c>
      <c r="K5" s="53" t="s">
        <v>44</v>
      </c>
      <c r="L5" s="422"/>
      <c r="M5" s="423"/>
      <c r="N5" s="399"/>
      <c r="O5" s="400"/>
    </row>
    <row r="6" spans="1:15" ht="24.75" customHeight="1">
      <c r="A6" s="373" t="s">
        <v>329</v>
      </c>
      <c r="B6" s="374"/>
      <c r="C6" s="54">
        <v>3586</v>
      </c>
      <c r="D6" s="436">
        <v>3561</v>
      </c>
      <c r="E6" s="437"/>
      <c r="F6" s="55" t="s">
        <v>253</v>
      </c>
      <c r="G6" s="431" t="s">
        <v>253</v>
      </c>
      <c r="H6" s="431"/>
      <c r="I6" s="55" t="s">
        <v>253</v>
      </c>
      <c r="J6" s="56">
        <v>748</v>
      </c>
      <c r="K6" s="55" t="s">
        <v>253</v>
      </c>
      <c r="L6" s="429">
        <v>6399</v>
      </c>
      <c r="M6" s="429"/>
      <c r="N6" s="429">
        <v>290</v>
      </c>
      <c r="O6" s="429"/>
    </row>
    <row r="7" spans="1:15" ht="24.75" customHeight="1">
      <c r="A7" s="367" t="s">
        <v>327</v>
      </c>
      <c r="B7" s="368"/>
      <c r="C7" s="57">
        <v>3297</v>
      </c>
      <c r="D7" s="408">
        <v>8215</v>
      </c>
      <c r="E7" s="435"/>
      <c r="F7" s="58" t="s">
        <v>253</v>
      </c>
      <c r="G7" s="405" t="s">
        <v>253</v>
      </c>
      <c r="H7" s="405"/>
      <c r="I7" s="58" t="s">
        <v>253</v>
      </c>
      <c r="J7" s="59">
        <v>500</v>
      </c>
      <c r="K7" s="58" t="s">
        <v>253</v>
      </c>
      <c r="L7" s="404">
        <v>11012</v>
      </c>
      <c r="M7" s="404"/>
      <c r="N7" s="404">
        <v>371</v>
      </c>
      <c r="O7" s="404"/>
    </row>
    <row r="8" spans="1:15" ht="24.75" customHeight="1">
      <c r="A8" s="367" t="s">
        <v>326</v>
      </c>
      <c r="B8" s="368"/>
      <c r="C8" s="57">
        <v>2227</v>
      </c>
      <c r="D8" s="408">
        <v>6571</v>
      </c>
      <c r="E8" s="435"/>
      <c r="F8" s="58" t="s">
        <v>253</v>
      </c>
      <c r="G8" s="405">
        <v>1687</v>
      </c>
      <c r="H8" s="405"/>
      <c r="I8" s="58" t="s">
        <v>253</v>
      </c>
      <c r="J8" s="59">
        <v>97</v>
      </c>
      <c r="K8" s="58" t="s">
        <v>253</v>
      </c>
      <c r="L8" s="404">
        <v>7577</v>
      </c>
      <c r="M8" s="404"/>
      <c r="N8" s="404">
        <v>202</v>
      </c>
      <c r="O8" s="404"/>
    </row>
    <row r="9" spans="1:15" ht="24.75" customHeight="1">
      <c r="A9" s="367" t="s">
        <v>325</v>
      </c>
      <c r="B9" s="368"/>
      <c r="C9" s="57">
        <v>1819</v>
      </c>
      <c r="D9" s="408">
        <v>6268</v>
      </c>
      <c r="E9" s="435"/>
      <c r="F9" s="58" t="s">
        <v>253</v>
      </c>
      <c r="G9" s="405">
        <v>4735</v>
      </c>
      <c r="H9" s="405"/>
      <c r="I9" s="58" t="s">
        <v>253</v>
      </c>
      <c r="J9" s="59">
        <v>74</v>
      </c>
      <c r="K9" s="58" t="s">
        <v>253</v>
      </c>
      <c r="L9" s="404">
        <v>11992</v>
      </c>
      <c r="M9" s="404"/>
      <c r="N9" s="404">
        <v>166</v>
      </c>
      <c r="O9" s="404"/>
    </row>
    <row r="10" spans="1:15" ht="24.75" customHeight="1">
      <c r="A10" s="367" t="s">
        <v>324</v>
      </c>
      <c r="B10" s="368"/>
      <c r="C10" s="57">
        <v>1173</v>
      </c>
      <c r="D10" s="408">
        <v>6748</v>
      </c>
      <c r="E10" s="435"/>
      <c r="F10" s="60">
        <v>50</v>
      </c>
      <c r="G10" s="405">
        <v>7698</v>
      </c>
      <c r="H10" s="405"/>
      <c r="I10" s="61">
        <v>33</v>
      </c>
      <c r="J10" s="59">
        <v>111</v>
      </c>
      <c r="K10" s="58" t="s">
        <v>253</v>
      </c>
      <c r="L10" s="404">
        <v>14309</v>
      </c>
      <c r="M10" s="404"/>
      <c r="N10" s="404">
        <v>145</v>
      </c>
      <c r="O10" s="404"/>
    </row>
    <row r="11" spans="1:15" ht="24.75" customHeight="1">
      <c r="A11" s="367" t="s">
        <v>322</v>
      </c>
      <c r="B11" s="368"/>
      <c r="C11" s="57">
        <v>1025</v>
      </c>
      <c r="D11" s="408">
        <v>5316</v>
      </c>
      <c r="E11" s="435"/>
      <c r="F11" s="60">
        <v>50</v>
      </c>
      <c r="G11" s="405">
        <v>8363</v>
      </c>
      <c r="H11" s="405"/>
      <c r="I11" s="61">
        <v>30</v>
      </c>
      <c r="J11" s="59">
        <v>89</v>
      </c>
      <c r="K11" s="58" t="s">
        <v>253</v>
      </c>
      <c r="L11" s="404">
        <v>13394</v>
      </c>
      <c r="M11" s="404"/>
      <c r="N11" s="404">
        <v>113</v>
      </c>
      <c r="O11" s="404"/>
    </row>
    <row r="12" spans="1:15" ht="24.75" customHeight="1">
      <c r="A12" s="367" t="s">
        <v>321</v>
      </c>
      <c r="B12" s="368"/>
      <c r="C12" s="57">
        <v>933</v>
      </c>
      <c r="D12" s="408">
        <v>4463</v>
      </c>
      <c r="E12" s="435"/>
      <c r="F12" s="60">
        <v>34</v>
      </c>
      <c r="G12" s="405">
        <v>8467</v>
      </c>
      <c r="H12" s="405"/>
      <c r="I12" s="61">
        <v>37</v>
      </c>
      <c r="J12" s="59">
        <v>112</v>
      </c>
      <c r="K12" s="58" t="s">
        <v>253</v>
      </c>
      <c r="L12" s="404">
        <v>12514</v>
      </c>
      <c r="M12" s="404"/>
      <c r="N12" s="404">
        <v>97</v>
      </c>
      <c r="O12" s="404"/>
    </row>
    <row r="13" spans="1:15" ht="24.75" customHeight="1">
      <c r="A13" s="367" t="s">
        <v>319</v>
      </c>
      <c r="B13" s="368"/>
      <c r="C13" s="57">
        <v>834</v>
      </c>
      <c r="D13" s="408">
        <v>4213</v>
      </c>
      <c r="E13" s="409"/>
      <c r="F13" s="60">
        <v>44</v>
      </c>
      <c r="G13" s="405">
        <v>8306</v>
      </c>
      <c r="H13" s="405"/>
      <c r="I13" s="61">
        <v>56</v>
      </c>
      <c r="J13" s="59">
        <v>131</v>
      </c>
      <c r="K13" s="58" t="s">
        <v>253</v>
      </c>
      <c r="L13" s="404">
        <v>12081</v>
      </c>
      <c r="M13" s="404"/>
      <c r="N13" s="404">
        <v>128</v>
      </c>
      <c r="O13" s="404"/>
    </row>
    <row r="14" spans="1:15" ht="24.75" customHeight="1">
      <c r="A14" s="367" t="s">
        <v>317</v>
      </c>
      <c r="B14" s="368"/>
      <c r="C14" s="57">
        <v>682</v>
      </c>
      <c r="D14" s="408">
        <v>3590</v>
      </c>
      <c r="E14" s="409"/>
      <c r="F14" s="60">
        <v>46</v>
      </c>
      <c r="G14" s="405">
        <v>7379</v>
      </c>
      <c r="H14" s="405"/>
      <c r="I14" s="61">
        <v>52</v>
      </c>
      <c r="J14" s="59">
        <v>130</v>
      </c>
      <c r="K14" s="58" t="s">
        <v>253</v>
      </c>
      <c r="L14" s="404">
        <v>10678</v>
      </c>
      <c r="M14" s="404"/>
      <c r="N14" s="404">
        <v>117</v>
      </c>
      <c r="O14" s="404"/>
    </row>
    <row r="15" spans="1:15" ht="24.75" customHeight="1">
      <c r="A15" s="367" t="s">
        <v>315</v>
      </c>
      <c r="B15" s="368"/>
      <c r="C15" s="57">
        <v>620</v>
      </c>
      <c r="D15" s="408">
        <v>3187</v>
      </c>
      <c r="E15" s="409"/>
      <c r="F15" s="60">
        <v>46</v>
      </c>
      <c r="G15" s="405">
        <v>6504</v>
      </c>
      <c r="H15" s="405"/>
      <c r="I15" s="61">
        <v>67</v>
      </c>
      <c r="J15" s="59">
        <v>123</v>
      </c>
      <c r="K15" s="58" t="s">
        <v>253</v>
      </c>
      <c r="L15" s="404">
        <v>9223</v>
      </c>
      <c r="M15" s="404"/>
      <c r="N15" s="404">
        <v>97</v>
      </c>
      <c r="O15" s="404"/>
    </row>
    <row r="16" spans="1:15" ht="24.75" customHeight="1">
      <c r="A16" s="367" t="s">
        <v>313</v>
      </c>
      <c r="B16" s="368"/>
      <c r="C16" s="57">
        <v>505</v>
      </c>
      <c r="D16" s="408">
        <v>2694</v>
      </c>
      <c r="E16" s="409"/>
      <c r="F16" s="60">
        <v>45</v>
      </c>
      <c r="G16" s="405">
        <v>5484</v>
      </c>
      <c r="H16" s="405"/>
      <c r="I16" s="61">
        <v>48</v>
      </c>
      <c r="J16" s="59">
        <v>128</v>
      </c>
      <c r="K16" s="58" t="s">
        <v>253</v>
      </c>
      <c r="L16" s="404">
        <v>7703</v>
      </c>
      <c r="M16" s="404"/>
      <c r="N16" s="404">
        <v>105</v>
      </c>
      <c r="O16" s="404"/>
    </row>
    <row r="17" spans="1:15" ht="24.75" customHeight="1">
      <c r="A17" s="367" t="s">
        <v>311</v>
      </c>
      <c r="B17" s="368"/>
      <c r="C17" s="57">
        <v>634</v>
      </c>
      <c r="D17" s="408">
        <v>2766</v>
      </c>
      <c r="E17" s="409"/>
      <c r="F17" s="60">
        <v>43</v>
      </c>
      <c r="G17" s="405">
        <v>5002</v>
      </c>
      <c r="H17" s="405"/>
      <c r="I17" s="61">
        <v>53</v>
      </c>
      <c r="J17" s="59">
        <v>141</v>
      </c>
      <c r="K17" s="58" t="s">
        <v>253</v>
      </c>
      <c r="L17" s="404">
        <v>7352</v>
      </c>
      <c r="M17" s="404"/>
      <c r="N17" s="404">
        <v>79</v>
      </c>
      <c r="O17" s="404"/>
    </row>
    <row r="18" spans="1:15" ht="24.75" customHeight="1">
      <c r="A18" s="367" t="s">
        <v>309</v>
      </c>
      <c r="B18" s="368"/>
      <c r="C18" s="57">
        <v>539</v>
      </c>
      <c r="D18" s="408">
        <v>2490</v>
      </c>
      <c r="E18" s="409"/>
      <c r="F18" s="60">
        <v>54</v>
      </c>
      <c r="G18" s="405">
        <v>5124</v>
      </c>
      <c r="H18" s="405"/>
      <c r="I18" s="61">
        <v>92</v>
      </c>
      <c r="J18" s="59">
        <v>128</v>
      </c>
      <c r="K18" s="58" t="s">
        <v>253</v>
      </c>
      <c r="L18" s="404">
        <v>7239</v>
      </c>
      <c r="M18" s="404"/>
      <c r="N18" s="404">
        <v>59</v>
      </c>
      <c r="O18" s="404"/>
    </row>
    <row r="19" spans="1:15" ht="24.75" customHeight="1">
      <c r="A19" s="367" t="s">
        <v>307</v>
      </c>
      <c r="B19" s="368"/>
      <c r="C19" s="57">
        <v>415</v>
      </c>
      <c r="D19" s="408">
        <v>2112</v>
      </c>
      <c r="E19" s="409"/>
      <c r="F19" s="60">
        <v>40</v>
      </c>
      <c r="G19" s="405">
        <v>5145</v>
      </c>
      <c r="H19" s="405"/>
      <c r="I19" s="61">
        <v>50</v>
      </c>
      <c r="J19" s="59">
        <v>111</v>
      </c>
      <c r="K19" s="58" t="s">
        <v>253</v>
      </c>
      <c r="L19" s="404">
        <v>6879</v>
      </c>
      <c r="M19" s="404"/>
      <c r="N19" s="404">
        <v>45</v>
      </c>
      <c r="O19" s="404"/>
    </row>
    <row r="20" spans="1:15" ht="24.75" customHeight="1">
      <c r="A20" s="367" t="s">
        <v>305</v>
      </c>
      <c r="B20" s="368"/>
      <c r="C20" s="57">
        <v>482</v>
      </c>
      <c r="D20" s="408">
        <v>1763</v>
      </c>
      <c r="E20" s="409"/>
      <c r="F20" s="60">
        <v>56</v>
      </c>
      <c r="G20" s="405">
        <v>5159</v>
      </c>
      <c r="H20" s="405"/>
      <c r="I20" s="61">
        <v>68</v>
      </c>
      <c r="J20" s="59">
        <v>135</v>
      </c>
      <c r="K20" s="58" t="s">
        <v>253</v>
      </c>
      <c r="L20" s="404">
        <v>6782</v>
      </c>
      <c r="M20" s="404"/>
      <c r="N20" s="404">
        <v>54</v>
      </c>
      <c r="O20" s="404"/>
    </row>
    <row r="21" spans="1:15" ht="24.75" customHeight="1">
      <c r="A21" s="367" t="s">
        <v>303</v>
      </c>
      <c r="B21" s="368"/>
      <c r="C21" s="57">
        <v>417</v>
      </c>
      <c r="D21" s="438">
        <v>1717</v>
      </c>
      <c r="E21" s="409"/>
      <c r="F21" s="62">
        <v>54</v>
      </c>
      <c r="G21" s="407">
        <v>4429</v>
      </c>
      <c r="H21" s="407"/>
      <c r="I21" s="63">
        <v>122</v>
      </c>
      <c r="J21" s="59">
        <v>109</v>
      </c>
      <c r="K21" s="58" t="s">
        <v>253</v>
      </c>
      <c r="L21" s="406">
        <v>6089</v>
      </c>
      <c r="M21" s="406"/>
      <c r="N21" s="404">
        <v>80</v>
      </c>
      <c r="O21" s="404"/>
    </row>
    <row r="22" spans="1:15" ht="24.75" customHeight="1">
      <c r="A22" s="367" t="s">
        <v>301</v>
      </c>
      <c r="B22" s="368"/>
      <c r="C22" s="57">
        <v>368</v>
      </c>
      <c r="D22" s="408">
        <v>1294</v>
      </c>
      <c r="E22" s="409"/>
      <c r="F22" s="60">
        <v>57</v>
      </c>
      <c r="G22" s="405">
        <v>4445</v>
      </c>
      <c r="H22" s="405"/>
      <c r="I22" s="61">
        <v>123</v>
      </c>
      <c r="J22" s="59">
        <v>144</v>
      </c>
      <c r="K22" s="58" t="s">
        <v>253</v>
      </c>
      <c r="L22" s="404">
        <f>5767+11+70</f>
        <v>5848</v>
      </c>
      <c r="M22" s="404"/>
      <c r="N22" s="404">
        <v>63</v>
      </c>
      <c r="O22" s="404"/>
    </row>
    <row r="23" spans="1:15" ht="24.75" customHeight="1">
      <c r="A23" s="367" t="s">
        <v>299</v>
      </c>
      <c r="B23" s="368"/>
      <c r="C23" s="57">
        <v>318</v>
      </c>
      <c r="D23" s="408">
        <v>926</v>
      </c>
      <c r="E23" s="409"/>
      <c r="F23" s="60">
        <v>44</v>
      </c>
      <c r="G23" s="405">
        <v>4131</v>
      </c>
      <c r="H23" s="405"/>
      <c r="I23" s="61">
        <v>126</v>
      </c>
      <c r="J23" s="59">
        <v>139</v>
      </c>
      <c r="K23" s="58" t="s">
        <v>253</v>
      </c>
      <c r="L23" s="404">
        <f>5048+9+67</f>
        <v>5124</v>
      </c>
      <c r="M23" s="404"/>
      <c r="N23" s="404">
        <v>65</v>
      </c>
      <c r="O23" s="404"/>
    </row>
    <row r="24" spans="1:15" s="3" customFormat="1" ht="24.75" customHeight="1">
      <c r="A24" s="367" t="s">
        <v>297</v>
      </c>
      <c r="B24" s="368"/>
      <c r="C24" s="57">
        <v>204</v>
      </c>
      <c r="D24" s="408">
        <v>743</v>
      </c>
      <c r="E24" s="409"/>
      <c r="F24" s="60">
        <v>46</v>
      </c>
      <c r="G24" s="405">
        <v>3327</v>
      </c>
      <c r="H24" s="405"/>
      <c r="I24" s="61">
        <v>122</v>
      </c>
      <c r="J24" s="59">
        <v>121</v>
      </c>
      <c r="K24" s="58" t="s">
        <v>253</v>
      </c>
      <c r="L24" s="404">
        <f>4163+7+73</f>
        <v>4243</v>
      </c>
      <c r="M24" s="404"/>
      <c r="N24" s="404">
        <v>63</v>
      </c>
      <c r="O24" s="404"/>
    </row>
    <row r="25" spans="1:15" s="3" customFormat="1" ht="24.75" customHeight="1">
      <c r="A25" s="367" t="s">
        <v>295</v>
      </c>
      <c r="B25" s="368"/>
      <c r="C25" s="57">
        <v>277</v>
      </c>
      <c r="D25" s="64">
        <v>399</v>
      </c>
      <c r="E25" s="64">
        <v>358</v>
      </c>
      <c r="F25" s="58">
        <v>61</v>
      </c>
      <c r="G25" s="65">
        <v>231</v>
      </c>
      <c r="H25" s="65">
        <v>3407</v>
      </c>
      <c r="I25" s="65">
        <v>129</v>
      </c>
      <c r="J25" s="59">
        <v>115</v>
      </c>
      <c r="K25" s="58" t="s">
        <v>253</v>
      </c>
      <c r="L25" s="404">
        <f>4525+15+71</f>
        <v>4611</v>
      </c>
      <c r="M25" s="404"/>
      <c r="N25" s="404">
        <v>70</v>
      </c>
      <c r="O25" s="404"/>
    </row>
    <row r="26" spans="1:15" s="3" customFormat="1" ht="24.75" customHeight="1">
      <c r="A26" s="367" t="s">
        <v>293</v>
      </c>
      <c r="B26" s="368"/>
      <c r="C26" s="57">
        <v>172</v>
      </c>
      <c r="D26" s="64">
        <v>270</v>
      </c>
      <c r="E26" s="64">
        <v>303</v>
      </c>
      <c r="F26" s="58">
        <v>33</v>
      </c>
      <c r="G26" s="65">
        <v>312</v>
      </c>
      <c r="H26" s="65">
        <v>2603</v>
      </c>
      <c r="I26" s="65">
        <v>101</v>
      </c>
      <c r="J26" s="59">
        <v>129</v>
      </c>
      <c r="K26" s="58" t="s">
        <v>253</v>
      </c>
      <c r="L26" s="404">
        <f>3463+8+51</f>
        <v>3522</v>
      </c>
      <c r="M26" s="404"/>
      <c r="N26" s="404">
        <v>60</v>
      </c>
      <c r="O26" s="404"/>
    </row>
    <row r="27" spans="1:15" s="3" customFormat="1" ht="24.75" customHeight="1">
      <c r="A27" s="367" t="s">
        <v>291</v>
      </c>
      <c r="B27" s="368"/>
      <c r="C27" s="57">
        <v>146</v>
      </c>
      <c r="D27" s="64">
        <v>256</v>
      </c>
      <c r="E27" s="64">
        <v>318</v>
      </c>
      <c r="F27" s="58">
        <v>35</v>
      </c>
      <c r="G27" s="65">
        <v>232</v>
      </c>
      <c r="H27" s="65">
        <v>2371</v>
      </c>
      <c r="I27" s="65">
        <v>116</v>
      </c>
      <c r="J27" s="59">
        <v>120</v>
      </c>
      <c r="K27" s="59">
        <v>4</v>
      </c>
      <c r="L27" s="404">
        <f>3134+15+63</f>
        <v>3212</v>
      </c>
      <c r="M27" s="404"/>
      <c r="N27" s="404">
        <v>56</v>
      </c>
      <c r="O27" s="404"/>
    </row>
    <row r="28" spans="1:15" s="29" customFormat="1" ht="24.75" customHeight="1">
      <c r="A28" s="367" t="s">
        <v>289</v>
      </c>
      <c r="B28" s="368"/>
      <c r="C28" s="57">
        <v>207</v>
      </c>
      <c r="D28" s="64">
        <v>236</v>
      </c>
      <c r="E28" s="64">
        <v>272</v>
      </c>
      <c r="F28" s="58">
        <v>34</v>
      </c>
      <c r="G28" s="65">
        <v>276</v>
      </c>
      <c r="H28" s="65">
        <v>2533</v>
      </c>
      <c r="I28" s="65">
        <v>101</v>
      </c>
      <c r="J28" s="59">
        <v>131</v>
      </c>
      <c r="K28" s="59">
        <v>1</v>
      </c>
      <c r="L28" s="404">
        <f>3240+18+69</f>
        <v>3327</v>
      </c>
      <c r="M28" s="404"/>
      <c r="N28" s="404">
        <v>32</v>
      </c>
      <c r="O28" s="404"/>
    </row>
    <row r="29" spans="1:15" s="29" customFormat="1" ht="24.75" customHeight="1">
      <c r="A29" s="367" t="s">
        <v>287</v>
      </c>
      <c r="B29" s="368"/>
      <c r="C29" s="57">
        <v>182</v>
      </c>
      <c r="D29" s="64">
        <v>177</v>
      </c>
      <c r="E29" s="64">
        <v>286</v>
      </c>
      <c r="F29" s="58">
        <v>33</v>
      </c>
      <c r="G29" s="65">
        <v>221</v>
      </c>
      <c r="H29" s="65">
        <v>2524</v>
      </c>
      <c r="I29" s="65">
        <v>111</v>
      </c>
      <c r="J29" s="59">
        <v>177</v>
      </c>
      <c r="K29" s="59">
        <v>2</v>
      </c>
      <c r="L29" s="404">
        <f>3065+12+71</f>
        <v>3148</v>
      </c>
      <c r="M29" s="404"/>
      <c r="N29" s="404">
        <v>42</v>
      </c>
      <c r="O29" s="404"/>
    </row>
    <row r="30" spans="1:15" s="29" customFormat="1" ht="24.75" customHeight="1">
      <c r="A30" s="367" t="s">
        <v>340</v>
      </c>
      <c r="B30" s="368"/>
      <c r="C30" s="57">
        <v>107</v>
      </c>
      <c r="D30" s="64">
        <v>158</v>
      </c>
      <c r="E30" s="64">
        <v>202</v>
      </c>
      <c r="F30" s="58">
        <v>53</v>
      </c>
      <c r="G30" s="65">
        <v>205</v>
      </c>
      <c r="H30" s="65">
        <v>2452</v>
      </c>
      <c r="I30" s="65">
        <v>127</v>
      </c>
      <c r="J30" s="59">
        <v>144</v>
      </c>
      <c r="K30" s="59">
        <v>4</v>
      </c>
      <c r="L30" s="404">
        <f>2914+24+84</f>
        <v>3022</v>
      </c>
      <c r="M30" s="404"/>
      <c r="N30" s="404">
        <v>57</v>
      </c>
      <c r="O30" s="404"/>
    </row>
    <row r="31" spans="1:15" s="29" customFormat="1" ht="24.75" customHeight="1">
      <c r="A31" s="22"/>
      <c r="B31" s="23" t="s">
        <v>32</v>
      </c>
      <c r="C31" s="66">
        <v>88</v>
      </c>
      <c r="D31" s="64">
        <v>69</v>
      </c>
      <c r="E31" s="64">
        <v>227</v>
      </c>
      <c r="F31" s="58">
        <v>18</v>
      </c>
      <c r="G31" s="65">
        <v>145</v>
      </c>
      <c r="H31" s="65">
        <v>1809</v>
      </c>
      <c r="I31" s="65">
        <v>80</v>
      </c>
      <c r="J31" s="59">
        <v>140</v>
      </c>
      <c r="K31" s="59">
        <v>3</v>
      </c>
      <c r="L31" s="404">
        <f>2065+5+57</f>
        <v>2127</v>
      </c>
      <c r="M31" s="404"/>
      <c r="N31" s="404">
        <v>33</v>
      </c>
      <c r="O31" s="404"/>
    </row>
    <row r="32" spans="1:15" s="29" customFormat="1" ht="24.75" customHeight="1">
      <c r="A32" s="31"/>
      <c r="B32" s="23" t="s">
        <v>33</v>
      </c>
      <c r="C32" s="66">
        <v>63</v>
      </c>
      <c r="D32" s="64">
        <v>24</v>
      </c>
      <c r="E32" s="64">
        <v>204</v>
      </c>
      <c r="F32" s="58">
        <v>20</v>
      </c>
      <c r="G32" s="65">
        <v>21</v>
      </c>
      <c r="H32" s="65">
        <v>657</v>
      </c>
      <c r="I32" s="65">
        <v>106</v>
      </c>
      <c r="J32" s="59">
        <v>126</v>
      </c>
      <c r="K32" s="59">
        <v>1</v>
      </c>
      <c r="L32" s="404">
        <f>744+9+87</f>
        <v>840</v>
      </c>
      <c r="M32" s="404"/>
      <c r="N32" s="404">
        <v>31</v>
      </c>
      <c r="O32" s="404"/>
    </row>
    <row r="33" spans="1:15" s="29" customFormat="1" ht="24.75" customHeight="1">
      <c r="A33" s="31"/>
      <c r="B33" s="23" t="s">
        <v>34</v>
      </c>
      <c r="C33" s="66">
        <v>52</v>
      </c>
      <c r="D33" s="64">
        <v>34</v>
      </c>
      <c r="E33" s="64">
        <v>185</v>
      </c>
      <c r="F33" s="58">
        <v>15</v>
      </c>
      <c r="G33" s="65">
        <v>75</v>
      </c>
      <c r="H33" s="65">
        <v>484</v>
      </c>
      <c r="I33" s="65">
        <v>103</v>
      </c>
      <c r="J33" s="59">
        <v>104</v>
      </c>
      <c r="K33" s="59">
        <v>4</v>
      </c>
      <c r="L33" s="404">
        <v>649</v>
      </c>
      <c r="M33" s="404"/>
      <c r="N33" s="404">
        <v>32</v>
      </c>
      <c r="O33" s="404"/>
    </row>
    <row r="34" spans="1:15" s="29" customFormat="1" ht="24.75" customHeight="1" thickBot="1">
      <c r="A34" s="33"/>
      <c r="B34" s="34" t="s">
        <v>243</v>
      </c>
      <c r="C34" s="67">
        <v>53</v>
      </c>
      <c r="D34" s="68">
        <v>21</v>
      </c>
      <c r="E34" s="68">
        <v>187</v>
      </c>
      <c r="F34" s="69">
        <v>12</v>
      </c>
      <c r="G34" s="70">
        <v>29</v>
      </c>
      <c r="H34" s="70">
        <v>422</v>
      </c>
      <c r="I34" s="70">
        <v>84</v>
      </c>
      <c r="J34" s="71">
        <v>100</v>
      </c>
      <c r="K34" s="71">
        <v>5</v>
      </c>
      <c r="L34" s="71"/>
      <c r="M34" s="71">
        <v>558</v>
      </c>
      <c r="N34" s="71"/>
      <c r="O34" s="71">
        <v>37</v>
      </c>
    </row>
    <row r="35" spans="1:15" s="29" customFormat="1" ht="24.75" customHeight="1" thickBot="1">
      <c r="A35" s="33"/>
      <c r="B35" s="38" t="s">
        <v>280</v>
      </c>
      <c r="C35" s="72">
        <v>57</v>
      </c>
      <c r="D35" s="73">
        <v>11</v>
      </c>
      <c r="E35" s="73">
        <f>25+158</f>
        <v>183</v>
      </c>
      <c r="F35" s="74">
        <v>6</v>
      </c>
      <c r="G35" s="75">
        <v>79</v>
      </c>
      <c r="H35" s="75">
        <f>161+235</f>
        <v>396</v>
      </c>
      <c r="I35" s="75">
        <v>105</v>
      </c>
      <c r="J35" s="76">
        <v>104</v>
      </c>
      <c r="K35" s="76">
        <v>4</v>
      </c>
      <c r="L35" s="269"/>
      <c r="M35" s="269">
        <v>504</v>
      </c>
      <c r="N35" s="269"/>
      <c r="O35" s="269">
        <v>26</v>
      </c>
    </row>
    <row r="36" spans="1:15" ht="24.75" customHeight="1">
      <c r="A36" s="77" t="s">
        <v>45</v>
      </c>
      <c r="B36" s="78"/>
      <c r="C36" s="42"/>
      <c r="D36" s="42"/>
      <c r="E36" s="42"/>
      <c r="F36" s="42"/>
      <c r="H36" s="42"/>
      <c r="I36" s="42"/>
      <c r="J36" s="42"/>
      <c r="K36" s="42"/>
      <c r="L36" s="42"/>
      <c r="M36" s="416" t="s">
        <v>5</v>
      </c>
      <c r="N36" s="417"/>
      <c r="O36" s="417"/>
    </row>
    <row r="37" spans="1:15" ht="17.25">
      <c r="A37" s="439"/>
      <c r="B37" s="440"/>
      <c r="C37" s="440"/>
      <c r="D37" s="440"/>
      <c r="E37" s="440"/>
      <c r="F37" s="440"/>
      <c r="G37" s="440"/>
      <c r="H37" s="440"/>
      <c r="I37" s="440"/>
      <c r="J37" s="440"/>
      <c r="K37" s="440"/>
      <c r="L37" s="440"/>
      <c r="M37" s="440"/>
      <c r="N37" s="440"/>
      <c r="O37" s="440"/>
    </row>
    <row r="38" spans="2:13" ht="17.25">
      <c r="B38" s="11"/>
      <c r="C38" s="80"/>
      <c r="D38" s="81"/>
      <c r="E38" s="11"/>
      <c r="F38" s="11"/>
      <c r="G38" s="11"/>
      <c r="H38" s="11"/>
      <c r="I38" s="11"/>
      <c r="J38" s="11"/>
      <c r="K38" s="11"/>
      <c r="L38" s="11"/>
      <c r="M38" s="11"/>
    </row>
    <row r="39" spans="2:13" ht="17.25">
      <c r="B39" s="11"/>
      <c r="C39" s="80"/>
      <c r="D39" s="81"/>
      <c r="E39" s="11"/>
      <c r="F39" s="11"/>
      <c r="G39" s="11"/>
      <c r="H39" s="11"/>
      <c r="I39" s="11"/>
      <c r="J39" s="11"/>
      <c r="K39" s="11"/>
      <c r="L39" s="11"/>
      <c r="M39" s="11"/>
    </row>
  </sheetData>
  <sheetProtection/>
  <mergeCells count="131">
    <mergeCell ref="L33:M33"/>
    <mergeCell ref="N33:O33"/>
    <mergeCell ref="N31:O31"/>
    <mergeCell ref="D8:E8"/>
    <mergeCell ref="D9:E9"/>
    <mergeCell ref="D10:E10"/>
    <mergeCell ref="D11:E11"/>
    <mergeCell ref="G10:H10"/>
    <mergeCell ref="L31:M31"/>
    <mergeCell ref="G8:H8"/>
    <mergeCell ref="A37:O37"/>
    <mergeCell ref="M2:O2"/>
    <mergeCell ref="N26:O26"/>
    <mergeCell ref="L26:M26"/>
    <mergeCell ref="N7:O7"/>
    <mergeCell ref="A24:B24"/>
    <mergeCell ref="A23:B23"/>
    <mergeCell ref="A16:B16"/>
    <mergeCell ref="G14:H14"/>
    <mergeCell ref="A17:B17"/>
    <mergeCell ref="A1:J1"/>
    <mergeCell ref="A22:B22"/>
    <mergeCell ref="A10:B10"/>
    <mergeCell ref="A11:B11"/>
    <mergeCell ref="A12:B12"/>
    <mergeCell ref="A13:B13"/>
    <mergeCell ref="A6:B6"/>
    <mergeCell ref="A7:B7"/>
    <mergeCell ref="A14:B14"/>
    <mergeCell ref="A18:B18"/>
    <mergeCell ref="A19:B19"/>
    <mergeCell ref="A20:B20"/>
    <mergeCell ref="A21:B21"/>
    <mergeCell ref="A26:B26"/>
    <mergeCell ref="G24:H24"/>
    <mergeCell ref="G19:H19"/>
    <mergeCell ref="G20:H20"/>
    <mergeCell ref="G22:H22"/>
    <mergeCell ref="D21:E21"/>
    <mergeCell ref="D7:E7"/>
    <mergeCell ref="D18:E18"/>
    <mergeCell ref="D17:E17"/>
    <mergeCell ref="D16:E16"/>
    <mergeCell ref="N6:O6"/>
    <mergeCell ref="G7:H7"/>
    <mergeCell ref="G12:H12"/>
    <mergeCell ref="L7:M7"/>
    <mergeCell ref="N11:O11"/>
    <mergeCell ref="D15:E15"/>
    <mergeCell ref="D3:I3"/>
    <mergeCell ref="D14:E14"/>
    <mergeCell ref="D13:E13"/>
    <mergeCell ref="D12:E12"/>
    <mergeCell ref="D6:E6"/>
    <mergeCell ref="L13:M13"/>
    <mergeCell ref="G11:H11"/>
    <mergeCell ref="G13:H13"/>
    <mergeCell ref="L12:M12"/>
    <mergeCell ref="D4:E4"/>
    <mergeCell ref="G9:H9"/>
    <mergeCell ref="G6:H6"/>
    <mergeCell ref="L15:M15"/>
    <mergeCell ref="L17:M17"/>
    <mergeCell ref="L14:M14"/>
    <mergeCell ref="A27:B27"/>
    <mergeCell ref="A15:B15"/>
    <mergeCell ref="A8:B8"/>
    <mergeCell ref="A9:B9"/>
    <mergeCell ref="A25:B25"/>
    <mergeCell ref="D22:E22"/>
    <mergeCell ref="N24:O24"/>
    <mergeCell ref="N23:O23"/>
    <mergeCell ref="N19:O19"/>
    <mergeCell ref="N21:O21"/>
    <mergeCell ref="N22:O22"/>
    <mergeCell ref="N12:O12"/>
    <mergeCell ref="L16:M16"/>
    <mergeCell ref="L10:M10"/>
    <mergeCell ref="L9:M9"/>
    <mergeCell ref="L20:M20"/>
    <mergeCell ref="L19:M19"/>
    <mergeCell ref="N15:O15"/>
    <mergeCell ref="N16:O16"/>
    <mergeCell ref="N17:O17"/>
    <mergeCell ref="N18:O18"/>
    <mergeCell ref="M1:O1"/>
    <mergeCell ref="L8:M8"/>
    <mergeCell ref="L6:M6"/>
    <mergeCell ref="N3:O5"/>
    <mergeCell ref="L27:M27"/>
    <mergeCell ref="N8:O8"/>
    <mergeCell ref="N9:O9"/>
    <mergeCell ref="N10:O10"/>
    <mergeCell ref="L11:M11"/>
    <mergeCell ref="L18:M18"/>
    <mergeCell ref="N13:O13"/>
    <mergeCell ref="N14:O14"/>
    <mergeCell ref="M36:O36"/>
    <mergeCell ref="L3:M5"/>
    <mergeCell ref="J3:K4"/>
    <mergeCell ref="N30:O30"/>
    <mergeCell ref="L25:M25"/>
    <mergeCell ref="N25:O25"/>
    <mergeCell ref="L32:M32"/>
    <mergeCell ref="N32:O32"/>
    <mergeCell ref="D24:E24"/>
    <mergeCell ref="C3:C5"/>
    <mergeCell ref="G4:I4"/>
    <mergeCell ref="D20:E20"/>
    <mergeCell ref="L24:M24"/>
    <mergeCell ref="G17:H17"/>
    <mergeCell ref="G15:H15"/>
    <mergeCell ref="G16:H16"/>
    <mergeCell ref="D19:E19"/>
    <mergeCell ref="D23:E23"/>
    <mergeCell ref="N29:O29"/>
    <mergeCell ref="N20:O20"/>
    <mergeCell ref="N28:O28"/>
    <mergeCell ref="N27:O27"/>
    <mergeCell ref="G21:H21"/>
    <mergeCell ref="L23:M23"/>
    <mergeCell ref="A30:B30"/>
    <mergeCell ref="L30:M30"/>
    <mergeCell ref="A28:B28"/>
    <mergeCell ref="L28:M28"/>
    <mergeCell ref="A29:B29"/>
    <mergeCell ref="G18:H18"/>
    <mergeCell ref="G23:H23"/>
    <mergeCell ref="L29:M29"/>
    <mergeCell ref="L22:M22"/>
    <mergeCell ref="L21:M21"/>
  </mergeCells>
  <printOptions horizontalCentered="1"/>
  <pageMargins left="0.3937007874015748" right="0.3937007874015748" top="0.5905511811023623" bottom="0.7874015748031497" header="0.5118110236220472" footer="0.5118110236220472"/>
  <pageSetup firstPageNumber="108" useFirstPageNumber="1"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U47"/>
  <sheetViews>
    <sheetView showGridLines="0" zoomScale="85" zoomScaleNormal="85" zoomScaleSheetLayoutView="85" zoomScalePageLayoutView="0" workbookViewId="0" topLeftCell="A1">
      <pane xSplit="3" ySplit="3" topLeftCell="D28" activePane="bottomRight" state="frozen"/>
      <selection pane="topLeft" activeCell="A1" sqref="A1"/>
      <selection pane="topRight" activeCell="D1" sqref="D1"/>
      <selection pane="bottomLeft" activeCell="A4" sqref="A4"/>
      <selection pane="bottomRight" activeCell="F7" sqref="F7"/>
    </sheetView>
  </sheetViews>
  <sheetFormatPr defaultColWidth="8.66015625" defaultRowHeight="18"/>
  <cols>
    <col min="1" max="1" width="2.58203125" style="185" customWidth="1"/>
    <col min="2" max="2" width="2.41015625" style="185" customWidth="1"/>
    <col min="3" max="3" width="9.66015625" style="185" customWidth="1"/>
    <col min="4" max="4" width="7.08203125" style="30" customWidth="1"/>
    <col min="5" max="16" width="6.5" style="185" customWidth="1"/>
    <col min="17" max="18" width="8.66015625" style="185" customWidth="1"/>
    <col min="19" max="16384" width="8.83203125" style="185" customWidth="1"/>
  </cols>
  <sheetData>
    <row r="1" spans="1:19" ht="22.5" customHeight="1">
      <c r="A1" s="372" t="s">
        <v>355</v>
      </c>
      <c r="B1" s="372"/>
      <c r="C1" s="372"/>
      <c r="D1" s="372"/>
      <c r="E1" s="372"/>
      <c r="F1" s="372"/>
      <c r="G1" s="372"/>
      <c r="H1" s="372"/>
      <c r="I1" s="372"/>
      <c r="J1" s="372"/>
      <c r="K1" s="372"/>
      <c r="L1" s="372"/>
      <c r="M1" s="372"/>
      <c r="N1" s="372"/>
      <c r="O1" s="372"/>
      <c r="P1" s="372"/>
      <c r="Q1" s="15"/>
      <c r="R1" s="15"/>
      <c r="S1" s="15"/>
    </row>
    <row r="2" spans="1:19" ht="18" thickBot="1">
      <c r="A2" s="82"/>
      <c r="B2" s="82"/>
      <c r="C2" s="82"/>
      <c r="D2" s="83"/>
      <c r="E2" s="82"/>
      <c r="F2" s="82"/>
      <c r="G2" s="82"/>
      <c r="H2" s="82"/>
      <c r="I2" s="82"/>
      <c r="J2" s="82"/>
      <c r="K2" s="82"/>
      <c r="L2" s="82"/>
      <c r="M2" s="82"/>
      <c r="N2" s="401" t="s">
        <v>354</v>
      </c>
      <c r="O2" s="401"/>
      <c r="P2" s="401"/>
      <c r="Q2" s="15"/>
      <c r="R2" s="15"/>
      <c r="S2" s="15"/>
    </row>
    <row r="3" spans="1:19" ht="33.75" customHeight="1">
      <c r="A3" s="84"/>
      <c r="B3" s="84"/>
      <c r="C3" s="85"/>
      <c r="D3" s="86" t="s">
        <v>0</v>
      </c>
      <c r="E3" s="87" t="s">
        <v>353</v>
      </c>
      <c r="F3" s="88">
        <v>5</v>
      </c>
      <c r="G3" s="88">
        <v>6</v>
      </c>
      <c r="H3" s="88">
        <v>7</v>
      </c>
      <c r="I3" s="88">
        <v>8</v>
      </c>
      <c r="J3" s="88">
        <v>9</v>
      </c>
      <c r="K3" s="88">
        <v>10</v>
      </c>
      <c r="L3" s="88">
        <v>11</v>
      </c>
      <c r="M3" s="88">
        <v>12</v>
      </c>
      <c r="N3" s="87" t="s">
        <v>347</v>
      </c>
      <c r="O3" s="88">
        <v>2</v>
      </c>
      <c r="P3" s="88">
        <v>3</v>
      </c>
      <c r="Q3" s="15"/>
      <c r="R3" s="15"/>
      <c r="S3" s="15"/>
    </row>
    <row r="4" spans="1:19" ht="24.75" customHeight="1">
      <c r="A4" s="454" t="s">
        <v>352</v>
      </c>
      <c r="B4" s="395" t="s">
        <v>46</v>
      </c>
      <c r="C4" s="396"/>
      <c r="D4" s="89">
        <f aca="true" t="shared" si="0" ref="D4:D22">SUM(E4:P4)</f>
        <v>5019</v>
      </c>
      <c r="E4" s="90">
        <v>860</v>
      </c>
      <c r="F4" s="90">
        <v>803</v>
      </c>
      <c r="G4" s="90">
        <v>507</v>
      </c>
      <c r="H4" s="90">
        <v>415</v>
      </c>
      <c r="I4" s="90">
        <v>346</v>
      </c>
      <c r="J4" s="90">
        <v>367</v>
      </c>
      <c r="K4" s="90">
        <v>439</v>
      </c>
      <c r="L4" s="90">
        <v>282</v>
      </c>
      <c r="M4" s="90">
        <v>257</v>
      </c>
      <c r="N4" s="90">
        <v>252</v>
      </c>
      <c r="O4" s="233">
        <v>197</v>
      </c>
      <c r="P4" s="90">
        <v>294</v>
      </c>
      <c r="Q4" s="15"/>
      <c r="R4" s="15"/>
      <c r="S4" s="15"/>
    </row>
    <row r="5" spans="1:19" ht="24.75" customHeight="1">
      <c r="A5" s="455"/>
      <c r="B5" s="443" t="s">
        <v>47</v>
      </c>
      <c r="C5" s="444"/>
      <c r="D5" s="91">
        <f t="shared" si="0"/>
        <v>817</v>
      </c>
      <c r="E5" s="92">
        <v>123</v>
      </c>
      <c r="F5" s="92">
        <v>144</v>
      </c>
      <c r="G5" s="92">
        <v>64</v>
      </c>
      <c r="H5" s="92">
        <v>52</v>
      </c>
      <c r="I5" s="92">
        <v>49</v>
      </c>
      <c r="J5" s="92">
        <v>44</v>
      </c>
      <c r="K5" s="92">
        <v>57</v>
      </c>
      <c r="L5" s="92">
        <v>37</v>
      </c>
      <c r="M5" s="92">
        <v>40</v>
      </c>
      <c r="N5" s="92">
        <v>65</v>
      </c>
      <c r="O5" s="93">
        <v>62</v>
      </c>
      <c r="P5" s="92">
        <v>80</v>
      </c>
      <c r="Q5" s="15"/>
      <c r="R5" s="15"/>
      <c r="S5" s="15"/>
    </row>
    <row r="6" spans="1:19" ht="24.75" customHeight="1">
      <c r="A6" s="456"/>
      <c r="B6" s="392" t="s">
        <v>48</v>
      </c>
      <c r="C6" s="394"/>
      <c r="D6" s="91">
        <f t="shared" si="0"/>
        <v>191</v>
      </c>
      <c r="E6" s="92">
        <v>11</v>
      </c>
      <c r="F6" s="92">
        <v>33</v>
      </c>
      <c r="G6" s="92">
        <v>25</v>
      </c>
      <c r="H6" s="92">
        <v>15</v>
      </c>
      <c r="I6" s="93">
        <v>16</v>
      </c>
      <c r="J6" s="94">
        <v>12</v>
      </c>
      <c r="K6" s="92">
        <v>23</v>
      </c>
      <c r="L6" s="92">
        <v>18</v>
      </c>
      <c r="M6" s="93">
        <v>9</v>
      </c>
      <c r="N6" s="93">
        <v>10</v>
      </c>
      <c r="O6" s="93">
        <v>9</v>
      </c>
      <c r="P6" s="92">
        <v>10</v>
      </c>
      <c r="Q6" s="15"/>
      <c r="R6" s="15"/>
      <c r="S6" s="15"/>
    </row>
    <row r="7" spans="1:19" ht="24.75" customHeight="1">
      <c r="A7" s="457" t="s">
        <v>351</v>
      </c>
      <c r="B7" s="395" t="s">
        <v>49</v>
      </c>
      <c r="C7" s="396"/>
      <c r="D7" s="95">
        <f t="shared" si="0"/>
        <v>3530</v>
      </c>
      <c r="E7" s="93">
        <v>2176</v>
      </c>
      <c r="F7" s="93">
        <v>1247</v>
      </c>
      <c r="G7" s="93">
        <v>10</v>
      </c>
      <c r="H7" s="93" t="s">
        <v>253</v>
      </c>
      <c r="I7" s="93" t="s">
        <v>253</v>
      </c>
      <c r="J7" s="93" t="s">
        <v>253</v>
      </c>
      <c r="K7" s="93">
        <v>97</v>
      </c>
      <c r="L7" s="93" t="s">
        <v>253</v>
      </c>
      <c r="M7" s="93" t="s">
        <v>253</v>
      </c>
      <c r="N7" s="93" t="s">
        <v>253</v>
      </c>
      <c r="O7" s="93" t="s">
        <v>253</v>
      </c>
      <c r="P7" s="93" t="s">
        <v>253</v>
      </c>
      <c r="Q7" s="15"/>
      <c r="R7" s="15"/>
      <c r="S7" s="15"/>
    </row>
    <row r="8" spans="1:19" ht="24.75" customHeight="1">
      <c r="A8" s="458"/>
      <c r="B8" s="443" t="s">
        <v>426</v>
      </c>
      <c r="C8" s="444"/>
      <c r="D8" s="91">
        <f t="shared" si="0"/>
        <v>177</v>
      </c>
      <c r="E8" s="92">
        <v>34</v>
      </c>
      <c r="F8" s="92">
        <v>16</v>
      </c>
      <c r="G8" s="92">
        <v>13</v>
      </c>
      <c r="H8" s="92">
        <v>9</v>
      </c>
      <c r="I8" s="92">
        <v>12</v>
      </c>
      <c r="J8" s="92">
        <v>15</v>
      </c>
      <c r="K8" s="92">
        <v>36</v>
      </c>
      <c r="L8" s="92">
        <v>14</v>
      </c>
      <c r="M8" s="92">
        <v>6</v>
      </c>
      <c r="N8" s="92">
        <v>6</v>
      </c>
      <c r="O8" s="93">
        <v>3</v>
      </c>
      <c r="P8" s="92">
        <v>13</v>
      </c>
      <c r="Q8" s="15"/>
      <c r="R8" s="15"/>
      <c r="S8" s="15"/>
    </row>
    <row r="9" spans="1:19" ht="24.75" customHeight="1">
      <c r="A9" s="458"/>
      <c r="B9" s="443" t="s">
        <v>427</v>
      </c>
      <c r="C9" s="444"/>
      <c r="D9" s="91">
        <f t="shared" si="0"/>
        <v>30910</v>
      </c>
      <c r="E9" s="92">
        <v>8612</v>
      </c>
      <c r="F9" s="92">
        <v>9445</v>
      </c>
      <c r="G9" s="92">
        <v>3959</v>
      </c>
      <c r="H9" s="92">
        <v>2022</v>
      </c>
      <c r="I9" s="92">
        <v>1057</v>
      </c>
      <c r="J9" s="92">
        <v>1111</v>
      </c>
      <c r="K9" s="92">
        <v>1661</v>
      </c>
      <c r="L9" s="92">
        <v>991</v>
      </c>
      <c r="M9" s="92">
        <v>815</v>
      </c>
      <c r="N9" s="92">
        <v>466</v>
      </c>
      <c r="O9" s="93">
        <v>290</v>
      </c>
      <c r="P9" s="92">
        <v>481</v>
      </c>
      <c r="Q9" s="15"/>
      <c r="R9" s="15"/>
      <c r="S9" s="15"/>
    </row>
    <row r="10" spans="1:19" ht="24.75" customHeight="1">
      <c r="A10" s="459"/>
      <c r="B10" s="441" t="s">
        <v>50</v>
      </c>
      <c r="C10" s="442"/>
      <c r="D10" s="91">
        <f t="shared" si="0"/>
        <v>42</v>
      </c>
      <c r="E10" s="93">
        <v>1</v>
      </c>
      <c r="F10" s="93">
        <v>3</v>
      </c>
      <c r="G10" s="93">
        <v>4</v>
      </c>
      <c r="H10" s="93">
        <v>4</v>
      </c>
      <c r="I10" s="93">
        <v>4</v>
      </c>
      <c r="J10" s="93">
        <v>1</v>
      </c>
      <c r="K10" s="93">
        <v>5</v>
      </c>
      <c r="L10" s="93">
        <v>5</v>
      </c>
      <c r="M10" s="93">
        <v>6</v>
      </c>
      <c r="N10" s="93">
        <v>3</v>
      </c>
      <c r="O10" s="93">
        <v>5</v>
      </c>
      <c r="P10" s="93">
        <v>1</v>
      </c>
      <c r="Q10" s="15"/>
      <c r="R10" s="15"/>
      <c r="S10" s="15"/>
    </row>
    <row r="11" spans="1:19" ht="26.25" customHeight="1">
      <c r="A11" s="390" t="s">
        <v>51</v>
      </c>
      <c r="B11" s="390"/>
      <c r="C11" s="391"/>
      <c r="D11" s="91">
        <f t="shared" si="0"/>
        <v>57</v>
      </c>
      <c r="E11" s="93">
        <v>2</v>
      </c>
      <c r="F11" s="92">
        <v>2</v>
      </c>
      <c r="G11" s="92">
        <v>7</v>
      </c>
      <c r="H11" s="92">
        <v>10</v>
      </c>
      <c r="I11" s="92">
        <v>5</v>
      </c>
      <c r="J11" s="92">
        <v>2</v>
      </c>
      <c r="K11" s="92">
        <v>3</v>
      </c>
      <c r="L11" s="92">
        <v>6</v>
      </c>
      <c r="M11" s="92">
        <v>5</v>
      </c>
      <c r="N11" s="92">
        <v>2</v>
      </c>
      <c r="O11" s="93">
        <v>10</v>
      </c>
      <c r="P11" s="92">
        <v>3</v>
      </c>
      <c r="Q11" s="15"/>
      <c r="R11" s="15"/>
      <c r="S11" s="15"/>
    </row>
    <row r="12" spans="1:19" ht="22.5" customHeight="1">
      <c r="A12" s="445" t="s">
        <v>342</v>
      </c>
      <c r="B12" s="386" t="s">
        <v>38</v>
      </c>
      <c r="C12" s="16" t="s">
        <v>40</v>
      </c>
      <c r="D12" s="91">
        <f t="shared" si="0"/>
        <v>11</v>
      </c>
      <c r="E12" s="93" t="s">
        <v>30</v>
      </c>
      <c r="F12" s="93" t="s">
        <v>30</v>
      </c>
      <c r="G12" s="92">
        <v>1</v>
      </c>
      <c r="H12" s="92">
        <v>4</v>
      </c>
      <c r="I12" s="92">
        <v>1</v>
      </c>
      <c r="J12" s="92">
        <v>2</v>
      </c>
      <c r="K12" s="93" t="s">
        <v>253</v>
      </c>
      <c r="L12" s="93">
        <v>1</v>
      </c>
      <c r="M12" s="92">
        <v>1</v>
      </c>
      <c r="N12" s="93">
        <v>1</v>
      </c>
      <c r="O12" s="93" t="s">
        <v>253</v>
      </c>
      <c r="P12" s="93" t="s">
        <v>253</v>
      </c>
      <c r="Q12" s="15"/>
      <c r="R12" s="15"/>
      <c r="S12" s="15"/>
    </row>
    <row r="13" spans="1:19" ht="22.5" customHeight="1">
      <c r="A13" s="446"/>
      <c r="B13" s="449"/>
      <c r="C13" s="96" t="s">
        <v>52</v>
      </c>
      <c r="D13" s="91">
        <f t="shared" si="0"/>
        <v>183</v>
      </c>
      <c r="E13" s="92">
        <v>14</v>
      </c>
      <c r="F13" s="92">
        <v>23</v>
      </c>
      <c r="G13" s="92">
        <v>11</v>
      </c>
      <c r="H13" s="92">
        <v>17</v>
      </c>
      <c r="I13" s="92">
        <v>14</v>
      </c>
      <c r="J13" s="92">
        <v>8</v>
      </c>
      <c r="K13" s="92">
        <v>17</v>
      </c>
      <c r="L13" s="92">
        <v>14</v>
      </c>
      <c r="M13" s="92">
        <v>10</v>
      </c>
      <c r="N13" s="92">
        <v>16</v>
      </c>
      <c r="O13" s="93">
        <v>12</v>
      </c>
      <c r="P13" s="92">
        <v>27</v>
      </c>
      <c r="Q13" s="15"/>
      <c r="R13" s="15"/>
      <c r="S13" s="15"/>
    </row>
    <row r="14" spans="1:19" ht="22.5" customHeight="1">
      <c r="A14" s="446"/>
      <c r="B14" s="450"/>
      <c r="C14" s="97" t="s">
        <v>42</v>
      </c>
      <c r="D14" s="91">
        <f t="shared" si="0"/>
        <v>6</v>
      </c>
      <c r="E14" s="93" t="s">
        <v>253</v>
      </c>
      <c r="F14" s="93" t="s">
        <v>253</v>
      </c>
      <c r="G14" s="93" t="s">
        <v>253</v>
      </c>
      <c r="H14" s="93" t="s">
        <v>253</v>
      </c>
      <c r="I14" s="93" t="s">
        <v>253</v>
      </c>
      <c r="J14" s="93" t="s">
        <v>253</v>
      </c>
      <c r="K14" s="93">
        <v>1</v>
      </c>
      <c r="L14" s="93" t="s">
        <v>253</v>
      </c>
      <c r="M14" s="93">
        <v>2</v>
      </c>
      <c r="N14" s="93">
        <v>2</v>
      </c>
      <c r="O14" s="93" t="s">
        <v>253</v>
      </c>
      <c r="P14" s="93">
        <v>1</v>
      </c>
      <c r="Q14" s="15"/>
      <c r="R14" s="15"/>
      <c r="S14" s="15"/>
    </row>
    <row r="15" spans="1:19" ht="22.5" customHeight="1">
      <c r="A15" s="447"/>
      <c r="B15" s="386" t="s">
        <v>44</v>
      </c>
      <c r="C15" s="16" t="s">
        <v>40</v>
      </c>
      <c r="D15" s="91">
        <f t="shared" si="0"/>
        <v>79</v>
      </c>
      <c r="E15" s="93" t="s">
        <v>253</v>
      </c>
      <c r="F15" s="93" t="s">
        <v>253</v>
      </c>
      <c r="G15" s="93" t="s">
        <v>253</v>
      </c>
      <c r="H15" s="93">
        <v>5</v>
      </c>
      <c r="I15" s="92">
        <v>15</v>
      </c>
      <c r="J15" s="93">
        <v>1</v>
      </c>
      <c r="K15" s="92">
        <v>4</v>
      </c>
      <c r="L15" s="93">
        <v>1</v>
      </c>
      <c r="M15" s="93" t="s">
        <v>253</v>
      </c>
      <c r="N15" s="93">
        <v>51</v>
      </c>
      <c r="O15" s="93">
        <v>2</v>
      </c>
      <c r="P15" s="93" t="s">
        <v>253</v>
      </c>
      <c r="Q15" s="15"/>
      <c r="R15" s="15"/>
      <c r="S15" s="15"/>
    </row>
    <row r="16" spans="1:19" ht="22.5" customHeight="1">
      <c r="A16" s="447"/>
      <c r="B16" s="449"/>
      <c r="C16" s="96" t="s">
        <v>52</v>
      </c>
      <c r="D16" s="91">
        <f t="shared" si="0"/>
        <v>396</v>
      </c>
      <c r="E16" s="92">
        <v>83</v>
      </c>
      <c r="F16" s="93">
        <v>72</v>
      </c>
      <c r="G16" s="92">
        <v>60</v>
      </c>
      <c r="H16" s="92">
        <v>54</v>
      </c>
      <c r="I16" s="92">
        <v>21</v>
      </c>
      <c r="J16" s="92">
        <v>33</v>
      </c>
      <c r="K16" s="92">
        <v>34</v>
      </c>
      <c r="L16" s="92">
        <v>11</v>
      </c>
      <c r="M16" s="93">
        <v>7</v>
      </c>
      <c r="N16" s="93">
        <v>1</v>
      </c>
      <c r="O16" s="93">
        <v>11</v>
      </c>
      <c r="P16" s="92">
        <v>9</v>
      </c>
      <c r="Q16" s="15"/>
      <c r="R16" s="15"/>
      <c r="S16" s="15"/>
    </row>
    <row r="17" spans="1:19" ht="22.5" customHeight="1">
      <c r="A17" s="448"/>
      <c r="B17" s="451"/>
      <c r="C17" s="97" t="s">
        <v>42</v>
      </c>
      <c r="D17" s="91">
        <f t="shared" si="0"/>
        <v>105</v>
      </c>
      <c r="E17" s="92">
        <v>8</v>
      </c>
      <c r="F17" s="93">
        <v>12</v>
      </c>
      <c r="G17" s="92">
        <v>16</v>
      </c>
      <c r="H17" s="92">
        <v>14</v>
      </c>
      <c r="I17" s="92">
        <v>5</v>
      </c>
      <c r="J17" s="92">
        <v>12</v>
      </c>
      <c r="K17" s="92">
        <v>12</v>
      </c>
      <c r="L17" s="92">
        <v>9</v>
      </c>
      <c r="M17" s="92">
        <v>3</v>
      </c>
      <c r="N17" s="92">
        <v>6</v>
      </c>
      <c r="O17" s="93">
        <v>4</v>
      </c>
      <c r="P17" s="92">
        <v>4</v>
      </c>
      <c r="Q17" s="15"/>
      <c r="R17" s="15"/>
      <c r="S17" s="15"/>
    </row>
    <row r="18" spans="1:19" ht="22.5" customHeight="1">
      <c r="A18" s="464" t="s">
        <v>53</v>
      </c>
      <c r="B18" s="465"/>
      <c r="C18" s="16" t="s">
        <v>43</v>
      </c>
      <c r="D18" s="91">
        <f t="shared" si="0"/>
        <v>104</v>
      </c>
      <c r="E18" s="92">
        <v>6</v>
      </c>
      <c r="F18" s="93">
        <v>8</v>
      </c>
      <c r="G18" s="92">
        <v>4</v>
      </c>
      <c r="H18" s="92">
        <v>10</v>
      </c>
      <c r="I18" s="92">
        <v>8</v>
      </c>
      <c r="J18" s="92">
        <v>6</v>
      </c>
      <c r="K18" s="92">
        <v>11</v>
      </c>
      <c r="L18" s="92">
        <v>11</v>
      </c>
      <c r="M18" s="92">
        <v>8</v>
      </c>
      <c r="N18" s="92">
        <v>15</v>
      </c>
      <c r="O18" s="93">
        <v>7</v>
      </c>
      <c r="P18" s="92">
        <v>10</v>
      </c>
      <c r="Q18" s="15"/>
      <c r="R18" s="15"/>
      <c r="S18" s="15"/>
    </row>
    <row r="19" spans="1:19" ht="22.5" customHeight="1">
      <c r="A19" s="466"/>
      <c r="B19" s="467"/>
      <c r="C19" s="97" t="s">
        <v>44</v>
      </c>
      <c r="D19" s="91">
        <f t="shared" si="0"/>
        <v>4</v>
      </c>
      <c r="E19" s="93" t="s">
        <v>253</v>
      </c>
      <c r="F19" s="93">
        <v>1</v>
      </c>
      <c r="G19" s="93" t="s">
        <v>253</v>
      </c>
      <c r="H19" s="93">
        <v>2</v>
      </c>
      <c r="I19" s="93" t="s">
        <v>253</v>
      </c>
      <c r="J19" s="93" t="s">
        <v>253</v>
      </c>
      <c r="K19" s="93">
        <v>1</v>
      </c>
      <c r="L19" s="93" t="s">
        <v>253</v>
      </c>
      <c r="M19" s="93" t="s">
        <v>253</v>
      </c>
      <c r="N19" s="93" t="s">
        <v>253</v>
      </c>
      <c r="O19" s="93" t="s">
        <v>253</v>
      </c>
      <c r="P19" s="93" t="s">
        <v>30</v>
      </c>
      <c r="Q19" s="15"/>
      <c r="R19" s="15"/>
      <c r="S19" s="15"/>
    </row>
    <row r="20" spans="1:19" ht="26.25" customHeight="1">
      <c r="A20" s="452" t="s">
        <v>54</v>
      </c>
      <c r="B20" s="452"/>
      <c r="C20" s="453"/>
      <c r="D20" s="91">
        <f t="shared" si="0"/>
        <v>99</v>
      </c>
      <c r="E20" s="93">
        <v>10</v>
      </c>
      <c r="F20" s="93">
        <v>5</v>
      </c>
      <c r="G20" s="92">
        <v>10</v>
      </c>
      <c r="H20" s="92">
        <v>9</v>
      </c>
      <c r="I20" s="93">
        <v>10</v>
      </c>
      <c r="J20" s="93">
        <v>6</v>
      </c>
      <c r="K20" s="92">
        <v>9</v>
      </c>
      <c r="L20" s="92">
        <v>8</v>
      </c>
      <c r="M20" s="92">
        <v>7</v>
      </c>
      <c r="N20" s="93">
        <v>3</v>
      </c>
      <c r="O20" s="93">
        <v>10</v>
      </c>
      <c r="P20" s="92">
        <v>12</v>
      </c>
      <c r="Q20" s="15"/>
      <c r="R20" s="15"/>
      <c r="S20" s="15"/>
    </row>
    <row r="21" spans="1:19" ht="26.25" customHeight="1">
      <c r="A21" s="452" t="s">
        <v>55</v>
      </c>
      <c r="B21" s="452"/>
      <c r="C21" s="453"/>
      <c r="D21" s="91">
        <f t="shared" si="0"/>
        <v>126</v>
      </c>
      <c r="E21" s="98">
        <v>1</v>
      </c>
      <c r="F21" s="93">
        <v>5</v>
      </c>
      <c r="G21" s="93">
        <v>10</v>
      </c>
      <c r="H21" s="94">
        <v>4</v>
      </c>
      <c r="I21" s="94">
        <v>15</v>
      </c>
      <c r="J21" s="93">
        <v>7</v>
      </c>
      <c r="K21" s="93">
        <v>6</v>
      </c>
      <c r="L21" s="94">
        <v>6</v>
      </c>
      <c r="M21" s="94">
        <v>7</v>
      </c>
      <c r="N21" s="93">
        <v>55</v>
      </c>
      <c r="O21" s="93">
        <v>5</v>
      </c>
      <c r="P21" s="98">
        <v>5</v>
      </c>
      <c r="Q21" s="99"/>
      <c r="R21" s="15"/>
      <c r="S21" s="15"/>
    </row>
    <row r="22" spans="1:19" ht="23.25" customHeight="1" thickBot="1">
      <c r="A22" s="468" t="s">
        <v>56</v>
      </c>
      <c r="B22" s="468"/>
      <c r="C22" s="469"/>
      <c r="D22" s="100">
        <f t="shared" si="0"/>
        <v>504</v>
      </c>
      <c r="E22" s="101">
        <v>90</v>
      </c>
      <c r="F22" s="232">
        <v>90</v>
      </c>
      <c r="G22" s="101">
        <v>71</v>
      </c>
      <c r="H22" s="101">
        <v>79</v>
      </c>
      <c r="I22" s="101">
        <v>28</v>
      </c>
      <c r="J22" s="101">
        <v>39</v>
      </c>
      <c r="K22" s="101">
        <v>44</v>
      </c>
      <c r="L22" s="101">
        <v>17</v>
      </c>
      <c r="M22" s="101">
        <v>6</v>
      </c>
      <c r="N22" s="101">
        <v>6</v>
      </c>
      <c r="O22" s="232">
        <v>17</v>
      </c>
      <c r="P22" s="101">
        <v>17</v>
      </c>
      <c r="Q22" s="15"/>
      <c r="R22" s="15"/>
      <c r="S22" s="15"/>
    </row>
    <row r="23" spans="1:21" ht="17.25">
      <c r="A23" s="102" t="s">
        <v>57</v>
      </c>
      <c r="B23" s="44"/>
      <c r="C23" s="15"/>
      <c r="D23" s="29"/>
      <c r="E23" s="15"/>
      <c r="F23" s="15"/>
      <c r="G23" s="102"/>
      <c r="H23" s="15"/>
      <c r="I23" s="102"/>
      <c r="J23" s="102"/>
      <c r="K23" s="103"/>
      <c r="L23" s="104"/>
      <c r="M23" s="104"/>
      <c r="N23" s="470" t="s">
        <v>5</v>
      </c>
      <c r="O23" s="470"/>
      <c r="P23" s="470"/>
      <c r="Q23" s="15"/>
      <c r="R23" s="15"/>
      <c r="S23" s="15"/>
      <c r="T23" s="15"/>
      <c r="U23" s="15"/>
    </row>
    <row r="24" spans="1:21" ht="22.5" customHeight="1">
      <c r="A24" s="372" t="s">
        <v>350</v>
      </c>
      <c r="B24" s="372"/>
      <c r="C24" s="372"/>
      <c r="D24" s="372"/>
      <c r="E24" s="372"/>
      <c r="F24" s="372"/>
      <c r="G24" s="372"/>
      <c r="H24" s="372"/>
      <c r="I24" s="372"/>
      <c r="J24" s="372"/>
      <c r="K24" s="372"/>
      <c r="L24" s="372"/>
      <c r="M24" s="372"/>
      <c r="N24" s="372"/>
      <c r="O24" s="372"/>
      <c r="P24" s="372"/>
      <c r="Q24" s="15"/>
      <c r="R24" s="15"/>
      <c r="S24" s="15"/>
      <c r="T24" s="15"/>
      <c r="U24" s="15"/>
    </row>
    <row r="25" spans="1:21" ht="18" thickBot="1">
      <c r="A25" s="82"/>
      <c r="B25" s="82"/>
      <c r="C25" s="82"/>
      <c r="D25" s="83"/>
      <c r="E25" s="82"/>
      <c r="F25" s="82"/>
      <c r="G25" s="82"/>
      <c r="H25" s="82"/>
      <c r="I25" s="82"/>
      <c r="J25" s="82"/>
      <c r="K25" s="82"/>
      <c r="L25" s="82"/>
      <c r="M25" s="82"/>
      <c r="N25" s="401" t="s">
        <v>349</v>
      </c>
      <c r="O25" s="401"/>
      <c r="P25" s="401"/>
      <c r="Q25" s="15"/>
      <c r="R25" s="15"/>
      <c r="S25" s="15"/>
      <c r="T25" s="15"/>
      <c r="U25" s="15"/>
    </row>
    <row r="26" spans="1:21" ht="33.75" customHeight="1">
      <c r="A26" s="84"/>
      <c r="B26" s="84"/>
      <c r="C26" s="84"/>
      <c r="D26" s="86" t="s">
        <v>0</v>
      </c>
      <c r="E26" s="87" t="s">
        <v>348</v>
      </c>
      <c r="F26" s="88">
        <v>5</v>
      </c>
      <c r="G26" s="88">
        <v>6</v>
      </c>
      <c r="H26" s="88">
        <v>7</v>
      </c>
      <c r="I26" s="88">
        <v>8</v>
      </c>
      <c r="J26" s="88">
        <v>9</v>
      </c>
      <c r="K26" s="88">
        <v>10</v>
      </c>
      <c r="L26" s="88">
        <v>11</v>
      </c>
      <c r="M26" s="88">
        <v>12</v>
      </c>
      <c r="N26" s="87" t="s">
        <v>347</v>
      </c>
      <c r="O26" s="88">
        <v>2</v>
      </c>
      <c r="P26" s="88">
        <v>3</v>
      </c>
      <c r="Q26" s="15"/>
      <c r="R26" s="15"/>
      <c r="S26" s="15"/>
      <c r="T26" s="15"/>
      <c r="U26" s="15"/>
    </row>
    <row r="27" spans="1:21" ht="27.75" customHeight="1">
      <c r="A27" s="460" t="s">
        <v>346</v>
      </c>
      <c r="B27" s="462" t="s">
        <v>58</v>
      </c>
      <c r="C27" s="17" t="s">
        <v>59</v>
      </c>
      <c r="D27" s="91">
        <f>SUM(E27:P27)</f>
        <v>654</v>
      </c>
      <c r="E27" s="92">
        <f aca="true" t="shared" si="1" ref="E27:P27">SUM(E28:E31)</f>
        <v>49</v>
      </c>
      <c r="F27" s="92">
        <f t="shared" si="1"/>
        <v>71</v>
      </c>
      <c r="G27" s="92">
        <f t="shared" si="1"/>
        <v>67</v>
      </c>
      <c r="H27" s="92">
        <f t="shared" si="1"/>
        <v>70</v>
      </c>
      <c r="I27" s="92">
        <f t="shared" si="1"/>
        <v>62</v>
      </c>
      <c r="J27" s="92">
        <f t="shared" si="1"/>
        <v>59</v>
      </c>
      <c r="K27" s="92">
        <f t="shared" si="1"/>
        <v>67</v>
      </c>
      <c r="L27" s="92">
        <f t="shared" si="1"/>
        <v>52</v>
      </c>
      <c r="M27" s="92">
        <f t="shared" si="1"/>
        <v>30</v>
      </c>
      <c r="N27" s="92">
        <f t="shared" si="1"/>
        <v>36</v>
      </c>
      <c r="O27" s="92">
        <f t="shared" si="1"/>
        <v>44</v>
      </c>
      <c r="P27" s="92">
        <f t="shared" si="1"/>
        <v>47</v>
      </c>
      <c r="Q27" s="15"/>
      <c r="R27" s="15"/>
      <c r="S27" s="15"/>
      <c r="T27" s="15"/>
      <c r="U27" s="15"/>
    </row>
    <row r="28" spans="1:21" ht="27.75" customHeight="1">
      <c r="A28" s="461"/>
      <c r="B28" s="463"/>
      <c r="C28" s="105" t="s">
        <v>60</v>
      </c>
      <c r="D28" s="91">
        <f>SUM(E28:P28)</f>
        <v>88</v>
      </c>
      <c r="E28" s="92">
        <v>5</v>
      </c>
      <c r="F28" s="92">
        <v>5</v>
      </c>
      <c r="G28" s="92">
        <v>8</v>
      </c>
      <c r="H28" s="92">
        <v>7</v>
      </c>
      <c r="I28" s="92">
        <v>13</v>
      </c>
      <c r="J28" s="92">
        <v>4</v>
      </c>
      <c r="K28" s="92">
        <v>13</v>
      </c>
      <c r="L28" s="92">
        <v>8</v>
      </c>
      <c r="M28" s="92">
        <v>4</v>
      </c>
      <c r="N28" s="92">
        <v>6</v>
      </c>
      <c r="O28" s="92">
        <v>8</v>
      </c>
      <c r="P28" s="92">
        <v>7</v>
      </c>
      <c r="Q28" s="15"/>
      <c r="R28" s="15"/>
      <c r="S28" s="15"/>
      <c r="T28" s="15"/>
      <c r="U28" s="15"/>
    </row>
    <row r="29" spans="1:16" ht="27.75" customHeight="1">
      <c r="A29" s="461"/>
      <c r="B29" s="463"/>
      <c r="C29" s="106" t="s">
        <v>61</v>
      </c>
      <c r="D29" s="91">
        <f>SUM(E29:P29)</f>
        <v>179</v>
      </c>
      <c r="E29" s="92">
        <v>13</v>
      </c>
      <c r="F29" s="92">
        <v>23</v>
      </c>
      <c r="G29" s="92">
        <v>10</v>
      </c>
      <c r="H29" s="92">
        <v>17</v>
      </c>
      <c r="I29" s="92">
        <v>16</v>
      </c>
      <c r="J29" s="92">
        <v>8</v>
      </c>
      <c r="K29" s="92">
        <v>17</v>
      </c>
      <c r="L29" s="92">
        <v>12</v>
      </c>
      <c r="M29" s="92">
        <v>12</v>
      </c>
      <c r="N29" s="92">
        <v>18</v>
      </c>
      <c r="O29" s="92">
        <v>14</v>
      </c>
      <c r="P29" s="92">
        <v>19</v>
      </c>
    </row>
    <row r="30" spans="1:16" ht="27.75" customHeight="1">
      <c r="A30" s="461"/>
      <c r="B30" s="463"/>
      <c r="C30" s="106" t="s">
        <v>62</v>
      </c>
      <c r="D30" s="91">
        <f>SUM(E30:P30)</f>
        <v>223</v>
      </c>
      <c r="E30" s="92">
        <v>22</v>
      </c>
      <c r="F30" s="92">
        <v>28</v>
      </c>
      <c r="G30" s="92">
        <v>36</v>
      </c>
      <c r="H30" s="92">
        <v>32</v>
      </c>
      <c r="I30" s="92">
        <v>17</v>
      </c>
      <c r="J30" s="92">
        <v>27</v>
      </c>
      <c r="K30" s="92">
        <v>22</v>
      </c>
      <c r="L30" s="92">
        <v>16</v>
      </c>
      <c r="M30" s="92">
        <v>4</v>
      </c>
      <c r="N30" s="92">
        <v>7</v>
      </c>
      <c r="O30" s="92">
        <v>6</v>
      </c>
      <c r="P30" s="92">
        <v>6</v>
      </c>
    </row>
    <row r="31" spans="1:16" ht="27.75" customHeight="1">
      <c r="A31" s="461"/>
      <c r="B31" s="463"/>
      <c r="C31" s="107" t="s">
        <v>63</v>
      </c>
      <c r="D31" s="91">
        <f>SUM(E31:P31)</f>
        <v>164</v>
      </c>
      <c r="E31" s="92">
        <v>9</v>
      </c>
      <c r="F31" s="92">
        <v>15</v>
      </c>
      <c r="G31" s="92">
        <v>13</v>
      </c>
      <c r="H31" s="92">
        <v>14</v>
      </c>
      <c r="I31" s="92">
        <v>16</v>
      </c>
      <c r="J31" s="92">
        <v>20</v>
      </c>
      <c r="K31" s="92">
        <v>15</v>
      </c>
      <c r="L31" s="92">
        <v>16</v>
      </c>
      <c r="M31" s="92">
        <v>10</v>
      </c>
      <c r="N31" s="92">
        <v>5</v>
      </c>
      <c r="O31" s="92">
        <v>16</v>
      </c>
      <c r="P31" s="92">
        <v>15</v>
      </c>
    </row>
    <row r="32" spans="1:16" ht="27.75" customHeight="1">
      <c r="A32" s="472" t="s">
        <v>64</v>
      </c>
      <c r="B32" s="474" t="s">
        <v>65</v>
      </c>
      <c r="C32" s="105" t="s">
        <v>66</v>
      </c>
      <c r="D32" s="95" t="s">
        <v>253</v>
      </c>
      <c r="E32" s="93" t="s">
        <v>253</v>
      </c>
      <c r="F32" s="93" t="s">
        <v>253</v>
      </c>
      <c r="G32" s="93" t="s">
        <v>253</v>
      </c>
      <c r="H32" s="93" t="s">
        <v>253</v>
      </c>
      <c r="I32" s="93" t="s">
        <v>253</v>
      </c>
      <c r="J32" s="93" t="s">
        <v>253</v>
      </c>
      <c r="K32" s="93" t="s">
        <v>253</v>
      </c>
      <c r="L32" s="93" t="s">
        <v>253</v>
      </c>
      <c r="M32" s="93" t="s">
        <v>253</v>
      </c>
      <c r="N32" s="93" t="s">
        <v>253</v>
      </c>
      <c r="O32" s="93" t="s">
        <v>253</v>
      </c>
      <c r="P32" s="93" t="s">
        <v>253</v>
      </c>
    </row>
    <row r="33" spans="1:16" ht="27.75" customHeight="1">
      <c r="A33" s="473"/>
      <c r="B33" s="475"/>
      <c r="C33" s="108" t="s">
        <v>67</v>
      </c>
      <c r="D33" s="95" t="s">
        <v>253</v>
      </c>
      <c r="E33" s="93" t="s">
        <v>253</v>
      </c>
      <c r="F33" s="93" t="s">
        <v>253</v>
      </c>
      <c r="G33" s="93" t="s">
        <v>253</v>
      </c>
      <c r="H33" s="93" t="s">
        <v>253</v>
      </c>
      <c r="I33" s="93" t="s">
        <v>253</v>
      </c>
      <c r="J33" s="93" t="s">
        <v>253</v>
      </c>
      <c r="K33" s="93" t="s">
        <v>253</v>
      </c>
      <c r="L33" s="93" t="s">
        <v>253</v>
      </c>
      <c r="M33" s="93" t="s">
        <v>253</v>
      </c>
      <c r="N33" s="93" t="s">
        <v>253</v>
      </c>
      <c r="O33" s="93" t="s">
        <v>253</v>
      </c>
      <c r="P33" s="93" t="s">
        <v>253</v>
      </c>
    </row>
    <row r="34" spans="1:16" ht="27.75" customHeight="1">
      <c r="A34" s="473"/>
      <c r="B34" s="475"/>
      <c r="C34" s="108" t="s">
        <v>68</v>
      </c>
      <c r="D34" s="95" t="s">
        <v>253</v>
      </c>
      <c r="E34" s="93" t="s">
        <v>253</v>
      </c>
      <c r="F34" s="93" t="s">
        <v>253</v>
      </c>
      <c r="G34" s="93" t="s">
        <v>253</v>
      </c>
      <c r="H34" s="93" t="s">
        <v>253</v>
      </c>
      <c r="I34" s="93" t="s">
        <v>253</v>
      </c>
      <c r="J34" s="93" t="s">
        <v>253</v>
      </c>
      <c r="K34" s="93" t="s">
        <v>253</v>
      </c>
      <c r="L34" s="93" t="s">
        <v>253</v>
      </c>
      <c r="M34" s="93" t="s">
        <v>253</v>
      </c>
      <c r="N34" s="93" t="s">
        <v>253</v>
      </c>
      <c r="O34" s="93" t="s">
        <v>253</v>
      </c>
      <c r="P34" s="93" t="s">
        <v>253</v>
      </c>
    </row>
    <row r="35" spans="1:16" ht="27.75" customHeight="1">
      <c r="A35" s="473"/>
      <c r="B35" s="474" t="s">
        <v>69</v>
      </c>
      <c r="C35" s="108" t="s">
        <v>66</v>
      </c>
      <c r="D35" s="95" t="s">
        <v>253</v>
      </c>
      <c r="E35" s="93" t="s">
        <v>253</v>
      </c>
      <c r="F35" s="93" t="s">
        <v>253</v>
      </c>
      <c r="G35" s="93" t="s">
        <v>253</v>
      </c>
      <c r="H35" s="93" t="s">
        <v>253</v>
      </c>
      <c r="I35" s="93" t="s">
        <v>253</v>
      </c>
      <c r="J35" s="93" t="s">
        <v>253</v>
      </c>
      <c r="K35" s="93" t="s">
        <v>253</v>
      </c>
      <c r="L35" s="93" t="s">
        <v>253</v>
      </c>
      <c r="M35" s="93" t="s">
        <v>253</v>
      </c>
      <c r="N35" s="93" t="s">
        <v>253</v>
      </c>
      <c r="O35" s="93" t="s">
        <v>253</v>
      </c>
      <c r="P35" s="93" t="s">
        <v>253</v>
      </c>
    </row>
    <row r="36" spans="1:16" ht="27.75" customHeight="1">
      <c r="A36" s="473"/>
      <c r="B36" s="474"/>
      <c r="C36" s="105" t="s">
        <v>67</v>
      </c>
      <c r="D36" s="91">
        <f>SUM(E36:P36)</f>
        <v>104</v>
      </c>
      <c r="E36" s="93">
        <v>6</v>
      </c>
      <c r="F36" s="93">
        <v>8</v>
      </c>
      <c r="G36" s="93">
        <v>4</v>
      </c>
      <c r="H36" s="93">
        <v>10</v>
      </c>
      <c r="I36" s="93">
        <v>8</v>
      </c>
      <c r="J36" s="93">
        <v>6</v>
      </c>
      <c r="K36" s="93">
        <v>11</v>
      </c>
      <c r="L36" s="93">
        <v>11</v>
      </c>
      <c r="M36" s="93">
        <v>9</v>
      </c>
      <c r="N36" s="93">
        <v>15</v>
      </c>
      <c r="O36" s="94">
        <v>7</v>
      </c>
      <c r="P36" s="94">
        <v>9</v>
      </c>
    </row>
    <row r="37" spans="1:16" ht="27.75" customHeight="1">
      <c r="A37" s="473"/>
      <c r="B37" s="475"/>
      <c r="C37" s="108" t="s">
        <v>70</v>
      </c>
      <c r="D37" s="109" t="s">
        <v>253</v>
      </c>
      <c r="E37" s="93" t="s">
        <v>253</v>
      </c>
      <c r="F37" s="93" t="s">
        <v>253</v>
      </c>
      <c r="G37" s="93" t="s">
        <v>253</v>
      </c>
      <c r="H37" s="93" t="s">
        <v>253</v>
      </c>
      <c r="I37" s="93" t="s">
        <v>253</v>
      </c>
      <c r="J37" s="93" t="s">
        <v>253</v>
      </c>
      <c r="K37" s="93" t="s">
        <v>253</v>
      </c>
      <c r="L37" s="93" t="s">
        <v>253</v>
      </c>
      <c r="M37" s="93" t="s">
        <v>253</v>
      </c>
      <c r="N37" s="93" t="s">
        <v>253</v>
      </c>
      <c r="O37" s="93" t="s">
        <v>253</v>
      </c>
      <c r="P37" s="93" t="s">
        <v>253</v>
      </c>
    </row>
    <row r="38" spans="1:16" ht="27.75" customHeight="1">
      <c r="A38" s="473"/>
      <c r="B38" s="475"/>
      <c r="C38" s="108" t="s">
        <v>68</v>
      </c>
      <c r="D38" s="109" t="s">
        <v>253</v>
      </c>
      <c r="E38" s="93" t="s">
        <v>253</v>
      </c>
      <c r="F38" s="93" t="s">
        <v>253</v>
      </c>
      <c r="G38" s="93" t="s">
        <v>253</v>
      </c>
      <c r="H38" s="93" t="s">
        <v>253</v>
      </c>
      <c r="I38" s="93" t="s">
        <v>253</v>
      </c>
      <c r="J38" s="93" t="s">
        <v>253</v>
      </c>
      <c r="K38" s="93" t="s">
        <v>253</v>
      </c>
      <c r="L38" s="93" t="s">
        <v>253</v>
      </c>
      <c r="M38" s="93" t="s">
        <v>253</v>
      </c>
      <c r="N38" s="93" t="s">
        <v>253</v>
      </c>
      <c r="O38" s="93" t="s">
        <v>253</v>
      </c>
      <c r="P38" s="93" t="s">
        <v>253</v>
      </c>
    </row>
    <row r="39" spans="1:16" ht="27.75" customHeight="1">
      <c r="A39" s="472" t="s">
        <v>71</v>
      </c>
      <c r="B39" s="477" t="s">
        <v>72</v>
      </c>
      <c r="C39" s="389"/>
      <c r="D39" s="91">
        <f aca="true" t="shared" si="2" ref="D39:D44">SUM(E39:P39)</f>
        <v>24</v>
      </c>
      <c r="E39" s="93" t="s">
        <v>253</v>
      </c>
      <c r="F39" s="93" t="s">
        <v>253</v>
      </c>
      <c r="G39" s="93">
        <v>6</v>
      </c>
      <c r="H39" s="93" t="s">
        <v>253</v>
      </c>
      <c r="I39" s="93">
        <v>4</v>
      </c>
      <c r="J39" s="92">
        <v>1</v>
      </c>
      <c r="K39" s="92">
        <v>4</v>
      </c>
      <c r="L39" s="92">
        <v>1</v>
      </c>
      <c r="M39" s="93">
        <v>2</v>
      </c>
      <c r="N39" s="93" t="s">
        <v>253</v>
      </c>
      <c r="O39" s="93">
        <v>4</v>
      </c>
      <c r="P39" s="92">
        <v>2</v>
      </c>
    </row>
    <row r="40" spans="1:16" ht="27.75" customHeight="1">
      <c r="A40" s="473"/>
      <c r="B40" s="477" t="s">
        <v>73</v>
      </c>
      <c r="C40" s="389"/>
      <c r="D40" s="91">
        <f t="shared" si="2"/>
        <v>26</v>
      </c>
      <c r="E40" s="93" t="s">
        <v>253</v>
      </c>
      <c r="F40" s="93" t="s">
        <v>253</v>
      </c>
      <c r="G40" s="93">
        <v>8</v>
      </c>
      <c r="H40" s="93" t="s">
        <v>253</v>
      </c>
      <c r="I40" s="93">
        <v>4</v>
      </c>
      <c r="J40" s="92">
        <v>1</v>
      </c>
      <c r="K40" s="92">
        <v>4</v>
      </c>
      <c r="L40" s="92">
        <v>1</v>
      </c>
      <c r="M40" s="93">
        <v>2</v>
      </c>
      <c r="N40" s="93" t="s">
        <v>253</v>
      </c>
      <c r="O40" s="93">
        <v>4</v>
      </c>
      <c r="P40" s="92">
        <v>2</v>
      </c>
    </row>
    <row r="41" spans="1:16" ht="27.75" customHeight="1">
      <c r="A41" s="473"/>
      <c r="B41" s="478" t="s">
        <v>74</v>
      </c>
      <c r="C41" s="105" t="s">
        <v>59</v>
      </c>
      <c r="D41" s="91">
        <f t="shared" si="2"/>
        <v>17</v>
      </c>
      <c r="E41" s="270">
        <f aca="true" t="shared" si="3" ref="E41:P41">SUM(E42:E44)</f>
        <v>1</v>
      </c>
      <c r="F41" s="270">
        <f t="shared" si="3"/>
        <v>0</v>
      </c>
      <c r="G41" s="270">
        <f t="shared" si="3"/>
        <v>4</v>
      </c>
      <c r="H41" s="270">
        <f t="shared" si="3"/>
        <v>0</v>
      </c>
      <c r="I41" s="270">
        <f t="shared" si="3"/>
        <v>0</v>
      </c>
      <c r="J41" s="270">
        <f t="shared" si="3"/>
        <v>3</v>
      </c>
      <c r="K41" s="270">
        <f t="shared" si="3"/>
        <v>1</v>
      </c>
      <c r="L41" s="270">
        <f t="shared" si="3"/>
        <v>0</v>
      </c>
      <c r="M41" s="270">
        <f t="shared" si="3"/>
        <v>3</v>
      </c>
      <c r="N41" s="270">
        <f t="shared" si="3"/>
        <v>0</v>
      </c>
      <c r="O41" s="270">
        <f t="shared" si="3"/>
        <v>2</v>
      </c>
      <c r="P41" s="270">
        <f t="shared" si="3"/>
        <v>3</v>
      </c>
    </row>
    <row r="42" spans="1:16" ht="27.75" customHeight="1">
      <c r="A42" s="473"/>
      <c r="B42" s="478"/>
      <c r="C42" s="105" t="s">
        <v>24</v>
      </c>
      <c r="D42" s="110">
        <f t="shared" si="2"/>
        <v>0</v>
      </c>
      <c r="E42" s="93" t="s">
        <v>253</v>
      </c>
      <c r="F42" s="93" t="s">
        <v>253</v>
      </c>
      <c r="G42" s="93" t="s">
        <v>253</v>
      </c>
      <c r="H42" s="109" t="s">
        <v>253</v>
      </c>
      <c r="I42" s="93" t="s">
        <v>253</v>
      </c>
      <c r="J42" s="93" t="s">
        <v>253</v>
      </c>
      <c r="K42" s="93" t="s">
        <v>253</v>
      </c>
      <c r="L42" s="93" t="s">
        <v>253</v>
      </c>
      <c r="M42" s="93" t="s">
        <v>253</v>
      </c>
      <c r="N42" s="93" t="s">
        <v>253</v>
      </c>
      <c r="O42" s="93" t="s">
        <v>253</v>
      </c>
      <c r="P42" s="93" t="s">
        <v>253</v>
      </c>
    </row>
    <row r="43" spans="1:16" ht="27.75" customHeight="1">
      <c r="A43" s="473"/>
      <c r="B43" s="478"/>
      <c r="C43" s="111" t="s">
        <v>345</v>
      </c>
      <c r="D43" s="91">
        <f t="shared" si="2"/>
        <v>17</v>
      </c>
      <c r="E43" s="93">
        <v>1</v>
      </c>
      <c r="F43" s="93" t="s">
        <v>253</v>
      </c>
      <c r="G43" s="93">
        <v>4</v>
      </c>
      <c r="H43" s="109" t="s">
        <v>253</v>
      </c>
      <c r="I43" s="109" t="s">
        <v>253</v>
      </c>
      <c r="J43" s="93">
        <v>3</v>
      </c>
      <c r="K43" s="93">
        <v>1</v>
      </c>
      <c r="L43" s="93" t="s">
        <v>253</v>
      </c>
      <c r="M43" s="93">
        <v>3</v>
      </c>
      <c r="N43" s="93" t="s">
        <v>253</v>
      </c>
      <c r="O43" s="93">
        <v>2</v>
      </c>
      <c r="P43" s="93">
        <v>3</v>
      </c>
    </row>
    <row r="44" spans="1:16" ht="27.75" customHeight="1" thickBot="1">
      <c r="A44" s="476"/>
      <c r="B44" s="479"/>
      <c r="C44" s="112" t="s">
        <v>75</v>
      </c>
      <c r="D44" s="113">
        <f t="shared" si="2"/>
        <v>0</v>
      </c>
      <c r="E44" s="93" t="s">
        <v>253</v>
      </c>
      <c r="F44" s="93" t="s">
        <v>253</v>
      </c>
      <c r="G44" s="93" t="s">
        <v>253</v>
      </c>
      <c r="H44" s="109" t="s">
        <v>253</v>
      </c>
      <c r="I44" s="93" t="s">
        <v>253</v>
      </c>
      <c r="J44" s="93" t="s">
        <v>253</v>
      </c>
      <c r="K44" s="93" t="s">
        <v>253</v>
      </c>
      <c r="L44" s="93" t="s">
        <v>253</v>
      </c>
      <c r="M44" s="93" t="s">
        <v>253</v>
      </c>
      <c r="N44" s="93" t="s">
        <v>253</v>
      </c>
      <c r="O44" s="93" t="s">
        <v>253</v>
      </c>
      <c r="P44" s="93" t="s">
        <v>253</v>
      </c>
    </row>
    <row r="45" spans="1:17" ht="17.25">
      <c r="A45" s="13"/>
      <c r="B45" s="13"/>
      <c r="C45" s="13"/>
      <c r="D45" s="114"/>
      <c r="E45" s="115"/>
      <c r="F45" s="115"/>
      <c r="G45" s="115"/>
      <c r="H45" s="115"/>
      <c r="I45" s="115"/>
      <c r="J45" s="115"/>
      <c r="K45" s="115"/>
      <c r="L45" s="115"/>
      <c r="M45" s="471" t="s">
        <v>5</v>
      </c>
      <c r="N45" s="471"/>
      <c r="O45" s="471"/>
      <c r="P45" s="471"/>
      <c r="Q45" s="15"/>
    </row>
    <row r="46" spans="1:17" ht="17.25">
      <c r="A46" s="15"/>
      <c r="B46" s="15"/>
      <c r="C46" s="15"/>
      <c r="D46" s="116"/>
      <c r="E46" s="172"/>
      <c r="F46" s="172"/>
      <c r="G46" s="172"/>
      <c r="H46" s="172"/>
      <c r="I46" s="172"/>
      <c r="J46" s="172"/>
      <c r="K46" s="172"/>
      <c r="L46" s="172"/>
      <c r="M46" s="172"/>
      <c r="N46" s="172"/>
      <c r="O46" s="172"/>
      <c r="P46" s="172"/>
      <c r="Q46" s="15"/>
    </row>
    <row r="47" spans="1:17" ht="17.25">
      <c r="A47" s="15"/>
      <c r="B47" s="15"/>
      <c r="C47" s="15"/>
      <c r="D47" s="29"/>
      <c r="E47" s="15"/>
      <c r="F47" s="15"/>
      <c r="G47" s="15"/>
      <c r="H47" s="15"/>
      <c r="I47" s="15"/>
      <c r="J47" s="15"/>
      <c r="K47" s="15"/>
      <c r="L47" s="15"/>
      <c r="M47" s="15"/>
      <c r="N47" s="15"/>
      <c r="O47" s="15"/>
      <c r="P47" s="15"/>
      <c r="Q47" s="15"/>
    </row>
  </sheetData>
  <sheetProtection/>
  <mergeCells count="32">
    <mergeCell ref="M45:P45"/>
    <mergeCell ref="A32:A38"/>
    <mergeCell ref="B32:B34"/>
    <mergeCell ref="B35:B38"/>
    <mergeCell ref="A39:A44"/>
    <mergeCell ref="B39:C39"/>
    <mergeCell ref="B40:C40"/>
    <mergeCell ref="B41:B44"/>
    <mergeCell ref="N25:P25"/>
    <mergeCell ref="A27:A31"/>
    <mergeCell ref="B27:B31"/>
    <mergeCell ref="A18:B19"/>
    <mergeCell ref="A21:C21"/>
    <mergeCell ref="A24:P24"/>
    <mergeCell ref="A22:C22"/>
    <mergeCell ref="N23:P23"/>
    <mergeCell ref="A12:A17"/>
    <mergeCell ref="B12:B14"/>
    <mergeCell ref="B15:B17"/>
    <mergeCell ref="A20:C20"/>
    <mergeCell ref="A1:P1"/>
    <mergeCell ref="A4:A6"/>
    <mergeCell ref="A7:A10"/>
    <mergeCell ref="N2:P2"/>
    <mergeCell ref="B7:C7"/>
    <mergeCell ref="B8:C8"/>
    <mergeCell ref="A11:C11"/>
    <mergeCell ref="B10:C10"/>
    <mergeCell ref="B4:C4"/>
    <mergeCell ref="B5:C5"/>
    <mergeCell ref="B6:C6"/>
    <mergeCell ref="B9:C9"/>
  </mergeCells>
  <printOptions horizontalCentered="1"/>
  <pageMargins left="0.3937007874015748" right="0.3937007874015748" top="0.5905511811023623" bottom="0.7874015748031497" header="0.5118110236220472" footer="0.3937007874015748"/>
  <pageSetup firstPageNumber="109" useFirstPageNumber="1"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Q35"/>
  <sheetViews>
    <sheetView showGridLines="0" zoomScaleSheetLayoutView="85" zoomScalePageLayoutView="0" workbookViewId="0" topLeftCell="A19">
      <selection activeCell="S24" sqref="S24"/>
    </sheetView>
  </sheetViews>
  <sheetFormatPr defaultColWidth="8.83203125" defaultRowHeight="18"/>
  <cols>
    <col min="1" max="16" width="6.33203125" style="0" customWidth="1"/>
  </cols>
  <sheetData>
    <row r="1" spans="1:17" ht="22.5" customHeight="1">
      <c r="A1" s="372" t="s">
        <v>385</v>
      </c>
      <c r="B1" s="372"/>
      <c r="C1" s="372"/>
      <c r="D1" s="372"/>
      <c r="E1" s="372"/>
      <c r="F1" s="372"/>
      <c r="G1" s="372"/>
      <c r="H1" s="372"/>
      <c r="I1" s="372"/>
      <c r="J1" s="372"/>
      <c r="K1" s="372"/>
      <c r="L1" s="372"/>
      <c r="M1" s="372"/>
      <c r="N1" s="372"/>
      <c r="O1" s="11"/>
      <c r="P1" s="11"/>
      <c r="Q1" s="11"/>
    </row>
    <row r="2" spans="1:17" ht="18" thickBot="1">
      <c r="A2" s="118"/>
      <c r="B2" s="118"/>
      <c r="C2" s="118"/>
      <c r="D2" s="118"/>
      <c r="E2" s="118"/>
      <c r="F2" s="118"/>
      <c r="G2" s="118"/>
      <c r="H2" s="118"/>
      <c r="I2" s="118"/>
      <c r="J2" s="118"/>
      <c r="K2" s="118"/>
      <c r="L2" s="118"/>
      <c r="M2" s="118"/>
      <c r="N2" s="401" t="s">
        <v>384</v>
      </c>
      <c r="O2" s="401"/>
      <c r="P2" s="401"/>
      <c r="Q2" s="11"/>
    </row>
    <row r="3" spans="1:17" ht="37.5" customHeight="1">
      <c r="A3" s="523"/>
      <c r="B3" s="524"/>
      <c r="C3" s="513" t="s">
        <v>383</v>
      </c>
      <c r="D3" s="513"/>
      <c r="E3" s="120" t="s">
        <v>382</v>
      </c>
      <c r="F3" s="119">
        <v>5</v>
      </c>
      <c r="G3" s="119">
        <v>6</v>
      </c>
      <c r="H3" s="119">
        <v>7</v>
      </c>
      <c r="I3" s="119">
        <v>8</v>
      </c>
      <c r="J3" s="119">
        <v>9</v>
      </c>
      <c r="K3" s="119">
        <v>10</v>
      </c>
      <c r="L3" s="119">
        <v>11</v>
      </c>
      <c r="M3" s="119">
        <v>12</v>
      </c>
      <c r="N3" s="120" t="s">
        <v>381</v>
      </c>
      <c r="O3" s="119">
        <v>2</v>
      </c>
      <c r="P3" s="88">
        <v>3</v>
      </c>
      <c r="Q3" s="11"/>
    </row>
    <row r="4" spans="1:17" s="30" customFormat="1" ht="33.75" customHeight="1">
      <c r="A4" s="516" t="s">
        <v>0</v>
      </c>
      <c r="B4" s="516"/>
      <c r="C4" s="526">
        <f>SUM(E4:P4)</f>
        <v>111</v>
      </c>
      <c r="D4" s="527"/>
      <c r="E4" s="121">
        <f aca="true" t="shared" si="0" ref="E4:P4">SUM(E5:E6)</f>
        <v>8</v>
      </c>
      <c r="F4" s="121">
        <f t="shared" si="0"/>
        <v>12</v>
      </c>
      <c r="G4" s="121">
        <f t="shared" si="0"/>
        <v>16</v>
      </c>
      <c r="H4" s="121">
        <f t="shared" si="0"/>
        <v>14</v>
      </c>
      <c r="I4" s="121">
        <f t="shared" si="0"/>
        <v>5</v>
      </c>
      <c r="J4" s="121">
        <f t="shared" si="0"/>
        <v>12</v>
      </c>
      <c r="K4" s="121">
        <f t="shared" si="0"/>
        <v>13</v>
      </c>
      <c r="L4" s="121">
        <f t="shared" si="0"/>
        <v>9</v>
      </c>
      <c r="M4" s="121">
        <f t="shared" si="0"/>
        <v>5</v>
      </c>
      <c r="N4" s="121">
        <f t="shared" si="0"/>
        <v>8</v>
      </c>
      <c r="O4" s="121">
        <f t="shared" si="0"/>
        <v>4</v>
      </c>
      <c r="P4" s="121">
        <f t="shared" si="0"/>
        <v>5</v>
      </c>
      <c r="Q4" s="29"/>
    </row>
    <row r="5" spans="1:17" ht="33.75" customHeight="1">
      <c r="A5" s="528" t="s">
        <v>38</v>
      </c>
      <c r="B5" s="528"/>
      <c r="C5" s="499">
        <f>SUM(E5:P5)</f>
        <v>6</v>
      </c>
      <c r="D5" s="481"/>
      <c r="E5" s="125">
        <v>0</v>
      </c>
      <c r="F5" s="125">
        <v>0</v>
      </c>
      <c r="G5" s="125">
        <v>0</v>
      </c>
      <c r="H5" s="125">
        <v>0</v>
      </c>
      <c r="I5" s="125">
        <v>0</v>
      </c>
      <c r="J5" s="125">
        <v>0</v>
      </c>
      <c r="K5" s="125">
        <v>1</v>
      </c>
      <c r="L5" s="124">
        <v>0</v>
      </c>
      <c r="M5" s="124">
        <v>2</v>
      </c>
      <c r="N5" s="125">
        <v>2</v>
      </c>
      <c r="O5" s="125">
        <v>0</v>
      </c>
      <c r="P5" s="125">
        <v>1</v>
      </c>
      <c r="Q5" s="11"/>
    </row>
    <row r="6" spans="1:17" ht="33.75" customHeight="1" thickBot="1">
      <c r="A6" s="525" t="s">
        <v>39</v>
      </c>
      <c r="B6" s="525"/>
      <c r="C6" s="491">
        <f>SUM(E6:P6)</f>
        <v>105</v>
      </c>
      <c r="D6" s="492"/>
      <c r="E6" s="126">
        <v>8</v>
      </c>
      <c r="F6" s="126">
        <v>12</v>
      </c>
      <c r="G6" s="126">
        <v>16</v>
      </c>
      <c r="H6" s="126">
        <v>14</v>
      </c>
      <c r="I6" s="126">
        <v>5</v>
      </c>
      <c r="J6" s="126">
        <v>12</v>
      </c>
      <c r="K6" s="126">
        <v>12</v>
      </c>
      <c r="L6" s="126">
        <v>9</v>
      </c>
      <c r="M6" s="126">
        <v>3</v>
      </c>
      <c r="N6" s="126">
        <v>6</v>
      </c>
      <c r="O6" s="126">
        <v>4</v>
      </c>
      <c r="P6" s="126">
        <v>4</v>
      </c>
      <c r="Q6" s="11"/>
    </row>
    <row r="7" spans="1:17" ht="17.25">
      <c r="A7" s="127"/>
      <c r="B7" s="127"/>
      <c r="C7" s="128"/>
      <c r="D7" s="128"/>
      <c r="E7" s="128"/>
      <c r="F7" s="128"/>
      <c r="G7" s="128"/>
      <c r="H7" s="128"/>
      <c r="I7" s="128"/>
      <c r="J7" s="128"/>
      <c r="K7" s="128"/>
      <c r="L7" s="128"/>
      <c r="M7" s="128"/>
      <c r="N7" s="519" t="s">
        <v>380</v>
      </c>
      <c r="O7" s="519"/>
      <c r="P7" s="519"/>
      <c r="Q7" s="11"/>
    </row>
    <row r="8" spans="1:17" ht="17.25">
      <c r="A8" s="11"/>
      <c r="B8" s="117"/>
      <c r="C8" s="117"/>
      <c r="D8" s="117"/>
      <c r="E8" s="117"/>
      <c r="F8" s="117"/>
      <c r="G8" s="117"/>
      <c r="H8" s="117"/>
      <c r="I8" s="117"/>
      <c r="J8" s="117"/>
      <c r="K8" s="117"/>
      <c r="L8" s="117"/>
      <c r="M8" s="117"/>
      <c r="N8" s="129"/>
      <c r="O8" s="129"/>
      <c r="P8" s="129"/>
      <c r="Q8" s="11"/>
    </row>
    <row r="9" spans="1:14" ht="22.5" customHeight="1">
      <c r="A9" s="11"/>
      <c r="B9" s="11"/>
      <c r="C9" s="11"/>
      <c r="D9" s="11"/>
      <c r="E9" s="11"/>
      <c r="F9" s="11"/>
      <c r="G9" s="11"/>
      <c r="H9" s="11"/>
      <c r="I9" s="11"/>
      <c r="J9" s="11"/>
      <c r="K9" s="11"/>
      <c r="L9" s="11"/>
      <c r="M9" s="11"/>
      <c r="N9" s="11"/>
    </row>
    <row r="10" spans="1:16" ht="23.25" customHeight="1">
      <c r="A10" s="372" t="s">
        <v>379</v>
      </c>
      <c r="B10" s="372"/>
      <c r="C10" s="372"/>
      <c r="D10" s="372"/>
      <c r="E10" s="372"/>
      <c r="F10" s="372"/>
      <c r="G10" s="372"/>
      <c r="H10" s="372"/>
      <c r="I10" s="372"/>
      <c r="J10" s="372"/>
      <c r="K10" s="372"/>
      <c r="L10" s="372"/>
      <c r="M10" s="372"/>
      <c r="N10" s="372"/>
      <c r="O10" s="372"/>
      <c r="P10" s="372"/>
    </row>
    <row r="11" spans="1:16" ht="18" thickBot="1">
      <c r="A11" s="11"/>
      <c r="B11" s="11"/>
      <c r="C11" s="11"/>
      <c r="D11" s="11"/>
      <c r="E11" s="11"/>
      <c r="F11" s="11"/>
      <c r="G11" s="11"/>
      <c r="H11" s="11"/>
      <c r="I11" s="11"/>
      <c r="J11" s="401" t="s">
        <v>378</v>
      </c>
      <c r="K11" s="401"/>
      <c r="L11" s="401"/>
      <c r="M11" s="401"/>
      <c r="N11" s="401"/>
      <c r="O11" s="401"/>
      <c r="P11" s="401"/>
    </row>
    <row r="12" spans="1:16" s="130" customFormat="1" ht="33.75" customHeight="1">
      <c r="A12" s="487" t="s">
        <v>76</v>
      </c>
      <c r="B12" s="513"/>
      <c r="C12" s="487" t="s">
        <v>77</v>
      </c>
      <c r="D12" s="513"/>
      <c r="E12" s="513" t="s">
        <v>377</v>
      </c>
      <c r="F12" s="513"/>
      <c r="G12" s="513" t="s">
        <v>78</v>
      </c>
      <c r="H12" s="513"/>
      <c r="I12" s="513" t="s">
        <v>76</v>
      </c>
      <c r="J12" s="513"/>
      <c r="K12" s="513" t="s">
        <v>77</v>
      </c>
      <c r="L12" s="513"/>
      <c r="M12" s="513" t="s">
        <v>79</v>
      </c>
      <c r="N12" s="513"/>
      <c r="O12" s="513" t="s">
        <v>78</v>
      </c>
      <c r="P12" s="520"/>
    </row>
    <row r="13" spans="1:16" ht="33.75" customHeight="1">
      <c r="A13" s="514" t="s">
        <v>80</v>
      </c>
      <c r="B13" s="515"/>
      <c r="C13" s="495" t="s">
        <v>372</v>
      </c>
      <c r="D13" s="529"/>
      <c r="E13" s="530" t="s">
        <v>372</v>
      </c>
      <c r="F13" s="530"/>
      <c r="G13" s="511">
        <v>3</v>
      </c>
      <c r="H13" s="533"/>
      <c r="I13" s="531" t="s">
        <v>376</v>
      </c>
      <c r="J13" s="515"/>
      <c r="K13" s="518">
        <v>14</v>
      </c>
      <c r="L13" s="517"/>
      <c r="M13" s="530">
        <v>12</v>
      </c>
      <c r="N13" s="530"/>
      <c r="O13" s="517">
        <v>8</v>
      </c>
      <c r="P13" s="517"/>
    </row>
    <row r="14" spans="1:16" ht="33.75" customHeight="1">
      <c r="A14" s="503" t="s">
        <v>375</v>
      </c>
      <c r="B14" s="504"/>
      <c r="C14" s="495" t="s">
        <v>372</v>
      </c>
      <c r="D14" s="510"/>
      <c r="E14" s="510" t="s">
        <v>372</v>
      </c>
      <c r="F14" s="510"/>
      <c r="G14" s="510">
        <v>3</v>
      </c>
      <c r="H14" s="538"/>
      <c r="I14" s="505" t="s">
        <v>374</v>
      </c>
      <c r="J14" s="506"/>
      <c r="K14" s="499">
        <v>6</v>
      </c>
      <c r="L14" s="521"/>
      <c r="M14" s="510">
        <v>5</v>
      </c>
      <c r="N14" s="510"/>
      <c r="O14" s="481">
        <v>9</v>
      </c>
      <c r="P14" s="481"/>
    </row>
    <row r="15" spans="1:16" ht="33.75" customHeight="1">
      <c r="A15" s="503" t="s">
        <v>373</v>
      </c>
      <c r="B15" s="504"/>
      <c r="C15" s="495">
        <v>5</v>
      </c>
      <c r="D15" s="510"/>
      <c r="E15" s="510" t="s">
        <v>372</v>
      </c>
      <c r="F15" s="510"/>
      <c r="G15" s="510">
        <v>8</v>
      </c>
      <c r="H15" s="538"/>
      <c r="I15" s="505" t="s">
        <v>371</v>
      </c>
      <c r="J15" s="506"/>
      <c r="K15" s="499">
        <v>19</v>
      </c>
      <c r="L15" s="521"/>
      <c r="M15" s="481">
        <v>15</v>
      </c>
      <c r="N15" s="481"/>
      <c r="O15" s="522">
        <v>12</v>
      </c>
      <c r="P15" s="522"/>
    </row>
    <row r="16" spans="1:16" ht="33.75" customHeight="1">
      <c r="A16" s="503" t="s">
        <v>295</v>
      </c>
      <c r="B16" s="504"/>
      <c r="C16" s="532">
        <v>0</v>
      </c>
      <c r="D16" s="511"/>
      <c r="E16" s="511">
        <v>1</v>
      </c>
      <c r="F16" s="511"/>
      <c r="G16" s="511">
        <v>7</v>
      </c>
      <c r="H16" s="512"/>
      <c r="I16" s="505" t="s">
        <v>101</v>
      </c>
      <c r="J16" s="506"/>
      <c r="K16" s="481">
        <v>2</v>
      </c>
      <c r="L16" s="481"/>
      <c r="M16" s="481">
        <v>3</v>
      </c>
      <c r="N16" s="481"/>
      <c r="O16" s="481">
        <v>12</v>
      </c>
      <c r="P16" s="481"/>
    </row>
    <row r="17" spans="1:16" ht="33.75" customHeight="1">
      <c r="A17" s="503" t="s">
        <v>293</v>
      </c>
      <c r="B17" s="504"/>
      <c r="C17" s="495" t="s">
        <v>253</v>
      </c>
      <c r="D17" s="510"/>
      <c r="E17" s="511">
        <v>0</v>
      </c>
      <c r="F17" s="511"/>
      <c r="G17" s="511">
        <v>7</v>
      </c>
      <c r="H17" s="512"/>
      <c r="I17" s="505" t="s">
        <v>370</v>
      </c>
      <c r="J17" s="506"/>
      <c r="K17" s="499">
        <v>24</v>
      </c>
      <c r="L17" s="481"/>
      <c r="M17" s="481">
        <v>20</v>
      </c>
      <c r="N17" s="481"/>
      <c r="O17" s="481">
        <v>17</v>
      </c>
      <c r="P17" s="481"/>
    </row>
    <row r="18" spans="1:16" ht="33.75" customHeight="1">
      <c r="A18" s="503" t="s">
        <v>291</v>
      </c>
      <c r="B18" s="504"/>
      <c r="C18" s="495">
        <v>1</v>
      </c>
      <c r="D18" s="496"/>
      <c r="E18" s="510">
        <v>1</v>
      </c>
      <c r="F18" s="510"/>
      <c r="G18" s="481">
        <v>6</v>
      </c>
      <c r="H18" s="481"/>
      <c r="I18" s="505" t="s">
        <v>244</v>
      </c>
      <c r="J18" s="506"/>
      <c r="K18" s="499">
        <v>12</v>
      </c>
      <c r="L18" s="481"/>
      <c r="M18" s="481">
        <v>17</v>
      </c>
      <c r="N18" s="481"/>
      <c r="O18" s="481">
        <v>13</v>
      </c>
      <c r="P18" s="481"/>
    </row>
    <row r="19" spans="1:16" ht="33.75" customHeight="1" thickBot="1">
      <c r="A19" s="489" t="s">
        <v>289</v>
      </c>
      <c r="B19" s="490"/>
      <c r="C19" s="491"/>
      <c r="D19" s="492"/>
      <c r="E19" s="492"/>
      <c r="F19" s="492"/>
      <c r="G19" s="492"/>
      <c r="H19" s="500"/>
      <c r="I19" s="482" t="s">
        <v>369</v>
      </c>
      <c r="J19" s="483"/>
      <c r="K19" s="484">
        <v>8</v>
      </c>
      <c r="L19" s="485"/>
      <c r="M19" s="485">
        <v>6</v>
      </c>
      <c r="N19" s="485"/>
      <c r="O19" s="485">
        <v>15</v>
      </c>
      <c r="P19" s="485"/>
    </row>
    <row r="20" spans="1:16" ht="18.75" customHeight="1">
      <c r="A20" s="497" t="s">
        <v>81</v>
      </c>
      <c r="B20" s="498"/>
      <c r="C20" s="498"/>
      <c r="D20" s="498"/>
      <c r="E20" s="498"/>
      <c r="F20" s="498"/>
      <c r="G20" s="498"/>
      <c r="H20" s="498"/>
      <c r="I20" s="498"/>
      <c r="J20" s="498"/>
      <c r="K20" s="498"/>
      <c r="L20" s="498"/>
      <c r="M20" s="498"/>
      <c r="N20" s="509" t="s">
        <v>356</v>
      </c>
      <c r="O20" s="509"/>
      <c r="P20" s="509"/>
    </row>
    <row r="21" spans="1:14" ht="21.75" customHeight="1">
      <c r="A21" s="498"/>
      <c r="B21" s="498"/>
      <c r="C21" s="498"/>
      <c r="D21" s="498"/>
      <c r="E21" s="498"/>
      <c r="F21" s="498"/>
      <c r="G21" s="498"/>
      <c r="H21" s="498"/>
      <c r="I21" s="498"/>
      <c r="J21" s="498"/>
      <c r="K21" s="498"/>
      <c r="L21" s="498"/>
      <c r="M21" s="498"/>
      <c r="N21" s="79"/>
    </row>
    <row r="22" spans="1:16" ht="27.75" customHeight="1">
      <c r="A22" s="11"/>
      <c r="B22" s="11"/>
      <c r="C22" s="135"/>
      <c r="D22" s="135"/>
      <c r="E22" s="135"/>
      <c r="F22" s="135"/>
      <c r="G22" s="135"/>
      <c r="H22" s="135"/>
      <c r="I22" s="135"/>
      <c r="J22" s="135"/>
      <c r="K22" s="135"/>
      <c r="L22" s="135"/>
      <c r="M22" s="135"/>
      <c r="N22" s="79"/>
      <c r="O22" s="134"/>
      <c r="P22" s="134"/>
    </row>
    <row r="23" spans="1:16" ht="27.75" customHeight="1">
      <c r="A23" s="11"/>
      <c r="B23" s="11"/>
      <c r="C23" s="136"/>
      <c r="D23" s="136"/>
      <c r="E23" s="136"/>
      <c r="F23" s="136"/>
      <c r="G23" s="136"/>
      <c r="H23" s="136"/>
      <c r="I23" s="136"/>
      <c r="J23" s="136"/>
      <c r="K23" s="136"/>
      <c r="L23" s="136"/>
      <c r="M23" s="136"/>
      <c r="N23" s="134"/>
      <c r="O23" s="134"/>
      <c r="P23" s="134"/>
    </row>
    <row r="24" spans="1:6" ht="22.5" customHeight="1">
      <c r="A24" s="372" t="s">
        <v>82</v>
      </c>
      <c r="B24" s="372"/>
      <c r="C24" s="372"/>
      <c r="D24" s="372"/>
      <c r="E24" s="372"/>
      <c r="F24" s="372"/>
    </row>
    <row r="25" spans="1:13" ht="18" thickBot="1">
      <c r="A25" s="118"/>
      <c r="B25" s="118"/>
      <c r="C25" s="118"/>
      <c r="D25" s="118"/>
      <c r="E25" s="118"/>
      <c r="F25" s="118"/>
      <c r="G25" s="137"/>
      <c r="H25" s="137"/>
      <c r="I25" s="137"/>
      <c r="J25" s="137"/>
      <c r="K25" s="401" t="s">
        <v>354</v>
      </c>
      <c r="L25" s="401"/>
      <c r="M25" s="401"/>
    </row>
    <row r="26" spans="1:14" s="3" customFormat="1" ht="39" customHeight="1">
      <c r="A26" s="486" t="s">
        <v>368</v>
      </c>
      <c r="B26" s="486"/>
      <c r="C26" s="486"/>
      <c r="D26" s="487"/>
      <c r="E26" s="274" t="s">
        <v>367</v>
      </c>
      <c r="F26" s="274" t="s">
        <v>366</v>
      </c>
      <c r="G26" s="274" t="s">
        <v>365</v>
      </c>
      <c r="H26" s="274" t="s">
        <v>364</v>
      </c>
      <c r="I26" s="274" t="s">
        <v>363</v>
      </c>
      <c r="J26" s="276" t="s">
        <v>362</v>
      </c>
      <c r="K26" s="275" t="s">
        <v>361</v>
      </c>
      <c r="L26" s="501" t="s">
        <v>83</v>
      </c>
      <c r="M26" s="502"/>
      <c r="N26" s="28"/>
    </row>
    <row r="27" spans="1:14" s="3" customFormat="1" ht="33.75" customHeight="1">
      <c r="A27" s="507" t="s">
        <v>360</v>
      </c>
      <c r="B27" s="437"/>
      <c r="C27" s="437"/>
      <c r="D27" s="508"/>
      <c r="E27" s="273">
        <v>198</v>
      </c>
      <c r="F27" s="55">
        <v>249</v>
      </c>
      <c r="G27" s="55">
        <v>9</v>
      </c>
      <c r="H27" s="55">
        <v>27</v>
      </c>
      <c r="I27" s="55">
        <v>22</v>
      </c>
      <c r="J27" s="55">
        <v>0</v>
      </c>
      <c r="K27" s="55">
        <v>0</v>
      </c>
      <c r="L27" s="404">
        <v>379</v>
      </c>
      <c r="M27" s="404"/>
      <c r="N27" s="28"/>
    </row>
    <row r="28" spans="1:14" s="3" customFormat="1" ht="33.75" customHeight="1">
      <c r="A28" s="488" t="s">
        <v>84</v>
      </c>
      <c r="B28" s="488"/>
      <c r="C28" s="488"/>
      <c r="D28" s="444"/>
      <c r="E28" s="272">
        <v>20</v>
      </c>
      <c r="F28" s="58">
        <v>26</v>
      </c>
      <c r="G28" s="58">
        <v>1</v>
      </c>
      <c r="H28" s="58">
        <v>5</v>
      </c>
      <c r="I28" s="58">
        <v>3</v>
      </c>
      <c r="J28" s="58">
        <v>1</v>
      </c>
      <c r="K28" s="58">
        <v>0</v>
      </c>
      <c r="L28" s="404">
        <v>44</v>
      </c>
      <c r="M28" s="404"/>
      <c r="N28" s="28"/>
    </row>
    <row r="29" spans="1:14" s="3" customFormat="1" ht="33.75" customHeight="1">
      <c r="A29" s="488" t="s">
        <v>359</v>
      </c>
      <c r="B29" s="488"/>
      <c r="C29" s="488"/>
      <c r="D29" s="444"/>
      <c r="E29" s="272">
        <v>18</v>
      </c>
      <c r="F29" s="58">
        <v>12</v>
      </c>
      <c r="G29" s="58">
        <v>0</v>
      </c>
      <c r="H29" s="58">
        <v>0</v>
      </c>
      <c r="I29" s="58">
        <v>0</v>
      </c>
      <c r="J29" s="58">
        <v>0</v>
      </c>
      <c r="K29" s="58">
        <v>0</v>
      </c>
      <c r="L29" s="404">
        <v>16</v>
      </c>
      <c r="M29" s="404"/>
      <c r="N29" s="28"/>
    </row>
    <row r="30" spans="1:14" s="3" customFormat="1" ht="33.75" customHeight="1" thickBot="1">
      <c r="A30" s="493" t="s">
        <v>358</v>
      </c>
      <c r="B30" s="493"/>
      <c r="C30" s="493"/>
      <c r="D30" s="494"/>
      <c r="E30" s="271">
        <f aca="true" t="shared" si="1" ref="E30:J30">E27+E28-E29</f>
        <v>200</v>
      </c>
      <c r="F30" s="69">
        <f t="shared" si="1"/>
        <v>263</v>
      </c>
      <c r="G30" s="69">
        <f t="shared" si="1"/>
        <v>10</v>
      </c>
      <c r="H30" s="69">
        <f t="shared" si="1"/>
        <v>32</v>
      </c>
      <c r="I30" s="69">
        <f t="shared" si="1"/>
        <v>25</v>
      </c>
      <c r="J30" s="69">
        <f t="shared" si="1"/>
        <v>1</v>
      </c>
      <c r="K30" s="69">
        <v>0</v>
      </c>
      <c r="L30" s="537">
        <f>L27+L28-L29</f>
        <v>407</v>
      </c>
      <c r="M30" s="537"/>
      <c r="N30" s="28"/>
    </row>
    <row r="31" spans="1:13" ht="18" customHeight="1">
      <c r="A31" s="480" t="s">
        <v>357</v>
      </c>
      <c r="B31" s="480"/>
      <c r="C31" s="480"/>
      <c r="D31" s="480"/>
      <c r="E31" s="480"/>
      <c r="F31" s="480"/>
      <c r="G31" s="480"/>
      <c r="H31" s="480"/>
      <c r="I31" s="480"/>
      <c r="J31" s="480"/>
      <c r="K31" s="519" t="s">
        <v>356</v>
      </c>
      <c r="L31" s="519"/>
      <c r="M31" s="519"/>
    </row>
    <row r="32" spans="1:16" ht="11.25" customHeight="1">
      <c r="A32" s="535"/>
      <c r="B32" s="536"/>
      <c r="C32" s="536"/>
      <c r="D32" s="536"/>
      <c r="E32" s="536"/>
      <c r="F32" s="536"/>
      <c r="G32" s="536"/>
      <c r="H32" s="536"/>
      <c r="I32" s="536"/>
      <c r="J32" s="536"/>
      <c r="K32" s="536"/>
      <c r="L32" s="536"/>
      <c r="M32" s="536"/>
      <c r="N32" s="536"/>
      <c r="O32" s="138"/>
      <c r="P32" s="11"/>
    </row>
    <row r="33" spans="1:15" ht="17.25">
      <c r="A33" s="536"/>
      <c r="B33" s="536"/>
      <c r="C33" s="536"/>
      <c r="D33" s="536"/>
      <c r="E33" s="536"/>
      <c r="F33" s="536"/>
      <c r="G33" s="536"/>
      <c r="H33" s="536"/>
      <c r="I33" s="536"/>
      <c r="J33" s="536"/>
      <c r="K33" s="536"/>
      <c r="L33" s="536"/>
      <c r="M33" s="536"/>
      <c r="N33" s="536"/>
      <c r="O33" s="138"/>
    </row>
    <row r="34" spans="2:15" ht="17.25">
      <c r="B34" s="534"/>
      <c r="C34" s="534"/>
      <c r="D34" s="534"/>
      <c r="E34" s="534"/>
      <c r="F34" s="534"/>
      <c r="G34" s="534"/>
      <c r="H34" s="534"/>
      <c r="I34" s="534"/>
      <c r="J34" s="534"/>
      <c r="K34" s="534"/>
      <c r="L34" s="534"/>
      <c r="M34" s="534"/>
      <c r="N34" s="534"/>
      <c r="O34" s="534"/>
    </row>
    <row r="35" spans="2:15" ht="17.25">
      <c r="B35" s="534"/>
      <c r="C35" s="534"/>
      <c r="D35" s="534"/>
      <c r="E35" s="534"/>
      <c r="F35" s="534"/>
      <c r="G35" s="534"/>
      <c r="H35" s="534"/>
      <c r="I35" s="534"/>
      <c r="J35" s="534"/>
      <c r="K35" s="534"/>
      <c r="L35" s="534"/>
      <c r="M35" s="534"/>
      <c r="N35" s="534"/>
      <c r="O35" s="534"/>
    </row>
  </sheetData>
  <sheetProtection/>
  <mergeCells count="95">
    <mergeCell ref="B34:O35"/>
    <mergeCell ref="K31:M31"/>
    <mergeCell ref="A32:N33"/>
    <mergeCell ref="K25:M25"/>
    <mergeCell ref="L30:M30"/>
    <mergeCell ref="C14:D14"/>
    <mergeCell ref="G14:H14"/>
    <mergeCell ref="I14:J14"/>
    <mergeCell ref="G15:H15"/>
    <mergeCell ref="E15:F15"/>
    <mergeCell ref="I13:J13"/>
    <mergeCell ref="C16:D16"/>
    <mergeCell ref="A15:B15"/>
    <mergeCell ref="M12:N12"/>
    <mergeCell ref="K12:L12"/>
    <mergeCell ref="K16:L16"/>
    <mergeCell ref="G12:H12"/>
    <mergeCell ref="I12:J12"/>
    <mergeCell ref="G13:H13"/>
    <mergeCell ref="E13:F13"/>
    <mergeCell ref="C13:D13"/>
    <mergeCell ref="G16:H16"/>
    <mergeCell ref="C15:D15"/>
    <mergeCell ref="A10:P10"/>
    <mergeCell ref="A16:B16"/>
    <mergeCell ref="M13:N13"/>
    <mergeCell ref="M14:N14"/>
    <mergeCell ref="M15:N15"/>
    <mergeCell ref="E14:F14"/>
    <mergeCell ref="A14:B14"/>
    <mergeCell ref="A3:B3"/>
    <mergeCell ref="A6:B6"/>
    <mergeCell ref="C3:D3"/>
    <mergeCell ref="C4:D4"/>
    <mergeCell ref="C5:D5"/>
    <mergeCell ref="C6:D6"/>
    <mergeCell ref="A5:B5"/>
    <mergeCell ref="N7:P7"/>
    <mergeCell ref="O12:P12"/>
    <mergeCell ref="K17:L17"/>
    <mergeCell ref="M17:N17"/>
    <mergeCell ref="K14:L14"/>
    <mergeCell ref="O14:P14"/>
    <mergeCell ref="O15:P15"/>
    <mergeCell ref="O16:P16"/>
    <mergeCell ref="M16:N16"/>
    <mergeCell ref="K15:L15"/>
    <mergeCell ref="A1:N1"/>
    <mergeCell ref="A12:B12"/>
    <mergeCell ref="A13:B13"/>
    <mergeCell ref="C12:D12"/>
    <mergeCell ref="J11:P11"/>
    <mergeCell ref="A4:B4"/>
    <mergeCell ref="E12:F12"/>
    <mergeCell ref="O13:P13"/>
    <mergeCell ref="K13:L13"/>
    <mergeCell ref="N2:P2"/>
    <mergeCell ref="I15:J15"/>
    <mergeCell ref="I17:J17"/>
    <mergeCell ref="C17:D17"/>
    <mergeCell ref="I16:J16"/>
    <mergeCell ref="A17:B17"/>
    <mergeCell ref="E18:F18"/>
    <mergeCell ref="G17:H17"/>
    <mergeCell ref="G18:H18"/>
    <mergeCell ref="E16:F16"/>
    <mergeCell ref="E17:F17"/>
    <mergeCell ref="A24:F24"/>
    <mergeCell ref="L29:M29"/>
    <mergeCell ref="L27:M27"/>
    <mergeCell ref="L26:M26"/>
    <mergeCell ref="O19:P19"/>
    <mergeCell ref="A18:B18"/>
    <mergeCell ref="I18:J18"/>
    <mergeCell ref="L28:M28"/>
    <mergeCell ref="A27:D27"/>
    <mergeCell ref="N20:P20"/>
    <mergeCell ref="C18:D18"/>
    <mergeCell ref="A20:M21"/>
    <mergeCell ref="O18:P18"/>
    <mergeCell ref="K18:L18"/>
    <mergeCell ref="M18:N18"/>
    <mergeCell ref="E19:F19"/>
    <mergeCell ref="G19:H19"/>
    <mergeCell ref="M19:N19"/>
    <mergeCell ref="A31:J31"/>
    <mergeCell ref="O17:P17"/>
    <mergeCell ref="I19:J19"/>
    <mergeCell ref="K19:L19"/>
    <mergeCell ref="A26:D26"/>
    <mergeCell ref="A29:D29"/>
    <mergeCell ref="A28:D28"/>
    <mergeCell ref="A19:B19"/>
    <mergeCell ref="C19:D19"/>
    <mergeCell ref="A30:D3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O25"/>
  <sheetViews>
    <sheetView showGridLines="0" zoomScaleSheetLayoutView="100" zoomScalePageLayoutView="0" workbookViewId="0" topLeftCell="A25">
      <selection activeCell="Q23" sqref="Q23"/>
    </sheetView>
  </sheetViews>
  <sheetFormatPr defaultColWidth="8.66015625" defaultRowHeight="18"/>
  <cols>
    <col min="1" max="1" width="3.08203125" style="0" customWidth="1"/>
    <col min="2" max="14" width="7" style="0" customWidth="1"/>
    <col min="15" max="15" width="7.08203125" style="0" customWidth="1"/>
  </cols>
  <sheetData>
    <row r="1" spans="1:15" ht="22.5" customHeight="1">
      <c r="A1" s="564" t="s">
        <v>248</v>
      </c>
      <c r="B1" s="564"/>
      <c r="C1" s="564"/>
      <c r="D1" s="564"/>
      <c r="E1" s="564"/>
      <c r="F1" s="564"/>
      <c r="G1" s="564"/>
      <c r="H1" s="564"/>
      <c r="I1" s="564"/>
      <c r="J1" s="564"/>
      <c r="K1" s="564"/>
      <c r="L1" s="564"/>
      <c r="M1" s="564"/>
      <c r="N1" s="564"/>
      <c r="O1" s="564"/>
    </row>
    <row r="2" spans="1:15" ht="7.5" customHeight="1">
      <c r="A2" s="139"/>
      <c r="B2" s="139"/>
      <c r="C2" s="139"/>
      <c r="D2" s="139"/>
      <c r="E2" s="139"/>
      <c r="F2" s="139"/>
      <c r="G2" s="139"/>
      <c r="H2" s="139"/>
      <c r="I2" s="139"/>
      <c r="J2" s="139"/>
      <c r="K2" s="139"/>
      <c r="L2" s="139"/>
      <c r="M2" s="139"/>
      <c r="N2" s="139"/>
      <c r="O2" s="139"/>
    </row>
    <row r="3" spans="1:15" ht="27.75" customHeight="1">
      <c r="A3" s="140"/>
      <c r="B3" s="559" t="s">
        <v>247</v>
      </c>
      <c r="C3" s="559"/>
      <c r="D3" s="559"/>
      <c r="E3" s="559"/>
      <c r="F3" s="559"/>
      <c r="G3" s="559"/>
      <c r="H3" s="559"/>
      <c r="I3" s="559"/>
      <c r="J3" s="559"/>
      <c r="K3" s="559"/>
      <c r="L3" s="559"/>
      <c r="M3" s="559"/>
      <c r="N3" s="559"/>
      <c r="O3" s="559"/>
    </row>
    <row r="4" spans="1:15" ht="27.75" customHeight="1">
      <c r="A4" s="140"/>
      <c r="B4" s="559"/>
      <c r="C4" s="559"/>
      <c r="D4" s="559"/>
      <c r="E4" s="559"/>
      <c r="F4" s="559"/>
      <c r="G4" s="559"/>
      <c r="H4" s="559"/>
      <c r="I4" s="559"/>
      <c r="J4" s="559"/>
      <c r="K4" s="559"/>
      <c r="L4" s="559"/>
      <c r="M4" s="559"/>
      <c r="N4" s="559"/>
      <c r="O4" s="559"/>
    </row>
    <row r="5" spans="1:15" ht="27.75" customHeight="1">
      <c r="A5" s="140"/>
      <c r="B5" s="559"/>
      <c r="C5" s="559"/>
      <c r="D5" s="559"/>
      <c r="E5" s="559"/>
      <c r="F5" s="559"/>
      <c r="G5" s="559"/>
      <c r="H5" s="559"/>
      <c r="I5" s="559"/>
      <c r="J5" s="559"/>
      <c r="K5" s="559"/>
      <c r="L5" s="559"/>
      <c r="M5" s="559"/>
      <c r="N5" s="559"/>
      <c r="O5" s="559"/>
    </row>
    <row r="6" spans="1:15" ht="28.5" customHeight="1">
      <c r="A6" s="140"/>
      <c r="B6" s="559"/>
      <c r="C6" s="559"/>
      <c r="D6" s="559"/>
      <c r="E6" s="559"/>
      <c r="F6" s="559"/>
      <c r="G6" s="559"/>
      <c r="H6" s="559"/>
      <c r="I6" s="559"/>
      <c r="J6" s="559"/>
      <c r="K6" s="559"/>
      <c r="L6" s="559"/>
      <c r="M6" s="559"/>
      <c r="N6" s="559"/>
      <c r="O6" s="559"/>
    </row>
    <row r="7" spans="1:15" ht="22.5" customHeight="1">
      <c r="A7" s="563" t="s">
        <v>246</v>
      </c>
      <c r="B7" s="563"/>
      <c r="C7" s="563"/>
      <c r="D7" s="563"/>
      <c r="E7" s="563"/>
      <c r="F7" s="563"/>
      <c r="G7" s="563"/>
      <c r="H7" s="563"/>
      <c r="I7" s="563"/>
      <c r="J7" s="563"/>
      <c r="K7" s="563"/>
      <c r="L7" s="563"/>
      <c r="M7" s="563"/>
      <c r="N7" s="140"/>
      <c r="O7" s="140"/>
    </row>
    <row r="8" spans="1:15" ht="19.5" thickBot="1">
      <c r="A8" s="140"/>
      <c r="B8" s="142"/>
      <c r="C8" s="142"/>
      <c r="D8" s="142"/>
      <c r="E8" s="142"/>
      <c r="F8" s="142"/>
      <c r="G8" s="142"/>
      <c r="H8" s="142"/>
      <c r="I8" s="142"/>
      <c r="J8" s="142"/>
      <c r="K8" s="543" t="s">
        <v>354</v>
      </c>
      <c r="L8" s="543"/>
      <c r="M8" s="543"/>
      <c r="N8" s="140"/>
      <c r="O8" s="140"/>
    </row>
    <row r="9" spans="1:15" ht="17.25">
      <c r="A9" s="140"/>
      <c r="B9" s="141"/>
      <c r="C9" s="141"/>
      <c r="D9" s="141"/>
      <c r="E9" s="544" t="s">
        <v>390</v>
      </c>
      <c r="F9" s="545"/>
      <c r="G9" s="546"/>
      <c r="H9" s="544" t="s">
        <v>389</v>
      </c>
      <c r="I9" s="550"/>
      <c r="J9" s="551"/>
      <c r="K9" s="544" t="s">
        <v>85</v>
      </c>
      <c r="L9" s="555"/>
      <c r="M9" s="555"/>
      <c r="N9" s="140"/>
      <c r="O9" s="140"/>
    </row>
    <row r="10" spans="1:15" ht="17.25">
      <c r="A10" s="140"/>
      <c r="B10" s="143"/>
      <c r="C10" s="143"/>
      <c r="D10" s="143"/>
      <c r="E10" s="547"/>
      <c r="F10" s="548"/>
      <c r="G10" s="549"/>
      <c r="H10" s="552"/>
      <c r="I10" s="553"/>
      <c r="J10" s="554"/>
      <c r="K10" s="556"/>
      <c r="L10" s="557"/>
      <c r="M10" s="557"/>
      <c r="N10" s="140"/>
      <c r="O10" s="140"/>
    </row>
    <row r="11" spans="1:15" ht="7.5" customHeight="1">
      <c r="A11" s="140"/>
      <c r="B11" s="144"/>
      <c r="C11" s="144"/>
      <c r="D11" s="144"/>
      <c r="E11" s="241"/>
      <c r="F11" s="239"/>
      <c r="G11" s="240"/>
      <c r="H11" s="241"/>
      <c r="I11" s="239"/>
      <c r="J11" s="240"/>
      <c r="K11" s="239"/>
      <c r="L11" s="239"/>
      <c r="M11" s="239"/>
      <c r="N11" s="140"/>
      <c r="O11" s="140"/>
    </row>
    <row r="12" spans="1:15" ht="18.75" customHeight="1">
      <c r="A12" s="140"/>
      <c r="B12" s="561" t="s">
        <v>86</v>
      </c>
      <c r="C12" s="561"/>
      <c r="D12" s="561"/>
      <c r="E12" s="539">
        <v>2899</v>
      </c>
      <c r="F12" s="540"/>
      <c r="G12" s="238" t="s">
        <v>87</v>
      </c>
      <c r="H12" s="539">
        <v>2628</v>
      </c>
      <c r="I12" s="540"/>
      <c r="J12" s="238" t="s">
        <v>87</v>
      </c>
      <c r="K12" s="541">
        <f>H12/E12*100</f>
        <v>90.65194894791307</v>
      </c>
      <c r="L12" s="542"/>
      <c r="M12" s="237" t="s">
        <v>387</v>
      </c>
      <c r="N12" s="140"/>
      <c r="O12" s="140"/>
    </row>
    <row r="13" spans="1:15" ht="18.75" customHeight="1">
      <c r="A13" s="140"/>
      <c r="B13" s="561" t="s">
        <v>88</v>
      </c>
      <c r="C13" s="561"/>
      <c r="D13" s="561"/>
      <c r="E13" s="539">
        <v>6917998</v>
      </c>
      <c r="F13" s="540"/>
      <c r="G13" s="238" t="s">
        <v>388</v>
      </c>
      <c r="H13" s="539">
        <v>6663048</v>
      </c>
      <c r="I13" s="540"/>
      <c r="J13" s="238" t="s">
        <v>388</v>
      </c>
      <c r="K13" s="541">
        <f>H13/E13*100</f>
        <v>96.31468526009982</v>
      </c>
      <c r="L13" s="542"/>
      <c r="M13" s="237" t="s">
        <v>387</v>
      </c>
      <c r="N13" s="140"/>
      <c r="O13" s="140"/>
    </row>
    <row r="14" spans="1:15" ht="7.5" customHeight="1" thickBot="1">
      <c r="A14" s="140"/>
      <c r="B14" s="145"/>
      <c r="C14" s="145"/>
      <c r="D14" s="145"/>
      <c r="E14" s="236"/>
      <c r="F14" s="234"/>
      <c r="G14" s="235"/>
      <c r="H14" s="236"/>
      <c r="I14" s="234"/>
      <c r="J14" s="235"/>
      <c r="K14" s="234"/>
      <c r="L14" s="234"/>
      <c r="M14" s="234"/>
      <c r="N14" s="140"/>
      <c r="O14" s="140"/>
    </row>
    <row r="15" spans="1:15" ht="17.25">
      <c r="A15" s="140"/>
      <c r="B15" s="560"/>
      <c r="C15" s="560"/>
      <c r="D15" s="560"/>
      <c r="E15" s="560"/>
      <c r="F15" s="560"/>
      <c r="G15" s="560"/>
      <c r="H15" s="560"/>
      <c r="I15" s="560"/>
      <c r="J15" s="141"/>
      <c r="K15" s="565" t="s">
        <v>5</v>
      </c>
      <c r="L15" s="565"/>
      <c r="M15" s="565"/>
      <c r="N15" s="140"/>
      <c r="O15" s="140"/>
    </row>
    <row r="16" spans="2:13" s="11" customFormat="1" ht="106.5" customHeight="1">
      <c r="B16" s="528"/>
      <c r="C16" s="528"/>
      <c r="D16" s="528"/>
      <c r="E16" s="481"/>
      <c r="F16" s="481"/>
      <c r="G16" s="131"/>
      <c r="H16" s="481"/>
      <c r="I16" s="481"/>
      <c r="J16" s="131"/>
      <c r="K16" s="562"/>
      <c r="L16" s="562"/>
      <c r="M16" s="146"/>
    </row>
    <row r="17" spans="2:13" s="11" customFormat="1" ht="7.5" customHeight="1">
      <c r="B17" s="122"/>
      <c r="C17" s="122"/>
      <c r="D17" s="122"/>
      <c r="E17" s="123"/>
      <c r="F17" s="123"/>
      <c r="G17" s="123"/>
      <c r="H17" s="123"/>
      <c r="I17" s="123"/>
      <c r="J17" s="123"/>
      <c r="K17" s="123"/>
      <c r="L17" s="123"/>
      <c r="M17" s="123"/>
    </row>
    <row r="18" spans="2:13" ht="17.25">
      <c r="B18" s="11"/>
      <c r="C18" s="11"/>
      <c r="D18" s="11"/>
      <c r="E18" s="11"/>
      <c r="F18" s="11"/>
      <c r="G18" s="11"/>
      <c r="H18" s="11"/>
      <c r="I18" s="11"/>
      <c r="J18" s="11"/>
      <c r="K18" s="428"/>
      <c r="L18" s="428"/>
      <c r="M18" s="428"/>
    </row>
    <row r="19" spans="2:13" ht="7.5" customHeight="1">
      <c r="B19" s="11"/>
      <c r="C19" s="11"/>
      <c r="D19" s="11"/>
      <c r="E19" s="11"/>
      <c r="F19" s="11"/>
      <c r="G19" s="11"/>
      <c r="H19" s="11"/>
      <c r="I19" s="11"/>
      <c r="J19" s="11"/>
      <c r="K19" s="2"/>
      <c r="L19" s="2"/>
      <c r="M19" s="2"/>
    </row>
    <row r="20" spans="1:15" ht="22.5" customHeight="1">
      <c r="A20" s="1" t="s">
        <v>245</v>
      </c>
      <c r="B20" s="1"/>
      <c r="C20" s="1"/>
      <c r="D20" s="1"/>
      <c r="E20" s="1"/>
      <c r="F20" s="1"/>
      <c r="G20" s="1"/>
      <c r="H20" s="1"/>
      <c r="I20" s="1"/>
      <c r="J20" s="1"/>
      <c r="K20" s="1"/>
      <c r="L20" s="1"/>
      <c r="M20" s="1"/>
      <c r="N20" s="1"/>
      <c r="O20" s="1"/>
    </row>
    <row r="21" spans="1:15" ht="7.5" customHeight="1">
      <c r="A21" s="1"/>
      <c r="B21" s="1"/>
      <c r="C21" s="1"/>
      <c r="D21" s="1"/>
      <c r="E21" s="1"/>
      <c r="F21" s="1"/>
      <c r="G21" s="1"/>
      <c r="H21" s="1"/>
      <c r="I21" s="1"/>
      <c r="J21" s="1"/>
      <c r="K21" s="1"/>
      <c r="L21" s="1"/>
      <c r="M21" s="1"/>
      <c r="N21" s="1"/>
      <c r="O21" s="1"/>
    </row>
    <row r="22" spans="2:15" ht="73.5" customHeight="1">
      <c r="B22" s="375" t="s">
        <v>386</v>
      </c>
      <c r="C22" s="558"/>
      <c r="D22" s="558"/>
      <c r="E22" s="558"/>
      <c r="F22" s="558"/>
      <c r="G22" s="558"/>
      <c r="H22" s="558"/>
      <c r="I22" s="558"/>
      <c r="J22" s="558"/>
      <c r="K22" s="558"/>
      <c r="L22" s="558"/>
      <c r="M22" s="558"/>
      <c r="N22" s="558"/>
      <c r="O22" s="558"/>
    </row>
    <row r="23" spans="2:15" ht="73.5" customHeight="1">
      <c r="B23" s="558"/>
      <c r="C23" s="558"/>
      <c r="D23" s="558"/>
      <c r="E23" s="558"/>
      <c r="F23" s="558"/>
      <c r="G23" s="558"/>
      <c r="H23" s="558"/>
      <c r="I23" s="558"/>
      <c r="J23" s="558"/>
      <c r="K23" s="558"/>
      <c r="L23" s="558"/>
      <c r="M23" s="558"/>
      <c r="N23" s="558"/>
      <c r="O23" s="558"/>
    </row>
    <row r="24" spans="2:15" ht="73.5" customHeight="1">
      <c r="B24" s="558"/>
      <c r="C24" s="558"/>
      <c r="D24" s="558"/>
      <c r="E24" s="558"/>
      <c r="F24" s="558"/>
      <c r="G24" s="558"/>
      <c r="H24" s="558"/>
      <c r="I24" s="558"/>
      <c r="J24" s="558"/>
      <c r="K24" s="558"/>
      <c r="L24" s="558"/>
      <c r="M24" s="558"/>
      <c r="N24" s="558"/>
      <c r="O24" s="558"/>
    </row>
    <row r="25" spans="2:15" ht="73.5" customHeight="1">
      <c r="B25" s="558"/>
      <c r="C25" s="558"/>
      <c r="D25" s="558"/>
      <c r="E25" s="558"/>
      <c r="F25" s="558"/>
      <c r="G25" s="558"/>
      <c r="H25" s="558"/>
      <c r="I25" s="558"/>
      <c r="J25" s="558"/>
      <c r="K25" s="558"/>
      <c r="L25" s="558"/>
      <c r="M25" s="558"/>
      <c r="N25" s="558"/>
      <c r="O25" s="558"/>
    </row>
  </sheetData>
  <sheetProtection/>
  <mergeCells count="26">
    <mergeCell ref="A1:O1"/>
    <mergeCell ref="H12:I12"/>
    <mergeCell ref="K12:L12"/>
    <mergeCell ref="E12:F12"/>
    <mergeCell ref="K18:M18"/>
    <mergeCell ref="E16:F16"/>
    <mergeCell ref="H16:I16"/>
    <mergeCell ref="K15:M15"/>
    <mergeCell ref="B13:D13"/>
    <mergeCell ref="E13:F13"/>
    <mergeCell ref="B22:O25"/>
    <mergeCell ref="B3:O6"/>
    <mergeCell ref="B16:D16"/>
    <mergeCell ref="F15:G15"/>
    <mergeCell ref="H15:I15"/>
    <mergeCell ref="B15:C15"/>
    <mergeCell ref="D15:E15"/>
    <mergeCell ref="B12:D12"/>
    <mergeCell ref="K16:L16"/>
    <mergeCell ref="A7:M7"/>
    <mergeCell ref="H13:I13"/>
    <mergeCell ref="K13:L13"/>
    <mergeCell ref="K8:M8"/>
    <mergeCell ref="E9:G10"/>
    <mergeCell ref="H9:J10"/>
    <mergeCell ref="K9:M10"/>
  </mergeCells>
  <printOptions/>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ransitionEvaluation="1"/>
  <dimension ref="A1:BW41"/>
  <sheetViews>
    <sheetView showGridLines="0" zoomScaleSheetLayoutView="100" workbookViewId="0" topLeftCell="A1">
      <selection activeCell="B5" sqref="B5:U5"/>
    </sheetView>
  </sheetViews>
  <sheetFormatPr defaultColWidth="8.66015625" defaultRowHeight="18"/>
  <cols>
    <col min="1" max="1" width="2.66015625" style="3" customWidth="1"/>
    <col min="2" max="2" width="11.41015625" style="3" customWidth="1"/>
    <col min="3" max="8" width="1.58203125" style="3" customWidth="1"/>
    <col min="9" max="38" width="1.40625" style="3" customWidth="1"/>
    <col min="39" max="50" width="1.50390625" style="3" customWidth="1"/>
    <col min="51" max="62" width="1.40625" style="3" customWidth="1"/>
    <col min="63" max="16384" width="8.83203125" style="3" customWidth="1"/>
  </cols>
  <sheetData>
    <row r="1" spans="1:59" ht="22.5" customHeight="1">
      <c r="A1" s="376" t="s">
        <v>89</v>
      </c>
      <c r="B1" s="376"/>
      <c r="C1" s="376"/>
      <c r="D1" s="376"/>
      <c r="E1" s="376"/>
      <c r="F1" s="376"/>
      <c r="G1" s="376"/>
      <c r="H1" s="147"/>
      <c r="BF1" s="28"/>
      <c r="BG1" s="28"/>
    </row>
    <row r="2" spans="2:62" s="148" customFormat="1" ht="102" customHeight="1">
      <c r="B2" s="580" t="s">
        <v>401</v>
      </c>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row>
    <row r="3" spans="1:59" s="148" customFormat="1" ht="22.5" customHeight="1">
      <c r="A3" s="583" t="s">
        <v>90</v>
      </c>
      <c r="B3" s="583"/>
      <c r="C3" s="583"/>
      <c r="D3" s="583"/>
      <c r="E3" s="583"/>
      <c r="F3" s="583"/>
      <c r="G3" s="583"/>
      <c r="H3" s="583"/>
      <c r="I3" s="583"/>
      <c r="J3" s="583"/>
      <c r="K3" s="583"/>
      <c r="L3" s="583"/>
      <c r="M3" s="583"/>
      <c r="N3" s="583"/>
      <c r="O3" s="583"/>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50"/>
      <c r="BG3" s="150"/>
    </row>
    <row r="4" spans="2:62" s="148" customFormat="1" ht="133.5" customHeight="1">
      <c r="B4" s="580" t="s">
        <v>400</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row>
    <row r="5" spans="2:62" ht="22.5" customHeight="1" thickBot="1">
      <c r="B5" s="585" t="s">
        <v>399</v>
      </c>
      <c r="C5" s="585"/>
      <c r="D5" s="585"/>
      <c r="E5" s="585"/>
      <c r="F5" s="585"/>
      <c r="G5" s="585"/>
      <c r="H5" s="585"/>
      <c r="I5" s="585"/>
      <c r="J5" s="585"/>
      <c r="K5" s="585"/>
      <c r="L5" s="585"/>
      <c r="M5" s="585"/>
      <c r="N5" s="585"/>
      <c r="O5" s="585"/>
      <c r="P5" s="585"/>
      <c r="Q5" s="585"/>
      <c r="R5" s="585"/>
      <c r="S5" s="585"/>
      <c r="T5" s="585"/>
      <c r="U5" s="585"/>
      <c r="V5" s="137"/>
      <c r="W5" s="137"/>
      <c r="X5" s="137"/>
      <c r="Y5" s="137"/>
      <c r="Z5" s="137"/>
      <c r="AA5" s="137"/>
      <c r="AB5" s="137"/>
      <c r="AC5" s="137"/>
      <c r="AD5" s="137"/>
      <c r="AE5" s="137"/>
      <c r="AF5" s="137"/>
      <c r="AG5" s="137"/>
      <c r="AH5" s="137"/>
      <c r="AI5" s="28"/>
      <c r="AJ5" s="28"/>
      <c r="AK5" s="28"/>
      <c r="AL5" s="28"/>
      <c r="AM5" s="428" t="s">
        <v>398</v>
      </c>
      <c r="AN5" s="428"/>
      <c r="AO5" s="428"/>
      <c r="AP5" s="428"/>
      <c r="AQ5" s="428"/>
      <c r="AR5" s="428"/>
      <c r="AS5" s="428"/>
      <c r="AT5" s="428"/>
      <c r="AU5" s="428"/>
      <c r="AV5" s="428"/>
      <c r="AW5" s="428"/>
      <c r="AX5" s="428"/>
      <c r="AY5" s="428"/>
      <c r="AZ5" s="428"/>
      <c r="BA5" s="428"/>
      <c r="BB5" s="428"/>
      <c r="BC5" s="428"/>
      <c r="BD5" s="428"/>
      <c r="BE5" s="428"/>
      <c r="BF5" s="428"/>
      <c r="BG5" s="428"/>
      <c r="BH5" s="428"/>
      <c r="BI5" s="428"/>
      <c r="BJ5" s="428"/>
    </row>
    <row r="6" spans="2:62" ht="22.5" customHeight="1">
      <c r="B6" s="6"/>
      <c r="C6" s="587" t="s">
        <v>0</v>
      </c>
      <c r="D6" s="588"/>
      <c r="E6" s="588"/>
      <c r="F6" s="588"/>
      <c r="G6" s="588"/>
      <c r="H6" s="589"/>
      <c r="I6" s="578" t="s">
        <v>91</v>
      </c>
      <c r="J6" s="578"/>
      <c r="K6" s="578"/>
      <c r="L6" s="578"/>
      <c r="M6" s="578"/>
      <c r="N6" s="578"/>
      <c r="O6" s="578"/>
      <c r="P6" s="578"/>
      <c r="Q6" s="578"/>
      <c r="R6" s="578"/>
      <c r="S6" s="578"/>
      <c r="T6" s="578"/>
      <c r="U6" s="594" t="s">
        <v>92</v>
      </c>
      <c r="V6" s="594"/>
      <c r="W6" s="594"/>
      <c r="X6" s="594"/>
      <c r="Y6" s="594"/>
      <c r="Z6" s="594"/>
      <c r="AA6" s="594"/>
      <c r="AB6" s="594"/>
      <c r="AC6" s="594"/>
      <c r="AD6" s="594"/>
      <c r="AE6" s="594"/>
      <c r="AF6" s="594"/>
      <c r="AG6" s="587" t="s">
        <v>93</v>
      </c>
      <c r="AH6" s="588"/>
      <c r="AI6" s="588"/>
      <c r="AJ6" s="588"/>
      <c r="AK6" s="588"/>
      <c r="AL6" s="589"/>
      <c r="AM6" s="587" t="s">
        <v>94</v>
      </c>
      <c r="AN6" s="588"/>
      <c r="AO6" s="588"/>
      <c r="AP6" s="588"/>
      <c r="AQ6" s="588"/>
      <c r="AR6" s="588"/>
      <c r="AS6" s="588"/>
      <c r="AT6" s="588"/>
      <c r="AU6" s="588"/>
      <c r="AV6" s="588"/>
      <c r="AW6" s="588"/>
      <c r="AX6" s="589"/>
      <c r="AY6" s="587" t="s">
        <v>95</v>
      </c>
      <c r="AZ6" s="588"/>
      <c r="BA6" s="588"/>
      <c r="BB6" s="588"/>
      <c r="BC6" s="588"/>
      <c r="BD6" s="589"/>
      <c r="BE6" s="587" t="s">
        <v>96</v>
      </c>
      <c r="BF6" s="588"/>
      <c r="BG6" s="588"/>
      <c r="BH6" s="588"/>
      <c r="BI6" s="588"/>
      <c r="BJ6" s="588"/>
    </row>
    <row r="7" spans="2:62" s="151" customFormat="1" ht="22.5" customHeight="1">
      <c r="B7" s="152"/>
      <c r="C7" s="590"/>
      <c r="D7" s="591"/>
      <c r="E7" s="591"/>
      <c r="F7" s="591"/>
      <c r="G7" s="591"/>
      <c r="H7" s="592"/>
      <c r="I7" s="579" t="s">
        <v>97</v>
      </c>
      <c r="J7" s="579"/>
      <c r="K7" s="579"/>
      <c r="L7" s="579"/>
      <c r="M7" s="579"/>
      <c r="N7" s="579"/>
      <c r="O7" s="579" t="s">
        <v>98</v>
      </c>
      <c r="P7" s="579"/>
      <c r="Q7" s="579"/>
      <c r="R7" s="579"/>
      <c r="S7" s="579"/>
      <c r="T7" s="579"/>
      <c r="U7" s="579" t="s">
        <v>97</v>
      </c>
      <c r="V7" s="579"/>
      <c r="W7" s="579"/>
      <c r="X7" s="579"/>
      <c r="Y7" s="579"/>
      <c r="Z7" s="579"/>
      <c r="AA7" s="579" t="s">
        <v>98</v>
      </c>
      <c r="AB7" s="579"/>
      <c r="AC7" s="579"/>
      <c r="AD7" s="579"/>
      <c r="AE7" s="579"/>
      <c r="AF7" s="579"/>
      <c r="AG7" s="590" t="s">
        <v>97</v>
      </c>
      <c r="AH7" s="591"/>
      <c r="AI7" s="591"/>
      <c r="AJ7" s="591"/>
      <c r="AK7" s="591"/>
      <c r="AL7" s="592"/>
      <c r="AM7" s="590" t="s">
        <v>97</v>
      </c>
      <c r="AN7" s="591"/>
      <c r="AO7" s="591"/>
      <c r="AP7" s="591"/>
      <c r="AQ7" s="591"/>
      <c r="AR7" s="592"/>
      <c r="AS7" s="590" t="s">
        <v>98</v>
      </c>
      <c r="AT7" s="591"/>
      <c r="AU7" s="591"/>
      <c r="AV7" s="591"/>
      <c r="AW7" s="591"/>
      <c r="AX7" s="592"/>
      <c r="AY7" s="590" t="s">
        <v>97</v>
      </c>
      <c r="AZ7" s="591"/>
      <c r="BA7" s="591"/>
      <c r="BB7" s="591"/>
      <c r="BC7" s="591"/>
      <c r="BD7" s="592"/>
      <c r="BE7" s="590" t="s">
        <v>97</v>
      </c>
      <c r="BF7" s="591"/>
      <c r="BG7" s="591"/>
      <c r="BH7" s="591"/>
      <c r="BI7" s="591"/>
      <c r="BJ7" s="591"/>
    </row>
    <row r="8" spans="2:62" ht="22.5" customHeight="1">
      <c r="B8" s="132" t="s">
        <v>299</v>
      </c>
      <c r="C8" s="532">
        <f aca="true" t="shared" si="0" ref="C8:C18">I8+U8+AG8+AM8+AY8+BE8</f>
        <v>87678</v>
      </c>
      <c r="D8" s="511"/>
      <c r="E8" s="511"/>
      <c r="F8" s="511"/>
      <c r="G8" s="511"/>
      <c r="H8" s="511"/>
      <c r="I8" s="596">
        <v>12614</v>
      </c>
      <c r="J8" s="596"/>
      <c r="K8" s="596"/>
      <c r="L8" s="596"/>
      <c r="M8" s="596"/>
      <c r="N8" s="596"/>
      <c r="O8" s="511">
        <f aca="true" t="shared" si="1" ref="O8:O20">I8/I$8*100</f>
        <v>100</v>
      </c>
      <c r="P8" s="511"/>
      <c r="Q8" s="511"/>
      <c r="R8" s="511"/>
      <c r="S8" s="511"/>
      <c r="T8" s="511"/>
      <c r="U8" s="511">
        <v>29</v>
      </c>
      <c r="V8" s="511"/>
      <c r="W8" s="511"/>
      <c r="X8" s="511"/>
      <c r="Y8" s="511"/>
      <c r="Z8" s="511"/>
      <c r="AA8" s="511">
        <f aca="true" t="shared" si="2" ref="AA8:AA20">U8/U$8*100</f>
        <v>100</v>
      </c>
      <c r="AB8" s="511"/>
      <c r="AC8" s="511"/>
      <c r="AD8" s="511"/>
      <c r="AE8" s="511"/>
      <c r="AF8" s="511"/>
      <c r="AG8" s="511">
        <v>0</v>
      </c>
      <c r="AH8" s="511"/>
      <c r="AI8" s="511"/>
      <c r="AJ8" s="511"/>
      <c r="AK8" s="511"/>
      <c r="AL8" s="511"/>
      <c r="AM8" s="511">
        <v>75035</v>
      </c>
      <c r="AN8" s="511"/>
      <c r="AO8" s="511"/>
      <c r="AP8" s="511"/>
      <c r="AQ8" s="511"/>
      <c r="AR8" s="511"/>
      <c r="AS8" s="511">
        <f aca="true" t="shared" si="3" ref="AS8:AS20">AM8/AM$8*100</f>
        <v>100</v>
      </c>
      <c r="AT8" s="511"/>
      <c r="AU8" s="511"/>
      <c r="AV8" s="511"/>
      <c r="AW8" s="511"/>
      <c r="AX8" s="511"/>
      <c r="AY8" s="511">
        <v>0</v>
      </c>
      <c r="AZ8" s="511"/>
      <c r="BA8" s="511"/>
      <c r="BB8" s="511"/>
      <c r="BC8" s="511"/>
      <c r="BD8" s="511"/>
      <c r="BE8" s="511">
        <v>0</v>
      </c>
      <c r="BF8" s="511"/>
      <c r="BG8" s="511"/>
      <c r="BH8" s="511"/>
      <c r="BI8" s="511"/>
      <c r="BJ8" s="511"/>
    </row>
    <row r="9" spans="2:62" ht="22.5" customHeight="1">
      <c r="B9" s="132" t="s">
        <v>297</v>
      </c>
      <c r="C9" s="532">
        <f t="shared" si="0"/>
        <v>100099</v>
      </c>
      <c r="D9" s="511"/>
      <c r="E9" s="511"/>
      <c r="F9" s="511"/>
      <c r="G9" s="511"/>
      <c r="H9" s="511"/>
      <c r="I9" s="511">
        <v>15729</v>
      </c>
      <c r="J9" s="511"/>
      <c r="K9" s="511"/>
      <c r="L9" s="511"/>
      <c r="M9" s="511"/>
      <c r="N9" s="511"/>
      <c r="O9" s="511">
        <f t="shared" si="1"/>
        <v>124.69478357380687</v>
      </c>
      <c r="P9" s="511"/>
      <c r="Q9" s="511"/>
      <c r="R9" s="511"/>
      <c r="S9" s="511"/>
      <c r="T9" s="511"/>
      <c r="U9" s="511">
        <v>16</v>
      </c>
      <c r="V9" s="511"/>
      <c r="W9" s="511"/>
      <c r="X9" s="511"/>
      <c r="Y9" s="511"/>
      <c r="Z9" s="511"/>
      <c r="AA9" s="511">
        <f t="shared" si="2"/>
        <v>55.172413793103445</v>
      </c>
      <c r="AB9" s="511"/>
      <c r="AC9" s="511"/>
      <c r="AD9" s="511"/>
      <c r="AE9" s="511"/>
      <c r="AF9" s="511"/>
      <c r="AG9" s="511">
        <v>0</v>
      </c>
      <c r="AH9" s="511"/>
      <c r="AI9" s="511"/>
      <c r="AJ9" s="511"/>
      <c r="AK9" s="511"/>
      <c r="AL9" s="511"/>
      <c r="AM9" s="511">
        <v>84354</v>
      </c>
      <c r="AN9" s="511"/>
      <c r="AO9" s="511"/>
      <c r="AP9" s="511"/>
      <c r="AQ9" s="511"/>
      <c r="AR9" s="511"/>
      <c r="AS9" s="511">
        <f t="shared" si="3"/>
        <v>112.41953754914374</v>
      </c>
      <c r="AT9" s="511"/>
      <c r="AU9" s="511"/>
      <c r="AV9" s="511"/>
      <c r="AW9" s="511"/>
      <c r="AX9" s="511"/>
      <c r="AY9" s="511">
        <v>0</v>
      </c>
      <c r="AZ9" s="511"/>
      <c r="BA9" s="511"/>
      <c r="BB9" s="511"/>
      <c r="BC9" s="511"/>
      <c r="BD9" s="511"/>
      <c r="BE9" s="511">
        <v>0</v>
      </c>
      <c r="BF9" s="511"/>
      <c r="BG9" s="511"/>
      <c r="BH9" s="511"/>
      <c r="BI9" s="511"/>
      <c r="BJ9" s="511"/>
    </row>
    <row r="10" spans="2:62" ht="22.5" customHeight="1">
      <c r="B10" s="132" t="s">
        <v>295</v>
      </c>
      <c r="C10" s="532">
        <f t="shared" si="0"/>
        <v>112487</v>
      </c>
      <c r="D10" s="511"/>
      <c r="E10" s="511"/>
      <c r="F10" s="511"/>
      <c r="G10" s="511"/>
      <c r="H10" s="511"/>
      <c r="I10" s="511">
        <v>14980</v>
      </c>
      <c r="J10" s="511"/>
      <c r="K10" s="511"/>
      <c r="L10" s="511"/>
      <c r="M10" s="511"/>
      <c r="N10" s="511"/>
      <c r="O10" s="511">
        <f t="shared" si="1"/>
        <v>118.75693673695893</v>
      </c>
      <c r="P10" s="511"/>
      <c r="Q10" s="511"/>
      <c r="R10" s="511"/>
      <c r="S10" s="511"/>
      <c r="T10" s="511"/>
      <c r="U10" s="511">
        <v>45</v>
      </c>
      <c r="V10" s="511"/>
      <c r="W10" s="511"/>
      <c r="X10" s="511"/>
      <c r="Y10" s="511"/>
      <c r="Z10" s="511"/>
      <c r="AA10" s="511">
        <f t="shared" si="2"/>
        <v>155.17241379310346</v>
      </c>
      <c r="AB10" s="511"/>
      <c r="AC10" s="511"/>
      <c r="AD10" s="511"/>
      <c r="AE10" s="511"/>
      <c r="AF10" s="511"/>
      <c r="AG10" s="511">
        <v>0</v>
      </c>
      <c r="AH10" s="511"/>
      <c r="AI10" s="511"/>
      <c r="AJ10" s="511"/>
      <c r="AK10" s="511"/>
      <c r="AL10" s="511"/>
      <c r="AM10" s="511">
        <v>97462</v>
      </c>
      <c r="AN10" s="511"/>
      <c r="AO10" s="511"/>
      <c r="AP10" s="511"/>
      <c r="AQ10" s="511"/>
      <c r="AR10" s="511"/>
      <c r="AS10" s="511">
        <f t="shared" si="3"/>
        <v>129.8887185979876</v>
      </c>
      <c r="AT10" s="511"/>
      <c r="AU10" s="511"/>
      <c r="AV10" s="511"/>
      <c r="AW10" s="511"/>
      <c r="AX10" s="511"/>
      <c r="AY10" s="511">
        <v>0</v>
      </c>
      <c r="AZ10" s="511"/>
      <c r="BA10" s="511"/>
      <c r="BB10" s="511"/>
      <c r="BC10" s="511"/>
      <c r="BD10" s="511"/>
      <c r="BE10" s="511">
        <v>0</v>
      </c>
      <c r="BF10" s="511"/>
      <c r="BG10" s="511"/>
      <c r="BH10" s="511"/>
      <c r="BI10" s="511"/>
      <c r="BJ10" s="511"/>
    </row>
    <row r="11" spans="2:62" ht="22.5" customHeight="1">
      <c r="B11" s="132" t="s">
        <v>293</v>
      </c>
      <c r="C11" s="532">
        <f t="shared" si="0"/>
        <v>98866</v>
      </c>
      <c r="D11" s="511"/>
      <c r="E11" s="511"/>
      <c r="F11" s="511"/>
      <c r="G11" s="511"/>
      <c r="H11" s="511"/>
      <c r="I11" s="511">
        <v>17650</v>
      </c>
      <c r="J11" s="511"/>
      <c r="K11" s="511"/>
      <c r="L11" s="511"/>
      <c r="M11" s="511"/>
      <c r="N11" s="511"/>
      <c r="O11" s="511">
        <f t="shared" si="1"/>
        <v>139.92389408593627</v>
      </c>
      <c r="P11" s="511"/>
      <c r="Q11" s="511"/>
      <c r="R11" s="511"/>
      <c r="S11" s="511"/>
      <c r="T11" s="511"/>
      <c r="U11" s="511">
        <v>100</v>
      </c>
      <c r="V11" s="511"/>
      <c r="W11" s="511"/>
      <c r="X11" s="511"/>
      <c r="Y11" s="511"/>
      <c r="Z11" s="511"/>
      <c r="AA11" s="511">
        <f t="shared" si="2"/>
        <v>344.8275862068965</v>
      </c>
      <c r="AB11" s="511"/>
      <c r="AC11" s="511"/>
      <c r="AD11" s="511"/>
      <c r="AE11" s="511"/>
      <c r="AF11" s="511"/>
      <c r="AG11" s="510" t="s">
        <v>253</v>
      </c>
      <c r="AH11" s="510"/>
      <c r="AI11" s="510"/>
      <c r="AJ11" s="510"/>
      <c r="AK11" s="510"/>
      <c r="AL11" s="510"/>
      <c r="AM11" s="511">
        <v>81116</v>
      </c>
      <c r="AN11" s="511"/>
      <c r="AO11" s="511"/>
      <c r="AP11" s="511"/>
      <c r="AQ11" s="511"/>
      <c r="AR11" s="511"/>
      <c r="AS11" s="511">
        <f t="shared" si="3"/>
        <v>108.10421803158525</v>
      </c>
      <c r="AT11" s="511"/>
      <c r="AU11" s="511"/>
      <c r="AV11" s="511"/>
      <c r="AW11" s="511"/>
      <c r="AX11" s="511"/>
      <c r="AY11" s="511">
        <v>0</v>
      </c>
      <c r="AZ11" s="511"/>
      <c r="BA11" s="511"/>
      <c r="BB11" s="511"/>
      <c r="BC11" s="511"/>
      <c r="BD11" s="511"/>
      <c r="BE11" s="511">
        <v>0</v>
      </c>
      <c r="BF11" s="511"/>
      <c r="BG11" s="511"/>
      <c r="BH11" s="511"/>
      <c r="BI11" s="511"/>
      <c r="BJ11" s="511"/>
    </row>
    <row r="12" spans="2:62" ht="22.5" customHeight="1">
      <c r="B12" s="132" t="s">
        <v>291</v>
      </c>
      <c r="C12" s="532">
        <f t="shared" si="0"/>
        <v>95993</v>
      </c>
      <c r="D12" s="511"/>
      <c r="E12" s="511"/>
      <c r="F12" s="511"/>
      <c r="G12" s="511"/>
      <c r="H12" s="511"/>
      <c r="I12" s="511">
        <v>17039</v>
      </c>
      <c r="J12" s="511"/>
      <c r="K12" s="511"/>
      <c r="L12" s="511"/>
      <c r="M12" s="511"/>
      <c r="N12" s="511"/>
      <c r="O12" s="511">
        <f t="shared" si="1"/>
        <v>135.08006976375455</v>
      </c>
      <c r="P12" s="511"/>
      <c r="Q12" s="511"/>
      <c r="R12" s="511"/>
      <c r="S12" s="511"/>
      <c r="T12" s="511"/>
      <c r="U12" s="511">
        <v>51</v>
      </c>
      <c r="V12" s="511"/>
      <c r="W12" s="511"/>
      <c r="X12" s="511"/>
      <c r="Y12" s="511"/>
      <c r="Z12" s="511"/>
      <c r="AA12" s="511">
        <f t="shared" si="2"/>
        <v>175.86206896551724</v>
      </c>
      <c r="AB12" s="511"/>
      <c r="AC12" s="511"/>
      <c r="AD12" s="511"/>
      <c r="AE12" s="511"/>
      <c r="AF12" s="511"/>
      <c r="AG12" s="511">
        <v>0</v>
      </c>
      <c r="AH12" s="511"/>
      <c r="AI12" s="511"/>
      <c r="AJ12" s="511"/>
      <c r="AK12" s="511"/>
      <c r="AL12" s="511"/>
      <c r="AM12" s="511">
        <v>78903</v>
      </c>
      <c r="AN12" s="511"/>
      <c r="AO12" s="511"/>
      <c r="AP12" s="511"/>
      <c r="AQ12" s="511"/>
      <c r="AR12" s="511"/>
      <c r="AS12" s="511">
        <f t="shared" si="3"/>
        <v>105.15492770040649</v>
      </c>
      <c r="AT12" s="511"/>
      <c r="AU12" s="511"/>
      <c r="AV12" s="511"/>
      <c r="AW12" s="511"/>
      <c r="AX12" s="511"/>
      <c r="AY12" s="511">
        <v>0</v>
      </c>
      <c r="AZ12" s="511"/>
      <c r="BA12" s="511"/>
      <c r="BB12" s="511"/>
      <c r="BC12" s="511"/>
      <c r="BD12" s="511"/>
      <c r="BE12" s="511">
        <v>0</v>
      </c>
      <c r="BF12" s="511"/>
      <c r="BG12" s="511"/>
      <c r="BH12" s="511"/>
      <c r="BI12" s="511"/>
      <c r="BJ12" s="511"/>
    </row>
    <row r="13" spans="2:62" ht="22.5" customHeight="1">
      <c r="B13" s="132" t="s">
        <v>289</v>
      </c>
      <c r="C13" s="532">
        <f t="shared" si="0"/>
        <v>93287</v>
      </c>
      <c r="D13" s="511"/>
      <c r="E13" s="511"/>
      <c r="F13" s="511"/>
      <c r="G13" s="511"/>
      <c r="H13" s="511"/>
      <c r="I13" s="511">
        <v>16213</v>
      </c>
      <c r="J13" s="511"/>
      <c r="K13" s="511"/>
      <c r="L13" s="511"/>
      <c r="M13" s="511"/>
      <c r="N13" s="511"/>
      <c r="O13" s="511">
        <f t="shared" si="1"/>
        <v>128.5317900745204</v>
      </c>
      <c r="P13" s="511"/>
      <c r="Q13" s="511"/>
      <c r="R13" s="511"/>
      <c r="S13" s="511"/>
      <c r="T13" s="511"/>
      <c r="U13" s="511">
        <v>24</v>
      </c>
      <c r="V13" s="511"/>
      <c r="W13" s="511"/>
      <c r="X13" s="511"/>
      <c r="Y13" s="511"/>
      <c r="Z13" s="511"/>
      <c r="AA13" s="511">
        <f t="shared" si="2"/>
        <v>82.75862068965517</v>
      </c>
      <c r="AB13" s="511"/>
      <c r="AC13" s="511"/>
      <c r="AD13" s="511"/>
      <c r="AE13" s="511"/>
      <c r="AF13" s="511"/>
      <c r="AG13" s="511">
        <v>0</v>
      </c>
      <c r="AH13" s="511"/>
      <c r="AI13" s="511"/>
      <c r="AJ13" s="511"/>
      <c r="AK13" s="511"/>
      <c r="AL13" s="511"/>
      <c r="AM13" s="511">
        <v>77050</v>
      </c>
      <c r="AN13" s="511"/>
      <c r="AO13" s="511"/>
      <c r="AP13" s="511"/>
      <c r="AQ13" s="511"/>
      <c r="AR13" s="511"/>
      <c r="AS13" s="511">
        <f t="shared" si="3"/>
        <v>102.68541347371227</v>
      </c>
      <c r="AT13" s="511"/>
      <c r="AU13" s="511"/>
      <c r="AV13" s="511"/>
      <c r="AW13" s="511"/>
      <c r="AX13" s="511"/>
      <c r="AY13" s="511">
        <v>0</v>
      </c>
      <c r="AZ13" s="511"/>
      <c r="BA13" s="511"/>
      <c r="BB13" s="511"/>
      <c r="BC13" s="511"/>
      <c r="BD13" s="511"/>
      <c r="BE13" s="511">
        <v>0</v>
      </c>
      <c r="BF13" s="511"/>
      <c r="BG13" s="511"/>
      <c r="BH13" s="511"/>
      <c r="BI13" s="511"/>
      <c r="BJ13" s="511"/>
    </row>
    <row r="14" spans="2:62" ht="22.5" customHeight="1">
      <c r="B14" s="132" t="s">
        <v>287</v>
      </c>
      <c r="C14" s="532">
        <f t="shared" si="0"/>
        <v>95834</v>
      </c>
      <c r="D14" s="511"/>
      <c r="E14" s="511"/>
      <c r="F14" s="511"/>
      <c r="G14" s="511"/>
      <c r="H14" s="511"/>
      <c r="I14" s="511">
        <v>17242</v>
      </c>
      <c r="J14" s="511"/>
      <c r="K14" s="511"/>
      <c r="L14" s="511"/>
      <c r="M14" s="511"/>
      <c r="N14" s="511"/>
      <c r="O14" s="511">
        <f t="shared" si="1"/>
        <v>136.68939273822735</v>
      </c>
      <c r="P14" s="511"/>
      <c r="Q14" s="511"/>
      <c r="R14" s="511"/>
      <c r="S14" s="511"/>
      <c r="T14" s="511"/>
      <c r="U14" s="511">
        <v>26</v>
      </c>
      <c r="V14" s="511"/>
      <c r="W14" s="511"/>
      <c r="X14" s="511"/>
      <c r="Y14" s="511"/>
      <c r="Z14" s="511"/>
      <c r="AA14" s="511">
        <f t="shared" si="2"/>
        <v>89.65517241379311</v>
      </c>
      <c r="AB14" s="511"/>
      <c r="AC14" s="511"/>
      <c r="AD14" s="511"/>
      <c r="AE14" s="511"/>
      <c r="AF14" s="511"/>
      <c r="AG14" s="511">
        <v>0</v>
      </c>
      <c r="AH14" s="511"/>
      <c r="AI14" s="511"/>
      <c r="AJ14" s="511"/>
      <c r="AK14" s="511"/>
      <c r="AL14" s="511"/>
      <c r="AM14" s="511">
        <v>78566</v>
      </c>
      <c r="AN14" s="511"/>
      <c r="AO14" s="511"/>
      <c r="AP14" s="511"/>
      <c r="AQ14" s="511"/>
      <c r="AR14" s="511"/>
      <c r="AS14" s="511">
        <f t="shared" si="3"/>
        <v>104.70580395815286</v>
      </c>
      <c r="AT14" s="511"/>
      <c r="AU14" s="511"/>
      <c r="AV14" s="511"/>
      <c r="AW14" s="511"/>
      <c r="AX14" s="511"/>
      <c r="AY14" s="511">
        <v>0</v>
      </c>
      <c r="AZ14" s="511"/>
      <c r="BA14" s="511"/>
      <c r="BB14" s="511"/>
      <c r="BC14" s="511"/>
      <c r="BD14" s="511"/>
      <c r="BE14" s="511">
        <v>0</v>
      </c>
      <c r="BF14" s="511"/>
      <c r="BG14" s="511"/>
      <c r="BH14" s="511"/>
      <c r="BI14" s="511"/>
      <c r="BJ14" s="511"/>
    </row>
    <row r="15" spans="2:62" ht="22.5" customHeight="1">
      <c r="B15" s="132" t="s">
        <v>99</v>
      </c>
      <c r="C15" s="532">
        <f t="shared" si="0"/>
        <v>97757</v>
      </c>
      <c r="D15" s="511"/>
      <c r="E15" s="511"/>
      <c r="F15" s="511"/>
      <c r="G15" s="511"/>
      <c r="H15" s="511"/>
      <c r="I15" s="511">
        <v>16779</v>
      </c>
      <c r="J15" s="511"/>
      <c r="K15" s="511"/>
      <c r="L15" s="511"/>
      <c r="M15" s="511"/>
      <c r="N15" s="511"/>
      <c r="O15" s="511">
        <f t="shared" si="1"/>
        <v>133.0188679245283</v>
      </c>
      <c r="P15" s="511"/>
      <c r="Q15" s="511"/>
      <c r="R15" s="511"/>
      <c r="S15" s="511"/>
      <c r="T15" s="511"/>
      <c r="U15" s="511">
        <v>47</v>
      </c>
      <c r="V15" s="511"/>
      <c r="W15" s="511"/>
      <c r="X15" s="511"/>
      <c r="Y15" s="511"/>
      <c r="Z15" s="511"/>
      <c r="AA15" s="511">
        <f t="shared" si="2"/>
        <v>162.06896551724137</v>
      </c>
      <c r="AB15" s="511"/>
      <c r="AC15" s="511"/>
      <c r="AD15" s="511"/>
      <c r="AE15" s="511"/>
      <c r="AF15" s="511"/>
      <c r="AG15" s="511">
        <v>0</v>
      </c>
      <c r="AH15" s="511"/>
      <c r="AI15" s="511"/>
      <c r="AJ15" s="511"/>
      <c r="AK15" s="511"/>
      <c r="AL15" s="511"/>
      <c r="AM15" s="511">
        <v>80926</v>
      </c>
      <c r="AN15" s="511"/>
      <c r="AO15" s="511"/>
      <c r="AP15" s="511"/>
      <c r="AQ15" s="511"/>
      <c r="AR15" s="511"/>
      <c r="AS15" s="511">
        <f t="shared" si="3"/>
        <v>107.85100286532952</v>
      </c>
      <c r="AT15" s="511"/>
      <c r="AU15" s="511"/>
      <c r="AV15" s="511"/>
      <c r="AW15" s="511"/>
      <c r="AX15" s="511"/>
      <c r="AY15" s="511">
        <v>5</v>
      </c>
      <c r="AZ15" s="511"/>
      <c r="BA15" s="511"/>
      <c r="BB15" s="511"/>
      <c r="BC15" s="511"/>
      <c r="BD15" s="511"/>
      <c r="BE15" s="511">
        <v>0</v>
      </c>
      <c r="BF15" s="511"/>
      <c r="BG15" s="511"/>
      <c r="BH15" s="511"/>
      <c r="BI15" s="511"/>
      <c r="BJ15" s="511"/>
    </row>
    <row r="16" spans="2:62" ht="22.5" customHeight="1">
      <c r="B16" s="132" t="s">
        <v>100</v>
      </c>
      <c r="C16" s="532">
        <f t="shared" si="0"/>
        <v>132138</v>
      </c>
      <c r="D16" s="511"/>
      <c r="E16" s="511"/>
      <c r="F16" s="511"/>
      <c r="G16" s="511"/>
      <c r="H16" s="511"/>
      <c r="I16" s="511">
        <v>17562</v>
      </c>
      <c r="J16" s="511"/>
      <c r="K16" s="511"/>
      <c r="L16" s="511"/>
      <c r="M16" s="511"/>
      <c r="N16" s="511"/>
      <c r="O16" s="511">
        <f t="shared" si="1"/>
        <v>139.22625654035198</v>
      </c>
      <c r="P16" s="511"/>
      <c r="Q16" s="511"/>
      <c r="R16" s="511"/>
      <c r="S16" s="511"/>
      <c r="T16" s="511"/>
      <c r="U16" s="511">
        <v>34</v>
      </c>
      <c r="V16" s="511"/>
      <c r="W16" s="511"/>
      <c r="X16" s="511"/>
      <c r="Y16" s="511"/>
      <c r="Z16" s="511"/>
      <c r="AA16" s="511">
        <f t="shared" si="2"/>
        <v>117.24137931034481</v>
      </c>
      <c r="AB16" s="511"/>
      <c r="AC16" s="511"/>
      <c r="AD16" s="511"/>
      <c r="AE16" s="511"/>
      <c r="AF16" s="511"/>
      <c r="AG16" s="511">
        <v>0</v>
      </c>
      <c r="AH16" s="511"/>
      <c r="AI16" s="511"/>
      <c r="AJ16" s="511"/>
      <c r="AK16" s="511"/>
      <c r="AL16" s="511"/>
      <c r="AM16" s="511">
        <v>114542</v>
      </c>
      <c r="AN16" s="511"/>
      <c r="AO16" s="511"/>
      <c r="AP16" s="511"/>
      <c r="AQ16" s="511"/>
      <c r="AR16" s="511"/>
      <c r="AS16" s="511">
        <f t="shared" si="3"/>
        <v>152.65142933297795</v>
      </c>
      <c r="AT16" s="511"/>
      <c r="AU16" s="511"/>
      <c r="AV16" s="511"/>
      <c r="AW16" s="511"/>
      <c r="AX16" s="511"/>
      <c r="AY16" s="511">
        <v>0</v>
      </c>
      <c r="AZ16" s="511"/>
      <c r="BA16" s="511"/>
      <c r="BB16" s="511"/>
      <c r="BC16" s="511"/>
      <c r="BD16" s="511"/>
      <c r="BE16" s="511">
        <v>0</v>
      </c>
      <c r="BF16" s="511"/>
      <c r="BG16" s="511"/>
      <c r="BH16" s="511"/>
      <c r="BI16" s="511"/>
      <c r="BJ16" s="511"/>
    </row>
    <row r="17" spans="2:62" ht="22.5" customHeight="1">
      <c r="B17" s="132" t="s">
        <v>101</v>
      </c>
      <c r="C17" s="532">
        <f t="shared" si="0"/>
        <v>146640</v>
      </c>
      <c r="D17" s="595"/>
      <c r="E17" s="595"/>
      <c r="F17" s="595"/>
      <c r="G17" s="595"/>
      <c r="H17" s="595"/>
      <c r="I17" s="511">
        <v>18637</v>
      </c>
      <c r="J17" s="595"/>
      <c r="K17" s="595"/>
      <c r="L17" s="595"/>
      <c r="M17" s="595"/>
      <c r="N17" s="595"/>
      <c r="O17" s="511">
        <f t="shared" si="1"/>
        <v>147.7485333756144</v>
      </c>
      <c r="P17" s="595"/>
      <c r="Q17" s="595"/>
      <c r="R17" s="595"/>
      <c r="S17" s="595"/>
      <c r="T17" s="595"/>
      <c r="U17" s="511">
        <v>35</v>
      </c>
      <c r="V17" s="595"/>
      <c r="W17" s="595"/>
      <c r="X17" s="595"/>
      <c r="Y17" s="595"/>
      <c r="Z17" s="595"/>
      <c r="AA17" s="511">
        <f t="shared" si="2"/>
        <v>120.6896551724138</v>
      </c>
      <c r="AB17" s="595"/>
      <c r="AC17" s="595"/>
      <c r="AD17" s="595"/>
      <c r="AE17" s="595"/>
      <c r="AF17" s="595"/>
      <c r="AG17" s="511">
        <v>0</v>
      </c>
      <c r="AH17" s="595"/>
      <c r="AI17" s="595"/>
      <c r="AJ17" s="595"/>
      <c r="AK17" s="595"/>
      <c r="AL17" s="595"/>
      <c r="AM17" s="511">
        <v>127968</v>
      </c>
      <c r="AN17" s="595"/>
      <c r="AO17" s="595"/>
      <c r="AP17" s="595"/>
      <c r="AQ17" s="595"/>
      <c r="AR17" s="595"/>
      <c r="AS17" s="511">
        <f t="shared" si="3"/>
        <v>170.54441260744986</v>
      </c>
      <c r="AT17" s="511"/>
      <c r="AU17" s="511"/>
      <c r="AV17" s="511"/>
      <c r="AW17" s="511"/>
      <c r="AX17" s="511"/>
      <c r="AY17" s="511">
        <v>0</v>
      </c>
      <c r="AZ17" s="595"/>
      <c r="BA17" s="595"/>
      <c r="BB17" s="595"/>
      <c r="BC17" s="595"/>
      <c r="BD17" s="595"/>
      <c r="BE17" s="511">
        <v>0</v>
      </c>
      <c r="BF17" s="595"/>
      <c r="BG17" s="595"/>
      <c r="BH17" s="595"/>
      <c r="BI17" s="595"/>
      <c r="BJ17" s="595"/>
    </row>
    <row r="18" spans="2:62" s="185" customFormat="1" ht="22.5" customHeight="1">
      <c r="B18" s="132" t="s">
        <v>397</v>
      </c>
      <c r="C18" s="532">
        <f t="shared" si="0"/>
        <v>154515</v>
      </c>
      <c r="D18" s="511"/>
      <c r="E18" s="511"/>
      <c r="F18" s="511"/>
      <c r="G18" s="511"/>
      <c r="H18" s="511"/>
      <c r="I18" s="511">
        <v>20487</v>
      </c>
      <c r="J18" s="511"/>
      <c r="K18" s="511"/>
      <c r="L18" s="511"/>
      <c r="M18" s="511"/>
      <c r="N18" s="511"/>
      <c r="O18" s="511">
        <f t="shared" si="1"/>
        <v>162.41477723164738</v>
      </c>
      <c r="P18" s="511"/>
      <c r="Q18" s="511"/>
      <c r="R18" s="511"/>
      <c r="S18" s="511"/>
      <c r="T18" s="511"/>
      <c r="U18" s="511">
        <v>27</v>
      </c>
      <c r="V18" s="511"/>
      <c r="W18" s="511"/>
      <c r="X18" s="511"/>
      <c r="Y18" s="511"/>
      <c r="Z18" s="511"/>
      <c r="AA18" s="511">
        <f t="shared" si="2"/>
        <v>93.10344827586206</v>
      </c>
      <c r="AB18" s="511"/>
      <c r="AC18" s="511"/>
      <c r="AD18" s="511"/>
      <c r="AE18" s="511"/>
      <c r="AF18" s="511"/>
      <c r="AG18" s="511">
        <v>0</v>
      </c>
      <c r="AH18" s="511"/>
      <c r="AI18" s="511"/>
      <c r="AJ18" s="511"/>
      <c r="AK18" s="511"/>
      <c r="AL18" s="511"/>
      <c r="AM18" s="511">
        <v>134001</v>
      </c>
      <c r="AN18" s="511"/>
      <c r="AO18" s="511"/>
      <c r="AP18" s="511"/>
      <c r="AQ18" s="511"/>
      <c r="AR18" s="511"/>
      <c r="AS18" s="510">
        <f t="shared" si="3"/>
        <v>178.5846604917705</v>
      </c>
      <c r="AT18" s="510"/>
      <c r="AU18" s="510"/>
      <c r="AV18" s="510"/>
      <c r="AW18" s="510"/>
      <c r="AX18" s="510"/>
      <c r="AY18" s="511">
        <v>0</v>
      </c>
      <c r="AZ18" s="511"/>
      <c r="BA18" s="511"/>
      <c r="BB18" s="511"/>
      <c r="BC18" s="511"/>
      <c r="BD18" s="511"/>
      <c r="BE18" s="511">
        <v>0</v>
      </c>
      <c r="BF18" s="511"/>
      <c r="BG18" s="511"/>
      <c r="BH18" s="511"/>
      <c r="BI18" s="511"/>
      <c r="BJ18" s="511"/>
    </row>
    <row r="19" spans="2:62" s="185" customFormat="1" ht="22.5" customHeight="1">
      <c r="B19" s="132" t="s">
        <v>244</v>
      </c>
      <c r="C19" s="532">
        <v>154299</v>
      </c>
      <c r="D19" s="511"/>
      <c r="E19" s="511"/>
      <c r="F19" s="511"/>
      <c r="G19" s="511"/>
      <c r="H19" s="511"/>
      <c r="I19" s="511">
        <v>21795</v>
      </c>
      <c r="J19" s="511"/>
      <c r="K19" s="511"/>
      <c r="L19" s="511"/>
      <c r="M19" s="511"/>
      <c r="N19" s="511"/>
      <c r="O19" s="511">
        <f t="shared" si="1"/>
        <v>172.78420802283176</v>
      </c>
      <c r="P19" s="511"/>
      <c r="Q19" s="511"/>
      <c r="R19" s="511"/>
      <c r="S19" s="511"/>
      <c r="T19" s="511"/>
      <c r="U19" s="511">
        <v>33</v>
      </c>
      <c r="V19" s="511"/>
      <c r="W19" s="511"/>
      <c r="X19" s="511"/>
      <c r="Y19" s="511"/>
      <c r="Z19" s="511"/>
      <c r="AA19" s="511">
        <f t="shared" si="2"/>
        <v>113.79310344827587</v>
      </c>
      <c r="AB19" s="511"/>
      <c r="AC19" s="511"/>
      <c r="AD19" s="511"/>
      <c r="AE19" s="511"/>
      <c r="AF19" s="511"/>
      <c r="AG19" s="511">
        <v>0</v>
      </c>
      <c r="AH19" s="511"/>
      <c r="AI19" s="511"/>
      <c r="AJ19" s="511"/>
      <c r="AK19" s="511"/>
      <c r="AL19" s="511"/>
      <c r="AM19" s="511">
        <v>132471</v>
      </c>
      <c r="AN19" s="511"/>
      <c r="AO19" s="511"/>
      <c r="AP19" s="511"/>
      <c r="AQ19" s="511"/>
      <c r="AR19" s="511"/>
      <c r="AS19" s="510">
        <f t="shared" si="3"/>
        <v>176.54561204771107</v>
      </c>
      <c r="AT19" s="510"/>
      <c r="AU19" s="510"/>
      <c r="AV19" s="510"/>
      <c r="AW19" s="510"/>
      <c r="AX19" s="510"/>
      <c r="AY19" s="511">
        <v>0</v>
      </c>
      <c r="AZ19" s="511"/>
      <c r="BA19" s="511"/>
      <c r="BB19" s="511"/>
      <c r="BC19" s="511"/>
      <c r="BD19" s="511"/>
      <c r="BE19" s="511">
        <v>0</v>
      </c>
      <c r="BF19" s="511"/>
      <c r="BG19" s="511"/>
      <c r="BH19" s="511"/>
      <c r="BI19" s="511"/>
      <c r="BJ19" s="511"/>
    </row>
    <row r="20" spans="2:62" ht="22.5" customHeight="1" thickBot="1">
      <c r="B20" s="206" t="s">
        <v>369</v>
      </c>
      <c r="C20" s="567">
        <f>I20+U20+AG20+AM20+AY20+BE20</f>
        <v>161421</v>
      </c>
      <c r="D20" s="566"/>
      <c r="E20" s="566"/>
      <c r="F20" s="566"/>
      <c r="G20" s="566"/>
      <c r="H20" s="566"/>
      <c r="I20" s="566">
        <v>24218</v>
      </c>
      <c r="J20" s="566"/>
      <c r="K20" s="566"/>
      <c r="L20" s="566"/>
      <c r="M20" s="566"/>
      <c r="N20" s="566"/>
      <c r="O20" s="566">
        <f t="shared" si="1"/>
        <v>191.99302362454415</v>
      </c>
      <c r="P20" s="566"/>
      <c r="Q20" s="566"/>
      <c r="R20" s="566"/>
      <c r="S20" s="566"/>
      <c r="T20" s="566"/>
      <c r="U20" s="566">
        <v>20</v>
      </c>
      <c r="V20" s="566"/>
      <c r="W20" s="566"/>
      <c r="X20" s="566"/>
      <c r="Y20" s="566"/>
      <c r="Z20" s="566"/>
      <c r="AA20" s="566">
        <f t="shared" si="2"/>
        <v>68.96551724137932</v>
      </c>
      <c r="AB20" s="566"/>
      <c r="AC20" s="566"/>
      <c r="AD20" s="566"/>
      <c r="AE20" s="566"/>
      <c r="AF20" s="566"/>
      <c r="AG20" s="566">
        <v>0</v>
      </c>
      <c r="AH20" s="566"/>
      <c r="AI20" s="566"/>
      <c r="AJ20" s="566"/>
      <c r="AK20" s="566"/>
      <c r="AL20" s="566"/>
      <c r="AM20" s="566">
        <v>137183</v>
      </c>
      <c r="AN20" s="566"/>
      <c r="AO20" s="566"/>
      <c r="AP20" s="566"/>
      <c r="AQ20" s="566"/>
      <c r="AR20" s="566"/>
      <c r="AS20" s="597">
        <f t="shared" si="3"/>
        <v>182.8253481708536</v>
      </c>
      <c r="AT20" s="597"/>
      <c r="AU20" s="597"/>
      <c r="AV20" s="597"/>
      <c r="AW20" s="597"/>
      <c r="AX20" s="597"/>
      <c r="AY20" s="566">
        <v>0</v>
      </c>
      <c r="AZ20" s="566"/>
      <c r="BA20" s="566"/>
      <c r="BB20" s="566"/>
      <c r="BC20" s="566"/>
      <c r="BD20" s="566"/>
      <c r="BE20" s="566">
        <v>0</v>
      </c>
      <c r="BF20" s="566"/>
      <c r="BG20" s="566"/>
      <c r="BH20" s="566"/>
      <c r="BI20" s="566"/>
      <c r="BJ20" s="566"/>
    </row>
    <row r="21" spans="1:75" ht="17.25">
      <c r="A21" s="28"/>
      <c r="B21" s="370" t="s">
        <v>396</v>
      </c>
      <c r="C21" s="370"/>
      <c r="D21" s="370"/>
      <c r="E21" s="370"/>
      <c r="F21" s="370"/>
      <c r="G21" s="370"/>
      <c r="H21" s="370"/>
      <c r="I21" s="370"/>
      <c r="J21" s="370"/>
      <c r="K21" s="370"/>
      <c r="L21" s="370"/>
      <c r="M21" s="370"/>
      <c r="N21" s="370"/>
      <c r="O21" s="370"/>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428"/>
      <c r="BG21" s="428"/>
      <c r="BH21" s="428"/>
      <c r="BI21" s="428"/>
      <c r="BJ21" s="428"/>
      <c r="BK21" s="428"/>
      <c r="BL21" s="428"/>
      <c r="BM21" s="428"/>
      <c r="BN21" s="428"/>
      <c r="BO21" s="428"/>
      <c r="BP21" s="428"/>
      <c r="BQ21" s="428"/>
      <c r="BR21" s="428"/>
      <c r="BS21" s="428"/>
      <c r="BT21" s="428"/>
      <c r="BU21" s="428"/>
      <c r="BV21" s="428"/>
      <c r="BW21" s="428"/>
    </row>
    <row r="22" spans="45:62" ht="17.25">
      <c r="AS22" s="428" t="s">
        <v>395</v>
      </c>
      <c r="AT22" s="428"/>
      <c r="AU22" s="428"/>
      <c r="AV22" s="428"/>
      <c r="AW22" s="428"/>
      <c r="AX22" s="428"/>
      <c r="AY22" s="428"/>
      <c r="AZ22" s="428"/>
      <c r="BA22" s="428"/>
      <c r="BB22" s="428"/>
      <c r="BC22" s="428"/>
      <c r="BD22" s="428"/>
      <c r="BE22" s="428"/>
      <c r="BF22" s="428"/>
      <c r="BG22" s="428"/>
      <c r="BH22" s="428"/>
      <c r="BI22" s="428"/>
      <c r="BJ22" s="428"/>
    </row>
    <row r="23" spans="1:62" ht="14.25" customHeight="1">
      <c r="A23" s="28"/>
      <c r="B23" s="370" t="s">
        <v>394</v>
      </c>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46"/>
      <c r="AL23" s="46"/>
      <c r="AM23" s="28"/>
      <c r="AN23" s="28"/>
      <c r="AO23" s="28"/>
      <c r="AP23" s="28"/>
      <c r="AQ23" s="28"/>
      <c r="AR23" s="28"/>
      <c r="AS23" s="428"/>
      <c r="AT23" s="428"/>
      <c r="AU23" s="428"/>
      <c r="AV23" s="428"/>
      <c r="AW23" s="428"/>
      <c r="AX23" s="428"/>
      <c r="AY23" s="428"/>
      <c r="AZ23" s="428"/>
      <c r="BA23" s="428"/>
      <c r="BB23" s="428"/>
      <c r="BC23" s="428"/>
      <c r="BD23" s="428"/>
      <c r="BE23" s="428"/>
      <c r="BF23" s="428"/>
      <c r="BG23" s="428"/>
      <c r="BH23" s="428"/>
      <c r="BI23" s="428"/>
      <c r="BJ23" s="428"/>
    </row>
    <row r="24" spans="1:44" ht="48.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spans="2:62" ht="22.5" customHeight="1" thickBot="1">
      <c r="B25" s="372" t="s">
        <v>102</v>
      </c>
      <c r="C25" s="372"/>
      <c r="D25" s="372"/>
      <c r="E25" s="372"/>
      <c r="F25" s="372"/>
      <c r="G25" s="372"/>
      <c r="H25" s="372"/>
      <c r="I25" s="372"/>
      <c r="J25" s="372"/>
      <c r="K25" s="372"/>
      <c r="L25" s="372"/>
      <c r="M25" s="372"/>
      <c r="N25" s="372"/>
      <c r="O25" s="372"/>
      <c r="P25" s="372"/>
      <c r="Q25" s="372"/>
      <c r="R25" s="372"/>
      <c r="S25" s="372"/>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428" t="s">
        <v>349</v>
      </c>
      <c r="AV25" s="428"/>
      <c r="AW25" s="428"/>
      <c r="AX25" s="428"/>
      <c r="AY25" s="428"/>
      <c r="AZ25" s="428"/>
      <c r="BA25" s="428"/>
      <c r="BB25" s="428"/>
      <c r="BC25" s="428"/>
      <c r="BD25" s="428"/>
      <c r="BE25" s="428"/>
      <c r="BF25" s="428"/>
      <c r="BG25" s="428"/>
      <c r="BH25" s="428"/>
      <c r="BI25" s="428"/>
      <c r="BJ25" s="428"/>
    </row>
    <row r="26" spans="2:62" ht="22.5" customHeight="1">
      <c r="B26" s="5"/>
      <c r="C26" s="569" t="s">
        <v>0</v>
      </c>
      <c r="D26" s="570"/>
      <c r="E26" s="570"/>
      <c r="F26" s="570"/>
      <c r="G26" s="570"/>
      <c r="H26" s="570"/>
      <c r="I26" s="570"/>
      <c r="J26" s="570"/>
      <c r="K26" s="570"/>
      <c r="L26" s="571"/>
      <c r="M26" s="569" t="s">
        <v>91</v>
      </c>
      <c r="N26" s="570"/>
      <c r="O26" s="570"/>
      <c r="P26" s="570"/>
      <c r="Q26" s="570"/>
      <c r="R26" s="570"/>
      <c r="S26" s="570"/>
      <c r="T26" s="570"/>
      <c r="U26" s="570"/>
      <c r="V26" s="571"/>
      <c r="W26" s="569" t="s">
        <v>103</v>
      </c>
      <c r="X26" s="570"/>
      <c r="Y26" s="570"/>
      <c r="Z26" s="570"/>
      <c r="AA26" s="570"/>
      <c r="AB26" s="570"/>
      <c r="AC26" s="570"/>
      <c r="AD26" s="570"/>
      <c r="AE26" s="570"/>
      <c r="AF26" s="571"/>
      <c r="AG26" s="569" t="s">
        <v>94</v>
      </c>
      <c r="AH26" s="570"/>
      <c r="AI26" s="570"/>
      <c r="AJ26" s="570"/>
      <c r="AK26" s="570"/>
      <c r="AL26" s="570"/>
      <c r="AM26" s="570"/>
      <c r="AN26" s="570"/>
      <c r="AO26" s="570"/>
      <c r="AP26" s="571"/>
      <c r="AQ26" s="569" t="s">
        <v>93</v>
      </c>
      <c r="AR26" s="570"/>
      <c r="AS26" s="570"/>
      <c r="AT26" s="570"/>
      <c r="AU26" s="570"/>
      <c r="AV26" s="570"/>
      <c r="AW26" s="570"/>
      <c r="AX26" s="570"/>
      <c r="AY26" s="570"/>
      <c r="AZ26" s="571"/>
      <c r="BA26" s="569" t="s">
        <v>104</v>
      </c>
      <c r="BB26" s="570"/>
      <c r="BC26" s="570"/>
      <c r="BD26" s="570"/>
      <c r="BE26" s="570"/>
      <c r="BF26" s="570"/>
      <c r="BG26" s="570"/>
      <c r="BH26" s="570"/>
      <c r="BI26" s="570"/>
      <c r="BJ26" s="570"/>
    </row>
    <row r="27" spans="2:62" s="30" customFormat="1" ht="22.5" customHeight="1">
      <c r="B27" s="153" t="s">
        <v>0</v>
      </c>
      <c r="C27" s="586">
        <f aca="true" t="shared" si="4" ref="C27:C39">SUM(M27:BD27)</f>
        <v>161421</v>
      </c>
      <c r="D27" s="575"/>
      <c r="E27" s="575"/>
      <c r="F27" s="575"/>
      <c r="G27" s="575"/>
      <c r="H27" s="575"/>
      <c r="I27" s="575"/>
      <c r="J27" s="575"/>
      <c r="K27" s="575"/>
      <c r="L27" s="575"/>
      <c r="M27" s="575">
        <f>SUM(M28:V39)</f>
        <v>24218</v>
      </c>
      <c r="N27" s="575"/>
      <c r="O27" s="575"/>
      <c r="P27" s="575"/>
      <c r="Q27" s="575"/>
      <c r="R27" s="575"/>
      <c r="S27" s="575"/>
      <c r="T27" s="575"/>
      <c r="U27" s="575"/>
      <c r="V27" s="575"/>
      <c r="W27" s="575">
        <f>SUM(W28:AF39)</f>
        <v>20</v>
      </c>
      <c r="X27" s="575"/>
      <c r="Y27" s="575"/>
      <c r="Z27" s="575"/>
      <c r="AA27" s="575"/>
      <c r="AB27" s="575"/>
      <c r="AC27" s="575"/>
      <c r="AD27" s="575"/>
      <c r="AE27" s="575"/>
      <c r="AF27" s="575"/>
      <c r="AG27" s="575">
        <f>SUM(AG28:AP39)</f>
        <v>137183</v>
      </c>
      <c r="AH27" s="575"/>
      <c r="AI27" s="575"/>
      <c r="AJ27" s="575"/>
      <c r="AK27" s="575"/>
      <c r="AL27" s="575"/>
      <c r="AM27" s="575"/>
      <c r="AN27" s="575"/>
      <c r="AO27" s="575"/>
      <c r="AP27" s="575"/>
      <c r="AQ27" s="575">
        <f>SUM(AQ28:AZ39)</f>
        <v>0</v>
      </c>
      <c r="AR27" s="575"/>
      <c r="AS27" s="575"/>
      <c r="AT27" s="575"/>
      <c r="AU27" s="575"/>
      <c r="AV27" s="575"/>
      <c r="AW27" s="575"/>
      <c r="AX27" s="575"/>
      <c r="AY27" s="575"/>
      <c r="AZ27" s="575"/>
      <c r="BA27" s="576">
        <f>SUM(BA28:BI39)</f>
        <v>0</v>
      </c>
      <c r="BB27" s="576"/>
      <c r="BC27" s="576"/>
      <c r="BD27" s="576"/>
      <c r="BE27" s="576"/>
      <c r="BF27" s="576"/>
      <c r="BG27" s="576"/>
      <c r="BH27" s="576"/>
      <c r="BI27" s="576"/>
      <c r="BJ27" s="154"/>
    </row>
    <row r="28" spans="2:62" ht="22.5" customHeight="1">
      <c r="B28" s="132" t="s">
        <v>393</v>
      </c>
      <c r="C28" s="593">
        <f t="shared" si="4"/>
        <v>14289</v>
      </c>
      <c r="D28" s="574"/>
      <c r="E28" s="574"/>
      <c r="F28" s="574"/>
      <c r="G28" s="574"/>
      <c r="H28" s="574"/>
      <c r="I28" s="574"/>
      <c r="J28" s="574"/>
      <c r="K28" s="574"/>
      <c r="L28" s="574"/>
      <c r="M28" s="574">
        <v>2249</v>
      </c>
      <c r="N28" s="574"/>
      <c r="O28" s="574"/>
      <c r="P28" s="574"/>
      <c r="Q28" s="574"/>
      <c r="R28" s="574"/>
      <c r="S28" s="574"/>
      <c r="T28" s="574"/>
      <c r="U28" s="574"/>
      <c r="V28" s="574"/>
      <c r="W28" s="568">
        <v>2</v>
      </c>
      <c r="X28" s="568"/>
      <c r="Y28" s="568"/>
      <c r="Z28" s="568"/>
      <c r="AA28" s="568"/>
      <c r="AB28" s="568"/>
      <c r="AC28" s="568"/>
      <c r="AD28" s="568"/>
      <c r="AE28" s="568"/>
      <c r="AF28" s="568"/>
      <c r="AG28" s="574">
        <v>12038</v>
      </c>
      <c r="AH28" s="574"/>
      <c r="AI28" s="574"/>
      <c r="AJ28" s="574"/>
      <c r="AK28" s="574"/>
      <c r="AL28" s="574"/>
      <c r="AM28" s="574"/>
      <c r="AN28" s="574"/>
      <c r="AO28" s="574"/>
      <c r="AP28" s="574"/>
      <c r="AQ28" s="574" t="s">
        <v>391</v>
      </c>
      <c r="AR28" s="574"/>
      <c r="AS28" s="574"/>
      <c r="AT28" s="574"/>
      <c r="AU28" s="574"/>
      <c r="AV28" s="574"/>
      <c r="AW28" s="574"/>
      <c r="AX28" s="574"/>
      <c r="AY28" s="574"/>
      <c r="AZ28" s="574"/>
      <c r="BA28" s="568" t="s">
        <v>253</v>
      </c>
      <c r="BB28" s="568"/>
      <c r="BC28" s="568"/>
      <c r="BD28" s="568"/>
      <c r="BE28" s="568"/>
      <c r="BF28" s="568"/>
      <c r="BG28" s="568"/>
      <c r="BH28" s="568"/>
      <c r="BI28" s="568"/>
      <c r="BJ28" s="28"/>
    </row>
    <row r="29" spans="2:62" ht="22.5" customHeight="1">
      <c r="B29" s="132" t="s">
        <v>105</v>
      </c>
      <c r="C29" s="593">
        <f t="shared" si="4"/>
        <v>13294</v>
      </c>
      <c r="D29" s="574"/>
      <c r="E29" s="574"/>
      <c r="F29" s="574"/>
      <c r="G29" s="574"/>
      <c r="H29" s="574"/>
      <c r="I29" s="574"/>
      <c r="J29" s="574"/>
      <c r="K29" s="574"/>
      <c r="L29" s="574"/>
      <c r="M29" s="574">
        <v>2069</v>
      </c>
      <c r="N29" s="574"/>
      <c r="O29" s="574"/>
      <c r="P29" s="574"/>
      <c r="Q29" s="574"/>
      <c r="R29" s="574"/>
      <c r="S29" s="574"/>
      <c r="T29" s="574"/>
      <c r="U29" s="574"/>
      <c r="V29" s="574"/>
      <c r="W29" s="574">
        <v>2</v>
      </c>
      <c r="X29" s="574"/>
      <c r="Y29" s="574"/>
      <c r="Z29" s="574"/>
      <c r="AA29" s="574"/>
      <c r="AB29" s="574"/>
      <c r="AC29" s="574"/>
      <c r="AD29" s="574"/>
      <c r="AE29" s="574"/>
      <c r="AF29" s="574"/>
      <c r="AG29" s="574">
        <v>11223</v>
      </c>
      <c r="AH29" s="574"/>
      <c r="AI29" s="574"/>
      <c r="AJ29" s="574"/>
      <c r="AK29" s="574"/>
      <c r="AL29" s="574"/>
      <c r="AM29" s="574"/>
      <c r="AN29" s="574"/>
      <c r="AO29" s="574"/>
      <c r="AP29" s="574"/>
      <c r="AQ29" s="574" t="s">
        <v>391</v>
      </c>
      <c r="AR29" s="574"/>
      <c r="AS29" s="574"/>
      <c r="AT29" s="574"/>
      <c r="AU29" s="574"/>
      <c r="AV29" s="574"/>
      <c r="AW29" s="574"/>
      <c r="AX29" s="574"/>
      <c r="AY29" s="574"/>
      <c r="AZ29" s="574"/>
      <c r="BA29" s="568" t="s">
        <v>253</v>
      </c>
      <c r="BB29" s="568"/>
      <c r="BC29" s="568"/>
      <c r="BD29" s="568"/>
      <c r="BE29" s="568"/>
      <c r="BF29" s="568"/>
      <c r="BG29" s="568"/>
      <c r="BH29" s="568"/>
      <c r="BI29" s="568"/>
      <c r="BJ29" s="28"/>
    </row>
    <row r="30" spans="2:62" ht="22.5" customHeight="1">
      <c r="B30" s="132" t="s">
        <v>106</v>
      </c>
      <c r="C30" s="593">
        <f t="shared" si="4"/>
        <v>12087</v>
      </c>
      <c r="D30" s="574"/>
      <c r="E30" s="574"/>
      <c r="F30" s="574"/>
      <c r="G30" s="574"/>
      <c r="H30" s="574"/>
      <c r="I30" s="574"/>
      <c r="J30" s="574"/>
      <c r="K30" s="574"/>
      <c r="L30" s="574"/>
      <c r="M30" s="574">
        <v>1966</v>
      </c>
      <c r="N30" s="574"/>
      <c r="O30" s="574"/>
      <c r="P30" s="574"/>
      <c r="Q30" s="574"/>
      <c r="R30" s="574"/>
      <c r="S30" s="574"/>
      <c r="T30" s="574"/>
      <c r="U30" s="574"/>
      <c r="V30" s="574"/>
      <c r="W30" s="574">
        <v>1</v>
      </c>
      <c r="X30" s="574"/>
      <c r="Y30" s="574"/>
      <c r="Z30" s="574"/>
      <c r="AA30" s="574"/>
      <c r="AB30" s="574"/>
      <c r="AC30" s="574"/>
      <c r="AD30" s="574"/>
      <c r="AE30" s="574"/>
      <c r="AF30" s="574"/>
      <c r="AG30" s="574">
        <v>10120</v>
      </c>
      <c r="AH30" s="574"/>
      <c r="AI30" s="574"/>
      <c r="AJ30" s="574"/>
      <c r="AK30" s="574"/>
      <c r="AL30" s="574"/>
      <c r="AM30" s="574"/>
      <c r="AN30" s="574"/>
      <c r="AO30" s="574"/>
      <c r="AP30" s="574"/>
      <c r="AQ30" s="574" t="s">
        <v>391</v>
      </c>
      <c r="AR30" s="574"/>
      <c r="AS30" s="574"/>
      <c r="AT30" s="574"/>
      <c r="AU30" s="574"/>
      <c r="AV30" s="574"/>
      <c r="AW30" s="574"/>
      <c r="AX30" s="574"/>
      <c r="AY30" s="574"/>
      <c r="AZ30" s="574"/>
      <c r="BA30" s="568" t="s">
        <v>253</v>
      </c>
      <c r="BB30" s="568"/>
      <c r="BC30" s="568"/>
      <c r="BD30" s="568"/>
      <c r="BE30" s="568"/>
      <c r="BF30" s="568"/>
      <c r="BG30" s="568"/>
      <c r="BH30" s="568"/>
      <c r="BI30" s="568"/>
      <c r="BJ30" s="28"/>
    </row>
    <row r="31" spans="2:62" ht="22.5" customHeight="1">
      <c r="B31" s="132" t="s">
        <v>107</v>
      </c>
      <c r="C31" s="593">
        <f t="shared" si="4"/>
        <v>13377</v>
      </c>
      <c r="D31" s="574"/>
      <c r="E31" s="574"/>
      <c r="F31" s="574"/>
      <c r="G31" s="574"/>
      <c r="H31" s="574"/>
      <c r="I31" s="574"/>
      <c r="J31" s="574"/>
      <c r="K31" s="574"/>
      <c r="L31" s="574"/>
      <c r="M31" s="574">
        <v>2254</v>
      </c>
      <c r="N31" s="574"/>
      <c r="O31" s="574"/>
      <c r="P31" s="574"/>
      <c r="Q31" s="574"/>
      <c r="R31" s="574"/>
      <c r="S31" s="574"/>
      <c r="T31" s="574"/>
      <c r="U31" s="574"/>
      <c r="V31" s="574"/>
      <c r="W31" s="574">
        <v>5</v>
      </c>
      <c r="X31" s="574"/>
      <c r="Y31" s="574"/>
      <c r="Z31" s="574"/>
      <c r="AA31" s="574"/>
      <c r="AB31" s="574"/>
      <c r="AC31" s="574"/>
      <c r="AD31" s="574"/>
      <c r="AE31" s="574"/>
      <c r="AF31" s="574"/>
      <c r="AG31" s="574">
        <v>11118</v>
      </c>
      <c r="AH31" s="574"/>
      <c r="AI31" s="574"/>
      <c r="AJ31" s="574"/>
      <c r="AK31" s="574"/>
      <c r="AL31" s="574"/>
      <c r="AM31" s="574"/>
      <c r="AN31" s="574"/>
      <c r="AO31" s="574"/>
      <c r="AP31" s="574"/>
      <c r="AQ31" s="574" t="s">
        <v>391</v>
      </c>
      <c r="AR31" s="574"/>
      <c r="AS31" s="574"/>
      <c r="AT31" s="574"/>
      <c r="AU31" s="574"/>
      <c r="AV31" s="574"/>
      <c r="AW31" s="574"/>
      <c r="AX31" s="574"/>
      <c r="AY31" s="574"/>
      <c r="AZ31" s="574"/>
      <c r="BA31" s="568" t="s">
        <v>253</v>
      </c>
      <c r="BB31" s="568"/>
      <c r="BC31" s="568"/>
      <c r="BD31" s="568"/>
      <c r="BE31" s="568"/>
      <c r="BF31" s="568"/>
      <c r="BG31" s="568"/>
      <c r="BH31" s="568"/>
      <c r="BI31" s="568"/>
      <c r="BJ31" s="28"/>
    </row>
    <row r="32" spans="2:62" ht="22.5" customHeight="1">
      <c r="B32" s="132" t="s">
        <v>108</v>
      </c>
      <c r="C32" s="593">
        <f t="shared" si="4"/>
        <v>12062</v>
      </c>
      <c r="D32" s="574"/>
      <c r="E32" s="574"/>
      <c r="F32" s="574"/>
      <c r="G32" s="574"/>
      <c r="H32" s="574"/>
      <c r="I32" s="574"/>
      <c r="J32" s="574"/>
      <c r="K32" s="574"/>
      <c r="L32" s="574"/>
      <c r="M32" s="574">
        <v>1798</v>
      </c>
      <c r="N32" s="574"/>
      <c r="O32" s="574"/>
      <c r="P32" s="574"/>
      <c r="Q32" s="574"/>
      <c r="R32" s="574"/>
      <c r="S32" s="574"/>
      <c r="T32" s="574"/>
      <c r="U32" s="574"/>
      <c r="V32" s="574"/>
      <c r="W32" s="568">
        <v>0</v>
      </c>
      <c r="X32" s="568"/>
      <c r="Y32" s="568"/>
      <c r="Z32" s="568"/>
      <c r="AA32" s="568"/>
      <c r="AB32" s="568"/>
      <c r="AC32" s="568"/>
      <c r="AD32" s="568"/>
      <c r="AE32" s="568"/>
      <c r="AF32" s="568"/>
      <c r="AG32" s="574">
        <v>10264</v>
      </c>
      <c r="AH32" s="574"/>
      <c r="AI32" s="574"/>
      <c r="AJ32" s="574"/>
      <c r="AK32" s="574"/>
      <c r="AL32" s="574"/>
      <c r="AM32" s="574"/>
      <c r="AN32" s="574"/>
      <c r="AO32" s="574"/>
      <c r="AP32" s="574"/>
      <c r="AQ32" s="574" t="s">
        <v>391</v>
      </c>
      <c r="AR32" s="574"/>
      <c r="AS32" s="574"/>
      <c r="AT32" s="574"/>
      <c r="AU32" s="574"/>
      <c r="AV32" s="574"/>
      <c r="AW32" s="574"/>
      <c r="AX32" s="574"/>
      <c r="AY32" s="574"/>
      <c r="AZ32" s="574"/>
      <c r="BA32" s="568" t="s">
        <v>253</v>
      </c>
      <c r="BB32" s="568"/>
      <c r="BC32" s="568"/>
      <c r="BD32" s="568"/>
      <c r="BE32" s="568"/>
      <c r="BF32" s="568"/>
      <c r="BG32" s="568"/>
      <c r="BH32" s="568"/>
      <c r="BI32" s="568"/>
      <c r="BJ32" s="28"/>
    </row>
    <row r="33" spans="2:62" ht="22.5" customHeight="1">
      <c r="B33" s="132" t="s">
        <v>109</v>
      </c>
      <c r="C33" s="593">
        <f t="shared" si="4"/>
        <v>13189</v>
      </c>
      <c r="D33" s="574"/>
      <c r="E33" s="574"/>
      <c r="F33" s="574"/>
      <c r="G33" s="574"/>
      <c r="H33" s="574"/>
      <c r="I33" s="574"/>
      <c r="J33" s="574"/>
      <c r="K33" s="574"/>
      <c r="L33" s="574"/>
      <c r="M33" s="574">
        <v>1899</v>
      </c>
      <c r="N33" s="574"/>
      <c r="O33" s="574"/>
      <c r="P33" s="574"/>
      <c r="Q33" s="574"/>
      <c r="R33" s="574"/>
      <c r="S33" s="574"/>
      <c r="T33" s="574"/>
      <c r="U33" s="574"/>
      <c r="V33" s="574"/>
      <c r="W33" s="574">
        <v>1</v>
      </c>
      <c r="X33" s="574"/>
      <c r="Y33" s="574"/>
      <c r="Z33" s="574"/>
      <c r="AA33" s="574"/>
      <c r="AB33" s="574"/>
      <c r="AC33" s="574"/>
      <c r="AD33" s="574"/>
      <c r="AE33" s="574"/>
      <c r="AF33" s="574"/>
      <c r="AG33" s="574">
        <v>11289</v>
      </c>
      <c r="AH33" s="574"/>
      <c r="AI33" s="574"/>
      <c r="AJ33" s="574"/>
      <c r="AK33" s="574"/>
      <c r="AL33" s="574"/>
      <c r="AM33" s="574"/>
      <c r="AN33" s="574"/>
      <c r="AO33" s="574"/>
      <c r="AP33" s="574"/>
      <c r="AQ33" s="574" t="s">
        <v>391</v>
      </c>
      <c r="AR33" s="574"/>
      <c r="AS33" s="574"/>
      <c r="AT33" s="574"/>
      <c r="AU33" s="574"/>
      <c r="AV33" s="574"/>
      <c r="AW33" s="574"/>
      <c r="AX33" s="574"/>
      <c r="AY33" s="574"/>
      <c r="AZ33" s="574"/>
      <c r="BA33" s="568" t="s">
        <v>253</v>
      </c>
      <c r="BB33" s="568"/>
      <c r="BC33" s="568"/>
      <c r="BD33" s="568"/>
      <c r="BE33" s="568"/>
      <c r="BF33" s="568"/>
      <c r="BG33" s="568"/>
      <c r="BH33" s="568"/>
      <c r="BI33" s="568"/>
      <c r="BJ33" s="28"/>
    </row>
    <row r="34" spans="2:62" ht="22.5" customHeight="1">
      <c r="B34" s="132" t="s">
        <v>110</v>
      </c>
      <c r="C34" s="593">
        <f t="shared" si="4"/>
        <v>15224</v>
      </c>
      <c r="D34" s="574"/>
      <c r="E34" s="574"/>
      <c r="F34" s="574"/>
      <c r="G34" s="574"/>
      <c r="H34" s="574"/>
      <c r="I34" s="574"/>
      <c r="J34" s="574"/>
      <c r="K34" s="574"/>
      <c r="L34" s="574"/>
      <c r="M34" s="574">
        <v>2058</v>
      </c>
      <c r="N34" s="574"/>
      <c r="O34" s="574"/>
      <c r="P34" s="574"/>
      <c r="Q34" s="574"/>
      <c r="R34" s="574"/>
      <c r="S34" s="574"/>
      <c r="T34" s="574"/>
      <c r="U34" s="574"/>
      <c r="V34" s="574"/>
      <c r="W34" s="574">
        <v>2</v>
      </c>
      <c r="X34" s="574"/>
      <c r="Y34" s="574"/>
      <c r="Z34" s="574"/>
      <c r="AA34" s="574"/>
      <c r="AB34" s="574"/>
      <c r="AC34" s="574"/>
      <c r="AD34" s="574"/>
      <c r="AE34" s="574"/>
      <c r="AF34" s="574"/>
      <c r="AG34" s="574">
        <v>13164</v>
      </c>
      <c r="AH34" s="574"/>
      <c r="AI34" s="574"/>
      <c r="AJ34" s="574"/>
      <c r="AK34" s="574"/>
      <c r="AL34" s="574"/>
      <c r="AM34" s="574"/>
      <c r="AN34" s="574"/>
      <c r="AO34" s="574"/>
      <c r="AP34" s="574"/>
      <c r="AQ34" s="574" t="s">
        <v>391</v>
      </c>
      <c r="AR34" s="574"/>
      <c r="AS34" s="574"/>
      <c r="AT34" s="574"/>
      <c r="AU34" s="574"/>
      <c r="AV34" s="574"/>
      <c r="AW34" s="574"/>
      <c r="AX34" s="574"/>
      <c r="AY34" s="574"/>
      <c r="AZ34" s="574"/>
      <c r="BA34" s="568" t="s">
        <v>253</v>
      </c>
      <c r="BB34" s="568"/>
      <c r="BC34" s="568"/>
      <c r="BD34" s="568"/>
      <c r="BE34" s="568"/>
      <c r="BF34" s="568"/>
      <c r="BG34" s="568"/>
      <c r="BH34" s="568"/>
      <c r="BI34" s="568"/>
      <c r="BJ34" s="28"/>
    </row>
    <row r="35" spans="2:62" ht="22.5" customHeight="1">
      <c r="B35" s="132" t="s">
        <v>111</v>
      </c>
      <c r="C35" s="593">
        <f t="shared" si="4"/>
        <v>15183</v>
      </c>
      <c r="D35" s="574"/>
      <c r="E35" s="574"/>
      <c r="F35" s="574"/>
      <c r="G35" s="574"/>
      <c r="H35" s="574"/>
      <c r="I35" s="574"/>
      <c r="J35" s="574"/>
      <c r="K35" s="574"/>
      <c r="L35" s="574"/>
      <c r="M35" s="574">
        <v>2360</v>
      </c>
      <c r="N35" s="574"/>
      <c r="O35" s="574"/>
      <c r="P35" s="574"/>
      <c r="Q35" s="574"/>
      <c r="R35" s="574"/>
      <c r="S35" s="574"/>
      <c r="T35" s="574"/>
      <c r="U35" s="574"/>
      <c r="V35" s="574"/>
      <c r="W35" s="568">
        <v>0</v>
      </c>
      <c r="X35" s="568"/>
      <c r="Y35" s="568"/>
      <c r="Z35" s="568"/>
      <c r="AA35" s="568"/>
      <c r="AB35" s="568"/>
      <c r="AC35" s="568"/>
      <c r="AD35" s="568"/>
      <c r="AE35" s="568"/>
      <c r="AF35" s="568"/>
      <c r="AG35" s="574">
        <v>12823</v>
      </c>
      <c r="AH35" s="574"/>
      <c r="AI35" s="574"/>
      <c r="AJ35" s="574"/>
      <c r="AK35" s="574"/>
      <c r="AL35" s="574"/>
      <c r="AM35" s="574"/>
      <c r="AN35" s="574"/>
      <c r="AO35" s="574"/>
      <c r="AP35" s="574"/>
      <c r="AQ35" s="574" t="s">
        <v>391</v>
      </c>
      <c r="AR35" s="574"/>
      <c r="AS35" s="574"/>
      <c r="AT35" s="574"/>
      <c r="AU35" s="574"/>
      <c r="AV35" s="574"/>
      <c r="AW35" s="574"/>
      <c r="AX35" s="574"/>
      <c r="AY35" s="574"/>
      <c r="AZ35" s="574"/>
      <c r="BA35" s="568" t="s">
        <v>253</v>
      </c>
      <c r="BB35" s="568"/>
      <c r="BC35" s="568"/>
      <c r="BD35" s="568"/>
      <c r="BE35" s="568"/>
      <c r="BF35" s="568"/>
      <c r="BG35" s="568"/>
      <c r="BH35" s="568"/>
      <c r="BI35" s="568"/>
      <c r="BJ35" s="28"/>
    </row>
    <row r="36" spans="2:62" ht="22.5" customHeight="1">
      <c r="B36" s="132" t="s">
        <v>112</v>
      </c>
      <c r="C36" s="593">
        <f t="shared" si="4"/>
        <v>14685</v>
      </c>
      <c r="D36" s="574"/>
      <c r="E36" s="574"/>
      <c r="F36" s="574"/>
      <c r="G36" s="574"/>
      <c r="H36" s="574"/>
      <c r="I36" s="574"/>
      <c r="J36" s="574"/>
      <c r="K36" s="574"/>
      <c r="L36" s="574"/>
      <c r="M36" s="574">
        <v>2079</v>
      </c>
      <c r="N36" s="574"/>
      <c r="O36" s="574"/>
      <c r="P36" s="574"/>
      <c r="Q36" s="574"/>
      <c r="R36" s="574"/>
      <c r="S36" s="574"/>
      <c r="T36" s="574"/>
      <c r="U36" s="574"/>
      <c r="V36" s="574"/>
      <c r="W36" s="574">
        <v>1</v>
      </c>
      <c r="X36" s="574"/>
      <c r="Y36" s="574"/>
      <c r="Z36" s="574"/>
      <c r="AA36" s="574"/>
      <c r="AB36" s="574"/>
      <c r="AC36" s="574"/>
      <c r="AD36" s="574"/>
      <c r="AE36" s="574"/>
      <c r="AF36" s="574"/>
      <c r="AG36" s="574">
        <v>12605</v>
      </c>
      <c r="AH36" s="574"/>
      <c r="AI36" s="574"/>
      <c r="AJ36" s="574"/>
      <c r="AK36" s="574"/>
      <c r="AL36" s="574"/>
      <c r="AM36" s="574"/>
      <c r="AN36" s="574"/>
      <c r="AO36" s="574"/>
      <c r="AP36" s="574"/>
      <c r="AQ36" s="574" t="s">
        <v>391</v>
      </c>
      <c r="AR36" s="574"/>
      <c r="AS36" s="574"/>
      <c r="AT36" s="574"/>
      <c r="AU36" s="574"/>
      <c r="AV36" s="574"/>
      <c r="AW36" s="574"/>
      <c r="AX36" s="574"/>
      <c r="AY36" s="574"/>
      <c r="AZ36" s="574"/>
      <c r="BA36" s="568" t="s">
        <v>253</v>
      </c>
      <c r="BB36" s="568"/>
      <c r="BC36" s="568"/>
      <c r="BD36" s="568"/>
      <c r="BE36" s="568"/>
      <c r="BF36" s="568"/>
      <c r="BG36" s="568"/>
      <c r="BH36" s="568"/>
      <c r="BI36" s="568"/>
      <c r="BJ36" s="28"/>
    </row>
    <row r="37" spans="2:62" ht="22.5" customHeight="1">
      <c r="B37" s="132" t="s">
        <v>392</v>
      </c>
      <c r="C37" s="593">
        <f t="shared" si="4"/>
        <v>13443</v>
      </c>
      <c r="D37" s="574"/>
      <c r="E37" s="574"/>
      <c r="F37" s="574"/>
      <c r="G37" s="574"/>
      <c r="H37" s="574"/>
      <c r="I37" s="574"/>
      <c r="J37" s="574"/>
      <c r="K37" s="574"/>
      <c r="L37" s="574"/>
      <c r="M37" s="574">
        <v>1731</v>
      </c>
      <c r="N37" s="574"/>
      <c r="O37" s="574"/>
      <c r="P37" s="574"/>
      <c r="Q37" s="574"/>
      <c r="R37" s="574"/>
      <c r="S37" s="574"/>
      <c r="T37" s="574"/>
      <c r="U37" s="574"/>
      <c r="V37" s="574"/>
      <c r="W37" s="568">
        <v>3</v>
      </c>
      <c r="X37" s="568"/>
      <c r="Y37" s="568"/>
      <c r="Z37" s="568"/>
      <c r="AA37" s="568"/>
      <c r="AB37" s="568"/>
      <c r="AC37" s="568"/>
      <c r="AD37" s="568"/>
      <c r="AE37" s="568"/>
      <c r="AF37" s="568"/>
      <c r="AG37" s="574">
        <v>11709</v>
      </c>
      <c r="AH37" s="574"/>
      <c r="AI37" s="574"/>
      <c r="AJ37" s="574"/>
      <c r="AK37" s="574"/>
      <c r="AL37" s="574"/>
      <c r="AM37" s="574"/>
      <c r="AN37" s="574"/>
      <c r="AO37" s="574"/>
      <c r="AP37" s="574"/>
      <c r="AQ37" s="574" t="s">
        <v>391</v>
      </c>
      <c r="AR37" s="574"/>
      <c r="AS37" s="574"/>
      <c r="AT37" s="574"/>
      <c r="AU37" s="574"/>
      <c r="AV37" s="574"/>
      <c r="AW37" s="574"/>
      <c r="AX37" s="574"/>
      <c r="AY37" s="574"/>
      <c r="AZ37" s="574"/>
      <c r="BA37" s="568" t="s">
        <v>253</v>
      </c>
      <c r="BB37" s="568"/>
      <c r="BC37" s="568"/>
      <c r="BD37" s="568"/>
      <c r="BE37" s="568"/>
      <c r="BF37" s="568"/>
      <c r="BG37" s="568"/>
      <c r="BH37" s="568"/>
      <c r="BI37" s="568"/>
      <c r="BJ37" s="28"/>
    </row>
    <row r="38" spans="2:62" ht="22.5" customHeight="1">
      <c r="B38" s="132" t="s">
        <v>113</v>
      </c>
      <c r="C38" s="593">
        <f t="shared" si="4"/>
        <v>12800</v>
      </c>
      <c r="D38" s="574"/>
      <c r="E38" s="574"/>
      <c r="F38" s="574"/>
      <c r="G38" s="574"/>
      <c r="H38" s="574"/>
      <c r="I38" s="574"/>
      <c r="J38" s="574"/>
      <c r="K38" s="574"/>
      <c r="L38" s="574"/>
      <c r="M38" s="574">
        <v>1774</v>
      </c>
      <c r="N38" s="574"/>
      <c r="O38" s="574"/>
      <c r="P38" s="574"/>
      <c r="Q38" s="574"/>
      <c r="R38" s="574"/>
      <c r="S38" s="574"/>
      <c r="T38" s="574"/>
      <c r="U38" s="574"/>
      <c r="V38" s="574"/>
      <c r="W38" s="568">
        <v>1</v>
      </c>
      <c r="X38" s="568"/>
      <c r="Y38" s="568"/>
      <c r="Z38" s="568"/>
      <c r="AA38" s="568"/>
      <c r="AB38" s="568"/>
      <c r="AC38" s="568"/>
      <c r="AD38" s="568"/>
      <c r="AE38" s="568"/>
      <c r="AF38" s="568"/>
      <c r="AG38" s="574">
        <v>11025</v>
      </c>
      <c r="AH38" s="574"/>
      <c r="AI38" s="574"/>
      <c r="AJ38" s="574"/>
      <c r="AK38" s="574"/>
      <c r="AL38" s="574"/>
      <c r="AM38" s="574"/>
      <c r="AN38" s="574"/>
      <c r="AO38" s="574"/>
      <c r="AP38" s="574"/>
      <c r="AQ38" s="577" t="s">
        <v>391</v>
      </c>
      <c r="AR38" s="577"/>
      <c r="AS38" s="577"/>
      <c r="AT38" s="577"/>
      <c r="AU38" s="577"/>
      <c r="AV38" s="577"/>
      <c r="AW38" s="577"/>
      <c r="AX38" s="577"/>
      <c r="AY38" s="577"/>
      <c r="AZ38" s="577"/>
      <c r="BA38" s="568" t="s">
        <v>253</v>
      </c>
      <c r="BB38" s="568"/>
      <c r="BC38" s="568"/>
      <c r="BD38" s="568"/>
      <c r="BE38" s="568"/>
      <c r="BF38" s="568"/>
      <c r="BG38" s="568"/>
      <c r="BH38" s="568"/>
      <c r="BI38" s="568"/>
      <c r="BJ38" s="28">
        <v>7881</v>
      </c>
    </row>
    <row r="39" spans="2:62" ht="22.5" customHeight="1" thickBot="1">
      <c r="B39" s="133" t="s">
        <v>114</v>
      </c>
      <c r="C39" s="582">
        <f t="shared" si="4"/>
        <v>11788</v>
      </c>
      <c r="D39" s="573"/>
      <c r="E39" s="573"/>
      <c r="F39" s="573"/>
      <c r="G39" s="573"/>
      <c r="H39" s="573"/>
      <c r="I39" s="573"/>
      <c r="J39" s="573"/>
      <c r="K39" s="573"/>
      <c r="L39" s="573"/>
      <c r="M39" s="573">
        <v>1981</v>
      </c>
      <c r="N39" s="573"/>
      <c r="O39" s="573"/>
      <c r="P39" s="573"/>
      <c r="Q39" s="573"/>
      <c r="R39" s="573"/>
      <c r="S39" s="573"/>
      <c r="T39" s="573"/>
      <c r="U39" s="573"/>
      <c r="V39" s="573"/>
      <c r="W39" s="573">
        <v>2</v>
      </c>
      <c r="X39" s="573"/>
      <c r="Y39" s="573"/>
      <c r="Z39" s="573"/>
      <c r="AA39" s="573"/>
      <c r="AB39" s="573"/>
      <c r="AC39" s="573"/>
      <c r="AD39" s="573"/>
      <c r="AE39" s="573"/>
      <c r="AF39" s="573"/>
      <c r="AG39" s="573">
        <v>9805</v>
      </c>
      <c r="AH39" s="573"/>
      <c r="AI39" s="573"/>
      <c r="AJ39" s="573"/>
      <c r="AK39" s="573"/>
      <c r="AL39" s="573"/>
      <c r="AM39" s="573"/>
      <c r="AN39" s="573"/>
      <c r="AO39" s="573"/>
      <c r="AP39" s="573"/>
      <c r="AQ39" s="573" t="s">
        <v>391</v>
      </c>
      <c r="AR39" s="573"/>
      <c r="AS39" s="573"/>
      <c r="AT39" s="573"/>
      <c r="AU39" s="573"/>
      <c r="AV39" s="573"/>
      <c r="AW39" s="573"/>
      <c r="AX39" s="573"/>
      <c r="AY39" s="573"/>
      <c r="AZ39" s="573"/>
      <c r="BA39" s="572" t="s">
        <v>253</v>
      </c>
      <c r="BB39" s="572"/>
      <c r="BC39" s="572"/>
      <c r="BD39" s="572"/>
      <c r="BE39" s="572"/>
      <c r="BF39" s="572"/>
      <c r="BG39" s="572"/>
      <c r="BH39" s="572"/>
      <c r="BI39" s="572"/>
      <c r="BJ39" s="4"/>
    </row>
    <row r="40" spans="1:44" ht="17.25">
      <c r="A40" s="28"/>
      <c r="B40" s="28"/>
      <c r="C40" s="28"/>
      <c r="D40" s="28"/>
      <c r="E40" s="28"/>
      <c r="F40" s="28"/>
      <c r="G40" s="28"/>
      <c r="H40" s="28"/>
      <c r="I40" s="28"/>
      <c r="J40" s="28"/>
      <c r="K40" s="28"/>
      <c r="L40" s="28"/>
      <c r="M40" s="47"/>
      <c r="N40" s="28"/>
      <c r="O40" s="28"/>
      <c r="P40" s="28"/>
      <c r="Q40" s="28"/>
      <c r="R40" s="28"/>
      <c r="S40" s="28"/>
      <c r="T40" s="28"/>
      <c r="U40" s="28"/>
      <c r="V40" s="28"/>
      <c r="W40" s="28"/>
      <c r="X40" s="28"/>
      <c r="Y40" s="28"/>
      <c r="Z40" s="28"/>
      <c r="AA40" s="28"/>
      <c r="AB40" s="28"/>
      <c r="AC40" s="28"/>
      <c r="AD40" s="28"/>
      <c r="AE40" s="28"/>
      <c r="AF40" s="28"/>
      <c r="AG40" s="28"/>
      <c r="AH40" s="28"/>
      <c r="AI40" s="47"/>
      <c r="AJ40" s="28"/>
      <c r="AK40" s="28"/>
      <c r="AL40" s="28"/>
      <c r="AM40" s="47"/>
      <c r="AN40" s="47"/>
      <c r="AO40" s="47"/>
      <c r="AP40" s="47"/>
      <c r="AQ40" s="47"/>
      <c r="AR40" s="47"/>
    </row>
    <row r="41" spans="12:62" ht="17.25">
      <c r="L41" s="155"/>
      <c r="AS41" s="428" t="s">
        <v>115</v>
      </c>
      <c r="AT41" s="428"/>
      <c r="AU41" s="428"/>
      <c r="AV41" s="428"/>
      <c r="AW41" s="428"/>
      <c r="AX41" s="428"/>
      <c r="AY41" s="428"/>
      <c r="AZ41" s="428"/>
      <c r="BA41" s="428"/>
      <c r="BB41" s="428"/>
      <c r="BC41" s="428"/>
      <c r="BD41" s="428"/>
      <c r="BE41" s="428"/>
      <c r="BF41" s="428"/>
      <c r="BG41" s="428"/>
      <c r="BH41" s="428"/>
      <c r="BI41" s="428"/>
      <c r="BJ41" s="428"/>
    </row>
  </sheetData>
  <sheetProtection/>
  <mergeCells count="244">
    <mergeCell ref="BE17:BJ17"/>
    <mergeCell ref="AG17:AL17"/>
    <mergeCell ref="AM17:AR17"/>
    <mergeCell ref="AS17:AX17"/>
    <mergeCell ref="AY17:BD17"/>
    <mergeCell ref="I17:N17"/>
    <mergeCell ref="O17:T17"/>
    <mergeCell ref="U17:Z17"/>
    <mergeCell ref="AA17:AF17"/>
    <mergeCell ref="BF21:BW21"/>
    <mergeCell ref="AS22:BJ22"/>
    <mergeCell ref="BE18:BJ18"/>
    <mergeCell ref="AG18:AL18"/>
    <mergeCell ref="AM18:AR18"/>
    <mergeCell ref="AS18:AX18"/>
    <mergeCell ref="AY18:BD18"/>
    <mergeCell ref="AG20:AL20"/>
    <mergeCell ref="AM20:AR20"/>
    <mergeCell ref="AS20:AX20"/>
    <mergeCell ref="AY15:BD15"/>
    <mergeCell ref="BE15:BJ15"/>
    <mergeCell ref="AY16:BD16"/>
    <mergeCell ref="BE16:BJ16"/>
    <mergeCell ref="AM16:AR16"/>
    <mergeCell ref="I16:N16"/>
    <mergeCell ref="AG16:AL16"/>
    <mergeCell ref="O16:T16"/>
    <mergeCell ref="U16:Z16"/>
    <mergeCell ref="AA16:AF16"/>
    <mergeCell ref="BE10:BJ10"/>
    <mergeCell ref="AY11:BD11"/>
    <mergeCell ref="BE11:BJ11"/>
    <mergeCell ref="AY12:BD12"/>
    <mergeCell ref="BE12:BJ12"/>
    <mergeCell ref="AY13:BD13"/>
    <mergeCell ref="BE13:BJ13"/>
    <mergeCell ref="AY10:BD10"/>
    <mergeCell ref="AY14:BD14"/>
    <mergeCell ref="BE14:BJ14"/>
    <mergeCell ref="AG14:AL14"/>
    <mergeCell ref="AM14:AR14"/>
    <mergeCell ref="AS14:AX14"/>
    <mergeCell ref="U15:Z15"/>
    <mergeCell ref="AA15:AF15"/>
    <mergeCell ref="AG15:AL15"/>
    <mergeCell ref="AM15:AR15"/>
    <mergeCell ref="AS15:AX15"/>
    <mergeCell ref="AG12:AL12"/>
    <mergeCell ref="AM12:AR12"/>
    <mergeCell ref="AS12:AX12"/>
    <mergeCell ref="U13:Z13"/>
    <mergeCell ref="AA13:AF13"/>
    <mergeCell ref="AG13:AL13"/>
    <mergeCell ref="AM13:AR13"/>
    <mergeCell ref="AS13:AX13"/>
    <mergeCell ref="AG10:AL10"/>
    <mergeCell ref="AM10:AR10"/>
    <mergeCell ref="AS10:AX10"/>
    <mergeCell ref="AA11:AF11"/>
    <mergeCell ref="AG11:AL11"/>
    <mergeCell ref="AM11:AR11"/>
    <mergeCell ref="AS11:AX11"/>
    <mergeCell ref="AM8:AR8"/>
    <mergeCell ref="AS8:AX8"/>
    <mergeCell ref="U9:Z9"/>
    <mergeCell ref="AA9:AF9"/>
    <mergeCell ref="AG9:AL9"/>
    <mergeCell ref="AM9:AR9"/>
    <mergeCell ref="AS9:AX9"/>
    <mergeCell ref="AA8:AF8"/>
    <mergeCell ref="U8:Z8"/>
    <mergeCell ref="U10:Z10"/>
    <mergeCell ref="AA10:AF10"/>
    <mergeCell ref="U12:Z12"/>
    <mergeCell ref="AA12:AF12"/>
    <mergeCell ref="U14:Z14"/>
    <mergeCell ref="AA14:AF14"/>
    <mergeCell ref="U11:Z11"/>
    <mergeCell ref="I8:N8"/>
    <mergeCell ref="O8:T8"/>
    <mergeCell ref="I9:N9"/>
    <mergeCell ref="O9:T9"/>
    <mergeCell ref="I10:N10"/>
    <mergeCell ref="I12:N12"/>
    <mergeCell ref="O12:T12"/>
    <mergeCell ref="C17:H17"/>
    <mergeCell ref="I15:N15"/>
    <mergeCell ref="O15:T15"/>
    <mergeCell ref="O10:T10"/>
    <mergeCell ref="I11:N11"/>
    <mergeCell ref="O11:T11"/>
    <mergeCell ref="I13:N13"/>
    <mergeCell ref="O13:T13"/>
    <mergeCell ref="I14:N14"/>
    <mergeCell ref="O14:T14"/>
    <mergeCell ref="C15:H15"/>
    <mergeCell ref="C16:H16"/>
    <mergeCell ref="C11:H11"/>
    <mergeCell ref="C12:H12"/>
    <mergeCell ref="C13:H13"/>
    <mergeCell ref="C14:H14"/>
    <mergeCell ref="C9:H9"/>
    <mergeCell ref="C10:H10"/>
    <mergeCell ref="BE6:BJ6"/>
    <mergeCell ref="BE7:BJ7"/>
    <mergeCell ref="AM6:AX6"/>
    <mergeCell ref="AY6:BD6"/>
    <mergeCell ref="AY7:BD7"/>
    <mergeCell ref="U6:AF6"/>
    <mergeCell ref="U7:Z7"/>
    <mergeCell ref="C6:H7"/>
    <mergeCell ref="W31:AF31"/>
    <mergeCell ref="AG31:AP31"/>
    <mergeCell ref="AM5:BJ5"/>
    <mergeCell ref="AS23:BJ23"/>
    <mergeCell ref="AS16:AX16"/>
    <mergeCell ref="AY8:BD8"/>
    <mergeCell ref="BE8:BJ8"/>
    <mergeCell ref="AY9:BD9"/>
    <mergeCell ref="BE9:BJ9"/>
    <mergeCell ref="AG8:AL8"/>
    <mergeCell ref="W32:AF32"/>
    <mergeCell ref="M39:V39"/>
    <mergeCell ref="W38:AF38"/>
    <mergeCell ref="W39:AF39"/>
    <mergeCell ref="M36:V36"/>
    <mergeCell ref="M37:V37"/>
    <mergeCell ref="W36:AF36"/>
    <mergeCell ref="W37:AF37"/>
    <mergeCell ref="M38:V38"/>
    <mergeCell ref="M34:V34"/>
    <mergeCell ref="M35:V35"/>
    <mergeCell ref="W34:AF34"/>
    <mergeCell ref="W35:AF35"/>
    <mergeCell ref="AG34:AP34"/>
    <mergeCell ref="AG35:AP35"/>
    <mergeCell ref="C37:L37"/>
    <mergeCell ref="C38:L38"/>
    <mergeCell ref="C31:L31"/>
    <mergeCell ref="C32:L32"/>
    <mergeCell ref="C33:L33"/>
    <mergeCell ref="C34:L34"/>
    <mergeCell ref="C36:L36"/>
    <mergeCell ref="C35:L35"/>
    <mergeCell ref="C28:L28"/>
    <mergeCell ref="C29:L29"/>
    <mergeCell ref="C30:L30"/>
    <mergeCell ref="B21:O21"/>
    <mergeCell ref="B23:AJ23"/>
    <mergeCell ref="B25:S25"/>
    <mergeCell ref="C26:L26"/>
    <mergeCell ref="AG26:AP26"/>
    <mergeCell ref="W26:AF26"/>
    <mergeCell ref="AG29:AP29"/>
    <mergeCell ref="A3:O3"/>
    <mergeCell ref="B4:BJ4"/>
    <mergeCell ref="B5:U5"/>
    <mergeCell ref="C27:L27"/>
    <mergeCell ref="AA7:AF7"/>
    <mergeCell ref="AG6:AL6"/>
    <mergeCell ref="AG7:AL7"/>
    <mergeCell ref="AM7:AR7"/>
    <mergeCell ref="AS7:AX7"/>
    <mergeCell ref="C8:H8"/>
    <mergeCell ref="I6:T6"/>
    <mergeCell ref="I7:N7"/>
    <mergeCell ref="O7:T7"/>
    <mergeCell ref="B2:BJ2"/>
    <mergeCell ref="A1:G1"/>
    <mergeCell ref="C39:L39"/>
    <mergeCell ref="M27:V27"/>
    <mergeCell ref="M28:V28"/>
    <mergeCell ref="M29:V29"/>
    <mergeCell ref="M30:V30"/>
    <mergeCell ref="M31:V31"/>
    <mergeCell ref="M32:V32"/>
    <mergeCell ref="M33:V33"/>
    <mergeCell ref="AQ34:AZ34"/>
    <mergeCell ref="W27:AF27"/>
    <mergeCell ref="W28:AF28"/>
    <mergeCell ref="W29:AF29"/>
    <mergeCell ref="W30:AF30"/>
    <mergeCell ref="AG27:AP27"/>
    <mergeCell ref="AG28:AP28"/>
    <mergeCell ref="AG38:AP38"/>
    <mergeCell ref="AG39:AP39"/>
    <mergeCell ref="AQ38:AZ38"/>
    <mergeCell ref="BA35:BI35"/>
    <mergeCell ref="AQ37:AZ37"/>
    <mergeCell ref="BA37:BI37"/>
    <mergeCell ref="BA36:BI36"/>
    <mergeCell ref="AQ35:AZ35"/>
    <mergeCell ref="AQ36:AZ36"/>
    <mergeCell ref="AG37:AP37"/>
    <mergeCell ref="W33:AF33"/>
    <mergeCell ref="AG36:AP36"/>
    <mergeCell ref="BA27:BI27"/>
    <mergeCell ref="BA28:BI28"/>
    <mergeCell ref="BA29:BI29"/>
    <mergeCell ref="BA30:BI30"/>
    <mergeCell ref="AQ31:AZ31"/>
    <mergeCell ref="AQ32:AZ32"/>
    <mergeCell ref="AQ33:AZ33"/>
    <mergeCell ref="BA32:BI32"/>
    <mergeCell ref="BA33:BI33"/>
    <mergeCell ref="BA34:BI34"/>
    <mergeCell ref="AG30:AP30"/>
    <mergeCell ref="AU25:BJ25"/>
    <mergeCell ref="AQ27:AZ27"/>
    <mergeCell ref="AQ28:AZ28"/>
    <mergeCell ref="AQ29:AZ29"/>
    <mergeCell ref="AQ30:AZ30"/>
    <mergeCell ref="AG32:AP32"/>
    <mergeCell ref="AG33:AP33"/>
    <mergeCell ref="U20:Z20"/>
    <mergeCell ref="AA20:AF20"/>
    <mergeCell ref="BA31:BI31"/>
    <mergeCell ref="AS41:BJ41"/>
    <mergeCell ref="M26:V26"/>
    <mergeCell ref="AQ26:AZ26"/>
    <mergeCell ref="BA26:BJ26"/>
    <mergeCell ref="BA38:BI38"/>
    <mergeCell ref="BA39:BI39"/>
    <mergeCell ref="AQ39:AZ39"/>
    <mergeCell ref="AY20:BD20"/>
    <mergeCell ref="BE20:BJ20"/>
    <mergeCell ref="C20:H20"/>
    <mergeCell ref="AA18:AF18"/>
    <mergeCell ref="U18:Z18"/>
    <mergeCell ref="O18:T18"/>
    <mergeCell ref="I18:N18"/>
    <mergeCell ref="C18:H18"/>
    <mergeCell ref="I20:N20"/>
    <mergeCell ref="O20:T20"/>
    <mergeCell ref="AM19:AR19"/>
    <mergeCell ref="AS19:AX19"/>
    <mergeCell ref="AY19:BD19"/>
    <mergeCell ref="BE19:BJ19"/>
    <mergeCell ref="C19:H19"/>
    <mergeCell ref="I19:N19"/>
    <mergeCell ref="O19:T19"/>
    <mergeCell ref="U19:Z19"/>
    <mergeCell ref="AA19:AF19"/>
    <mergeCell ref="AG19:AL19"/>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T59"/>
  <sheetViews>
    <sheetView showGridLines="0" zoomScaleSheetLayoutView="100" zoomScalePageLayoutView="0" workbookViewId="0" topLeftCell="A40">
      <selection activeCell="AJ38" sqref="AJ38:AK38"/>
    </sheetView>
  </sheetViews>
  <sheetFormatPr defaultColWidth="8.66015625" defaultRowHeight="18"/>
  <cols>
    <col min="1" max="1" width="10.08203125" style="3" customWidth="1"/>
    <col min="2" max="4" width="2" style="3" customWidth="1"/>
    <col min="5" max="5" width="2.58203125" style="3" customWidth="1"/>
    <col min="6" max="6" width="1.07421875" style="3" customWidth="1"/>
    <col min="7" max="7" width="4.58203125" style="3" customWidth="1"/>
    <col min="8" max="8" width="2.33203125" style="3" customWidth="1"/>
    <col min="9" max="9" width="2.08203125" style="3" customWidth="1"/>
    <col min="10" max="10" width="4" style="3" customWidth="1"/>
    <col min="11" max="11" width="3.33203125" style="3" customWidth="1"/>
    <col min="12" max="12" width="1.91015625" style="3" customWidth="1"/>
    <col min="13" max="13" width="2.91015625" style="3" customWidth="1"/>
    <col min="14" max="14" width="1.66015625" style="3" customWidth="1"/>
    <col min="15" max="15" width="2.5" style="3" customWidth="1"/>
    <col min="16" max="16" width="2.41015625" style="3" customWidth="1"/>
    <col min="17" max="17" width="2" style="3" customWidth="1"/>
    <col min="18" max="18" width="1.83203125" style="3" customWidth="1"/>
    <col min="19" max="19" width="2" style="3" customWidth="1"/>
    <col min="20" max="20" width="2.5" style="3" customWidth="1"/>
    <col min="21" max="21" width="2.66015625" style="3" customWidth="1"/>
    <col min="22" max="23" width="2" style="3" customWidth="1"/>
    <col min="24" max="24" width="4.08203125" style="3" customWidth="1"/>
    <col min="25" max="25" width="1.58203125" style="3" customWidth="1"/>
    <col min="26" max="26" width="2.83203125" style="3" customWidth="1"/>
    <col min="27" max="27" width="1.83203125" style="3" customWidth="1"/>
    <col min="28" max="28" width="2.58203125" style="3" customWidth="1"/>
    <col min="29" max="29" width="4.08203125" style="3" customWidth="1"/>
    <col min="30" max="30" width="1.07421875" style="3" customWidth="1"/>
    <col min="31" max="31" width="3" style="3" customWidth="1"/>
    <col min="32" max="32" width="6.08203125" style="3" customWidth="1"/>
    <col min="33" max="33" width="3.08203125" style="3" customWidth="1"/>
    <col min="34" max="34" width="4" style="3" customWidth="1"/>
    <col min="35" max="35" width="3.5" style="3" customWidth="1"/>
    <col min="36" max="36" width="2.58203125" style="3" customWidth="1"/>
    <col min="37" max="37" width="4.58203125" style="3" customWidth="1"/>
    <col min="38" max="38" width="1.58203125" style="3" customWidth="1"/>
    <col min="39" max="39" width="3.33203125" style="3" customWidth="1"/>
    <col min="40" max="40" width="2.58203125" style="3" customWidth="1"/>
    <col min="41" max="41" width="2" style="3" customWidth="1"/>
    <col min="42" max="42" width="1.83203125" style="3" customWidth="1"/>
    <col min="43" max="43" width="3.16015625" style="3" customWidth="1"/>
    <col min="44" max="44" width="1.16796875" style="3" customWidth="1"/>
    <col min="45" max="45" width="2.5" style="3" customWidth="1"/>
    <col min="46" max="46" width="3.66015625" style="3" customWidth="1"/>
    <col min="47" max="53" width="2.33203125" style="3" customWidth="1"/>
    <col min="54" max="16384" width="8.83203125" style="3" customWidth="1"/>
  </cols>
  <sheetData>
    <row r="1" spans="1:45" ht="22.5" customHeight="1" thickBot="1">
      <c r="A1" s="649" t="s">
        <v>409</v>
      </c>
      <c r="B1" s="649"/>
      <c r="C1" s="649"/>
      <c r="D1" s="649"/>
      <c r="E1" s="649"/>
      <c r="F1" s="649"/>
      <c r="G1" s="649"/>
      <c r="H1" s="649"/>
      <c r="I1" s="649"/>
      <c r="J1" s="649"/>
      <c r="K1" s="649"/>
      <c r="L1" s="649"/>
      <c r="M1" s="649"/>
      <c r="N1" s="649"/>
      <c r="O1" s="82"/>
      <c r="P1" s="82"/>
      <c r="Q1" s="82"/>
      <c r="R1" s="82"/>
      <c r="S1" s="82"/>
      <c r="T1" s="82"/>
      <c r="U1" s="82"/>
      <c r="V1" s="82"/>
      <c r="W1" s="82"/>
      <c r="X1" s="82"/>
      <c r="Y1" s="82"/>
      <c r="Z1" s="82"/>
      <c r="AA1" s="82"/>
      <c r="AB1" s="82"/>
      <c r="AC1" s="82"/>
      <c r="AD1" s="82"/>
      <c r="AE1" s="82"/>
      <c r="AF1" s="82"/>
      <c r="AG1" s="82"/>
      <c r="AH1" s="82"/>
      <c r="AI1" s="82"/>
      <c r="AJ1" s="82"/>
      <c r="AK1" s="401" t="s">
        <v>354</v>
      </c>
      <c r="AL1" s="401"/>
      <c r="AM1" s="401"/>
      <c r="AN1" s="401"/>
      <c r="AO1" s="401"/>
      <c r="AP1" s="2"/>
      <c r="AQ1" s="2"/>
      <c r="AR1" s="2"/>
      <c r="AS1" s="2"/>
    </row>
    <row r="2" spans="1:46" ht="22.5" customHeight="1">
      <c r="A2" s="156"/>
      <c r="B2" s="658" t="s">
        <v>0</v>
      </c>
      <c r="C2" s="659"/>
      <c r="D2" s="659"/>
      <c r="E2" s="659"/>
      <c r="F2" s="659"/>
      <c r="G2" s="659"/>
      <c r="H2" s="659"/>
      <c r="I2" s="659"/>
      <c r="J2" s="659"/>
      <c r="K2" s="659"/>
      <c r="L2" s="659"/>
      <c r="M2" s="659"/>
      <c r="N2" s="659"/>
      <c r="O2" s="659"/>
      <c r="P2" s="660"/>
      <c r="Q2" s="658" t="s">
        <v>116</v>
      </c>
      <c r="R2" s="659"/>
      <c r="S2" s="659"/>
      <c r="T2" s="659"/>
      <c r="U2" s="659"/>
      <c r="V2" s="659"/>
      <c r="W2" s="659"/>
      <c r="X2" s="659"/>
      <c r="Y2" s="659"/>
      <c r="Z2" s="659"/>
      <c r="AA2" s="659"/>
      <c r="AB2" s="659"/>
      <c r="AC2" s="659"/>
      <c r="AD2" s="660"/>
      <c r="AE2" s="658" t="s">
        <v>117</v>
      </c>
      <c r="AF2" s="659"/>
      <c r="AG2" s="659"/>
      <c r="AH2" s="659"/>
      <c r="AI2" s="659"/>
      <c r="AJ2" s="659"/>
      <c r="AK2" s="659"/>
      <c r="AL2" s="659"/>
      <c r="AM2" s="659"/>
      <c r="AN2" s="659"/>
      <c r="AO2" s="659"/>
      <c r="AP2" s="157"/>
      <c r="AQ2" s="157"/>
      <c r="AR2" s="157"/>
      <c r="AS2" s="157"/>
      <c r="AT2" s="158"/>
    </row>
    <row r="3" spans="1:46" ht="45" customHeight="1">
      <c r="A3" s="159"/>
      <c r="B3" s="663" t="s">
        <v>118</v>
      </c>
      <c r="C3" s="664"/>
      <c r="D3" s="664"/>
      <c r="E3" s="664"/>
      <c r="F3" s="664"/>
      <c r="G3" s="664"/>
      <c r="H3" s="389" t="s">
        <v>119</v>
      </c>
      <c r="I3" s="390"/>
      <c r="J3" s="391"/>
      <c r="K3" s="665" t="s">
        <v>408</v>
      </c>
      <c r="L3" s="666"/>
      <c r="M3" s="621" t="s">
        <v>120</v>
      </c>
      <c r="N3" s="627"/>
      <c r="O3" s="627"/>
      <c r="P3" s="628"/>
      <c r="Q3" s="621" t="s">
        <v>121</v>
      </c>
      <c r="R3" s="627"/>
      <c r="S3" s="627"/>
      <c r="T3" s="627"/>
      <c r="U3" s="627"/>
      <c r="V3" s="628"/>
      <c r="W3" s="621" t="s">
        <v>119</v>
      </c>
      <c r="X3" s="627"/>
      <c r="Y3" s="628"/>
      <c r="Z3" s="661" t="s">
        <v>408</v>
      </c>
      <c r="AA3" s="662"/>
      <c r="AB3" s="621" t="s">
        <v>120</v>
      </c>
      <c r="AC3" s="627"/>
      <c r="AD3" s="627"/>
      <c r="AE3" s="663" t="s">
        <v>121</v>
      </c>
      <c r="AF3" s="664"/>
      <c r="AG3" s="670"/>
      <c r="AH3" s="663" t="s">
        <v>119</v>
      </c>
      <c r="AI3" s="664"/>
      <c r="AJ3" s="670"/>
      <c r="AK3" s="161" t="s">
        <v>408</v>
      </c>
      <c r="AL3" s="664" t="s">
        <v>120</v>
      </c>
      <c r="AM3" s="664"/>
      <c r="AN3" s="664"/>
      <c r="AO3" s="664"/>
      <c r="AP3" s="162"/>
      <c r="AQ3" s="162"/>
      <c r="AR3" s="162"/>
      <c r="AS3" s="163"/>
      <c r="AT3" s="164"/>
    </row>
    <row r="4" spans="1:46" ht="20.25" customHeight="1">
      <c r="A4" s="165" t="s">
        <v>0</v>
      </c>
      <c r="B4" s="647">
        <f>SUM(B5:G16)</f>
        <v>185835</v>
      </c>
      <c r="C4" s="641"/>
      <c r="D4" s="641"/>
      <c r="E4" s="641"/>
      <c r="F4" s="641"/>
      <c r="G4" s="641"/>
      <c r="H4" s="641">
        <f>SUM(H5:J16)</f>
        <v>30302</v>
      </c>
      <c r="I4" s="641"/>
      <c r="J4" s="641"/>
      <c r="K4" s="641">
        <f>SUM(K5:L16)</f>
        <v>20</v>
      </c>
      <c r="L4" s="641"/>
      <c r="M4" s="641">
        <f>SUM(M5:P16)</f>
        <v>155513</v>
      </c>
      <c r="N4" s="641"/>
      <c r="O4" s="641"/>
      <c r="P4" s="641"/>
      <c r="Q4" s="646">
        <f aca="true" t="shared" si="0" ref="Q4:Q16">SUM(W4:AD4)</f>
        <v>9735</v>
      </c>
      <c r="R4" s="646"/>
      <c r="S4" s="646"/>
      <c r="T4" s="646"/>
      <c r="U4" s="646"/>
      <c r="V4" s="646"/>
      <c r="W4" s="654">
        <f>SUM(W5:Y16)</f>
        <v>2943</v>
      </c>
      <c r="X4" s="654"/>
      <c r="Y4" s="654"/>
      <c r="Z4" s="646">
        <f>SUM(Z5:AA16)</f>
        <v>0</v>
      </c>
      <c r="AA4" s="646"/>
      <c r="AB4" s="646">
        <f>SUM(AB5:AD16)</f>
        <v>6792</v>
      </c>
      <c r="AC4" s="646"/>
      <c r="AD4" s="646"/>
      <c r="AE4" s="646">
        <f aca="true" t="shared" si="1" ref="AE4:AE16">SUM(AH4:AO4)</f>
        <v>176100</v>
      </c>
      <c r="AF4" s="646"/>
      <c r="AG4" s="646"/>
      <c r="AH4" s="646">
        <f>SUM(AH5:AJ16)</f>
        <v>27359</v>
      </c>
      <c r="AI4" s="646"/>
      <c r="AJ4" s="646"/>
      <c r="AK4" s="166">
        <f>SUM(AK5:AK16)</f>
        <v>20</v>
      </c>
      <c r="AL4" s="641">
        <f>SUM(AL5:AO16)</f>
        <v>148721</v>
      </c>
      <c r="AM4" s="641"/>
      <c r="AN4" s="641"/>
      <c r="AO4" s="641"/>
      <c r="AP4" s="167"/>
      <c r="AQ4" s="167"/>
      <c r="AR4" s="167"/>
      <c r="AS4" s="167"/>
      <c r="AT4" s="167"/>
    </row>
    <row r="5" spans="1:46" ht="20.25" customHeight="1">
      <c r="A5" s="132" t="s">
        <v>393</v>
      </c>
      <c r="B5" s="643">
        <f aca="true" t="shared" si="2" ref="B5:B16">SUM(H5:P5)</f>
        <v>17262</v>
      </c>
      <c r="C5" s="634"/>
      <c r="D5" s="634"/>
      <c r="E5" s="634"/>
      <c r="F5" s="634"/>
      <c r="G5" s="634"/>
      <c r="H5" s="634">
        <f aca="true" t="shared" si="3" ref="H5:H16">W5+AH5</f>
        <v>2663</v>
      </c>
      <c r="I5" s="634"/>
      <c r="J5" s="634"/>
      <c r="K5" s="634">
        <f aca="true" t="shared" si="4" ref="K5:K16">Z5+AK5</f>
        <v>1</v>
      </c>
      <c r="L5" s="634"/>
      <c r="M5" s="634">
        <f aca="true" t="shared" si="5" ref="M5:M16">AB5+AL5</f>
        <v>14598</v>
      </c>
      <c r="N5" s="634"/>
      <c r="O5" s="634"/>
      <c r="P5" s="634"/>
      <c r="Q5" s="645">
        <f t="shared" si="0"/>
        <v>697</v>
      </c>
      <c r="R5" s="645"/>
      <c r="S5" s="645"/>
      <c r="T5" s="645"/>
      <c r="U5" s="645"/>
      <c r="V5" s="645"/>
      <c r="W5" s="645">
        <v>261</v>
      </c>
      <c r="X5" s="645"/>
      <c r="Y5" s="645"/>
      <c r="Z5" s="645">
        <v>0</v>
      </c>
      <c r="AA5" s="645"/>
      <c r="AB5" s="645">
        <v>436</v>
      </c>
      <c r="AC5" s="645"/>
      <c r="AD5" s="645"/>
      <c r="AE5" s="645">
        <f t="shared" si="1"/>
        <v>16565</v>
      </c>
      <c r="AF5" s="645"/>
      <c r="AG5" s="645"/>
      <c r="AH5" s="645">
        <v>2402</v>
      </c>
      <c r="AI5" s="645"/>
      <c r="AJ5" s="645"/>
      <c r="AK5" s="168">
        <v>1</v>
      </c>
      <c r="AL5" s="634">
        <v>14162</v>
      </c>
      <c r="AM5" s="634"/>
      <c r="AN5" s="634"/>
      <c r="AO5" s="634"/>
      <c r="AP5" s="167"/>
      <c r="AQ5" s="167"/>
      <c r="AR5" s="167"/>
      <c r="AS5" s="168"/>
      <c r="AT5" s="169"/>
    </row>
    <row r="6" spans="1:46" ht="20.25" customHeight="1">
      <c r="A6" s="132" t="s">
        <v>105</v>
      </c>
      <c r="B6" s="643">
        <f t="shared" si="2"/>
        <v>16476</v>
      </c>
      <c r="C6" s="634"/>
      <c r="D6" s="634"/>
      <c r="E6" s="634"/>
      <c r="F6" s="634"/>
      <c r="G6" s="634"/>
      <c r="H6" s="634">
        <f t="shared" si="3"/>
        <v>2436</v>
      </c>
      <c r="I6" s="634"/>
      <c r="J6" s="634"/>
      <c r="K6" s="634">
        <f t="shared" si="4"/>
        <v>5</v>
      </c>
      <c r="L6" s="634"/>
      <c r="M6" s="634">
        <f t="shared" si="5"/>
        <v>14035</v>
      </c>
      <c r="N6" s="634"/>
      <c r="O6" s="634"/>
      <c r="P6" s="634"/>
      <c r="Q6" s="645">
        <f t="shared" si="0"/>
        <v>802</v>
      </c>
      <c r="R6" s="645"/>
      <c r="S6" s="645"/>
      <c r="T6" s="645"/>
      <c r="U6" s="645"/>
      <c r="V6" s="645"/>
      <c r="W6" s="645">
        <v>303</v>
      </c>
      <c r="X6" s="645"/>
      <c r="Y6" s="645"/>
      <c r="Z6" s="645">
        <v>0</v>
      </c>
      <c r="AA6" s="645"/>
      <c r="AB6" s="645">
        <v>499</v>
      </c>
      <c r="AC6" s="645"/>
      <c r="AD6" s="645"/>
      <c r="AE6" s="645">
        <f t="shared" si="1"/>
        <v>15674</v>
      </c>
      <c r="AF6" s="645"/>
      <c r="AG6" s="645"/>
      <c r="AH6" s="645">
        <v>2133</v>
      </c>
      <c r="AI6" s="645"/>
      <c r="AJ6" s="645"/>
      <c r="AK6" s="168">
        <v>5</v>
      </c>
      <c r="AL6" s="634">
        <v>13536</v>
      </c>
      <c r="AM6" s="634"/>
      <c r="AN6" s="634"/>
      <c r="AO6" s="634"/>
      <c r="AP6" s="167"/>
      <c r="AQ6" s="167"/>
      <c r="AR6" s="167"/>
      <c r="AS6" s="168"/>
      <c r="AT6" s="169"/>
    </row>
    <row r="7" spans="1:46" ht="20.25" customHeight="1">
      <c r="A7" s="132" t="s">
        <v>106</v>
      </c>
      <c r="B7" s="643">
        <f t="shared" si="2"/>
        <v>14402</v>
      </c>
      <c r="C7" s="634"/>
      <c r="D7" s="634"/>
      <c r="E7" s="634"/>
      <c r="F7" s="634"/>
      <c r="G7" s="634"/>
      <c r="H7" s="634">
        <f t="shared" si="3"/>
        <v>2381</v>
      </c>
      <c r="I7" s="634"/>
      <c r="J7" s="634"/>
      <c r="K7" s="634">
        <f t="shared" si="4"/>
        <v>0</v>
      </c>
      <c r="L7" s="634"/>
      <c r="M7" s="634">
        <f t="shared" si="5"/>
        <v>12021</v>
      </c>
      <c r="N7" s="634"/>
      <c r="O7" s="634"/>
      <c r="P7" s="634"/>
      <c r="Q7" s="645">
        <f t="shared" si="0"/>
        <v>869</v>
      </c>
      <c r="R7" s="645"/>
      <c r="S7" s="645"/>
      <c r="T7" s="645"/>
      <c r="U7" s="645"/>
      <c r="V7" s="645"/>
      <c r="W7" s="645">
        <v>323</v>
      </c>
      <c r="X7" s="645"/>
      <c r="Y7" s="645"/>
      <c r="Z7" s="645">
        <v>0</v>
      </c>
      <c r="AA7" s="645"/>
      <c r="AB7" s="645">
        <v>546</v>
      </c>
      <c r="AC7" s="645"/>
      <c r="AD7" s="645"/>
      <c r="AE7" s="645">
        <f t="shared" si="1"/>
        <v>13533</v>
      </c>
      <c r="AF7" s="645"/>
      <c r="AG7" s="645"/>
      <c r="AH7" s="645">
        <v>2058</v>
      </c>
      <c r="AI7" s="645"/>
      <c r="AJ7" s="645"/>
      <c r="AK7" s="168">
        <v>0</v>
      </c>
      <c r="AL7" s="634">
        <v>11475</v>
      </c>
      <c r="AM7" s="634"/>
      <c r="AN7" s="634"/>
      <c r="AO7" s="634"/>
      <c r="AP7" s="167"/>
      <c r="AQ7" s="167"/>
      <c r="AR7" s="167"/>
      <c r="AS7" s="168"/>
      <c r="AT7" s="169"/>
    </row>
    <row r="8" spans="1:46" ht="20.25" customHeight="1">
      <c r="A8" s="132" t="s">
        <v>107</v>
      </c>
      <c r="B8" s="643">
        <f t="shared" si="2"/>
        <v>15659</v>
      </c>
      <c r="C8" s="634"/>
      <c r="D8" s="634"/>
      <c r="E8" s="634"/>
      <c r="F8" s="634"/>
      <c r="G8" s="634"/>
      <c r="H8" s="634">
        <f t="shared" si="3"/>
        <v>2674</v>
      </c>
      <c r="I8" s="634"/>
      <c r="J8" s="634"/>
      <c r="K8" s="634">
        <f t="shared" si="4"/>
        <v>3</v>
      </c>
      <c r="L8" s="634"/>
      <c r="M8" s="634">
        <f t="shared" si="5"/>
        <v>12982</v>
      </c>
      <c r="N8" s="634"/>
      <c r="O8" s="634"/>
      <c r="P8" s="634"/>
      <c r="Q8" s="645">
        <f t="shared" si="0"/>
        <v>964</v>
      </c>
      <c r="R8" s="645"/>
      <c r="S8" s="645"/>
      <c r="T8" s="645"/>
      <c r="U8" s="645"/>
      <c r="V8" s="645"/>
      <c r="W8" s="645">
        <v>301</v>
      </c>
      <c r="X8" s="645"/>
      <c r="Y8" s="645"/>
      <c r="Z8" s="645">
        <v>0</v>
      </c>
      <c r="AA8" s="645"/>
      <c r="AB8" s="645">
        <v>663</v>
      </c>
      <c r="AC8" s="645"/>
      <c r="AD8" s="645"/>
      <c r="AE8" s="645">
        <f t="shared" si="1"/>
        <v>14695</v>
      </c>
      <c r="AF8" s="645"/>
      <c r="AG8" s="645"/>
      <c r="AH8" s="644">
        <v>2373</v>
      </c>
      <c r="AI8" s="644"/>
      <c r="AJ8" s="644"/>
      <c r="AK8" s="168">
        <v>3</v>
      </c>
      <c r="AL8" s="634">
        <v>12319</v>
      </c>
      <c r="AM8" s="634"/>
      <c r="AN8" s="634"/>
      <c r="AO8" s="634"/>
      <c r="AP8" s="167"/>
      <c r="AQ8" s="167"/>
      <c r="AR8" s="167"/>
      <c r="AS8" s="168"/>
      <c r="AT8" s="169"/>
    </row>
    <row r="9" spans="1:46" ht="20.25" customHeight="1">
      <c r="A9" s="132" t="s">
        <v>108</v>
      </c>
      <c r="B9" s="643">
        <f t="shared" si="2"/>
        <v>14203</v>
      </c>
      <c r="C9" s="634"/>
      <c r="D9" s="634"/>
      <c r="E9" s="634"/>
      <c r="F9" s="634"/>
      <c r="G9" s="634"/>
      <c r="H9" s="634">
        <f t="shared" si="3"/>
        <v>2144</v>
      </c>
      <c r="I9" s="634"/>
      <c r="J9" s="634"/>
      <c r="K9" s="634">
        <f t="shared" si="4"/>
        <v>0</v>
      </c>
      <c r="L9" s="634"/>
      <c r="M9" s="634">
        <f t="shared" si="5"/>
        <v>12059</v>
      </c>
      <c r="N9" s="634"/>
      <c r="O9" s="634"/>
      <c r="P9" s="634"/>
      <c r="Q9" s="645">
        <f t="shared" si="0"/>
        <v>777</v>
      </c>
      <c r="R9" s="645"/>
      <c r="S9" s="645"/>
      <c r="T9" s="645"/>
      <c r="U9" s="645"/>
      <c r="V9" s="645"/>
      <c r="W9" s="645">
        <v>227</v>
      </c>
      <c r="X9" s="645"/>
      <c r="Y9" s="645"/>
      <c r="Z9" s="645">
        <v>0</v>
      </c>
      <c r="AA9" s="645"/>
      <c r="AB9" s="644">
        <v>550</v>
      </c>
      <c r="AC9" s="644"/>
      <c r="AD9" s="644"/>
      <c r="AE9" s="645">
        <f t="shared" si="1"/>
        <v>13426</v>
      </c>
      <c r="AF9" s="645"/>
      <c r="AG9" s="645"/>
      <c r="AH9" s="644">
        <v>1917</v>
      </c>
      <c r="AI9" s="644"/>
      <c r="AJ9" s="644"/>
      <c r="AK9" s="168">
        <v>0</v>
      </c>
      <c r="AL9" s="634">
        <v>11509</v>
      </c>
      <c r="AM9" s="634"/>
      <c r="AN9" s="634"/>
      <c r="AO9" s="634"/>
      <c r="AP9" s="167"/>
      <c r="AQ9" s="167"/>
      <c r="AR9" s="167"/>
      <c r="AS9" s="168"/>
      <c r="AT9" s="169"/>
    </row>
    <row r="10" spans="1:46" ht="20.25" customHeight="1">
      <c r="A10" s="132" t="s">
        <v>109</v>
      </c>
      <c r="B10" s="643">
        <f t="shared" si="2"/>
        <v>15017</v>
      </c>
      <c r="C10" s="634"/>
      <c r="D10" s="634"/>
      <c r="E10" s="634"/>
      <c r="F10" s="634"/>
      <c r="G10" s="634"/>
      <c r="H10" s="634">
        <f t="shared" si="3"/>
        <v>2399</v>
      </c>
      <c r="I10" s="634"/>
      <c r="J10" s="634"/>
      <c r="K10" s="634">
        <f t="shared" si="4"/>
        <v>1</v>
      </c>
      <c r="L10" s="634"/>
      <c r="M10" s="634">
        <f t="shared" si="5"/>
        <v>12617</v>
      </c>
      <c r="N10" s="634"/>
      <c r="O10" s="634"/>
      <c r="P10" s="634"/>
      <c r="Q10" s="645">
        <f t="shared" si="0"/>
        <v>820</v>
      </c>
      <c r="R10" s="645"/>
      <c r="S10" s="645"/>
      <c r="T10" s="645"/>
      <c r="U10" s="645"/>
      <c r="V10" s="645"/>
      <c r="W10" s="645">
        <v>206</v>
      </c>
      <c r="X10" s="645"/>
      <c r="Y10" s="645"/>
      <c r="Z10" s="645">
        <v>0</v>
      </c>
      <c r="AA10" s="645"/>
      <c r="AB10" s="644">
        <v>614</v>
      </c>
      <c r="AC10" s="644"/>
      <c r="AD10" s="644"/>
      <c r="AE10" s="645">
        <f t="shared" si="1"/>
        <v>14197</v>
      </c>
      <c r="AF10" s="645"/>
      <c r="AG10" s="645"/>
      <c r="AH10" s="644">
        <v>2193</v>
      </c>
      <c r="AI10" s="644"/>
      <c r="AJ10" s="644"/>
      <c r="AK10" s="168">
        <v>1</v>
      </c>
      <c r="AL10" s="634">
        <v>12003</v>
      </c>
      <c r="AM10" s="634"/>
      <c r="AN10" s="634"/>
      <c r="AO10" s="634"/>
      <c r="AP10" s="167"/>
      <c r="AQ10" s="167"/>
      <c r="AR10" s="167"/>
      <c r="AS10" s="168"/>
      <c r="AT10" s="169"/>
    </row>
    <row r="11" spans="1:46" ht="20.25" customHeight="1">
      <c r="A11" s="132" t="s">
        <v>110</v>
      </c>
      <c r="B11" s="643">
        <f t="shared" si="2"/>
        <v>17548</v>
      </c>
      <c r="C11" s="634"/>
      <c r="D11" s="634"/>
      <c r="E11" s="634"/>
      <c r="F11" s="634"/>
      <c r="G11" s="634"/>
      <c r="H11" s="634">
        <f t="shared" si="3"/>
        <v>2778</v>
      </c>
      <c r="I11" s="634"/>
      <c r="J11" s="634"/>
      <c r="K11" s="634">
        <f t="shared" si="4"/>
        <v>0</v>
      </c>
      <c r="L11" s="634"/>
      <c r="M11" s="634">
        <f t="shared" si="5"/>
        <v>14770</v>
      </c>
      <c r="N11" s="634"/>
      <c r="O11" s="634"/>
      <c r="P11" s="634"/>
      <c r="Q11" s="645">
        <f t="shared" si="0"/>
        <v>881</v>
      </c>
      <c r="R11" s="645"/>
      <c r="S11" s="645"/>
      <c r="T11" s="645"/>
      <c r="U11" s="645"/>
      <c r="V11" s="645"/>
      <c r="W11" s="645">
        <v>240</v>
      </c>
      <c r="X11" s="645"/>
      <c r="Y11" s="645"/>
      <c r="Z11" s="645">
        <v>0</v>
      </c>
      <c r="AA11" s="645"/>
      <c r="AB11" s="644">
        <v>641</v>
      </c>
      <c r="AC11" s="644"/>
      <c r="AD11" s="644"/>
      <c r="AE11" s="645">
        <f t="shared" si="1"/>
        <v>16667</v>
      </c>
      <c r="AF11" s="645"/>
      <c r="AG11" s="645"/>
      <c r="AH11" s="644">
        <v>2538</v>
      </c>
      <c r="AI11" s="644"/>
      <c r="AJ11" s="644"/>
      <c r="AK11" s="168">
        <v>0</v>
      </c>
      <c r="AL11" s="634">
        <v>14129</v>
      </c>
      <c r="AM11" s="634"/>
      <c r="AN11" s="634"/>
      <c r="AO11" s="634"/>
      <c r="AP11" s="167"/>
      <c r="AQ11" s="167"/>
      <c r="AR11" s="167"/>
      <c r="AS11" s="168"/>
      <c r="AT11" s="169"/>
    </row>
    <row r="12" spans="1:46" ht="20.25" customHeight="1">
      <c r="A12" s="132" t="s">
        <v>111</v>
      </c>
      <c r="B12" s="643">
        <f t="shared" si="2"/>
        <v>17429</v>
      </c>
      <c r="C12" s="634"/>
      <c r="D12" s="634"/>
      <c r="E12" s="634"/>
      <c r="F12" s="634"/>
      <c r="G12" s="634"/>
      <c r="H12" s="634">
        <f t="shared" si="3"/>
        <v>2990</v>
      </c>
      <c r="I12" s="634"/>
      <c r="J12" s="634"/>
      <c r="K12" s="634">
        <f t="shared" si="4"/>
        <v>0</v>
      </c>
      <c r="L12" s="634"/>
      <c r="M12" s="634">
        <f t="shared" si="5"/>
        <v>14439</v>
      </c>
      <c r="N12" s="634"/>
      <c r="O12" s="634"/>
      <c r="P12" s="634"/>
      <c r="Q12" s="645">
        <f t="shared" si="0"/>
        <v>816</v>
      </c>
      <c r="R12" s="645"/>
      <c r="S12" s="645"/>
      <c r="T12" s="645"/>
      <c r="U12" s="645"/>
      <c r="V12" s="645"/>
      <c r="W12" s="645">
        <v>240</v>
      </c>
      <c r="X12" s="645"/>
      <c r="Y12" s="645"/>
      <c r="Z12" s="645">
        <v>0</v>
      </c>
      <c r="AA12" s="645"/>
      <c r="AB12" s="644">
        <v>576</v>
      </c>
      <c r="AC12" s="644"/>
      <c r="AD12" s="644"/>
      <c r="AE12" s="645">
        <f t="shared" si="1"/>
        <v>16613</v>
      </c>
      <c r="AF12" s="645"/>
      <c r="AG12" s="645"/>
      <c r="AH12" s="644">
        <v>2750</v>
      </c>
      <c r="AI12" s="644"/>
      <c r="AJ12" s="644"/>
      <c r="AK12" s="168">
        <v>0</v>
      </c>
      <c r="AL12" s="634">
        <v>13863</v>
      </c>
      <c r="AM12" s="634"/>
      <c r="AN12" s="634"/>
      <c r="AO12" s="634"/>
      <c r="AP12" s="167"/>
      <c r="AQ12" s="167"/>
      <c r="AR12" s="167"/>
      <c r="AS12" s="168"/>
      <c r="AT12" s="169"/>
    </row>
    <row r="13" spans="1:46" ht="20.25" customHeight="1">
      <c r="A13" s="132" t="s">
        <v>112</v>
      </c>
      <c r="B13" s="643">
        <f t="shared" si="2"/>
        <v>16325</v>
      </c>
      <c r="C13" s="634"/>
      <c r="D13" s="634"/>
      <c r="E13" s="634"/>
      <c r="F13" s="634"/>
      <c r="G13" s="634"/>
      <c r="H13" s="634">
        <f t="shared" si="3"/>
        <v>2791</v>
      </c>
      <c r="I13" s="634"/>
      <c r="J13" s="634"/>
      <c r="K13" s="634">
        <f t="shared" si="4"/>
        <v>3</v>
      </c>
      <c r="L13" s="634"/>
      <c r="M13" s="634">
        <f t="shared" si="5"/>
        <v>13531</v>
      </c>
      <c r="N13" s="634"/>
      <c r="O13" s="634"/>
      <c r="P13" s="634"/>
      <c r="Q13" s="645">
        <f t="shared" si="0"/>
        <v>762</v>
      </c>
      <c r="R13" s="645"/>
      <c r="S13" s="645"/>
      <c r="T13" s="645"/>
      <c r="U13" s="645"/>
      <c r="V13" s="645"/>
      <c r="W13" s="645">
        <v>211</v>
      </c>
      <c r="X13" s="645"/>
      <c r="Y13" s="645"/>
      <c r="Z13" s="645">
        <v>0</v>
      </c>
      <c r="AA13" s="645"/>
      <c r="AB13" s="644">
        <v>551</v>
      </c>
      <c r="AC13" s="644"/>
      <c r="AD13" s="644"/>
      <c r="AE13" s="645">
        <f t="shared" si="1"/>
        <v>15563</v>
      </c>
      <c r="AF13" s="645"/>
      <c r="AG13" s="645"/>
      <c r="AH13" s="644">
        <v>2580</v>
      </c>
      <c r="AI13" s="644"/>
      <c r="AJ13" s="644"/>
      <c r="AK13" s="168">
        <v>3</v>
      </c>
      <c r="AL13" s="634">
        <v>12980</v>
      </c>
      <c r="AM13" s="634"/>
      <c r="AN13" s="634"/>
      <c r="AO13" s="634"/>
      <c r="AP13" s="167"/>
      <c r="AQ13" s="167"/>
      <c r="AR13" s="167"/>
      <c r="AS13" s="168"/>
      <c r="AT13" s="169"/>
    </row>
    <row r="14" spans="1:46" ht="20.25" customHeight="1">
      <c r="A14" s="132" t="s">
        <v>405</v>
      </c>
      <c r="B14" s="643">
        <f t="shared" si="2"/>
        <v>14745</v>
      </c>
      <c r="C14" s="634"/>
      <c r="D14" s="634"/>
      <c r="E14" s="634"/>
      <c r="F14" s="634"/>
      <c r="G14" s="634"/>
      <c r="H14" s="634">
        <f t="shared" si="3"/>
        <v>2356</v>
      </c>
      <c r="I14" s="634"/>
      <c r="J14" s="634"/>
      <c r="K14" s="634">
        <f t="shared" si="4"/>
        <v>2</v>
      </c>
      <c r="L14" s="634"/>
      <c r="M14" s="634">
        <f t="shared" si="5"/>
        <v>12387</v>
      </c>
      <c r="N14" s="634"/>
      <c r="O14" s="634"/>
      <c r="P14" s="634"/>
      <c r="Q14" s="645">
        <f t="shared" si="0"/>
        <v>893</v>
      </c>
      <c r="R14" s="645"/>
      <c r="S14" s="645"/>
      <c r="T14" s="645"/>
      <c r="U14" s="645"/>
      <c r="V14" s="645"/>
      <c r="W14" s="645">
        <v>181</v>
      </c>
      <c r="X14" s="645"/>
      <c r="Y14" s="645"/>
      <c r="Z14" s="645">
        <v>0</v>
      </c>
      <c r="AA14" s="645"/>
      <c r="AB14" s="644">
        <v>712</v>
      </c>
      <c r="AC14" s="644"/>
      <c r="AD14" s="644"/>
      <c r="AE14" s="645">
        <f t="shared" si="1"/>
        <v>13852</v>
      </c>
      <c r="AF14" s="645"/>
      <c r="AG14" s="645"/>
      <c r="AH14" s="644">
        <v>2175</v>
      </c>
      <c r="AI14" s="644"/>
      <c r="AJ14" s="644"/>
      <c r="AK14" s="168">
        <v>2</v>
      </c>
      <c r="AL14" s="634">
        <v>11675</v>
      </c>
      <c r="AM14" s="634"/>
      <c r="AN14" s="634"/>
      <c r="AO14" s="634"/>
      <c r="AP14" s="167"/>
      <c r="AQ14" s="167"/>
      <c r="AR14" s="167"/>
      <c r="AS14" s="168"/>
      <c r="AT14" s="169"/>
    </row>
    <row r="15" spans="1:46" ht="20.25" customHeight="1">
      <c r="A15" s="132" t="s">
        <v>113</v>
      </c>
      <c r="B15" s="643">
        <f t="shared" si="2"/>
        <v>13656</v>
      </c>
      <c r="C15" s="634"/>
      <c r="D15" s="634"/>
      <c r="E15" s="634"/>
      <c r="F15" s="634"/>
      <c r="G15" s="634"/>
      <c r="H15" s="634">
        <f t="shared" si="3"/>
        <v>2228</v>
      </c>
      <c r="I15" s="634"/>
      <c r="J15" s="634"/>
      <c r="K15" s="634">
        <f t="shared" si="4"/>
        <v>1</v>
      </c>
      <c r="L15" s="634"/>
      <c r="M15" s="634">
        <f t="shared" si="5"/>
        <v>11427</v>
      </c>
      <c r="N15" s="634"/>
      <c r="O15" s="634"/>
      <c r="P15" s="634"/>
      <c r="Q15" s="645">
        <f t="shared" si="0"/>
        <v>704</v>
      </c>
      <c r="R15" s="645"/>
      <c r="S15" s="645"/>
      <c r="T15" s="645"/>
      <c r="U15" s="645"/>
      <c r="V15" s="645"/>
      <c r="W15" s="645">
        <v>191</v>
      </c>
      <c r="X15" s="645"/>
      <c r="Y15" s="645"/>
      <c r="Z15" s="645">
        <v>0</v>
      </c>
      <c r="AA15" s="645"/>
      <c r="AB15" s="645">
        <v>513</v>
      </c>
      <c r="AC15" s="645"/>
      <c r="AD15" s="645"/>
      <c r="AE15" s="645">
        <f t="shared" si="1"/>
        <v>12952</v>
      </c>
      <c r="AF15" s="645"/>
      <c r="AG15" s="645"/>
      <c r="AH15" s="644">
        <v>2037</v>
      </c>
      <c r="AI15" s="644"/>
      <c r="AJ15" s="644"/>
      <c r="AK15" s="168">
        <v>1</v>
      </c>
      <c r="AL15" s="634">
        <v>10914</v>
      </c>
      <c r="AM15" s="634"/>
      <c r="AN15" s="634"/>
      <c r="AO15" s="634"/>
      <c r="AP15" s="167"/>
      <c r="AQ15" s="167"/>
      <c r="AR15" s="167"/>
      <c r="AS15" s="168"/>
      <c r="AT15" s="169"/>
    </row>
    <row r="16" spans="1:46" ht="20.25" customHeight="1" thickBot="1">
      <c r="A16" s="133" t="s">
        <v>114</v>
      </c>
      <c r="B16" s="648">
        <f t="shared" si="2"/>
        <v>13113</v>
      </c>
      <c r="C16" s="642"/>
      <c r="D16" s="642"/>
      <c r="E16" s="642"/>
      <c r="F16" s="642"/>
      <c r="G16" s="642"/>
      <c r="H16" s="642">
        <f t="shared" si="3"/>
        <v>2462</v>
      </c>
      <c r="I16" s="642"/>
      <c r="J16" s="642"/>
      <c r="K16" s="642">
        <f t="shared" si="4"/>
        <v>4</v>
      </c>
      <c r="L16" s="642"/>
      <c r="M16" s="642">
        <f t="shared" si="5"/>
        <v>10647</v>
      </c>
      <c r="N16" s="642"/>
      <c r="O16" s="642"/>
      <c r="P16" s="642"/>
      <c r="Q16" s="653">
        <f t="shared" si="0"/>
        <v>750</v>
      </c>
      <c r="R16" s="653"/>
      <c r="S16" s="653"/>
      <c r="T16" s="653"/>
      <c r="U16" s="653"/>
      <c r="V16" s="653"/>
      <c r="W16" s="653">
        <v>259</v>
      </c>
      <c r="X16" s="653"/>
      <c r="Y16" s="653"/>
      <c r="Z16" s="653">
        <v>0</v>
      </c>
      <c r="AA16" s="653"/>
      <c r="AB16" s="636">
        <v>491</v>
      </c>
      <c r="AC16" s="636"/>
      <c r="AD16" s="636"/>
      <c r="AE16" s="653">
        <f t="shared" si="1"/>
        <v>12363</v>
      </c>
      <c r="AF16" s="653"/>
      <c r="AG16" s="653"/>
      <c r="AH16" s="636">
        <v>2203</v>
      </c>
      <c r="AI16" s="636"/>
      <c r="AJ16" s="636"/>
      <c r="AK16" s="170">
        <v>4</v>
      </c>
      <c r="AL16" s="642">
        <v>10156</v>
      </c>
      <c r="AM16" s="642"/>
      <c r="AN16" s="642"/>
      <c r="AO16" s="642"/>
      <c r="AP16" s="167"/>
      <c r="AQ16" s="167"/>
      <c r="AR16" s="167"/>
      <c r="AS16" s="168"/>
      <c r="AT16" s="169"/>
    </row>
    <row r="17" spans="1:45" ht="17.25">
      <c r="A17" s="13"/>
      <c r="B17" s="13"/>
      <c r="C17" s="13"/>
      <c r="D17" s="13"/>
      <c r="E17" s="13"/>
      <c r="F17" s="115"/>
      <c r="G17" s="13"/>
      <c r="H17" s="13"/>
      <c r="I17" s="13"/>
      <c r="J17" s="115"/>
      <c r="K17" s="13"/>
      <c r="L17" s="115"/>
      <c r="M17" s="13"/>
      <c r="N17" s="13"/>
      <c r="O17" s="13"/>
      <c r="P17" s="115"/>
      <c r="Q17" s="13"/>
      <c r="R17" s="115"/>
      <c r="S17" s="13"/>
      <c r="T17" s="13"/>
      <c r="U17" s="13"/>
      <c r="V17" s="13"/>
      <c r="W17" s="13"/>
      <c r="X17" s="13"/>
      <c r="Y17" s="115"/>
      <c r="Z17" s="13"/>
      <c r="AA17" s="13"/>
      <c r="AB17" s="115"/>
      <c r="AC17" s="657"/>
      <c r="AD17" s="657"/>
      <c r="AE17" s="657"/>
      <c r="AF17" s="657"/>
      <c r="AG17" s="657"/>
      <c r="AH17" s="657"/>
      <c r="AI17" s="657"/>
      <c r="AJ17" s="657"/>
      <c r="AK17" s="657"/>
      <c r="AL17" s="657"/>
      <c r="AM17" s="657"/>
      <c r="AN17" s="657"/>
      <c r="AO17" s="657"/>
      <c r="AP17" s="171"/>
      <c r="AQ17" s="171"/>
      <c r="AR17" s="171"/>
      <c r="AS17" s="171"/>
    </row>
    <row r="18" spans="1:45" ht="15" customHeight="1">
      <c r="A18" s="15"/>
      <c r="B18" s="172"/>
      <c r="C18" s="172"/>
      <c r="D18" s="172"/>
      <c r="E18" s="172"/>
      <c r="F18" s="172"/>
      <c r="G18" s="172"/>
      <c r="H18" s="172"/>
      <c r="I18" s="172"/>
      <c r="J18" s="172"/>
      <c r="K18" s="172"/>
      <c r="L18" s="172"/>
      <c r="M18" s="15"/>
      <c r="N18" s="15"/>
      <c r="O18" s="15"/>
      <c r="P18" s="172"/>
      <c r="Q18" s="15"/>
      <c r="R18" s="172"/>
      <c r="S18" s="172"/>
      <c r="T18" s="172"/>
      <c r="U18" s="172"/>
      <c r="V18" s="172"/>
      <c r="W18" s="172"/>
      <c r="X18" s="172"/>
      <c r="Y18" s="172"/>
      <c r="Z18" s="15"/>
      <c r="AA18" s="15"/>
      <c r="AB18" s="15"/>
      <c r="AC18" s="15"/>
      <c r="AD18" s="15"/>
      <c r="AE18" s="15"/>
      <c r="AF18" s="15"/>
      <c r="AG18" s="15"/>
      <c r="AH18" s="15"/>
      <c r="AI18" s="15"/>
      <c r="AJ18" s="15"/>
      <c r="AK18" s="15"/>
      <c r="AL18" s="15"/>
      <c r="AM18" s="15"/>
      <c r="AN18" s="15"/>
      <c r="AO18" s="15"/>
      <c r="AP18" s="15"/>
      <c r="AQ18" s="15"/>
      <c r="AR18" s="15"/>
      <c r="AS18" s="15"/>
    </row>
    <row r="19" spans="1:45" ht="22.5" customHeight="1" thickBot="1">
      <c r="A19" s="649" t="s">
        <v>407</v>
      </c>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82"/>
      <c r="AF19" s="82"/>
      <c r="AG19" s="82"/>
      <c r="AH19" s="82"/>
      <c r="AI19" s="82"/>
      <c r="AJ19" s="82"/>
      <c r="AK19" s="401" t="s">
        <v>354</v>
      </c>
      <c r="AL19" s="401"/>
      <c r="AM19" s="401"/>
      <c r="AN19" s="401"/>
      <c r="AO19" s="401"/>
      <c r="AP19" s="2"/>
      <c r="AQ19" s="2"/>
      <c r="AR19" s="2"/>
      <c r="AS19" s="2"/>
    </row>
    <row r="20" spans="1:45" ht="22.5" customHeight="1">
      <c r="A20" s="156"/>
      <c r="B20" s="605" t="s">
        <v>0</v>
      </c>
      <c r="C20" s="606"/>
      <c r="D20" s="606"/>
      <c r="E20" s="606"/>
      <c r="F20" s="607"/>
      <c r="G20" s="637" t="s">
        <v>122</v>
      </c>
      <c r="H20" s="638"/>
      <c r="I20" s="638"/>
      <c r="J20" s="637" t="s">
        <v>123</v>
      </c>
      <c r="K20" s="638"/>
      <c r="L20" s="655"/>
      <c r="M20" s="637" t="s">
        <v>124</v>
      </c>
      <c r="N20" s="638"/>
      <c r="O20" s="655"/>
      <c r="P20" s="605" t="s">
        <v>125</v>
      </c>
      <c r="Q20" s="606"/>
      <c r="R20" s="606"/>
      <c r="S20" s="606"/>
      <c r="T20" s="606"/>
      <c r="U20" s="606"/>
      <c r="V20" s="607"/>
      <c r="W20" s="605" t="s">
        <v>126</v>
      </c>
      <c r="X20" s="606"/>
      <c r="Y20" s="606"/>
      <c r="Z20" s="606"/>
      <c r="AA20" s="606"/>
      <c r="AB20" s="606"/>
      <c r="AC20" s="606"/>
      <c r="AD20" s="606"/>
      <c r="AE20" s="607"/>
      <c r="AF20" s="637" t="s">
        <v>127</v>
      </c>
      <c r="AG20" s="655"/>
      <c r="AH20" s="637" t="s">
        <v>128</v>
      </c>
      <c r="AI20" s="638"/>
      <c r="AJ20" s="655"/>
      <c r="AK20" s="637" t="s">
        <v>129</v>
      </c>
      <c r="AL20" s="638"/>
      <c r="AM20" s="638"/>
      <c r="AN20" s="638"/>
      <c r="AO20" s="638"/>
      <c r="AP20" s="173"/>
      <c r="AQ20" s="173"/>
      <c r="AR20" s="15"/>
      <c r="AS20" s="15"/>
    </row>
    <row r="21" spans="1:45" s="177" customFormat="1" ht="22.5" customHeight="1">
      <c r="A21" s="174"/>
      <c r="B21" s="603"/>
      <c r="C21" s="609"/>
      <c r="D21" s="609"/>
      <c r="E21" s="609"/>
      <c r="F21" s="604"/>
      <c r="G21" s="639"/>
      <c r="H21" s="640"/>
      <c r="I21" s="640"/>
      <c r="J21" s="639"/>
      <c r="K21" s="640"/>
      <c r="L21" s="656"/>
      <c r="M21" s="639"/>
      <c r="N21" s="640"/>
      <c r="O21" s="656"/>
      <c r="P21" s="667" t="s">
        <v>130</v>
      </c>
      <c r="Q21" s="668"/>
      <c r="R21" s="669"/>
      <c r="S21" s="389" t="s">
        <v>131</v>
      </c>
      <c r="T21" s="390"/>
      <c r="U21" s="390"/>
      <c r="V21" s="391"/>
      <c r="W21" s="389" t="s">
        <v>132</v>
      </c>
      <c r="X21" s="390"/>
      <c r="Y21" s="391"/>
      <c r="Z21" s="389" t="s">
        <v>133</v>
      </c>
      <c r="AA21" s="390"/>
      <c r="AB21" s="391"/>
      <c r="AC21" s="389" t="s">
        <v>131</v>
      </c>
      <c r="AD21" s="390"/>
      <c r="AE21" s="391"/>
      <c r="AF21" s="639"/>
      <c r="AG21" s="656"/>
      <c r="AH21" s="639"/>
      <c r="AI21" s="640"/>
      <c r="AJ21" s="656"/>
      <c r="AK21" s="639"/>
      <c r="AL21" s="640"/>
      <c r="AM21" s="640"/>
      <c r="AN21" s="640"/>
      <c r="AO21" s="640"/>
      <c r="AP21" s="176"/>
      <c r="AQ21" s="176"/>
      <c r="AR21" s="103"/>
      <c r="AS21" s="103"/>
    </row>
    <row r="22" spans="1:45" s="30" customFormat="1" ht="22.5" customHeight="1">
      <c r="A22" s="178" t="s">
        <v>0</v>
      </c>
      <c r="B22" s="526">
        <f>SUM(G22:AM22)</f>
        <v>132439</v>
      </c>
      <c r="C22" s="527"/>
      <c r="D22" s="527"/>
      <c r="E22" s="527"/>
      <c r="F22" s="527"/>
      <c r="G22" s="611">
        <f>SUM(G23:I25)</f>
        <v>3</v>
      </c>
      <c r="H22" s="611"/>
      <c r="I22" s="611"/>
      <c r="J22" s="611">
        <f>SUM(J23:L25)</f>
        <v>882</v>
      </c>
      <c r="K22" s="611"/>
      <c r="L22" s="611"/>
      <c r="M22" s="635">
        <f>SUM(M23:O25)</f>
        <v>15</v>
      </c>
      <c r="N22" s="635"/>
      <c r="O22" s="635"/>
      <c r="P22" s="611">
        <f>SUM(P23:R25)</f>
        <v>12</v>
      </c>
      <c r="Q22" s="611"/>
      <c r="R22" s="611"/>
      <c r="S22" s="611">
        <f>SUM(S23:V25)</f>
        <v>0</v>
      </c>
      <c r="T22" s="611"/>
      <c r="U22" s="611"/>
      <c r="V22" s="611"/>
      <c r="W22" s="611">
        <f>SUM(W23:Y25)</f>
        <v>0</v>
      </c>
      <c r="X22" s="611"/>
      <c r="Y22" s="611"/>
      <c r="Z22" s="611">
        <f>SUM(Z23:AB25)</f>
        <v>310</v>
      </c>
      <c r="AA22" s="611"/>
      <c r="AB22" s="611"/>
      <c r="AC22" s="611">
        <f>SUM(AC23:AE25)</f>
        <v>3</v>
      </c>
      <c r="AD22" s="611"/>
      <c r="AE22" s="611"/>
      <c r="AF22" s="611">
        <f>SUM(AF23:AG25)</f>
        <v>107600</v>
      </c>
      <c r="AG22" s="611"/>
      <c r="AH22" s="527">
        <f>SUM(AH23:AJ25)</f>
        <v>10738</v>
      </c>
      <c r="AI22" s="527"/>
      <c r="AJ22" s="527"/>
      <c r="AK22" s="611">
        <f>SUM(AK23:AO25)</f>
        <v>12876</v>
      </c>
      <c r="AL22" s="611"/>
      <c r="AM22" s="611"/>
      <c r="AN22" s="611"/>
      <c r="AO22" s="611"/>
      <c r="AP22" s="179"/>
      <c r="AQ22" s="179"/>
      <c r="AR22" s="29"/>
      <c r="AS22" s="29"/>
    </row>
    <row r="23" spans="1:45" ht="22.5" customHeight="1">
      <c r="A23" s="180" t="s">
        <v>91</v>
      </c>
      <c r="B23" s="499">
        <f>SUM(G23:AO23)</f>
        <v>19703</v>
      </c>
      <c r="C23" s="481"/>
      <c r="D23" s="481"/>
      <c r="E23" s="481"/>
      <c r="F23" s="481"/>
      <c r="G23" s="510">
        <v>2</v>
      </c>
      <c r="H23" s="510"/>
      <c r="I23" s="510"/>
      <c r="J23" s="510">
        <v>710</v>
      </c>
      <c r="K23" s="510"/>
      <c r="L23" s="510"/>
      <c r="M23" s="633">
        <v>9</v>
      </c>
      <c r="N23" s="633"/>
      <c r="O23" s="633"/>
      <c r="P23" s="510">
        <v>12</v>
      </c>
      <c r="Q23" s="510"/>
      <c r="R23" s="510"/>
      <c r="S23" s="510" t="s">
        <v>253</v>
      </c>
      <c r="T23" s="510"/>
      <c r="U23" s="510"/>
      <c r="V23" s="510"/>
      <c r="W23" s="510" t="s">
        <v>253</v>
      </c>
      <c r="X23" s="510"/>
      <c r="Y23" s="510"/>
      <c r="Z23" s="510">
        <v>310</v>
      </c>
      <c r="AA23" s="510"/>
      <c r="AB23" s="510"/>
      <c r="AC23" s="510">
        <v>3</v>
      </c>
      <c r="AD23" s="510"/>
      <c r="AE23" s="510"/>
      <c r="AF23" s="510">
        <v>10460</v>
      </c>
      <c r="AG23" s="510"/>
      <c r="AH23" s="481">
        <v>2718</v>
      </c>
      <c r="AI23" s="481"/>
      <c r="AJ23" s="481"/>
      <c r="AK23" s="510">
        <v>5479</v>
      </c>
      <c r="AL23" s="510"/>
      <c r="AM23" s="510"/>
      <c r="AN23" s="510"/>
      <c r="AO23" s="510"/>
      <c r="AP23" s="181"/>
      <c r="AQ23" s="181"/>
      <c r="AR23" s="15"/>
      <c r="AS23" s="15"/>
    </row>
    <row r="24" spans="1:45" ht="22.5" customHeight="1">
      <c r="A24" s="180" t="s">
        <v>134</v>
      </c>
      <c r="B24" s="499">
        <f>SUM(G24:AO24)</f>
        <v>12</v>
      </c>
      <c r="C24" s="481"/>
      <c r="D24" s="481"/>
      <c r="E24" s="481"/>
      <c r="F24" s="481"/>
      <c r="G24" s="510">
        <v>0</v>
      </c>
      <c r="H24" s="510"/>
      <c r="I24" s="510"/>
      <c r="J24" s="510">
        <v>0</v>
      </c>
      <c r="K24" s="510"/>
      <c r="L24" s="510"/>
      <c r="M24" s="510">
        <v>0</v>
      </c>
      <c r="N24" s="510"/>
      <c r="O24" s="510"/>
      <c r="P24" s="510">
        <v>0</v>
      </c>
      <c r="Q24" s="510"/>
      <c r="R24" s="510"/>
      <c r="S24" s="510">
        <v>0</v>
      </c>
      <c r="T24" s="510"/>
      <c r="U24" s="510"/>
      <c r="V24" s="510"/>
      <c r="W24" s="510">
        <v>0</v>
      </c>
      <c r="X24" s="510"/>
      <c r="Y24" s="510"/>
      <c r="Z24" s="510">
        <v>0</v>
      </c>
      <c r="AA24" s="510"/>
      <c r="AB24" s="510"/>
      <c r="AC24" s="510">
        <v>0</v>
      </c>
      <c r="AD24" s="510"/>
      <c r="AE24" s="510"/>
      <c r="AF24" s="510">
        <v>11</v>
      </c>
      <c r="AG24" s="510"/>
      <c r="AH24" s="510">
        <v>1</v>
      </c>
      <c r="AI24" s="510"/>
      <c r="AJ24" s="510"/>
      <c r="AK24" s="510">
        <v>0</v>
      </c>
      <c r="AL24" s="510"/>
      <c r="AM24" s="510"/>
      <c r="AN24" s="510"/>
      <c r="AO24" s="510"/>
      <c r="AP24" s="181"/>
      <c r="AQ24" s="181"/>
      <c r="AR24" s="15"/>
      <c r="AS24" s="15"/>
    </row>
    <row r="25" spans="1:45" ht="22.5" customHeight="1">
      <c r="A25" s="180" t="s">
        <v>94</v>
      </c>
      <c r="B25" s="499">
        <f>SUM(G25:AO25)</f>
        <v>112724</v>
      </c>
      <c r="C25" s="481"/>
      <c r="D25" s="481"/>
      <c r="E25" s="481"/>
      <c r="F25" s="481"/>
      <c r="G25" s="510">
        <v>1</v>
      </c>
      <c r="H25" s="510"/>
      <c r="I25" s="510"/>
      <c r="J25" s="510">
        <v>172</v>
      </c>
      <c r="K25" s="510"/>
      <c r="L25" s="510"/>
      <c r="M25" s="510">
        <v>6</v>
      </c>
      <c r="N25" s="510"/>
      <c r="O25" s="510"/>
      <c r="P25" s="510">
        <v>0</v>
      </c>
      <c r="Q25" s="510"/>
      <c r="R25" s="510"/>
      <c r="S25" s="510">
        <v>0</v>
      </c>
      <c r="T25" s="510"/>
      <c r="U25" s="510"/>
      <c r="V25" s="510"/>
      <c r="W25" s="510">
        <v>0</v>
      </c>
      <c r="X25" s="510"/>
      <c r="Y25" s="510"/>
      <c r="Z25" s="510">
        <v>0</v>
      </c>
      <c r="AA25" s="510"/>
      <c r="AB25" s="510"/>
      <c r="AC25" s="510">
        <v>0</v>
      </c>
      <c r="AD25" s="510"/>
      <c r="AE25" s="510"/>
      <c r="AF25" s="510">
        <v>97129</v>
      </c>
      <c r="AG25" s="510"/>
      <c r="AH25" s="481">
        <v>8019</v>
      </c>
      <c r="AI25" s="481"/>
      <c r="AJ25" s="481"/>
      <c r="AK25" s="510">
        <v>7397</v>
      </c>
      <c r="AL25" s="510"/>
      <c r="AM25" s="510"/>
      <c r="AN25" s="510"/>
      <c r="AO25" s="510"/>
      <c r="AP25" s="181"/>
      <c r="AQ25" s="181"/>
      <c r="AR25" s="15"/>
      <c r="AS25" s="15"/>
    </row>
    <row r="26" spans="1:45" ht="22.5" customHeight="1">
      <c r="A26" s="182"/>
      <c r="B26" s="650"/>
      <c r="C26" s="651"/>
      <c r="D26" s="651"/>
      <c r="E26" s="651"/>
      <c r="F26" s="651"/>
      <c r="G26" s="629"/>
      <c r="H26" s="629"/>
      <c r="I26" s="629"/>
      <c r="J26" s="629"/>
      <c r="K26" s="629"/>
      <c r="L26" s="629"/>
      <c r="M26" s="625"/>
      <c r="N26" s="625"/>
      <c r="O26" s="625"/>
      <c r="P26" s="625"/>
      <c r="Q26" s="625"/>
      <c r="R26" s="625"/>
      <c r="S26" s="629"/>
      <c r="T26" s="629"/>
      <c r="U26" s="629"/>
      <c r="V26" s="629"/>
      <c r="W26" s="625"/>
      <c r="X26" s="625"/>
      <c r="Y26" s="625"/>
      <c r="Z26" s="625"/>
      <c r="AA26" s="625"/>
      <c r="AB26" s="625"/>
      <c r="AC26" s="598"/>
      <c r="AD26" s="598"/>
      <c r="AE26" s="598"/>
      <c r="AF26" s="610"/>
      <c r="AG26" s="610"/>
      <c r="AH26" s="598"/>
      <c r="AI26" s="598"/>
      <c r="AJ26" s="598"/>
      <c r="AK26" s="598"/>
      <c r="AL26" s="598"/>
      <c r="AM26" s="598"/>
      <c r="AN26" s="598"/>
      <c r="AO26" s="598"/>
      <c r="AP26" s="179"/>
      <c r="AQ26" s="179"/>
      <c r="AR26" s="15"/>
      <c r="AS26" s="15"/>
    </row>
    <row r="27" spans="1:45" ht="17.25">
      <c r="A27" s="15"/>
      <c r="B27" s="15"/>
      <c r="C27" s="15"/>
      <c r="D27" s="15"/>
      <c r="E27" s="15"/>
      <c r="F27" s="15"/>
      <c r="G27" s="172"/>
      <c r="H27" s="15"/>
      <c r="I27" s="15"/>
      <c r="J27" s="15"/>
      <c r="K27" s="172"/>
      <c r="L27" s="15"/>
      <c r="M27" s="15"/>
      <c r="N27" s="15"/>
      <c r="O27" s="172"/>
      <c r="P27" s="15"/>
      <c r="Q27" s="15"/>
      <c r="R27" s="15"/>
      <c r="S27" s="172"/>
      <c r="T27" s="172"/>
      <c r="U27" s="172"/>
      <c r="V27" s="172"/>
      <c r="W27" s="172"/>
      <c r="X27" s="15"/>
      <c r="Y27" s="15"/>
      <c r="Z27" s="172"/>
      <c r="AA27" s="15"/>
      <c r="AB27" s="184"/>
      <c r="AC27" s="671"/>
      <c r="AD27" s="671"/>
      <c r="AE27" s="671"/>
      <c r="AF27" s="671"/>
      <c r="AG27" s="671"/>
      <c r="AH27" s="671"/>
      <c r="AI27" s="671"/>
      <c r="AJ27" s="671"/>
      <c r="AK27" s="671"/>
      <c r="AL27" s="671"/>
      <c r="AM27" s="671"/>
      <c r="AN27" s="671"/>
      <c r="AO27" s="671"/>
      <c r="AP27" s="171"/>
      <c r="AQ27" s="171"/>
      <c r="AR27" s="171"/>
      <c r="AS27" s="171"/>
    </row>
    <row r="28" spans="1:45" ht="15" customHeight="1">
      <c r="A28" s="185"/>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5"/>
      <c r="AK28" s="15"/>
      <c r="AL28" s="15"/>
      <c r="AM28" s="15"/>
      <c r="AN28" s="185"/>
      <c r="AO28" s="185"/>
      <c r="AP28" s="185"/>
      <c r="AQ28" s="185"/>
      <c r="AR28" s="185"/>
      <c r="AS28" s="185"/>
    </row>
    <row r="29" spans="1:45" ht="22.5" customHeight="1" thickBot="1">
      <c r="A29" s="626" t="s">
        <v>406</v>
      </c>
      <c r="B29" s="626"/>
      <c r="C29" s="626"/>
      <c r="D29" s="626"/>
      <c r="E29" s="626"/>
      <c r="F29" s="626"/>
      <c r="G29" s="626"/>
      <c r="H29" s="626"/>
      <c r="I29" s="626"/>
      <c r="J29" s="626"/>
      <c r="K29" s="626"/>
      <c r="L29" s="626"/>
      <c r="M29" s="15"/>
      <c r="N29" s="15"/>
      <c r="O29" s="15"/>
      <c r="P29" s="15"/>
      <c r="Q29" s="15"/>
      <c r="R29" s="15"/>
      <c r="S29" s="15"/>
      <c r="T29" s="15"/>
      <c r="U29" s="15"/>
      <c r="V29" s="15"/>
      <c r="W29" s="15"/>
      <c r="X29" s="15"/>
      <c r="Y29" s="15"/>
      <c r="Z29" s="15"/>
      <c r="AA29" s="15"/>
      <c r="AB29" s="15"/>
      <c r="AC29" s="15"/>
      <c r="AD29" s="186"/>
      <c r="AE29" s="186"/>
      <c r="AF29" s="186"/>
      <c r="AG29" s="15"/>
      <c r="AH29" s="15"/>
      <c r="AI29" s="15"/>
      <c r="AJ29" s="401" t="s">
        <v>354</v>
      </c>
      <c r="AK29" s="401"/>
      <c r="AL29" s="401"/>
      <c r="AM29" s="401"/>
      <c r="AN29" s="401"/>
      <c r="AO29" s="401"/>
      <c r="AP29" s="2"/>
      <c r="AQ29" s="2"/>
      <c r="AR29" s="2"/>
      <c r="AS29" s="2"/>
    </row>
    <row r="30" spans="1:45" ht="22.5" customHeight="1">
      <c r="A30" s="156"/>
      <c r="B30" s="607" t="s">
        <v>0</v>
      </c>
      <c r="C30" s="618"/>
      <c r="D30" s="618"/>
      <c r="E30" s="618"/>
      <c r="F30" s="618"/>
      <c r="G30" s="605" t="s">
        <v>135</v>
      </c>
      <c r="H30" s="608"/>
      <c r="I30" s="602"/>
      <c r="J30" s="605" t="s">
        <v>136</v>
      </c>
      <c r="K30" s="606"/>
      <c r="L30" s="607"/>
      <c r="M30" s="605" t="s">
        <v>137</v>
      </c>
      <c r="N30" s="606"/>
      <c r="O30" s="606"/>
      <c r="P30" s="607"/>
      <c r="Q30" s="605" t="s">
        <v>138</v>
      </c>
      <c r="R30" s="606"/>
      <c r="S30" s="606"/>
      <c r="T30" s="606"/>
      <c r="U30" s="607"/>
      <c r="V30" s="601" t="s">
        <v>139</v>
      </c>
      <c r="W30" s="608"/>
      <c r="X30" s="602"/>
      <c r="Y30" s="601" t="s">
        <v>140</v>
      </c>
      <c r="Z30" s="608"/>
      <c r="AA30" s="608"/>
      <c r="AB30" s="602"/>
      <c r="AC30" s="601" t="s">
        <v>141</v>
      </c>
      <c r="AD30" s="608"/>
      <c r="AE30" s="602"/>
      <c r="AF30" s="601" t="s">
        <v>142</v>
      </c>
      <c r="AG30" s="602"/>
      <c r="AH30" s="612" t="s">
        <v>143</v>
      </c>
      <c r="AI30" s="613"/>
      <c r="AJ30" s="613"/>
      <c r="AK30" s="614"/>
      <c r="AL30" s="601" t="s">
        <v>144</v>
      </c>
      <c r="AM30" s="608"/>
      <c r="AN30" s="608"/>
      <c r="AO30" s="608"/>
      <c r="AP30" s="186"/>
      <c r="AQ30" s="186"/>
      <c r="AR30" s="186"/>
      <c r="AS30" s="15"/>
    </row>
    <row r="31" spans="1:45" ht="22.5" customHeight="1">
      <c r="A31" s="159"/>
      <c r="B31" s="604"/>
      <c r="C31" s="619"/>
      <c r="D31" s="619"/>
      <c r="E31" s="619"/>
      <c r="F31" s="619"/>
      <c r="G31" s="621" t="s">
        <v>94</v>
      </c>
      <c r="H31" s="609"/>
      <c r="I31" s="609"/>
      <c r="J31" s="160" t="s">
        <v>119</v>
      </c>
      <c r="K31" s="603" t="s">
        <v>120</v>
      </c>
      <c r="L31" s="604"/>
      <c r="M31" s="603" t="s">
        <v>119</v>
      </c>
      <c r="N31" s="604"/>
      <c r="O31" s="609" t="s">
        <v>120</v>
      </c>
      <c r="P31" s="604"/>
      <c r="Q31" s="621" t="s">
        <v>119</v>
      </c>
      <c r="R31" s="627"/>
      <c r="S31" s="628"/>
      <c r="T31" s="603" t="s">
        <v>120</v>
      </c>
      <c r="U31" s="604"/>
      <c r="V31" s="609" t="s">
        <v>119</v>
      </c>
      <c r="W31" s="604"/>
      <c r="X31" s="175" t="s">
        <v>120</v>
      </c>
      <c r="Y31" s="621" t="s">
        <v>119</v>
      </c>
      <c r="Z31" s="604"/>
      <c r="AA31" s="603" t="s">
        <v>120</v>
      </c>
      <c r="AB31" s="604"/>
      <c r="AC31" s="187" t="s">
        <v>119</v>
      </c>
      <c r="AD31" s="609" t="s">
        <v>120</v>
      </c>
      <c r="AE31" s="604"/>
      <c r="AF31" s="603" t="s">
        <v>119</v>
      </c>
      <c r="AG31" s="604"/>
      <c r="AH31" s="603" t="s">
        <v>119</v>
      </c>
      <c r="AI31" s="604"/>
      <c r="AJ31" s="603" t="s">
        <v>120</v>
      </c>
      <c r="AK31" s="604"/>
      <c r="AL31" s="603" t="s">
        <v>119</v>
      </c>
      <c r="AM31" s="672"/>
      <c r="AN31" s="609" t="s">
        <v>120</v>
      </c>
      <c r="AO31" s="609"/>
      <c r="AP31" s="186"/>
      <c r="AQ31" s="186"/>
      <c r="AR31" s="186"/>
      <c r="AS31" s="185"/>
    </row>
    <row r="32" spans="1:45" ht="22.5" customHeight="1">
      <c r="A32" s="188" t="s">
        <v>0</v>
      </c>
      <c r="B32" s="620">
        <f>SUM(G32:AO32)</f>
        <v>86</v>
      </c>
      <c r="C32" s="576"/>
      <c r="D32" s="576"/>
      <c r="E32" s="576"/>
      <c r="F32" s="576"/>
      <c r="G32" s="576">
        <f>SUM(G33:I44)</f>
        <v>5</v>
      </c>
      <c r="H32" s="622"/>
      <c r="I32" s="622"/>
      <c r="J32" s="189">
        <f>SUM(J33:J44)</f>
        <v>0</v>
      </c>
      <c r="K32" s="576">
        <f>SUM(K33:L44)</f>
        <v>0</v>
      </c>
      <c r="L32" s="576"/>
      <c r="M32" s="576">
        <f>SUM(M33:N44)</f>
        <v>2</v>
      </c>
      <c r="N32" s="576"/>
      <c r="O32" s="576">
        <f>SUM(O33:P44)</f>
        <v>2</v>
      </c>
      <c r="P32" s="576"/>
      <c r="Q32" s="576">
        <f>SUM(Q33:S44)</f>
        <v>4</v>
      </c>
      <c r="R32" s="576"/>
      <c r="S32" s="576"/>
      <c r="T32" s="622">
        <f>SUM(T33:U44)</f>
        <v>41</v>
      </c>
      <c r="U32" s="622"/>
      <c r="V32" s="622">
        <f>SUM(V33:W44)</f>
        <v>0</v>
      </c>
      <c r="W32" s="622"/>
      <c r="X32" s="190">
        <f>SUM(X33:X44)</f>
        <v>0</v>
      </c>
      <c r="Y32" s="622">
        <f>SUM(Y33:Z44)</f>
        <v>2</v>
      </c>
      <c r="Z32" s="622"/>
      <c r="AA32" s="622">
        <f>SUM(AA33:AB44)</f>
        <v>0</v>
      </c>
      <c r="AB32" s="622"/>
      <c r="AC32" s="190">
        <f>SUM(AC33:AC44)</f>
        <v>2</v>
      </c>
      <c r="AD32" s="622">
        <f>SUM(AD33:AE44)</f>
        <v>0</v>
      </c>
      <c r="AE32" s="622"/>
      <c r="AF32" s="631">
        <f>SUM(AF33:AG44)</f>
        <v>5</v>
      </c>
      <c r="AG32" s="631"/>
      <c r="AH32" s="631">
        <f>SUM(AH33:AI44)</f>
        <v>22</v>
      </c>
      <c r="AI32" s="631"/>
      <c r="AJ32" s="631">
        <f>SUM(AJ33:AK44)</f>
        <v>0</v>
      </c>
      <c r="AK32" s="631"/>
      <c r="AL32" s="631">
        <f>SUM(AL33:AM44)</f>
        <v>1</v>
      </c>
      <c r="AM32" s="673"/>
      <c r="AN32" s="631">
        <f>SUM(AN33:AO44)</f>
        <v>0</v>
      </c>
      <c r="AO32" s="673"/>
      <c r="AP32" s="191"/>
      <c r="AQ32" s="191"/>
      <c r="AR32" s="191"/>
      <c r="AS32" s="185"/>
    </row>
    <row r="33" spans="1:45" ht="22.5" customHeight="1">
      <c r="A33" s="132" t="s">
        <v>393</v>
      </c>
      <c r="B33" s="617">
        <f aca="true" t="shared" si="6" ref="B33:B44">SUM(G33:AS33)</f>
        <v>3</v>
      </c>
      <c r="C33" s="615"/>
      <c r="D33" s="615"/>
      <c r="E33" s="615"/>
      <c r="F33" s="615"/>
      <c r="G33" s="615">
        <v>0</v>
      </c>
      <c r="H33" s="615"/>
      <c r="I33" s="615"/>
      <c r="J33" s="192">
        <v>0</v>
      </c>
      <c r="K33" s="616">
        <v>0</v>
      </c>
      <c r="L33" s="616"/>
      <c r="M33" s="615">
        <v>0</v>
      </c>
      <c r="N33" s="615"/>
      <c r="O33" s="616">
        <v>0</v>
      </c>
      <c r="P33" s="616"/>
      <c r="Q33" s="615">
        <v>0</v>
      </c>
      <c r="R33" s="615"/>
      <c r="S33" s="615"/>
      <c r="T33" s="616">
        <v>0</v>
      </c>
      <c r="U33" s="616"/>
      <c r="V33" s="616">
        <v>0</v>
      </c>
      <c r="W33" s="616"/>
      <c r="X33" s="181">
        <v>0</v>
      </c>
      <c r="Y33" s="616">
        <v>0</v>
      </c>
      <c r="Z33" s="616"/>
      <c r="AA33" s="616">
        <v>0</v>
      </c>
      <c r="AB33" s="616"/>
      <c r="AC33" s="243">
        <v>0</v>
      </c>
      <c r="AD33" s="616">
        <v>0</v>
      </c>
      <c r="AE33" s="616"/>
      <c r="AF33" s="616">
        <v>0</v>
      </c>
      <c r="AG33" s="616"/>
      <c r="AH33" s="616">
        <v>3</v>
      </c>
      <c r="AI33" s="616"/>
      <c r="AJ33" s="616">
        <v>0</v>
      </c>
      <c r="AK33" s="616"/>
      <c r="AL33" s="616">
        <v>0</v>
      </c>
      <c r="AM33" s="674"/>
      <c r="AN33" s="616">
        <v>0</v>
      </c>
      <c r="AO33" s="674"/>
      <c r="AP33" s="183"/>
      <c r="AQ33" s="183"/>
      <c r="AR33" s="183"/>
      <c r="AS33" s="185"/>
    </row>
    <row r="34" spans="1:45" ht="22.5" customHeight="1">
      <c r="A34" s="132" t="s">
        <v>105</v>
      </c>
      <c r="B34" s="617">
        <f t="shared" si="6"/>
        <v>12</v>
      </c>
      <c r="C34" s="615"/>
      <c r="D34" s="615"/>
      <c r="E34" s="615"/>
      <c r="F34" s="615"/>
      <c r="G34" s="615">
        <v>1</v>
      </c>
      <c r="H34" s="615"/>
      <c r="I34" s="615"/>
      <c r="J34" s="192">
        <v>0</v>
      </c>
      <c r="K34" s="616">
        <v>0</v>
      </c>
      <c r="L34" s="616"/>
      <c r="M34" s="615">
        <v>0</v>
      </c>
      <c r="N34" s="615"/>
      <c r="O34" s="616">
        <v>1</v>
      </c>
      <c r="P34" s="616"/>
      <c r="Q34" s="615">
        <v>1</v>
      </c>
      <c r="R34" s="615"/>
      <c r="S34" s="615"/>
      <c r="T34" s="616">
        <v>8</v>
      </c>
      <c r="U34" s="616"/>
      <c r="V34" s="616">
        <v>0</v>
      </c>
      <c r="W34" s="616"/>
      <c r="X34" s="181">
        <v>0</v>
      </c>
      <c r="Y34" s="616">
        <v>0</v>
      </c>
      <c r="Z34" s="616"/>
      <c r="AA34" s="616">
        <v>0</v>
      </c>
      <c r="AB34" s="616"/>
      <c r="AC34" s="243">
        <v>1</v>
      </c>
      <c r="AD34" s="616">
        <v>0</v>
      </c>
      <c r="AE34" s="616"/>
      <c r="AF34" s="616">
        <v>0</v>
      </c>
      <c r="AG34" s="616"/>
      <c r="AH34" s="616">
        <v>0</v>
      </c>
      <c r="AI34" s="616"/>
      <c r="AJ34" s="616">
        <v>0</v>
      </c>
      <c r="AK34" s="616"/>
      <c r="AL34" s="616">
        <v>0</v>
      </c>
      <c r="AM34" s="674"/>
      <c r="AN34" s="616">
        <v>0</v>
      </c>
      <c r="AO34" s="674"/>
      <c r="AP34" s="183"/>
      <c r="AQ34" s="183"/>
      <c r="AR34" s="183"/>
      <c r="AS34" s="185"/>
    </row>
    <row r="35" spans="1:45" ht="22.5" customHeight="1">
      <c r="A35" s="132" t="s">
        <v>106</v>
      </c>
      <c r="B35" s="617">
        <f t="shared" si="6"/>
        <v>6</v>
      </c>
      <c r="C35" s="615"/>
      <c r="D35" s="615"/>
      <c r="E35" s="615"/>
      <c r="F35" s="615"/>
      <c r="G35" s="615">
        <v>0</v>
      </c>
      <c r="H35" s="615"/>
      <c r="I35" s="615"/>
      <c r="J35" s="192">
        <v>0</v>
      </c>
      <c r="K35" s="616">
        <v>0</v>
      </c>
      <c r="L35" s="616"/>
      <c r="M35" s="615">
        <v>0</v>
      </c>
      <c r="N35" s="615"/>
      <c r="O35" s="616">
        <v>0</v>
      </c>
      <c r="P35" s="616"/>
      <c r="Q35" s="615">
        <v>1</v>
      </c>
      <c r="R35" s="615"/>
      <c r="S35" s="615"/>
      <c r="T35" s="616">
        <v>4</v>
      </c>
      <c r="U35" s="616"/>
      <c r="V35" s="616">
        <v>0</v>
      </c>
      <c r="W35" s="616"/>
      <c r="X35" s="181">
        <v>0</v>
      </c>
      <c r="Y35" s="616">
        <v>0</v>
      </c>
      <c r="Z35" s="616"/>
      <c r="AA35" s="616">
        <v>0</v>
      </c>
      <c r="AB35" s="616"/>
      <c r="AC35" s="243">
        <v>0</v>
      </c>
      <c r="AD35" s="616">
        <v>0</v>
      </c>
      <c r="AE35" s="616"/>
      <c r="AF35" s="616">
        <v>0</v>
      </c>
      <c r="AG35" s="616"/>
      <c r="AH35" s="616">
        <v>0</v>
      </c>
      <c r="AI35" s="616"/>
      <c r="AJ35" s="616">
        <v>0</v>
      </c>
      <c r="AK35" s="616"/>
      <c r="AL35" s="616">
        <v>1</v>
      </c>
      <c r="AM35" s="674"/>
      <c r="AN35" s="616">
        <v>0</v>
      </c>
      <c r="AO35" s="674"/>
      <c r="AP35" s="183"/>
      <c r="AQ35" s="183"/>
      <c r="AR35" s="183"/>
      <c r="AS35" s="185"/>
    </row>
    <row r="36" spans="1:45" ht="22.5" customHeight="1">
      <c r="A36" s="132" t="s">
        <v>107</v>
      </c>
      <c r="B36" s="617">
        <f t="shared" si="6"/>
        <v>12</v>
      </c>
      <c r="C36" s="615"/>
      <c r="D36" s="615"/>
      <c r="E36" s="615"/>
      <c r="F36" s="615"/>
      <c r="G36" s="615">
        <v>1</v>
      </c>
      <c r="H36" s="615"/>
      <c r="I36" s="615"/>
      <c r="J36" s="192">
        <v>0</v>
      </c>
      <c r="K36" s="616">
        <v>0</v>
      </c>
      <c r="L36" s="616"/>
      <c r="M36" s="615">
        <v>0</v>
      </c>
      <c r="N36" s="615"/>
      <c r="O36" s="616">
        <v>0</v>
      </c>
      <c r="P36" s="616"/>
      <c r="Q36" s="615">
        <v>0</v>
      </c>
      <c r="R36" s="615"/>
      <c r="S36" s="615"/>
      <c r="T36" s="616">
        <v>6</v>
      </c>
      <c r="U36" s="616"/>
      <c r="V36" s="616">
        <v>0</v>
      </c>
      <c r="W36" s="616"/>
      <c r="X36" s="181">
        <v>0</v>
      </c>
      <c r="Y36" s="616">
        <v>0</v>
      </c>
      <c r="Z36" s="616"/>
      <c r="AA36" s="616">
        <v>0</v>
      </c>
      <c r="AB36" s="616"/>
      <c r="AC36" s="243">
        <v>0</v>
      </c>
      <c r="AD36" s="616">
        <v>0</v>
      </c>
      <c r="AE36" s="616"/>
      <c r="AF36" s="616">
        <v>0</v>
      </c>
      <c r="AG36" s="616"/>
      <c r="AH36" s="616">
        <v>5</v>
      </c>
      <c r="AI36" s="616"/>
      <c r="AJ36" s="616">
        <v>0</v>
      </c>
      <c r="AK36" s="616"/>
      <c r="AL36" s="616">
        <v>0</v>
      </c>
      <c r="AM36" s="674"/>
      <c r="AN36" s="616">
        <v>0</v>
      </c>
      <c r="AO36" s="674"/>
      <c r="AP36" s="183"/>
      <c r="AQ36" s="183"/>
      <c r="AR36" s="183"/>
      <c r="AS36" s="185"/>
    </row>
    <row r="37" spans="1:45" ht="22.5" customHeight="1">
      <c r="A37" s="132" t="s">
        <v>108</v>
      </c>
      <c r="B37" s="617">
        <f t="shared" si="6"/>
        <v>5</v>
      </c>
      <c r="C37" s="615"/>
      <c r="D37" s="615"/>
      <c r="E37" s="615"/>
      <c r="F37" s="615"/>
      <c r="G37" s="615">
        <v>0</v>
      </c>
      <c r="H37" s="615"/>
      <c r="I37" s="615"/>
      <c r="J37" s="192">
        <v>0</v>
      </c>
      <c r="K37" s="616">
        <v>0</v>
      </c>
      <c r="L37" s="616"/>
      <c r="M37" s="615">
        <v>0</v>
      </c>
      <c r="N37" s="615"/>
      <c r="O37" s="616">
        <v>0</v>
      </c>
      <c r="P37" s="616"/>
      <c r="Q37" s="615">
        <v>0</v>
      </c>
      <c r="R37" s="615"/>
      <c r="S37" s="615"/>
      <c r="T37" s="616">
        <v>3</v>
      </c>
      <c r="U37" s="616"/>
      <c r="V37" s="616">
        <v>0</v>
      </c>
      <c r="W37" s="616"/>
      <c r="X37" s="181">
        <v>0</v>
      </c>
      <c r="Y37" s="616">
        <v>0</v>
      </c>
      <c r="Z37" s="616"/>
      <c r="AA37" s="616">
        <v>0</v>
      </c>
      <c r="AB37" s="616"/>
      <c r="AC37" s="243">
        <v>0</v>
      </c>
      <c r="AD37" s="616">
        <v>0</v>
      </c>
      <c r="AE37" s="616"/>
      <c r="AF37" s="616">
        <v>1</v>
      </c>
      <c r="AG37" s="616"/>
      <c r="AH37" s="616">
        <v>1</v>
      </c>
      <c r="AI37" s="616"/>
      <c r="AJ37" s="616">
        <v>0</v>
      </c>
      <c r="AK37" s="616"/>
      <c r="AL37" s="616">
        <v>0</v>
      </c>
      <c r="AM37" s="674"/>
      <c r="AN37" s="616">
        <v>0</v>
      </c>
      <c r="AO37" s="674"/>
      <c r="AP37" s="183"/>
      <c r="AQ37" s="183"/>
      <c r="AR37" s="183"/>
      <c r="AS37" s="185"/>
    </row>
    <row r="38" spans="1:45" ht="22.5" customHeight="1">
      <c r="A38" s="132" t="s">
        <v>109</v>
      </c>
      <c r="B38" s="617">
        <f t="shared" si="6"/>
        <v>8</v>
      </c>
      <c r="C38" s="615"/>
      <c r="D38" s="615"/>
      <c r="E38" s="615"/>
      <c r="F38" s="615"/>
      <c r="G38" s="615">
        <v>2</v>
      </c>
      <c r="H38" s="615"/>
      <c r="I38" s="615"/>
      <c r="J38" s="192">
        <v>0</v>
      </c>
      <c r="K38" s="616">
        <v>0</v>
      </c>
      <c r="L38" s="616"/>
      <c r="M38" s="615">
        <v>1</v>
      </c>
      <c r="N38" s="615"/>
      <c r="O38" s="616">
        <v>1</v>
      </c>
      <c r="P38" s="616"/>
      <c r="Q38" s="615">
        <v>1</v>
      </c>
      <c r="R38" s="615"/>
      <c r="S38" s="615"/>
      <c r="T38" s="616">
        <v>1</v>
      </c>
      <c r="U38" s="616"/>
      <c r="V38" s="616">
        <v>0</v>
      </c>
      <c r="W38" s="616"/>
      <c r="X38" s="181">
        <v>0</v>
      </c>
      <c r="Y38" s="616">
        <v>0</v>
      </c>
      <c r="Z38" s="616"/>
      <c r="AA38" s="616">
        <v>0</v>
      </c>
      <c r="AB38" s="616"/>
      <c r="AC38" s="243">
        <v>0</v>
      </c>
      <c r="AD38" s="616">
        <v>0</v>
      </c>
      <c r="AE38" s="616"/>
      <c r="AF38" s="616">
        <v>0</v>
      </c>
      <c r="AG38" s="616"/>
      <c r="AH38" s="616">
        <v>2</v>
      </c>
      <c r="AI38" s="616"/>
      <c r="AJ38" s="616">
        <v>0</v>
      </c>
      <c r="AK38" s="616"/>
      <c r="AL38" s="616">
        <v>0</v>
      </c>
      <c r="AM38" s="674"/>
      <c r="AN38" s="616">
        <v>0</v>
      </c>
      <c r="AO38" s="674"/>
      <c r="AP38" s="193"/>
      <c r="AQ38" s="193"/>
      <c r="AR38" s="193"/>
      <c r="AS38" s="185"/>
    </row>
    <row r="39" spans="1:45" ht="22.5" customHeight="1">
      <c r="A39" s="132" t="s">
        <v>110</v>
      </c>
      <c r="B39" s="617">
        <f t="shared" si="6"/>
        <v>7</v>
      </c>
      <c r="C39" s="615"/>
      <c r="D39" s="615"/>
      <c r="E39" s="615"/>
      <c r="F39" s="615"/>
      <c r="G39" s="615">
        <v>0</v>
      </c>
      <c r="H39" s="615"/>
      <c r="I39" s="615"/>
      <c r="J39" s="192">
        <v>0</v>
      </c>
      <c r="K39" s="616">
        <v>0</v>
      </c>
      <c r="L39" s="616"/>
      <c r="M39" s="615">
        <v>1</v>
      </c>
      <c r="N39" s="615"/>
      <c r="O39" s="616">
        <v>0</v>
      </c>
      <c r="P39" s="616"/>
      <c r="Q39" s="615">
        <v>0</v>
      </c>
      <c r="R39" s="615"/>
      <c r="S39" s="615"/>
      <c r="T39" s="616">
        <v>2</v>
      </c>
      <c r="U39" s="616"/>
      <c r="V39" s="616">
        <v>0</v>
      </c>
      <c r="W39" s="616"/>
      <c r="X39" s="181">
        <v>0</v>
      </c>
      <c r="Y39" s="616">
        <v>1</v>
      </c>
      <c r="Z39" s="616"/>
      <c r="AA39" s="616">
        <v>0</v>
      </c>
      <c r="AB39" s="616"/>
      <c r="AC39" s="243">
        <v>0</v>
      </c>
      <c r="AD39" s="616">
        <v>0</v>
      </c>
      <c r="AE39" s="616"/>
      <c r="AF39" s="616">
        <v>1</v>
      </c>
      <c r="AG39" s="616"/>
      <c r="AH39" s="616">
        <v>2</v>
      </c>
      <c r="AI39" s="616"/>
      <c r="AJ39" s="616">
        <v>0</v>
      </c>
      <c r="AK39" s="616"/>
      <c r="AL39" s="616">
        <v>0</v>
      </c>
      <c r="AM39" s="616"/>
      <c r="AN39" s="616">
        <v>0</v>
      </c>
      <c r="AO39" s="616"/>
      <c r="AP39" s="183"/>
      <c r="AQ39" s="183"/>
      <c r="AR39" s="183"/>
      <c r="AS39" s="185"/>
    </row>
    <row r="40" spans="1:45" ht="22.5" customHeight="1">
      <c r="A40" s="132" t="s">
        <v>111</v>
      </c>
      <c r="B40" s="617">
        <f t="shared" si="6"/>
        <v>8</v>
      </c>
      <c r="C40" s="615"/>
      <c r="D40" s="615"/>
      <c r="E40" s="615"/>
      <c r="F40" s="615"/>
      <c r="G40" s="615">
        <v>0</v>
      </c>
      <c r="H40" s="615"/>
      <c r="I40" s="615"/>
      <c r="J40" s="192">
        <v>0</v>
      </c>
      <c r="K40" s="616">
        <v>0</v>
      </c>
      <c r="L40" s="616"/>
      <c r="M40" s="615">
        <v>0</v>
      </c>
      <c r="N40" s="615"/>
      <c r="O40" s="616">
        <v>0</v>
      </c>
      <c r="P40" s="616"/>
      <c r="Q40" s="615">
        <v>0</v>
      </c>
      <c r="R40" s="615"/>
      <c r="S40" s="615"/>
      <c r="T40" s="630">
        <v>6</v>
      </c>
      <c r="U40" s="630"/>
      <c r="V40" s="616">
        <v>0</v>
      </c>
      <c r="W40" s="616"/>
      <c r="X40" s="181">
        <v>0</v>
      </c>
      <c r="Y40" s="616">
        <v>0</v>
      </c>
      <c r="Z40" s="616"/>
      <c r="AA40" s="616">
        <v>0</v>
      </c>
      <c r="AB40" s="616"/>
      <c r="AC40" s="243">
        <v>1</v>
      </c>
      <c r="AD40" s="616">
        <v>0</v>
      </c>
      <c r="AE40" s="616"/>
      <c r="AF40" s="616">
        <v>1</v>
      </c>
      <c r="AG40" s="616"/>
      <c r="AH40" s="616">
        <v>0</v>
      </c>
      <c r="AI40" s="616"/>
      <c r="AJ40" s="616">
        <v>0</v>
      </c>
      <c r="AK40" s="616"/>
      <c r="AL40" s="616">
        <v>0</v>
      </c>
      <c r="AM40" s="616"/>
      <c r="AN40" s="616">
        <v>0</v>
      </c>
      <c r="AO40" s="616"/>
      <c r="AP40" s="183"/>
      <c r="AQ40" s="183"/>
      <c r="AR40" s="183"/>
      <c r="AS40" s="185"/>
    </row>
    <row r="41" spans="1:45" ht="22.5" customHeight="1">
      <c r="A41" s="132" t="s">
        <v>112</v>
      </c>
      <c r="B41" s="617">
        <f t="shared" si="6"/>
        <v>6</v>
      </c>
      <c r="C41" s="615"/>
      <c r="D41" s="615"/>
      <c r="E41" s="615"/>
      <c r="F41" s="615"/>
      <c r="G41" s="615">
        <v>0</v>
      </c>
      <c r="H41" s="615"/>
      <c r="I41" s="615"/>
      <c r="J41" s="192">
        <v>0</v>
      </c>
      <c r="K41" s="616">
        <v>0</v>
      </c>
      <c r="L41" s="616"/>
      <c r="M41" s="615">
        <v>0</v>
      </c>
      <c r="N41" s="615"/>
      <c r="O41" s="616">
        <v>0</v>
      </c>
      <c r="P41" s="616"/>
      <c r="Q41" s="615">
        <v>0</v>
      </c>
      <c r="R41" s="615"/>
      <c r="S41" s="615"/>
      <c r="T41" s="616">
        <v>2</v>
      </c>
      <c r="U41" s="616"/>
      <c r="V41" s="616">
        <v>0</v>
      </c>
      <c r="W41" s="616"/>
      <c r="X41" s="181">
        <v>0</v>
      </c>
      <c r="Y41" s="616">
        <v>0</v>
      </c>
      <c r="Z41" s="616"/>
      <c r="AA41" s="616">
        <v>0</v>
      </c>
      <c r="AB41" s="616"/>
      <c r="AC41" s="243">
        <v>0</v>
      </c>
      <c r="AD41" s="616">
        <v>0</v>
      </c>
      <c r="AE41" s="616"/>
      <c r="AF41" s="616">
        <v>1</v>
      </c>
      <c r="AG41" s="616"/>
      <c r="AH41" s="616">
        <v>3</v>
      </c>
      <c r="AI41" s="616"/>
      <c r="AJ41" s="616">
        <v>0</v>
      </c>
      <c r="AK41" s="616"/>
      <c r="AL41" s="616">
        <v>0</v>
      </c>
      <c r="AM41" s="616"/>
      <c r="AN41" s="616">
        <v>0</v>
      </c>
      <c r="AO41" s="616"/>
      <c r="AP41" s="183"/>
      <c r="AQ41" s="183"/>
      <c r="AR41" s="183"/>
      <c r="AS41" s="185"/>
    </row>
    <row r="42" spans="1:45" ht="22.5" customHeight="1">
      <c r="A42" s="132" t="s">
        <v>405</v>
      </c>
      <c r="B42" s="617">
        <f t="shared" si="6"/>
        <v>4</v>
      </c>
      <c r="C42" s="615"/>
      <c r="D42" s="615"/>
      <c r="E42" s="615"/>
      <c r="F42" s="615"/>
      <c r="G42" s="615">
        <v>0</v>
      </c>
      <c r="H42" s="615"/>
      <c r="I42" s="615"/>
      <c r="J42" s="192">
        <v>0</v>
      </c>
      <c r="K42" s="616">
        <v>0</v>
      </c>
      <c r="L42" s="616"/>
      <c r="M42" s="615">
        <v>0</v>
      </c>
      <c r="N42" s="615"/>
      <c r="O42" s="616">
        <v>0</v>
      </c>
      <c r="P42" s="616"/>
      <c r="Q42" s="615">
        <v>0</v>
      </c>
      <c r="R42" s="615"/>
      <c r="S42" s="615"/>
      <c r="T42" s="616">
        <v>3</v>
      </c>
      <c r="U42" s="616"/>
      <c r="V42" s="616">
        <v>0</v>
      </c>
      <c r="W42" s="616"/>
      <c r="X42" s="181">
        <v>0</v>
      </c>
      <c r="Y42" s="616">
        <v>0</v>
      </c>
      <c r="Z42" s="616"/>
      <c r="AA42" s="616">
        <v>0</v>
      </c>
      <c r="AB42" s="616"/>
      <c r="AC42" s="243">
        <v>0</v>
      </c>
      <c r="AD42" s="616">
        <v>0</v>
      </c>
      <c r="AE42" s="616"/>
      <c r="AF42" s="616">
        <v>0</v>
      </c>
      <c r="AG42" s="616"/>
      <c r="AH42" s="616">
        <v>1</v>
      </c>
      <c r="AI42" s="616"/>
      <c r="AJ42" s="616">
        <v>0</v>
      </c>
      <c r="AK42" s="616"/>
      <c r="AL42" s="616">
        <v>0</v>
      </c>
      <c r="AM42" s="616"/>
      <c r="AN42" s="616">
        <v>0</v>
      </c>
      <c r="AO42" s="616"/>
      <c r="AP42" s="183"/>
      <c r="AQ42" s="183"/>
      <c r="AR42" s="183"/>
      <c r="AS42" s="185"/>
    </row>
    <row r="43" spans="1:45" ht="22.5" customHeight="1">
      <c r="A43" s="132" t="s">
        <v>113</v>
      </c>
      <c r="B43" s="617">
        <f t="shared" si="6"/>
        <v>7</v>
      </c>
      <c r="C43" s="615"/>
      <c r="D43" s="615"/>
      <c r="E43" s="615"/>
      <c r="F43" s="615"/>
      <c r="G43" s="615">
        <v>0</v>
      </c>
      <c r="H43" s="615"/>
      <c r="I43" s="615"/>
      <c r="J43" s="192">
        <v>0</v>
      </c>
      <c r="K43" s="616">
        <v>0</v>
      </c>
      <c r="L43" s="616"/>
      <c r="M43" s="615">
        <v>0</v>
      </c>
      <c r="N43" s="615"/>
      <c r="O43" s="616">
        <v>0</v>
      </c>
      <c r="P43" s="616"/>
      <c r="Q43" s="615">
        <v>0</v>
      </c>
      <c r="R43" s="615"/>
      <c r="S43" s="615"/>
      <c r="T43" s="616">
        <v>4</v>
      </c>
      <c r="U43" s="616"/>
      <c r="V43" s="616">
        <v>0</v>
      </c>
      <c r="W43" s="616"/>
      <c r="X43" s="181">
        <v>0</v>
      </c>
      <c r="Y43" s="616">
        <v>0</v>
      </c>
      <c r="Z43" s="616"/>
      <c r="AA43" s="616">
        <v>0</v>
      </c>
      <c r="AB43" s="616"/>
      <c r="AC43" s="243">
        <v>0</v>
      </c>
      <c r="AD43" s="616">
        <v>0</v>
      </c>
      <c r="AE43" s="616"/>
      <c r="AF43" s="616">
        <v>1</v>
      </c>
      <c r="AG43" s="616"/>
      <c r="AH43" s="616">
        <v>2</v>
      </c>
      <c r="AI43" s="616"/>
      <c r="AJ43" s="616">
        <v>0</v>
      </c>
      <c r="AK43" s="616"/>
      <c r="AL43" s="616">
        <v>0</v>
      </c>
      <c r="AM43" s="616"/>
      <c r="AN43" s="616">
        <v>0</v>
      </c>
      <c r="AO43" s="616"/>
      <c r="AP43" s="183"/>
      <c r="AQ43" s="183"/>
      <c r="AR43" s="183"/>
      <c r="AS43" s="185"/>
    </row>
    <row r="44" spans="1:45" ht="22.5" customHeight="1" thickBot="1">
      <c r="A44" s="133" t="s">
        <v>114</v>
      </c>
      <c r="B44" s="632">
        <f t="shared" si="6"/>
        <v>8</v>
      </c>
      <c r="C44" s="623"/>
      <c r="D44" s="623"/>
      <c r="E44" s="623"/>
      <c r="F44" s="623"/>
      <c r="G44" s="623">
        <v>1</v>
      </c>
      <c r="H44" s="623"/>
      <c r="I44" s="623"/>
      <c r="J44" s="194">
        <v>0</v>
      </c>
      <c r="K44" s="624">
        <v>0</v>
      </c>
      <c r="L44" s="624"/>
      <c r="M44" s="623">
        <v>0</v>
      </c>
      <c r="N44" s="623"/>
      <c r="O44" s="624">
        <v>0</v>
      </c>
      <c r="P44" s="624"/>
      <c r="Q44" s="623">
        <v>1</v>
      </c>
      <c r="R44" s="623"/>
      <c r="S44" s="623"/>
      <c r="T44" s="624">
        <v>2</v>
      </c>
      <c r="U44" s="624"/>
      <c r="V44" s="624">
        <v>0</v>
      </c>
      <c r="W44" s="624"/>
      <c r="X44" s="195">
        <v>0</v>
      </c>
      <c r="Y44" s="624">
        <v>1</v>
      </c>
      <c r="Z44" s="624"/>
      <c r="AA44" s="624">
        <v>0</v>
      </c>
      <c r="AB44" s="624"/>
      <c r="AC44" s="195">
        <v>0</v>
      </c>
      <c r="AD44" s="624">
        <v>0</v>
      </c>
      <c r="AE44" s="624"/>
      <c r="AF44" s="624">
        <v>0</v>
      </c>
      <c r="AG44" s="624"/>
      <c r="AH44" s="624">
        <v>3</v>
      </c>
      <c r="AI44" s="624"/>
      <c r="AJ44" s="624">
        <v>0</v>
      </c>
      <c r="AK44" s="624"/>
      <c r="AL44" s="624">
        <v>0</v>
      </c>
      <c r="AM44" s="624"/>
      <c r="AN44" s="624">
        <v>0</v>
      </c>
      <c r="AO44" s="624"/>
      <c r="AP44" s="183"/>
      <c r="AQ44" s="183"/>
      <c r="AR44" s="183"/>
      <c r="AS44" s="185"/>
    </row>
    <row r="45" spans="1:45" ht="17.25">
      <c r="A45" s="196"/>
      <c r="B45" s="15"/>
      <c r="C45" s="15"/>
      <c r="D45" s="15"/>
      <c r="E45" s="15"/>
      <c r="F45" s="15"/>
      <c r="G45" s="15"/>
      <c r="H45" s="15"/>
      <c r="I45" s="15"/>
      <c r="J45" s="15"/>
      <c r="K45" s="172"/>
      <c r="L45" s="172"/>
      <c r="M45" s="172"/>
      <c r="N45" s="172"/>
      <c r="O45" s="172"/>
      <c r="P45" s="172"/>
      <c r="Q45" s="172"/>
      <c r="R45" s="172"/>
      <c r="S45" s="172"/>
      <c r="T45" s="172"/>
      <c r="U45" s="172"/>
      <c r="V45" s="172"/>
      <c r="W45" s="172"/>
      <c r="X45" s="15"/>
      <c r="Y45" s="185"/>
      <c r="Z45" s="185"/>
      <c r="AA45" s="185"/>
      <c r="AB45" s="185"/>
      <c r="AC45" s="185"/>
      <c r="AD45" s="185"/>
      <c r="AE45" s="185"/>
      <c r="AF45" s="185"/>
      <c r="AG45" s="185"/>
      <c r="AH45" s="185"/>
      <c r="AI45" s="599"/>
      <c r="AJ45" s="600"/>
      <c r="AK45" s="600"/>
      <c r="AL45" s="600"/>
      <c r="AM45" s="600"/>
      <c r="AN45" s="600"/>
      <c r="AO45" s="600"/>
      <c r="AP45" s="600"/>
      <c r="AQ45" s="600"/>
      <c r="AR45" s="600"/>
      <c r="AS45" s="600"/>
    </row>
    <row r="46" spans="1:45" ht="15" customHeight="1">
      <c r="A46" s="185"/>
      <c r="B46" s="185"/>
      <c r="C46" s="185"/>
      <c r="D46" s="185"/>
      <c r="E46" s="185"/>
      <c r="F46" s="185"/>
      <c r="G46" s="185"/>
      <c r="H46" s="185"/>
      <c r="I46" s="185"/>
      <c r="J46" s="185"/>
      <c r="K46" s="172"/>
      <c r="L46" s="172"/>
      <c r="M46" s="15"/>
      <c r="N46" s="15"/>
      <c r="O46" s="15"/>
      <c r="P46" s="15"/>
      <c r="Q46" s="15"/>
      <c r="R46" s="15"/>
      <c r="S46" s="15"/>
      <c r="T46" s="15"/>
      <c r="U46" s="15"/>
      <c r="V46" s="15"/>
      <c r="W46" s="15"/>
      <c r="X46" s="15"/>
      <c r="Y46" s="185"/>
      <c r="Z46" s="185"/>
      <c r="AA46" s="185"/>
      <c r="AB46" s="185"/>
      <c r="AC46" s="185"/>
      <c r="AD46" s="185"/>
      <c r="AE46" s="185"/>
      <c r="AF46" s="185"/>
      <c r="AG46" s="185"/>
      <c r="AH46" s="185"/>
      <c r="AI46" s="185"/>
      <c r="AJ46" s="185"/>
      <c r="AK46" s="185"/>
      <c r="AL46" s="185"/>
      <c r="AM46" s="185"/>
      <c r="AN46" s="185"/>
      <c r="AO46" s="185"/>
      <c r="AP46" s="185"/>
      <c r="AQ46" s="185"/>
      <c r="AR46" s="185"/>
      <c r="AS46" s="185"/>
    </row>
    <row r="47" spans="1:45" ht="22.5" customHeight="1" thickBot="1">
      <c r="A47" s="585" t="s">
        <v>404</v>
      </c>
      <c r="B47" s="585"/>
      <c r="C47" s="585"/>
      <c r="D47" s="585"/>
      <c r="E47" s="585"/>
      <c r="F47" s="585"/>
      <c r="G47" s="585"/>
      <c r="H47" s="585"/>
      <c r="I47" s="585"/>
      <c r="J47" s="585"/>
      <c r="K47" s="585"/>
      <c r="L47" s="585"/>
      <c r="M47" s="585"/>
      <c r="N47" s="585"/>
      <c r="O47" s="15"/>
      <c r="P47" s="15"/>
      <c r="Q47" s="15"/>
      <c r="R47" s="15"/>
      <c r="S47" s="15"/>
      <c r="T47" s="15"/>
      <c r="U47" s="15"/>
      <c r="V47" s="15"/>
      <c r="W47" s="15"/>
      <c r="X47" s="428" t="s">
        <v>354</v>
      </c>
      <c r="Y47" s="428"/>
      <c r="Z47" s="428"/>
      <c r="AA47" s="428"/>
      <c r="AB47" s="428"/>
      <c r="AC47" s="428"/>
      <c r="AD47" s="185"/>
      <c r="AE47" s="185"/>
      <c r="AF47" s="185"/>
      <c r="AG47" s="185"/>
      <c r="AH47" s="185"/>
      <c r="AI47" s="15"/>
      <c r="AJ47" s="185"/>
      <c r="AK47" s="185"/>
      <c r="AL47" s="185"/>
      <c r="AM47" s="185"/>
      <c r="AN47" s="185"/>
      <c r="AO47" s="185"/>
      <c r="AP47" s="2"/>
      <c r="AQ47" s="2"/>
      <c r="AR47" s="2"/>
      <c r="AS47" s="2"/>
    </row>
    <row r="48" spans="1:45" s="177" customFormat="1" ht="22.5" customHeight="1">
      <c r="A48" s="197"/>
      <c r="B48" s="605" t="s">
        <v>403</v>
      </c>
      <c r="C48" s="606"/>
      <c r="D48" s="606"/>
      <c r="E48" s="606"/>
      <c r="F48" s="606"/>
      <c r="G48" s="606"/>
      <c r="H48" s="606"/>
      <c r="I48" s="606"/>
      <c r="J48" s="606"/>
      <c r="K48" s="606"/>
      <c r="L48" s="606"/>
      <c r="M48" s="606"/>
      <c r="N48" s="606"/>
      <c r="O48" s="605" t="s">
        <v>249</v>
      </c>
      <c r="P48" s="606"/>
      <c r="Q48" s="606"/>
      <c r="R48" s="606"/>
      <c r="S48" s="606"/>
      <c r="T48" s="606"/>
      <c r="U48" s="606"/>
      <c r="V48" s="606"/>
      <c r="W48" s="606"/>
      <c r="X48" s="606"/>
      <c r="Y48" s="606"/>
      <c r="Z48" s="606"/>
      <c r="AA48" s="606"/>
      <c r="AB48" s="606"/>
      <c r="AC48" s="606"/>
      <c r="AD48" s="198"/>
      <c r="AE48" s="198"/>
      <c r="AF48" s="198"/>
      <c r="AG48" s="198"/>
      <c r="AH48" s="242"/>
      <c r="AI48" s="103"/>
      <c r="AJ48" s="103"/>
      <c r="AK48" s="103"/>
      <c r="AL48" s="103"/>
      <c r="AM48" s="103"/>
      <c r="AN48" s="103"/>
      <c r="AO48" s="103"/>
      <c r="AP48" s="242"/>
      <c r="AQ48" s="242"/>
      <c r="AR48" s="242"/>
      <c r="AS48" s="242"/>
    </row>
    <row r="49" spans="1:41" s="30" customFormat="1" ht="22.5" customHeight="1">
      <c r="A49" s="199" t="s">
        <v>0</v>
      </c>
      <c r="B49" s="620">
        <f>SUM(B50:N53)</f>
        <v>832</v>
      </c>
      <c r="C49" s="576"/>
      <c r="D49" s="576"/>
      <c r="E49" s="576"/>
      <c r="F49" s="576"/>
      <c r="G49" s="576"/>
      <c r="H49" s="576"/>
      <c r="I49" s="576"/>
      <c r="J49" s="576"/>
      <c r="K49" s="576"/>
      <c r="L49" s="576"/>
      <c r="M49" s="576"/>
      <c r="N49" s="576"/>
      <c r="O49" s="576">
        <f>SUM(O50:AC53)</f>
        <v>3</v>
      </c>
      <c r="P49" s="576"/>
      <c r="Q49" s="576"/>
      <c r="R49" s="576"/>
      <c r="S49" s="576"/>
      <c r="T49" s="576"/>
      <c r="U49" s="576"/>
      <c r="V49" s="576"/>
      <c r="W49" s="576"/>
      <c r="X49" s="576"/>
      <c r="Y49" s="576"/>
      <c r="Z49" s="576"/>
      <c r="AA49" s="576"/>
      <c r="AB49" s="576"/>
      <c r="AC49" s="576"/>
      <c r="AD49" s="200"/>
      <c r="AE49" s="200"/>
      <c r="AF49" s="200"/>
      <c r="AG49" s="200"/>
      <c r="AI49" s="29"/>
      <c r="AJ49" s="29"/>
      <c r="AK49" s="29"/>
      <c r="AL49" s="29"/>
      <c r="AM49" s="29"/>
      <c r="AN49" s="29"/>
      <c r="AO49" s="29"/>
    </row>
    <row r="50" spans="1:45" ht="22.5" customHeight="1">
      <c r="A50" s="201" t="s">
        <v>145</v>
      </c>
      <c r="B50" s="617">
        <v>400</v>
      </c>
      <c r="C50" s="615"/>
      <c r="D50" s="615"/>
      <c r="E50" s="615"/>
      <c r="F50" s="615"/>
      <c r="G50" s="615"/>
      <c r="H50" s="615"/>
      <c r="I50" s="615"/>
      <c r="J50" s="615"/>
      <c r="K50" s="615"/>
      <c r="L50" s="615"/>
      <c r="M50" s="615"/>
      <c r="N50" s="615"/>
      <c r="O50" s="615">
        <v>2</v>
      </c>
      <c r="P50" s="615"/>
      <c r="Q50" s="615"/>
      <c r="R50" s="615"/>
      <c r="S50" s="615"/>
      <c r="T50" s="615"/>
      <c r="U50" s="615"/>
      <c r="V50" s="615"/>
      <c r="W50" s="615"/>
      <c r="X50" s="615"/>
      <c r="Y50" s="615"/>
      <c r="Z50" s="615"/>
      <c r="AA50" s="615"/>
      <c r="AB50" s="615"/>
      <c r="AC50" s="615"/>
      <c r="AD50" s="202"/>
      <c r="AE50" s="202"/>
      <c r="AF50" s="202"/>
      <c r="AG50" s="202"/>
      <c r="AH50" s="185"/>
      <c r="AI50" s="185"/>
      <c r="AJ50" s="185"/>
      <c r="AK50" s="185"/>
      <c r="AL50" s="185"/>
      <c r="AM50" s="185"/>
      <c r="AN50" s="185"/>
      <c r="AO50" s="185"/>
      <c r="AP50" s="185"/>
      <c r="AQ50" s="185"/>
      <c r="AR50" s="185"/>
      <c r="AS50" s="185"/>
    </row>
    <row r="51" spans="1:45" ht="22.5" customHeight="1">
      <c r="A51" s="203" t="s">
        <v>103</v>
      </c>
      <c r="B51" s="617">
        <v>19</v>
      </c>
      <c r="C51" s="615"/>
      <c r="D51" s="615"/>
      <c r="E51" s="615"/>
      <c r="F51" s="615"/>
      <c r="G51" s="615"/>
      <c r="H51" s="615"/>
      <c r="I51" s="615"/>
      <c r="J51" s="615"/>
      <c r="K51" s="615"/>
      <c r="L51" s="615"/>
      <c r="M51" s="615"/>
      <c r="N51" s="615"/>
      <c r="O51" s="615">
        <v>0</v>
      </c>
      <c r="P51" s="615"/>
      <c r="Q51" s="615"/>
      <c r="R51" s="615"/>
      <c r="S51" s="615"/>
      <c r="T51" s="615"/>
      <c r="U51" s="615"/>
      <c r="V51" s="615"/>
      <c r="W51" s="615"/>
      <c r="X51" s="615"/>
      <c r="Y51" s="615"/>
      <c r="Z51" s="615"/>
      <c r="AA51" s="615"/>
      <c r="AB51" s="615"/>
      <c r="AC51" s="615"/>
      <c r="AD51" s="202"/>
      <c r="AE51" s="202"/>
      <c r="AF51" s="202"/>
      <c r="AG51" s="202"/>
      <c r="AH51" s="185"/>
      <c r="AI51" s="185"/>
      <c r="AJ51" s="185"/>
      <c r="AK51" s="185"/>
      <c r="AL51" s="185"/>
      <c r="AM51" s="185"/>
      <c r="AN51" s="185"/>
      <c r="AO51" s="185"/>
      <c r="AP51" s="185"/>
      <c r="AQ51" s="185"/>
      <c r="AR51" s="185"/>
      <c r="AS51" s="185"/>
    </row>
    <row r="52" spans="1:45" ht="22.5" customHeight="1">
      <c r="A52" s="201" t="s">
        <v>146</v>
      </c>
      <c r="B52" s="617">
        <v>65</v>
      </c>
      <c r="C52" s="615"/>
      <c r="D52" s="615"/>
      <c r="E52" s="615"/>
      <c r="F52" s="615"/>
      <c r="G52" s="615"/>
      <c r="H52" s="615"/>
      <c r="I52" s="615"/>
      <c r="J52" s="615"/>
      <c r="K52" s="615"/>
      <c r="L52" s="615"/>
      <c r="M52" s="615"/>
      <c r="N52" s="615"/>
      <c r="O52" s="615">
        <v>1</v>
      </c>
      <c r="P52" s="615"/>
      <c r="Q52" s="615"/>
      <c r="R52" s="615"/>
      <c r="S52" s="615"/>
      <c r="T52" s="615"/>
      <c r="U52" s="615"/>
      <c r="V52" s="615"/>
      <c r="W52" s="615"/>
      <c r="X52" s="615"/>
      <c r="Y52" s="615"/>
      <c r="Z52" s="615"/>
      <c r="AA52" s="615"/>
      <c r="AB52" s="615"/>
      <c r="AC52" s="615"/>
      <c r="AD52" s="202"/>
      <c r="AE52" s="202"/>
      <c r="AF52" s="202"/>
      <c r="AG52" s="202"/>
      <c r="AH52" s="185"/>
      <c r="AI52" s="185"/>
      <c r="AJ52" s="185"/>
      <c r="AK52" s="185"/>
      <c r="AL52" s="185"/>
      <c r="AM52" s="185"/>
      <c r="AN52" s="185"/>
      <c r="AO52" s="185"/>
      <c r="AP52" s="185"/>
      <c r="AQ52" s="185"/>
      <c r="AR52" s="185"/>
      <c r="AS52" s="185"/>
    </row>
    <row r="53" spans="1:45" ht="22.5" customHeight="1" thickBot="1">
      <c r="A53" s="204" t="s">
        <v>147</v>
      </c>
      <c r="B53" s="632">
        <v>348</v>
      </c>
      <c r="C53" s="623"/>
      <c r="D53" s="623"/>
      <c r="E53" s="623"/>
      <c r="F53" s="623"/>
      <c r="G53" s="623"/>
      <c r="H53" s="623"/>
      <c r="I53" s="623"/>
      <c r="J53" s="623"/>
      <c r="K53" s="623"/>
      <c r="L53" s="623"/>
      <c r="M53" s="623"/>
      <c r="N53" s="623"/>
      <c r="O53" s="623">
        <v>0</v>
      </c>
      <c r="P53" s="623"/>
      <c r="Q53" s="623"/>
      <c r="R53" s="623"/>
      <c r="S53" s="623"/>
      <c r="T53" s="623"/>
      <c r="U53" s="623"/>
      <c r="V53" s="623"/>
      <c r="W53" s="623"/>
      <c r="X53" s="623"/>
      <c r="Y53" s="623"/>
      <c r="Z53" s="623"/>
      <c r="AA53" s="623"/>
      <c r="AB53" s="623"/>
      <c r="AC53" s="623"/>
      <c r="AD53" s="202"/>
      <c r="AE53" s="202"/>
      <c r="AF53" s="202"/>
      <c r="AG53" s="202"/>
      <c r="AH53" s="185"/>
      <c r="AI53" s="185"/>
      <c r="AJ53" s="185"/>
      <c r="AK53" s="185"/>
      <c r="AL53" s="185"/>
      <c r="AM53" s="15"/>
      <c r="AN53" s="185"/>
      <c r="AO53" s="185"/>
      <c r="AP53" s="185"/>
      <c r="AQ53" s="185"/>
      <c r="AR53" s="185"/>
      <c r="AS53" s="185"/>
    </row>
    <row r="54" spans="1:45" ht="22.5" customHeight="1">
      <c r="A54" s="370" t="s">
        <v>402</v>
      </c>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202"/>
      <c r="AF54" s="202"/>
      <c r="AG54" s="202"/>
      <c r="AH54" s="15"/>
      <c r="AI54" s="15"/>
      <c r="AJ54" s="15"/>
      <c r="AK54" s="15"/>
      <c r="AL54" s="15"/>
      <c r="AM54" s="15"/>
      <c r="AN54" s="15"/>
      <c r="AO54" s="15"/>
      <c r="AP54" s="185"/>
      <c r="AQ54" s="185"/>
      <c r="AR54" s="185"/>
      <c r="AS54" s="185"/>
    </row>
    <row r="55" spans="1:45" ht="17.2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5"/>
      <c r="AF55" s="652" t="s">
        <v>148</v>
      </c>
      <c r="AG55" s="652"/>
      <c r="AH55" s="652"/>
      <c r="AI55" s="652"/>
      <c r="AJ55" s="652"/>
      <c r="AK55" s="652"/>
      <c r="AL55" s="652"/>
      <c r="AM55" s="652"/>
      <c r="AN55" s="652"/>
      <c r="AO55" s="652"/>
      <c r="AP55" s="171"/>
      <c r="AQ55" s="171"/>
      <c r="AR55" s="171"/>
      <c r="AS55" s="171"/>
    </row>
    <row r="56" spans="1:45" ht="17.25">
      <c r="A56" s="15"/>
      <c r="B56" s="172"/>
      <c r="C56" s="172"/>
      <c r="D56" s="172"/>
      <c r="E56" s="172"/>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85"/>
      <c r="AF56" s="185"/>
      <c r="AG56" s="185"/>
      <c r="AH56" s="185"/>
      <c r="AI56" s="185"/>
      <c r="AJ56" s="185"/>
      <c r="AK56" s="185"/>
      <c r="AL56" s="185"/>
      <c r="AM56" s="185"/>
      <c r="AN56" s="185"/>
      <c r="AO56" s="185"/>
      <c r="AP56" s="185"/>
      <c r="AQ56" s="185"/>
      <c r="AR56" s="185"/>
      <c r="AS56" s="185"/>
    </row>
    <row r="57" spans="1:45" ht="17.25">
      <c r="A57" s="15"/>
      <c r="B57" s="15"/>
      <c r="C57" s="15"/>
      <c r="D57" s="15"/>
      <c r="E57" s="15"/>
      <c r="F57" s="15"/>
      <c r="G57" s="15"/>
      <c r="H57" s="15"/>
      <c r="I57" s="15"/>
      <c r="J57" s="15"/>
      <c r="K57" s="15"/>
      <c r="L57" s="1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row>
    <row r="58" spans="1:45" ht="17.2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row>
    <row r="59" spans="1:45" ht="17.2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row>
  </sheetData>
  <sheetProtection/>
  <mergeCells count="490">
    <mergeCell ref="AN31:AO31"/>
    <mergeCell ref="AN39:AO39"/>
    <mergeCell ref="AN40:AO40"/>
    <mergeCell ref="AN41:AO41"/>
    <mergeCell ref="AN42:AO42"/>
    <mergeCell ref="AN43:AO43"/>
    <mergeCell ref="AN37:AO37"/>
    <mergeCell ref="AN38:AO38"/>
    <mergeCell ref="AL43:AM43"/>
    <mergeCell ref="AL44:AM44"/>
    <mergeCell ref="AN32:AO32"/>
    <mergeCell ref="AN33:AO33"/>
    <mergeCell ref="AN34:AO34"/>
    <mergeCell ref="AN35:AO35"/>
    <mergeCell ref="AN36:AO36"/>
    <mergeCell ref="AL37:AM37"/>
    <mergeCell ref="AL38:AM38"/>
    <mergeCell ref="AL39:AM39"/>
    <mergeCell ref="AL31:AM31"/>
    <mergeCell ref="AL32:AM32"/>
    <mergeCell ref="AL33:AM33"/>
    <mergeCell ref="AL34:AM34"/>
    <mergeCell ref="AL35:AM35"/>
    <mergeCell ref="AL36:AM36"/>
    <mergeCell ref="AC27:AO27"/>
    <mergeCell ref="K14:L14"/>
    <mergeCell ref="K15:L15"/>
    <mergeCell ref="K16:L16"/>
    <mergeCell ref="M16:P16"/>
    <mergeCell ref="W16:Y16"/>
    <mergeCell ref="Z15:AA15"/>
    <mergeCell ref="Z16:AA16"/>
    <mergeCell ref="AB15:AD15"/>
    <mergeCell ref="M15:P15"/>
    <mergeCell ref="M14:P14"/>
    <mergeCell ref="AE4:AG4"/>
    <mergeCell ref="AE9:AG9"/>
    <mergeCell ref="W13:Y13"/>
    <mergeCell ref="W14:Y14"/>
    <mergeCell ref="AB14:AD14"/>
    <mergeCell ref="AE10:AG10"/>
    <mergeCell ref="AB10:AD10"/>
    <mergeCell ref="Z6:AA6"/>
    <mergeCell ref="Z7:AA7"/>
    <mergeCell ref="K4:L4"/>
    <mergeCell ref="K5:L5"/>
    <mergeCell ref="K6:L6"/>
    <mergeCell ref="K7:L7"/>
    <mergeCell ref="K8:L8"/>
    <mergeCell ref="AE5:AG5"/>
    <mergeCell ref="AE6:AG6"/>
    <mergeCell ref="AE7:AG7"/>
    <mergeCell ref="AE8:AG8"/>
    <mergeCell ref="Z4:AA4"/>
    <mergeCell ref="AK1:AO1"/>
    <mergeCell ref="AH3:AJ3"/>
    <mergeCell ref="AL3:AO3"/>
    <mergeCell ref="AE2:AO2"/>
    <mergeCell ref="AE3:AG3"/>
    <mergeCell ref="AB3:AD3"/>
    <mergeCell ref="Q2:AD2"/>
    <mergeCell ref="G20:I21"/>
    <mergeCell ref="J20:L21"/>
    <mergeCell ref="M20:O21"/>
    <mergeCell ref="P21:R21"/>
    <mergeCell ref="S21:V21"/>
    <mergeCell ref="P20:V20"/>
    <mergeCell ref="W21:Y21"/>
    <mergeCell ref="W20:AE20"/>
    <mergeCell ref="B2:P2"/>
    <mergeCell ref="Q3:V3"/>
    <mergeCell ref="W3:Y3"/>
    <mergeCell ref="Z3:AA3"/>
    <mergeCell ref="B3:G3"/>
    <mergeCell ref="H3:J3"/>
    <mergeCell ref="K3:L3"/>
    <mergeCell ref="M3:P3"/>
    <mergeCell ref="AF20:AG21"/>
    <mergeCell ref="AH20:AJ21"/>
    <mergeCell ref="AE11:AG11"/>
    <mergeCell ref="AE12:AG12"/>
    <mergeCell ref="AE13:AG13"/>
    <mergeCell ref="AE14:AG14"/>
    <mergeCell ref="AE15:AG15"/>
    <mergeCell ref="AE16:AG16"/>
    <mergeCell ref="AH14:AJ14"/>
    <mergeCell ref="AC17:AO17"/>
    <mergeCell ref="Q16:V16"/>
    <mergeCell ref="AB4:AD4"/>
    <mergeCell ref="AB5:AD5"/>
    <mergeCell ref="AB6:AD6"/>
    <mergeCell ref="AB7:AD7"/>
    <mergeCell ref="Z14:AA14"/>
    <mergeCell ref="W15:Y15"/>
    <mergeCell ref="Z5:AA5"/>
    <mergeCell ref="W4:Y4"/>
    <mergeCell ref="W5:Y5"/>
    <mergeCell ref="Q4:V4"/>
    <mergeCell ref="Q5:V5"/>
    <mergeCell ref="Q14:V14"/>
    <mergeCell ref="Q15:V15"/>
    <mergeCell ref="Z8:AA8"/>
    <mergeCell ref="Z9:AA9"/>
    <mergeCell ref="W6:Y6"/>
    <mergeCell ref="W7:Y7"/>
    <mergeCell ref="W11:Y11"/>
    <mergeCell ref="W12:Y12"/>
    <mergeCell ref="AK19:AO19"/>
    <mergeCell ref="Q6:V6"/>
    <mergeCell ref="Q7:V7"/>
    <mergeCell ref="Q8:V8"/>
    <mergeCell ref="Q9:V9"/>
    <mergeCell ref="Q10:V10"/>
    <mergeCell ref="Q11:V11"/>
    <mergeCell ref="Q12:V12"/>
    <mergeCell ref="Q13:V13"/>
    <mergeCell ref="AB16:AD16"/>
    <mergeCell ref="M10:P10"/>
    <mergeCell ref="Z10:AA10"/>
    <mergeCell ref="W8:Y8"/>
    <mergeCell ref="W9:Y9"/>
    <mergeCell ref="W10:Y10"/>
    <mergeCell ref="K12:L12"/>
    <mergeCell ref="K10:L10"/>
    <mergeCell ref="K11:L11"/>
    <mergeCell ref="K9:L9"/>
    <mergeCell ref="M11:P11"/>
    <mergeCell ref="K13:L13"/>
    <mergeCell ref="AB11:AD11"/>
    <mergeCell ref="AB12:AD12"/>
    <mergeCell ref="AB13:AD13"/>
    <mergeCell ref="Z11:AA11"/>
    <mergeCell ref="Z12:AA12"/>
    <mergeCell ref="Z13:AA13"/>
    <mergeCell ref="M12:P12"/>
    <mergeCell ref="M13:P13"/>
    <mergeCell ref="B5:G5"/>
    <mergeCell ref="B6:G6"/>
    <mergeCell ref="B7:G7"/>
    <mergeCell ref="H6:J6"/>
    <mergeCell ref="H7:J7"/>
    <mergeCell ref="H10:J10"/>
    <mergeCell ref="B8:G8"/>
    <mergeCell ref="B9:G9"/>
    <mergeCell ref="B10:G10"/>
    <mergeCell ref="B22:F22"/>
    <mergeCell ref="B20:F21"/>
    <mergeCell ref="B14:G14"/>
    <mergeCell ref="B15:G15"/>
    <mergeCell ref="B48:N48"/>
    <mergeCell ref="M32:N32"/>
    <mergeCell ref="M33:N33"/>
    <mergeCell ref="M34:N34"/>
    <mergeCell ref="M35:N35"/>
    <mergeCell ref="G34:I34"/>
    <mergeCell ref="G36:I36"/>
    <mergeCell ref="G35:I35"/>
    <mergeCell ref="G40:I40"/>
    <mergeCell ref="G38:I38"/>
    <mergeCell ref="AF55:AO55"/>
    <mergeCell ref="B49:N49"/>
    <mergeCell ref="B50:N50"/>
    <mergeCell ref="B51:N51"/>
    <mergeCell ref="B52:N52"/>
    <mergeCell ref="B53:N53"/>
    <mergeCell ref="O49:AC49"/>
    <mergeCell ref="O52:AC52"/>
    <mergeCell ref="O53:AC53"/>
    <mergeCell ref="A1:N1"/>
    <mergeCell ref="A19:AD19"/>
    <mergeCell ref="B26:F26"/>
    <mergeCell ref="G23:I23"/>
    <mergeCell ref="G24:I24"/>
    <mergeCell ref="G25:I25"/>
    <mergeCell ref="G26:I26"/>
    <mergeCell ref="B11:G11"/>
    <mergeCell ref="B16:G16"/>
    <mergeCell ref="H15:J15"/>
    <mergeCell ref="H8:J8"/>
    <mergeCell ref="H9:J9"/>
    <mergeCell ref="H16:J16"/>
    <mergeCell ref="H11:J11"/>
    <mergeCell ref="H12:J12"/>
    <mergeCell ref="H13:J13"/>
    <mergeCell ref="H14:J14"/>
    <mergeCell ref="B25:F25"/>
    <mergeCell ref="B24:F24"/>
    <mergeCell ref="J22:L22"/>
    <mergeCell ref="J23:L23"/>
    <mergeCell ref="AH4:AJ4"/>
    <mergeCell ref="AH5:AJ5"/>
    <mergeCell ref="AH6:AJ6"/>
    <mergeCell ref="AH7:AJ7"/>
    <mergeCell ref="H4:J4"/>
    <mergeCell ref="B4:G4"/>
    <mergeCell ref="AH8:AJ8"/>
    <mergeCell ref="AH9:AJ9"/>
    <mergeCell ref="M8:P8"/>
    <mergeCell ref="M9:P9"/>
    <mergeCell ref="M4:P4"/>
    <mergeCell ref="M5:P5"/>
    <mergeCell ref="M6:P6"/>
    <mergeCell ref="M7:P7"/>
    <mergeCell ref="AB8:AD8"/>
    <mergeCell ref="AB9:AD9"/>
    <mergeCell ref="H5:J5"/>
    <mergeCell ref="AL14:AO14"/>
    <mergeCell ref="AL15:AO15"/>
    <mergeCell ref="B12:G12"/>
    <mergeCell ref="B13:G13"/>
    <mergeCell ref="AH10:AJ10"/>
    <mergeCell ref="AH15:AJ15"/>
    <mergeCell ref="AH11:AJ11"/>
    <mergeCell ref="AH12:AJ12"/>
    <mergeCell ref="AH13:AJ13"/>
    <mergeCell ref="AK20:AO21"/>
    <mergeCell ref="AL4:AO4"/>
    <mergeCell ref="AL5:AO5"/>
    <mergeCell ref="AL6:AO6"/>
    <mergeCell ref="AL7:AO7"/>
    <mergeCell ref="AL11:AO11"/>
    <mergeCell ref="AL8:AO8"/>
    <mergeCell ref="AL9:AO9"/>
    <mergeCell ref="AL16:AO16"/>
    <mergeCell ref="AL13:AO13"/>
    <mergeCell ref="AL12:AO12"/>
    <mergeCell ref="O50:AC50"/>
    <mergeCell ref="AJ31:AK31"/>
    <mergeCell ref="T44:U44"/>
    <mergeCell ref="AH16:AJ16"/>
    <mergeCell ref="O48:AC48"/>
    <mergeCell ref="AC21:AE21"/>
    <mergeCell ref="AJ32:AK32"/>
    <mergeCell ref="AJ44:AK44"/>
    <mergeCell ref="AJ41:AK41"/>
    <mergeCell ref="G43:I43"/>
    <mergeCell ref="V42:W42"/>
    <mergeCell ref="V43:W43"/>
    <mergeCell ref="V44:W44"/>
    <mergeCell ref="Y31:Z31"/>
    <mergeCell ref="G22:I22"/>
    <mergeCell ref="K42:L42"/>
    <mergeCell ref="Y44:Z44"/>
    <mergeCell ref="J26:L26"/>
    <mergeCell ref="M22:O22"/>
    <mergeCell ref="X47:AC47"/>
    <mergeCell ref="AN44:AO44"/>
    <mergeCell ref="AL41:AM41"/>
    <mergeCell ref="AL42:AM42"/>
    <mergeCell ref="AL10:AO10"/>
    <mergeCell ref="AF44:AG44"/>
    <mergeCell ref="AJ36:AK36"/>
    <mergeCell ref="AJ40:AK40"/>
    <mergeCell ref="AJ39:AK39"/>
    <mergeCell ref="AJ42:AK42"/>
    <mergeCell ref="M23:O23"/>
    <mergeCell ref="M24:O24"/>
    <mergeCell ref="M25:O25"/>
    <mergeCell ref="O36:P36"/>
    <mergeCell ref="M31:N31"/>
    <mergeCell ref="A54:AD54"/>
    <mergeCell ref="AD44:AE44"/>
    <mergeCell ref="AA43:AB43"/>
    <mergeCell ref="AA44:AB44"/>
    <mergeCell ref="M44:N44"/>
    <mergeCell ref="A47:N47"/>
    <mergeCell ref="B44:F44"/>
    <mergeCell ref="K44:L44"/>
    <mergeCell ref="O51:AC51"/>
    <mergeCell ref="Q43:S43"/>
    <mergeCell ref="O42:P42"/>
    <mergeCell ref="G44:I44"/>
    <mergeCell ref="Q42:S42"/>
    <mergeCell ref="M43:N43"/>
    <mergeCell ref="B43:F43"/>
    <mergeCell ref="AJ43:AK43"/>
    <mergeCell ref="T42:U42"/>
    <mergeCell ref="T43:U43"/>
    <mergeCell ref="Y43:Z43"/>
    <mergeCell ref="AH39:AI39"/>
    <mergeCell ref="AH40:AI40"/>
    <mergeCell ref="AF43:AG43"/>
    <mergeCell ref="AD41:AE41"/>
    <mergeCell ref="AD42:AE42"/>
    <mergeCell ref="AD43:AE43"/>
    <mergeCell ref="AL40:AM40"/>
    <mergeCell ref="AH32:AI32"/>
    <mergeCell ref="AH33:AI33"/>
    <mergeCell ref="AH34:AI34"/>
    <mergeCell ref="AH35:AI35"/>
    <mergeCell ref="AJ37:AK37"/>
    <mergeCell ref="AJ38:AK38"/>
    <mergeCell ref="AH38:AI38"/>
    <mergeCell ref="AJ33:AK33"/>
    <mergeCell ref="AJ34:AK34"/>
    <mergeCell ref="AJ35:AK35"/>
    <mergeCell ref="AH41:AI41"/>
    <mergeCell ref="AH42:AI42"/>
    <mergeCell ref="AH43:AI43"/>
    <mergeCell ref="AH44:AI44"/>
    <mergeCell ref="AF32:AG32"/>
    <mergeCell ref="AF33:AG33"/>
    <mergeCell ref="AF34:AG34"/>
    <mergeCell ref="AF35:AG35"/>
    <mergeCell ref="AF36:AG36"/>
    <mergeCell ref="AF37:AG37"/>
    <mergeCell ref="AF38:AG38"/>
    <mergeCell ref="AF39:AG39"/>
    <mergeCell ref="AF40:AG40"/>
    <mergeCell ref="AF41:AG41"/>
    <mergeCell ref="AF42:AG42"/>
    <mergeCell ref="AA32:AB32"/>
    <mergeCell ref="AA33:AB33"/>
    <mergeCell ref="AA34:AB34"/>
    <mergeCell ref="AA42:AB42"/>
    <mergeCell ref="AA35:AB35"/>
    <mergeCell ref="AA36:AB36"/>
    <mergeCell ref="AA37:AB37"/>
    <mergeCell ref="AD33:AE33"/>
    <mergeCell ref="AD34:AE34"/>
    <mergeCell ref="AD35:AE35"/>
    <mergeCell ref="AD36:AE36"/>
    <mergeCell ref="AD37:AE37"/>
    <mergeCell ref="Y36:Z36"/>
    <mergeCell ref="Y37:Z37"/>
    <mergeCell ref="Q32:S32"/>
    <mergeCell ref="Q33:S33"/>
    <mergeCell ref="T34:U34"/>
    <mergeCell ref="T35:U35"/>
    <mergeCell ref="T40:U40"/>
    <mergeCell ref="V32:W32"/>
    <mergeCell ref="V33:W33"/>
    <mergeCell ref="V34:W34"/>
    <mergeCell ref="V35:W35"/>
    <mergeCell ref="V36:W36"/>
    <mergeCell ref="AD38:AE38"/>
    <mergeCell ref="AD39:AE39"/>
    <mergeCell ref="Y42:Z42"/>
    <mergeCell ref="V38:W38"/>
    <mergeCell ref="AD40:AE40"/>
    <mergeCell ref="AA38:AB38"/>
    <mergeCell ref="AA39:AB39"/>
    <mergeCell ref="T41:U41"/>
    <mergeCell ref="V41:W41"/>
    <mergeCell ref="AA41:AB41"/>
    <mergeCell ref="V40:W40"/>
    <mergeCell ref="Y40:Z40"/>
    <mergeCell ref="Y41:Z41"/>
    <mergeCell ref="AA40:AB40"/>
    <mergeCell ref="T36:U36"/>
    <mergeCell ref="Q40:S40"/>
    <mergeCell ref="Q37:S37"/>
    <mergeCell ref="Q39:S39"/>
    <mergeCell ref="Q38:S38"/>
    <mergeCell ref="T38:U38"/>
    <mergeCell ref="T39:U39"/>
    <mergeCell ref="S23:V23"/>
    <mergeCell ref="S24:V24"/>
    <mergeCell ref="S25:V25"/>
    <mergeCell ref="T37:U37"/>
    <mergeCell ref="Q34:S34"/>
    <mergeCell ref="T32:U32"/>
    <mergeCell ref="P26:R26"/>
    <mergeCell ref="Q36:S36"/>
    <mergeCell ref="O31:P31"/>
    <mergeCell ref="V37:W37"/>
    <mergeCell ref="W22:Y22"/>
    <mergeCell ref="Y38:Z38"/>
    <mergeCell ref="Y39:Z39"/>
    <mergeCell ref="Z22:AB22"/>
    <mergeCell ref="Z23:AB23"/>
    <mergeCell ref="Z24:AB24"/>
    <mergeCell ref="Z25:AB25"/>
    <mergeCell ref="V39:W39"/>
    <mergeCell ref="Y32:Z32"/>
    <mergeCell ref="Y33:Z33"/>
    <mergeCell ref="S22:V22"/>
    <mergeCell ref="AH36:AI36"/>
    <mergeCell ref="AH37:AI37"/>
    <mergeCell ref="S26:V26"/>
    <mergeCell ref="W23:Y23"/>
    <mergeCell ref="W24:Y24"/>
    <mergeCell ref="W25:Y25"/>
    <mergeCell ref="AC22:AE22"/>
    <mergeCell ref="AC23:AE23"/>
    <mergeCell ref="AC24:AE24"/>
    <mergeCell ref="AC26:AE26"/>
    <mergeCell ref="Z26:AB26"/>
    <mergeCell ref="T31:U31"/>
    <mergeCell ref="AA31:AB31"/>
    <mergeCell ref="Q31:S31"/>
    <mergeCell ref="Q35:S35"/>
    <mergeCell ref="T33:U33"/>
    <mergeCell ref="Y34:Z34"/>
    <mergeCell ref="Y35:Z35"/>
    <mergeCell ref="AD32:AE32"/>
    <mergeCell ref="Q41:S41"/>
    <mergeCell ref="O39:P39"/>
    <mergeCell ref="O40:P40"/>
    <mergeCell ref="O41:P41"/>
    <mergeCell ref="O32:P32"/>
    <mergeCell ref="W26:Y26"/>
    <mergeCell ref="M30:P30"/>
    <mergeCell ref="O37:P37"/>
    <mergeCell ref="O38:P38"/>
    <mergeCell ref="O35:P35"/>
    <mergeCell ref="B23:F23"/>
    <mergeCell ref="M37:N37"/>
    <mergeCell ref="M38:N38"/>
    <mergeCell ref="M39:N39"/>
    <mergeCell ref="K32:L32"/>
    <mergeCell ref="K33:L33"/>
    <mergeCell ref="M36:N36"/>
    <mergeCell ref="A29:L29"/>
    <mergeCell ref="J24:L24"/>
    <mergeCell ref="J25:L25"/>
    <mergeCell ref="Z21:AB21"/>
    <mergeCell ref="Q44:S44"/>
    <mergeCell ref="O43:P43"/>
    <mergeCell ref="O44:P44"/>
    <mergeCell ref="M26:O26"/>
    <mergeCell ref="P22:R22"/>
    <mergeCell ref="P23:R23"/>
    <mergeCell ref="P24:R24"/>
    <mergeCell ref="P25:R25"/>
    <mergeCell ref="M42:N42"/>
    <mergeCell ref="B34:F34"/>
    <mergeCell ref="K43:L43"/>
    <mergeCell ref="K34:L34"/>
    <mergeCell ref="K35:L35"/>
    <mergeCell ref="K36:L36"/>
    <mergeCell ref="G39:I39"/>
    <mergeCell ref="G37:I37"/>
    <mergeCell ref="K40:L40"/>
    <mergeCell ref="G42:I42"/>
    <mergeCell ref="B42:F42"/>
    <mergeCell ref="B33:F33"/>
    <mergeCell ref="J30:L30"/>
    <mergeCell ref="B30:F31"/>
    <mergeCell ref="B32:F32"/>
    <mergeCell ref="G30:I30"/>
    <mergeCell ref="G31:I31"/>
    <mergeCell ref="G32:I32"/>
    <mergeCell ref="K31:L31"/>
    <mergeCell ref="B35:F35"/>
    <mergeCell ref="B41:F41"/>
    <mergeCell ref="B40:F40"/>
    <mergeCell ref="B39:F39"/>
    <mergeCell ref="B36:F36"/>
    <mergeCell ref="B37:F37"/>
    <mergeCell ref="B38:F38"/>
    <mergeCell ref="M40:N40"/>
    <mergeCell ref="M41:N41"/>
    <mergeCell ref="G33:I33"/>
    <mergeCell ref="K41:L41"/>
    <mergeCell ref="G41:I41"/>
    <mergeCell ref="O33:P33"/>
    <mergeCell ref="O34:P34"/>
    <mergeCell ref="K37:L37"/>
    <mergeCell ref="K38:L38"/>
    <mergeCell ref="K39:L39"/>
    <mergeCell ref="AC25:AE25"/>
    <mergeCell ref="AH22:AJ22"/>
    <mergeCell ref="AH23:AJ23"/>
    <mergeCell ref="AH24:AJ24"/>
    <mergeCell ref="AH25:AJ25"/>
    <mergeCell ref="AF22:AG22"/>
    <mergeCell ref="AF23:AG23"/>
    <mergeCell ref="AF24:AG24"/>
    <mergeCell ref="AF25:AG25"/>
    <mergeCell ref="AK22:AO22"/>
    <mergeCell ref="AK23:AO23"/>
    <mergeCell ref="AK24:AO24"/>
    <mergeCell ref="AK25:AO25"/>
    <mergeCell ref="V31:W31"/>
    <mergeCell ref="AK26:AO26"/>
    <mergeCell ref="AH30:AK30"/>
    <mergeCell ref="AH31:AI31"/>
    <mergeCell ref="AL30:AO30"/>
    <mergeCell ref="AJ29:AO29"/>
    <mergeCell ref="AH26:AJ26"/>
    <mergeCell ref="AI45:AS45"/>
    <mergeCell ref="AF30:AG30"/>
    <mergeCell ref="AF31:AG31"/>
    <mergeCell ref="Q30:U30"/>
    <mergeCell ref="V30:X30"/>
    <mergeCell ref="Y30:AB30"/>
    <mergeCell ref="AC30:AE30"/>
    <mergeCell ref="AD31:AE31"/>
    <mergeCell ref="AF26:AG26"/>
  </mergeCells>
  <printOptions horizontalCentered="1"/>
  <pageMargins left="0.3937007874015748" right="0.3937007874015748" top="0.5905511811023623" bottom="0.7874015748031497" header="0.5118110236220472" footer="0.3937007874015748"/>
  <pageSetup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zoomScale="75" zoomScaleNormal="75" zoomScalePageLayoutView="0" workbookViewId="0" topLeftCell="A25">
      <selection activeCell="G33" sqref="G33:J33"/>
    </sheetView>
  </sheetViews>
  <sheetFormatPr defaultColWidth="8.66015625" defaultRowHeight="18"/>
  <cols>
    <col min="1" max="1" width="2.08203125" style="277" customWidth="1"/>
    <col min="2" max="2" width="12.66015625" style="277" customWidth="1"/>
    <col min="3" max="14" width="7.16015625" style="277" customWidth="1"/>
    <col min="15" max="15" width="8.83203125" style="277" customWidth="1"/>
    <col min="16" max="16" width="9.91015625" style="277" bestFit="1" customWidth="1"/>
    <col min="17" max="17" width="9.41015625" style="277" bestFit="1" customWidth="1"/>
    <col min="18" max="16384" width="8.83203125" style="277" customWidth="1"/>
  </cols>
  <sheetData>
    <row r="1" spans="1:6" s="301" customFormat="1" ht="22.5" customHeight="1">
      <c r="A1" s="736" t="s">
        <v>149</v>
      </c>
      <c r="B1" s="736"/>
      <c r="C1" s="736"/>
      <c r="D1" s="736"/>
      <c r="E1" s="736"/>
      <c r="F1" s="736"/>
    </row>
    <row r="2" spans="2:14" ht="167.25" customHeight="1">
      <c r="B2" s="738" t="s">
        <v>416</v>
      </c>
      <c r="C2" s="739"/>
      <c r="D2" s="739"/>
      <c r="E2" s="739"/>
      <c r="F2" s="739"/>
      <c r="G2" s="739"/>
      <c r="H2" s="739"/>
      <c r="I2" s="739"/>
      <c r="J2" s="739"/>
      <c r="K2" s="739"/>
      <c r="L2" s="739"/>
      <c r="M2" s="739"/>
      <c r="N2" s="739"/>
    </row>
    <row r="3" spans="1:14" ht="22.5" customHeight="1" thickBot="1">
      <c r="A3" s="732" t="s">
        <v>415</v>
      </c>
      <c r="B3" s="732"/>
      <c r="C3" s="732"/>
      <c r="D3" s="732"/>
      <c r="E3" s="732"/>
      <c r="F3" s="732"/>
      <c r="G3" s="732"/>
      <c r="H3" s="732"/>
      <c r="I3" s="732"/>
      <c r="J3" s="293"/>
      <c r="K3" s="675" t="s">
        <v>354</v>
      </c>
      <c r="L3" s="675"/>
      <c r="M3" s="675"/>
      <c r="N3" s="675"/>
    </row>
    <row r="4" spans="1:14" s="298" customFormat="1" ht="23.25" customHeight="1">
      <c r="A4" s="300"/>
      <c r="B4" s="299"/>
      <c r="C4" s="733" t="s">
        <v>150</v>
      </c>
      <c r="D4" s="734"/>
      <c r="E4" s="734"/>
      <c r="F4" s="735"/>
      <c r="G4" s="733" t="s">
        <v>151</v>
      </c>
      <c r="H4" s="734"/>
      <c r="I4" s="734"/>
      <c r="J4" s="735"/>
      <c r="K4" s="733" t="s">
        <v>152</v>
      </c>
      <c r="L4" s="734"/>
      <c r="M4" s="734"/>
      <c r="N4" s="734"/>
    </row>
    <row r="5" spans="1:14" s="284" customFormat="1" ht="24" customHeight="1">
      <c r="A5" s="740" t="s">
        <v>0</v>
      </c>
      <c r="B5" s="741"/>
      <c r="C5" s="737">
        <f>SUM(C7:F18)</f>
        <v>43423</v>
      </c>
      <c r="D5" s="727"/>
      <c r="E5" s="727"/>
      <c r="F5" s="727"/>
      <c r="G5" s="727">
        <f>SUM(G7:G18)</f>
        <v>4</v>
      </c>
      <c r="H5" s="727"/>
      <c r="I5" s="727"/>
      <c r="J5" s="727"/>
      <c r="K5" s="727">
        <f>SUM(K7:N18)</f>
        <v>0</v>
      </c>
      <c r="L5" s="727"/>
      <c r="M5" s="727"/>
      <c r="N5" s="727"/>
    </row>
    <row r="6" spans="2:14" ht="7.5" customHeight="1">
      <c r="B6" s="297"/>
      <c r="C6" s="296"/>
      <c r="D6" s="279"/>
      <c r="E6" s="279"/>
      <c r="F6" s="279"/>
      <c r="G6" s="728"/>
      <c r="H6" s="728"/>
      <c r="I6" s="728"/>
      <c r="J6" s="728"/>
      <c r="K6" s="728"/>
      <c r="L6" s="728"/>
      <c r="M6" s="728"/>
      <c r="N6" s="728"/>
    </row>
    <row r="7" spans="1:17" ht="24" customHeight="1">
      <c r="A7" s="742" t="s">
        <v>414</v>
      </c>
      <c r="B7" s="743"/>
      <c r="C7" s="731">
        <v>3335</v>
      </c>
      <c r="D7" s="728"/>
      <c r="E7" s="728"/>
      <c r="F7" s="728"/>
      <c r="G7" s="683">
        <v>1</v>
      </c>
      <c r="H7" s="683"/>
      <c r="I7" s="683"/>
      <c r="J7" s="683"/>
      <c r="K7" s="683">
        <v>0</v>
      </c>
      <c r="L7" s="683"/>
      <c r="M7" s="683"/>
      <c r="N7" s="683"/>
      <c r="P7" s="295"/>
      <c r="Q7" s="295"/>
    </row>
    <row r="8" spans="2:14" ht="24" customHeight="1">
      <c r="B8" s="294" t="s">
        <v>105</v>
      </c>
      <c r="C8" s="731">
        <v>3228</v>
      </c>
      <c r="D8" s="728"/>
      <c r="E8" s="728"/>
      <c r="F8" s="728"/>
      <c r="G8" s="683">
        <v>0</v>
      </c>
      <c r="H8" s="683"/>
      <c r="I8" s="683"/>
      <c r="J8" s="683"/>
      <c r="K8" s="683">
        <v>0</v>
      </c>
      <c r="L8" s="683"/>
      <c r="M8" s="683"/>
      <c r="N8" s="683"/>
    </row>
    <row r="9" spans="2:14" ht="24" customHeight="1">
      <c r="B9" s="294" t="s">
        <v>106</v>
      </c>
      <c r="C9" s="731">
        <v>3145</v>
      </c>
      <c r="D9" s="728"/>
      <c r="E9" s="728"/>
      <c r="F9" s="728"/>
      <c r="G9" s="683">
        <v>0</v>
      </c>
      <c r="H9" s="683"/>
      <c r="I9" s="683"/>
      <c r="J9" s="683"/>
      <c r="K9" s="683">
        <v>0</v>
      </c>
      <c r="L9" s="683"/>
      <c r="M9" s="683"/>
      <c r="N9" s="683"/>
    </row>
    <row r="10" spans="2:14" ht="24" customHeight="1">
      <c r="B10" s="294" t="s">
        <v>107</v>
      </c>
      <c r="C10" s="731">
        <v>3244</v>
      </c>
      <c r="D10" s="728"/>
      <c r="E10" s="728"/>
      <c r="F10" s="728"/>
      <c r="G10" s="683">
        <v>2</v>
      </c>
      <c r="H10" s="683"/>
      <c r="I10" s="683"/>
      <c r="J10" s="683"/>
      <c r="K10" s="683">
        <v>0</v>
      </c>
      <c r="L10" s="683"/>
      <c r="M10" s="683"/>
      <c r="N10" s="683"/>
    </row>
    <row r="11" spans="2:14" ht="24" customHeight="1">
      <c r="B11" s="294" t="s">
        <v>108</v>
      </c>
      <c r="C11" s="731">
        <v>3279</v>
      </c>
      <c r="D11" s="728"/>
      <c r="E11" s="728"/>
      <c r="F11" s="728"/>
      <c r="G11" s="683">
        <v>1</v>
      </c>
      <c r="H11" s="683"/>
      <c r="I11" s="683"/>
      <c r="J11" s="683"/>
      <c r="K11" s="683">
        <v>0</v>
      </c>
      <c r="L11" s="683"/>
      <c r="M11" s="683"/>
      <c r="N11" s="683"/>
    </row>
    <row r="12" spans="2:14" ht="24" customHeight="1">
      <c r="B12" s="294" t="s">
        <v>109</v>
      </c>
      <c r="C12" s="731">
        <v>3239</v>
      </c>
      <c r="D12" s="728"/>
      <c r="E12" s="728"/>
      <c r="F12" s="728"/>
      <c r="G12" s="683">
        <v>0</v>
      </c>
      <c r="H12" s="683"/>
      <c r="I12" s="683"/>
      <c r="J12" s="683"/>
      <c r="K12" s="683">
        <v>0</v>
      </c>
      <c r="L12" s="683"/>
      <c r="M12" s="683"/>
      <c r="N12" s="683"/>
    </row>
    <row r="13" spans="2:14" ht="24" customHeight="1">
      <c r="B13" s="294" t="s">
        <v>110</v>
      </c>
      <c r="C13" s="731">
        <v>3797</v>
      </c>
      <c r="D13" s="728"/>
      <c r="E13" s="728"/>
      <c r="F13" s="728"/>
      <c r="G13" s="683">
        <v>0</v>
      </c>
      <c r="H13" s="683"/>
      <c r="I13" s="683"/>
      <c r="J13" s="683"/>
      <c r="K13" s="683">
        <v>0</v>
      </c>
      <c r="L13" s="683"/>
      <c r="M13" s="683"/>
      <c r="N13" s="683"/>
    </row>
    <row r="14" spans="2:14" ht="24" customHeight="1">
      <c r="B14" s="294" t="s">
        <v>111</v>
      </c>
      <c r="C14" s="731">
        <v>4047</v>
      </c>
      <c r="D14" s="728"/>
      <c r="E14" s="728"/>
      <c r="F14" s="728"/>
      <c r="G14" s="683">
        <v>0</v>
      </c>
      <c r="H14" s="683"/>
      <c r="I14" s="683"/>
      <c r="J14" s="683"/>
      <c r="K14" s="683">
        <v>0</v>
      </c>
      <c r="L14" s="683"/>
      <c r="M14" s="683"/>
      <c r="N14" s="683"/>
    </row>
    <row r="15" spans="2:14" ht="24" customHeight="1">
      <c r="B15" s="294" t="s">
        <v>112</v>
      </c>
      <c r="C15" s="731">
        <v>4878</v>
      </c>
      <c r="D15" s="728"/>
      <c r="E15" s="728"/>
      <c r="F15" s="728"/>
      <c r="G15" s="683">
        <v>0</v>
      </c>
      <c r="H15" s="683"/>
      <c r="I15" s="683"/>
      <c r="J15" s="683"/>
      <c r="K15" s="683">
        <v>0</v>
      </c>
      <c r="L15" s="683"/>
      <c r="M15" s="683"/>
      <c r="N15" s="683"/>
    </row>
    <row r="16" spans="2:14" ht="24" customHeight="1">
      <c r="B16" s="294" t="s">
        <v>413</v>
      </c>
      <c r="C16" s="731">
        <v>3646</v>
      </c>
      <c r="D16" s="728"/>
      <c r="E16" s="728"/>
      <c r="F16" s="728"/>
      <c r="G16" s="683">
        <v>0</v>
      </c>
      <c r="H16" s="683"/>
      <c r="I16" s="683"/>
      <c r="J16" s="683"/>
      <c r="K16" s="683">
        <v>0</v>
      </c>
      <c r="L16" s="683"/>
      <c r="M16" s="683"/>
      <c r="N16" s="683"/>
    </row>
    <row r="17" spans="2:14" ht="24" customHeight="1">
      <c r="B17" s="294" t="s">
        <v>113</v>
      </c>
      <c r="C17" s="731">
        <v>3748</v>
      </c>
      <c r="D17" s="728"/>
      <c r="E17" s="728"/>
      <c r="F17" s="728"/>
      <c r="G17" s="683">
        <v>0</v>
      </c>
      <c r="H17" s="683"/>
      <c r="I17" s="683"/>
      <c r="J17" s="683"/>
      <c r="K17" s="683">
        <v>0</v>
      </c>
      <c r="L17" s="683"/>
      <c r="M17" s="683"/>
      <c r="N17" s="683"/>
    </row>
    <row r="18" spans="1:14" ht="24" customHeight="1" thickBot="1">
      <c r="A18" s="293"/>
      <c r="B18" s="292" t="s">
        <v>114</v>
      </c>
      <c r="C18" s="729">
        <v>3837</v>
      </c>
      <c r="D18" s="730"/>
      <c r="E18" s="730"/>
      <c r="F18" s="730"/>
      <c r="G18" s="683" t="s">
        <v>253</v>
      </c>
      <c r="H18" s="683"/>
      <c r="I18" s="683"/>
      <c r="J18" s="683"/>
      <c r="K18" s="683" t="s">
        <v>253</v>
      </c>
      <c r="L18" s="683"/>
      <c r="M18" s="683"/>
      <c r="N18" s="683"/>
    </row>
    <row r="19" spans="2:14" ht="17.25">
      <c r="B19" s="291"/>
      <c r="C19" s="290"/>
      <c r="D19" s="290"/>
      <c r="E19" s="290"/>
      <c r="F19" s="290"/>
      <c r="G19" s="290"/>
      <c r="H19" s="290"/>
      <c r="I19" s="290"/>
      <c r="J19" s="290"/>
      <c r="K19" s="709" t="s">
        <v>410</v>
      </c>
      <c r="L19" s="709"/>
      <c r="M19" s="709"/>
      <c r="N19" s="709"/>
    </row>
    <row r="20" spans="2:14" ht="17.25">
      <c r="B20" s="278"/>
      <c r="C20" s="279"/>
      <c r="D20" s="279"/>
      <c r="E20" s="279"/>
      <c r="F20" s="279"/>
      <c r="G20" s="279"/>
      <c r="H20" s="279"/>
      <c r="I20" s="279"/>
      <c r="J20" s="279"/>
      <c r="K20" s="289"/>
      <c r="L20" s="279"/>
      <c r="M20" s="279"/>
      <c r="N20" s="278"/>
    </row>
    <row r="21" spans="1:14" ht="22.5" customHeight="1" thickBot="1">
      <c r="A21" s="732" t="s">
        <v>412</v>
      </c>
      <c r="B21" s="732"/>
      <c r="C21" s="732"/>
      <c r="D21" s="732"/>
      <c r="E21" s="732"/>
      <c r="F21" s="732"/>
      <c r="G21" s="732"/>
      <c r="H21" s="732"/>
      <c r="I21" s="732"/>
      <c r="J21" s="675" t="str">
        <f>+K3</f>
        <v>平成25年度</v>
      </c>
      <c r="K21" s="675"/>
      <c r="L21" s="675"/>
      <c r="M21" s="288"/>
      <c r="N21" s="288"/>
    </row>
    <row r="22" spans="1:17" ht="24" customHeight="1">
      <c r="A22" s="287"/>
      <c r="B22" s="286"/>
      <c r="C22" s="745" t="s">
        <v>153</v>
      </c>
      <c r="D22" s="746"/>
      <c r="E22" s="746"/>
      <c r="F22" s="746"/>
      <c r="G22" s="747"/>
      <c r="H22" s="745" t="s">
        <v>154</v>
      </c>
      <c r="I22" s="746"/>
      <c r="J22" s="746"/>
      <c r="K22" s="746"/>
      <c r="L22" s="746"/>
      <c r="M22" s="283"/>
      <c r="N22" s="283"/>
      <c r="O22" s="278"/>
      <c r="P22" s="278"/>
      <c r="Q22" s="278"/>
    </row>
    <row r="23" spans="1:17" s="284" customFormat="1" ht="24" customHeight="1">
      <c r="A23" s="692" t="s">
        <v>0</v>
      </c>
      <c r="B23" s="693"/>
      <c r="C23" s="748">
        <v>14</v>
      </c>
      <c r="D23" s="744"/>
      <c r="E23" s="744"/>
      <c r="F23" s="744"/>
      <c r="G23" s="744"/>
      <c r="H23" s="744">
        <v>19</v>
      </c>
      <c r="I23" s="744"/>
      <c r="J23" s="744"/>
      <c r="K23" s="744"/>
      <c r="L23" s="744"/>
      <c r="M23" s="285"/>
      <c r="N23" s="285"/>
      <c r="O23" s="285"/>
      <c r="P23" s="285"/>
      <c r="Q23" s="285"/>
    </row>
    <row r="24" spans="1:17" ht="24" customHeight="1">
      <c r="A24" s="690" t="s">
        <v>155</v>
      </c>
      <c r="B24" s="691"/>
      <c r="C24" s="720">
        <v>7</v>
      </c>
      <c r="D24" s="721"/>
      <c r="E24" s="721"/>
      <c r="F24" s="721"/>
      <c r="G24" s="721"/>
      <c r="H24" s="721">
        <v>9</v>
      </c>
      <c r="I24" s="721"/>
      <c r="J24" s="721"/>
      <c r="K24" s="721"/>
      <c r="L24" s="721"/>
      <c r="M24" s="283"/>
      <c r="N24" s="283"/>
      <c r="O24" s="278"/>
      <c r="P24" s="278"/>
      <c r="Q24" s="278"/>
    </row>
    <row r="25" spans="1:17" ht="24" customHeight="1">
      <c r="A25" s="690" t="s">
        <v>156</v>
      </c>
      <c r="B25" s="691"/>
      <c r="C25" s="720">
        <v>1</v>
      </c>
      <c r="D25" s="721"/>
      <c r="E25" s="721"/>
      <c r="F25" s="721"/>
      <c r="G25" s="721"/>
      <c r="H25" s="683">
        <v>3</v>
      </c>
      <c r="I25" s="683"/>
      <c r="J25" s="683"/>
      <c r="K25" s="683"/>
      <c r="L25" s="683"/>
      <c r="M25" s="283"/>
      <c r="N25" s="283"/>
      <c r="O25" s="278"/>
      <c r="P25" s="278"/>
      <c r="Q25" s="278"/>
    </row>
    <row r="26" spans="1:17" ht="24" customHeight="1" thickBot="1">
      <c r="A26" s="688" t="s">
        <v>157</v>
      </c>
      <c r="B26" s="689"/>
      <c r="C26" s="712">
        <v>6</v>
      </c>
      <c r="D26" s="713"/>
      <c r="E26" s="713"/>
      <c r="F26" s="713"/>
      <c r="G26" s="713"/>
      <c r="H26" s="713">
        <v>7</v>
      </c>
      <c r="I26" s="713"/>
      <c r="J26" s="713"/>
      <c r="K26" s="713"/>
      <c r="L26" s="713"/>
      <c r="M26" s="283"/>
      <c r="N26" s="283"/>
      <c r="O26" s="278"/>
      <c r="P26" s="278"/>
      <c r="Q26" s="278"/>
    </row>
    <row r="27" spans="1:14" ht="17.25">
      <c r="A27" s="282"/>
      <c r="B27" s="283"/>
      <c r="C27" s="281"/>
      <c r="D27" s="281"/>
      <c r="E27" s="281"/>
      <c r="F27" s="281"/>
      <c r="G27" s="281"/>
      <c r="H27" s="282"/>
      <c r="I27" s="709" t="s">
        <v>410</v>
      </c>
      <c r="J27" s="709"/>
      <c r="K27" s="709"/>
      <c r="L27" s="709"/>
      <c r="M27" s="282"/>
      <c r="N27" s="282"/>
    </row>
    <row r="28" spans="1:14" ht="21.75" customHeight="1">
      <c r="A28" s="282"/>
      <c r="B28" s="283"/>
      <c r="C28" s="283"/>
      <c r="D28" s="283"/>
      <c r="E28" s="283"/>
      <c r="F28" s="283"/>
      <c r="G28" s="283"/>
      <c r="H28" s="283"/>
      <c r="I28" s="283"/>
      <c r="J28" s="283"/>
      <c r="K28" s="283"/>
      <c r="L28" s="283"/>
      <c r="M28" s="283"/>
      <c r="N28" s="283"/>
    </row>
    <row r="29" spans="1:14" ht="22.5" customHeight="1" thickBot="1">
      <c r="A29" s="722" t="s">
        <v>411</v>
      </c>
      <c r="B29" s="722"/>
      <c r="C29" s="722"/>
      <c r="D29" s="722"/>
      <c r="E29" s="722"/>
      <c r="F29" s="722"/>
      <c r="G29" s="281"/>
      <c r="H29" s="281"/>
      <c r="I29" s="281"/>
      <c r="J29" s="281"/>
      <c r="K29" s="675" t="str">
        <f>+K3</f>
        <v>平成25年度</v>
      </c>
      <c r="L29" s="675"/>
      <c r="M29" s="675"/>
      <c r="N29" s="675"/>
    </row>
    <row r="30" spans="1:14" ht="24" customHeight="1">
      <c r="A30" s="723" t="s">
        <v>158</v>
      </c>
      <c r="B30" s="723"/>
      <c r="C30" s="723"/>
      <c r="D30" s="723"/>
      <c r="E30" s="723"/>
      <c r="F30" s="724"/>
      <c r="G30" s="714">
        <v>16</v>
      </c>
      <c r="H30" s="715"/>
      <c r="I30" s="715"/>
      <c r="J30" s="716"/>
      <c r="K30" s="676" t="s">
        <v>159</v>
      </c>
      <c r="L30" s="677"/>
      <c r="M30" s="677"/>
      <c r="N30" s="677"/>
    </row>
    <row r="31" spans="1:14" ht="24" customHeight="1">
      <c r="A31" s="725" t="s">
        <v>160</v>
      </c>
      <c r="B31" s="725"/>
      <c r="C31" s="725"/>
      <c r="D31" s="725"/>
      <c r="E31" s="725"/>
      <c r="F31" s="726"/>
      <c r="G31" s="717">
        <v>49</v>
      </c>
      <c r="H31" s="718"/>
      <c r="I31" s="718"/>
      <c r="J31" s="719"/>
      <c r="K31" s="678"/>
      <c r="L31" s="679"/>
      <c r="M31" s="679"/>
      <c r="N31" s="679"/>
    </row>
    <row r="32" spans="1:14" ht="24" customHeight="1">
      <c r="A32" s="694" t="s">
        <v>161</v>
      </c>
      <c r="B32" s="695"/>
      <c r="C32" s="684" t="s">
        <v>59</v>
      </c>
      <c r="D32" s="685"/>
      <c r="E32" s="685"/>
      <c r="F32" s="686"/>
      <c r="G32" s="680">
        <v>43</v>
      </c>
      <c r="H32" s="681"/>
      <c r="I32" s="681"/>
      <c r="J32" s="702"/>
      <c r="K32" s="680">
        <v>26</v>
      </c>
      <c r="L32" s="681"/>
      <c r="M32" s="681"/>
      <c r="N32" s="681"/>
    </row>
    <row r="33" spans="1:14" ht="24" customHeight="1">
      <c r="A33" s="679"/>
      <c r="B33" s="697"/>
      <c r="C33" s="684" t="s">
        <v>162</v>
      </c>
      <c r="D33" s="685"/>
      <c r="E33" s="685"/>
      <c r="F33" s="686"/>
      <c r="G33" s="682">
        <v>0</v>
      </c>
      <c r="H33" s="683"/>
      <c r="I33" s="683"/>
      <c r="J33" s="687"/>
      <c r="K33" s="682" t="s">
        <v>254</v>
      </c>
      <c r="L33" s="683"/>
      <c r="M33" s="683"/>
      <c r="N33" s="683"/>
    </row>
    <row r="34" spans="1:14" ht="24" customHeight="1">
      <c r="A34" s="679"/>
      <c r="B34" s="697"/>
      <c r="C34" s="684" t="s">
        <v>163</v>
      </c>
      <c r="D34" s="685"/>
      <c r="E34" s="685"/>
      <c r="F34" s="686"/>
      <c r="G34" s="682">
        <v>0</v>
      </c>
      <c r="H34" s="683"/>
      <c r="I34" s="683"/>
      <c r="J34" s="687"/>
      <c r="K34" s="682" t="s">
        <v>254</v>
      </c>
      <c r="L34" s="683"/>
      <c r="M34" s="683"/>
      <c r="N34" s="683"/>
    </row>
    <row r="35" spans="1:14" ht="24" customHeight="1">
      <c r="A35" s="679"/>
      <c r="B35" s="697"/>
      <c r="C35" s="684" t="s">
        <v>164</v>
      </c>
      <c r="D35" s="685"/>
      <c r="E35" s="685"/>
      <c r="F35" s="686"/>
      <c r="G35" s="682">
        <v>0</v>
      </c>
      <c r="H35" s="683"/>
      <c r="I35" s="683"/>
      <c r="J35" s="687"/>
      <c r="K35" s="682" t="s">
        <v>254</v>
      </c>
      <c r="L35" s="683"/>
      <c r="M35" s="683"/>
      <c r="N35" s="683"/>
    </row>
    <row r="36" spans="1:14" ht="24" customHeight="1">
      <c r="A36" s="679"/>
      <c r="B36" s="697"/>
      <c r="C36" s="684" t="s">
        <v>165</v>
      </c>
      <c r="D36" s="685"/>
      <c r="E36" s="685"/>
      <c r="F36" s="686"/>
      <c r="G36" s="682">
        <v>16</v>
      </c>
      <c r="H36" s="683"/>
      <c r="I36" s="683"/>
      <c r="J36" s="687"/>
      <c r="K36" s="682">
        <v>15</v>
      </c>
      <c r="L36" s="683"/>
      <c r="M36" s="683"/>
      <c r="N36" s="683"/>
    </row>
    <row r="37" spans="1:14" ht="24" customHeight="1">
      <c r="A37" s="679"/>
      <c r="B37" s="697"/>
      <c r="C37" s="684" t="s">
        <v>166</v>
      </c>
      <c r="D37" s="685"/>
      <c r="E37" s="685"/>
      <c r="F37" s="686"/>
      <c r="G37" s="682">
        <v>16</v>
      </c>
      <c r="H37" s="683"/>
      <c r="I37" s="683"/>
      <c r="J37" s="687"/>
      <c r="K37" s="682">
        <v>11</v>
      </c>
      <c r="L37" s="683"/>
      <c r="M37" s="683"/>
      <c r="N37" s="683"/>
    </row>
    <row r="38" spans="1:14" ht="24" customHeight="1">
      <c r="A38" s="679"/>
      <c r="B38" s="697"/>
      <c r="C38" s="684" t="s">
        <v>167</v>
      </c>
      <c r="D38" s="685"/>
      <c r="E38" s="685"/>
      <c r="F38" s="686"/>
      <c r="G38" s="682">
        <v>11</v>
      </c>
      <c r="H38" s="683"/>
      <c r="I38" s="683"/>
      <c r="J38" s="687"/>
      <c r="K38" s="710" t="s">
        <v>30</v>
      </c>
      <c r="L38" s="711"/>
      <c r="M38" s="711"/>
      <c r="N38" s="711"/>
    </row>
    <row r="39" spans="1:14" ht="24" customHeight="1">
      <c r="A39" s="694" t="s">
        <v>168</v>
      </c>
      <c r="B39" s="695"/>
      <c r="C39" s="706" t="s">
        <v>59</v>
      </c>
      <c r="D39" s="707"/>
      <c r="E39" s="707"/>
      <c r="F39" s="708"/>
      <c r="G39" s="681">
        <v>6</v>
      </c>
      <c r="H39" s="681"/>
      <c r="I39" s="681"/>
      <c r="J39" s="702"/>
      <c r="K39" s="680" t="s">
        <v>30</v>
      </c>
      <c r="L39" s="681"/>
      <c r="M39" s="681"/>
      <c r="N39" s="681"/>
    </row>
    <row r="40" spans="1:14" ht="24" customHeight="1">
      <c r="A40" s="696"/>
      <c r="B40" s="697"/>
      <c r="C40" s="684" t="s">
        <v>169</v>
      </c>
      <c r="D40" s="685"/>
      <c r="E40" s="685"/>
      <c r="F40" s="686"/>
      <c r="G40" s="683">
        <v>4</v>
      </c>
      <c r="H40" s="683"/>
      <c r="I40" s="683"/>
      <c r="J40" s="683"/>
      <c r="K40" s="682">
        <v>0</v>
      </c>
      <c r="L40" s="683"/>
      <c r="M40" s="683"/>
      <c r="N40" s="683"/>
    </row>
    <row r="41" spans="1:14" ht="24" customHeight="1" thickBot="1">
      <c r="A41" s="698"/>
      <c r="B41" s="699"/>
      <c r="C41" s="703" t="s">
        <v>170</v>
      </c>
      <c r="D41" s="704"/>
      <c r="E41" s="704"/>
      <c r="F41" s="705"/>
      <c r="G41" s="701">
        <v>2</v>
      </c>
      <c r="H41" s="701"/>
      <c r="I41" s="701"/>
      <c r="J41" s="701"/>
      <c r="K41" s="700">
        <v>0</v>
      </c>
      <c r="L41" s="701"/>
      <c r="M41" s="701"/>
      <c r="N41" s="701"/>
    </row>
    <row r="42" spans="1:14" ht="17.25">
      <c r="A42" s="282"/>
      <c r="B42" s="281"/>
      <c r="C42" s="280"/>
      <c r="D42" s="280"/>
      <c r="E42" s="280"/>
      <c r="F42" s="280"/>
      <c r="G42" s="280"/>
      <c r="H42" s="280"/>
      <c r="I42" s="280"/>
      <c r="J42" s="280"/>
      <c r="K42" s="709" t="s">
        <v>410</v>
      </c>
      <c r="L42" s="709"/>
      <c r="M42" s="709"/>
      <c r="N42" s="709"/>
    </row>
    <row r="43" spans="2:14" ht="17.25">
      <c r="B43" s="279"/>
      <c r="C43" s="279"/>
      <c r="D43" s="279"/>
      <c r="E43" s="279"/>
      <c r="F43" s="279"/>
      <c r="G43" s="279"/>
      <c r="H43" s="279"/>
      <c r="I43" s="279"/>
      <c r="J43" s="279"/>
      <c r="K43" s="279"/>
      <c r="L43" s="278"/>
      <c r="M43" s="278"/>
      <c r="N43" s="278"/>
    </row>
    <row r="44" spans="2:14" ht="17.25">
      <c r="B44" s="278"/>
      <c r="C44" s="278"/>
      <c r="D44" s="278"/>
      <c r="E44" s="278"/>
      <c r="F44" s="278"/>
      <c r="G44" s="278"/>
      <c r="H44" s="278"/>
      <c r="I44" s="278"/>
      <c r="J44" s="278"/>
      <c r="K44" s="278"/>
      <c r="L44" s="278"/>
      <c r="M44" s="278"/>
      <c r="N44" s="278"/>
    </row>
  </sheetData>
  <sheetProtection/>
  <mergeCells count="108">
    <mergeCell ref="H23:L23"/>
    <mergeCell ref="H24:L24"/>
    <mergeCell ref="A21:I21"/>
    <mergeCell ref="C22:G22"/>
    <mergeCell ref="C23:G23"/>
    <mergeCell ref="J21:L21"/>
    <mergeCell ref="H22:L22"/>
    <mergeCell ref="A1:F1"/>
    <mergeCell ref="C5:F5"/>
    <mergeCell ref="C7:F7"/>
    <mergeCell ref="C8:F8"/>
    <mergeCell ref="C4:F4"/>
    <mergeCell ref="B2:N2"/>
    <mergeCell ref="A5:B5"/>
    <mergeCell ref="K4:N4"/>
    <mergeCell ref="K3:N3"/>
    <mergeCell ref="A7:B7"/>
    <mergeCell ref="C13:F13"/>
    <mergeCell ref="C14:F14"/>
    <mergeCell ref="G12:J12"/>
    <mergeCell ref="C10:F10"/>
    <mergeCell ref="C11:F11"/>
    <mergeCell ref="C12:F12"/>
    <mergeCell ref="G11:J11"/>
    <mergeCell ref="G13:J13"/>
    <mergeCell ref="A3:I3"/>
    <mergeCell ref="G4:J4"/>
    <mergeCell ref="C9:F9"/>
    <mergeCell ref="G7:J7"/>
    <mergeCell ref="K7:N7"/>
    <mergeCell ref="G8:J8"/>
    <mergeCell ref="K8:N8"/>
    <mergeCell ref="G9:J9"/>
    <mergeCell ref="K9:N9"/>
    <mergeCell ref="K13:N13"/>
    <mergeCell ref="G14:J14"/>
    <mergeCell ref="K14:N14"/>
    <mergeCell ref="K11:N11"/>
    <mergeCell ref="G10:J10"/>
    <mergeCell ref="K10:N10"/>
    <mergeCell ref="K12:N12"/>
    <mergeCell ref="C18:F18"/>
    <mergeCell ref="K15:N15"/>
    <mergeCell ref="G16:J16"/>
    <mergeCell ref="K16:N16"/>
    <mergeCell ref="C15:F15"/>
    <mergeCell ref="C16:F16"/>
    <mergeCell ref="C17:F17"/>
    <mergeCell ref="K19:N19"/>
    <mergeCell ref="G5:J5"/>
    <mergeCell ref="K5:N5"/>
    <mergeCell ref="G6:J6"/>
    <mergeCell ref="K6:N6"/>
    <mergeCell ref="G17:J17"/>
    <mergeCell ref="K17:N17"/>
    <mergeCell ref="G18:J18"/>
    <mergeCell ref="K18:N18"/>
    <mergeCell ref="G15:J15"/>
    <mergeCell ref="G38:J38"/>
    <mergeCell ref="C24:G24"/>
    <mergeCell ref="C25:G25"/>
    <mergeCell ref="A29:F29"/>
    <mergeCell ref="A30:F30"/>
    <mergeCell ref="I27:L27"/>
    <mergeCell ref="H25:L25"/>
    <mergeCell ref="H26:L26"/>
    <mergeCell ref="K36:N36"/>
    <mergeCell ref="A31:F31"/>
    <mergeCell ref="C26:G26"/>
    <mergeCell ref="A32:B38"/>
    <mergeCell ref="C33:F33"/>
    <mergeCell ref="C32:F32"/>
    <mergeCell ref="C38:F38"/>
    <mergeCell ref="G30:J30"/>
    <mergeCell ref="G31:J31"/>
    <mergeCell ref="G32:J32"/>
    <mergeCell ref="C37:F37"/>
    <mergeCell ref="C34:F34"/>
    <mergeCell ref="K42:N42"/>
    <mergeCell ref="G41:J41"/>
    <mergeCell ref="K39:N39"/>
    <mergeCell ref="G33:J33"/>
    <mergeCell ref="G34:J34"/>
    <mergeCell ref="G35:J35"/>
    <mergeCell ref="K38:N38"/>
    <mergeCell ref="K37:N37"/>
    <mergeCell ref="G37:J37"/>
    <mergeCell ref="K34:N34"/>
    <mergeCell ref="A26:B26"/>
    <mergeCell ref="A25:B25"/>
    <mergeCell ref="A24:B24"/>
    <mergeCell ref="A23:B23"/>
    <mergeCell ref="A39:B41"/>
    <mergeCell ref="K40:N40"/>
    <mergeCell ref="K41:N41"/>
    <mergeCell ref="G39:J39"/>
    <mergeCell ref="C41:F41"/>
    <mergeCell ref="C39:F39"/>
    <mergeCell ref="K29:N29"/>
    <mergeCell ref="K30:N31"/>
    <mergeCell ref="K32:N32"/>
    <mergeCell ref="K33:N33"/>
    <mergeCell ref="C40:F40"/>
    <mergeCell ref="G40:J40"/>
    <mergeCell ref="C35:F35"/>
    <mergeCell ref="C36:F36"/>
    <mergeCell ref="G36:J36"/>
    <mergeCell ref="K35:N35"/>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035261</dc:creator>
  <cp:keywords/>
  <dc:description/>
  <cp:lastModifiedBy>FINE_User</cp:lastModifiedBy>
  <cp:lastPrinted>2012-03-12T00:54:27Z</cp:lastPrinted>
  <dcterms:created xsi:type="dcterms:W3CDTF">2004-04-03T09:21:28Z</dcterms:created>
  <dcterms:modified xsi:type="dcterms:W3CDTF">2015-04-21T05:59:24Z</dcterms:modified>
  <cp:category/>
  <cp:version/>
  <cp:contentType/>
  <cp:contentStatus/>
</cp:coreProperties>
</file>