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560" activeTab="0"/>
  </bookViews>
  <sheets>
    <sheet name="134" sheetId="1" r:id="rId1"/>
    <sheet name="135" sheetId="2" r:id="rId2"/>
    <sheet name="136" sheetId="3" r:id="rId3"/>
    <sheet name="137" sheetId="4" r:id="rId4"/>
  </sheets>
  <definedNames>
    <definedName name="_xlnm.Print_Area" localSheetId="1">'135'!$A$1:$P$67</definedName>
    <definedName name="_xlnm.Print_Area" localSheetId="2">'136'!$B$1:$M$81</definedName>
    <definedName name="_xlnm.Print_Area" localSheetId="3">'137'!$A$1:$AD$70</definedName>
  </definedNames>
  <calcPr fullCalcOnLoad="1"/>
</workbook>
</file>

<file path=xl/sharedStrings.xml><?xml version="1.0" encoding="utf-8"?>
<sst xmlns="http://schemas.openxmlformats.org/spreadsheetml/2006/main" count="724" uniqueCount="465">
  <si>
    <t>区分</t>
  </si>
  <si>
    <t>総数</t>
  </si>
  <si>
    <t>医務</t>
  </si>
  <si>
    <t>薬務</t>
  </si>
  <si>
    <t>病院</t>
  </si>
  <si>
    <t>一般診療所</t>
  </si>
  <si>
    <t>歯科診療所</t>
  </si>
  <si>
    <t>助産所</t>
  </si>
  <si>
    <t>医療法人</t>
  </si>
  <si>
    <t>施術所</t>
  </si>
  <si>
    <t>歯科技工所</t>
  </si>
  <si>
    <t>衛生検査所</t>
  </si>
  <si>
    <t>医薬品販売業</t>
  </si>
  <si>
    <t>一般販売業</t>
  </si>
  <si>
    <t>特例販売業</t>
  </si>
  <si>
    <t>農業用品目</t>
  </si>
  <si>
    <t>監視件数</t>
  </si>
  <si>
    <t>東</t>
  </si>
  <si>
    <t>博多</t>
  </si>
  <si>
    <t>中央</t>
  </si>
  <si>
    <t>南</t>
  </si>
  <si>
    <t>城南</t>
  </si>
  <si>
    <t>早良</t>
  </si>
  <si>
    <t>西</t>
  </si>
  <si>
    <t>　本市が行っている医務事務は、病院・診療所や衛生検査所等医療関連施設の開設・変更等許認可業務及び医療監視等指導業務並びに医療関係従事者に関する免許事務（国･県への進達事務）等である。
　薬事事務については、医薬品一般販売業と特例販売業の開設・変更等の許認可業務及び当該施設の薬事監視等指導業務、その他の医薬品販売業や薬局等の開設・変更等に伴う県への進達事務、毒物・劇薬販売業の開設・変更の許認可業務及び当該施設の監視指導業務並びに特定毒物研究者等の届出に伴う県への進達事務等を行っている。
　医療監視及び薬事監視については、医療法及び薬事法等関係法令の規定に基づき、市民への適切な医療及び医薬品の提供を図るため、施設管理の状況、構造設備、人員などについて立入検査を実施し、指導にあたっている。　</t>
  </si>
  <si>
    <t>１２〕医薬務事務</t>
  </si>
  <si>
    <t>資料：地域医療課</t>
  </si>
  <si>
    <t>許認可等件数</t>
  </si>
  <si>
    <t>許可届出件数</t>
  </si>
  <si>
    <t>届出件数</t>
  </si>
  <si>
    <t>申請・届出件数</t>
  </si>
  <si>
    <t>許可（申請）・届出件数</t>
  </si>
  <si>
    <t>１３〕血液事業</t>
  </si>
  <si>
    <t>（単位：人）</t>
  </si>
  <si>
    <t>採血目標</t>
  </si>
  <si>
    <t>200ml</t>
  </si>
  <si>
    <t>400ml</t>
  </si>
  <si>
    <t>成分</t>
  </si>
  <si>
    <t>計</t>
  </si>
  <si>
    <t>(人口×目標率)</t>
  </si>
  <si>
    <t>昭和60年度</t>
  </si>
  <si>
    <t>・</t>
  </si>
  <si>
    <t>平成元年度</t>
  </si>
  <si>
    <t>5年度</t>
  </si>
  <si>
    <t>10年度</t>
  </si>
  <si>
    <t>-</t>
  </si>
  <si>
    <t>15年度</t>
  </si>
  <si>
    <t>16年度</t>
  </si>
  <si>
    <t>17年度</t>
  </si>
  <si>
    <t>18年度</t>
  </si>
  <si>
    <t>19年度</t>
  </si>
  <si>
    <t>20年度</t>
  </si>
  <si>
    <t>区分</t>
  </si>
  <si>
    <t>校区団体等</t>
  </si>
  <si>
    <t>地域団体等(PTA等)</t>
  </si>
  <si>
    <t>職域</t>
  </si>
  <si>
    <t>学域</t>
  </si>
  <si>
    <t>街頭</t>
  </si>
  <si>
    <t>合計</t>
  </si>
  <si>
    <t>月平均献血者数</t>
  </si>
  <si>
    <t>献血実施件数</t>
  </si>
  <si>
    <t>1件当り献血者数</t>
  </si>
  <si>
    <t>構成比(%)</t>
  </si>
  <si>
    <t>-</t>
  </si>
  <si>
    <t>３．校区献血推進団体運営状況</t>
  </si>
  <si>
    <t>校区名</t>
  </si>
  <si>
    <t>400mnl</t>
  </si>
  <si>
    <t>東区計</t>
  </si>
  <si>
    <t>大楠</t>
  </si>
  <si>
    <t>千早</t>
  </si>
  <si>
    <t>S48.11.28</t>
  </si>
  <si>
    <t>長住</t>
  </si>
  <si>
    <t>和白</t>
  </si>
  <si>
    <t>S48.12.21</t>
  </si>
  <si>
    <t>西長住</t>
  </si>
  <si>
    <t>弥永西</t>
  </si>
  <si>
    <t>多々良</t>
  </si>
  <si>
    <t>東若久</t>
  </si>
  <si>
    <t>若宮</t>
  </si>
  <si>
    <t>鶴田</t>
  </si>
  <si>
    <t>八田</t>
  </si>
  <si>
    <t>大池</t>
  </si>
  <si>
    <t>香椎</t>
  </si>
  <si>
    <t>野多目</t>
  </si>
  <si>
    <t>箱崎</t>
  </si>
  <si>
    <t>S49.11.17</t>
  </si>
  <si>
    <t>高木</t>
  </si>
  <si>
    <t>香住丘</t>
  </si>
  <si>
    <t>S49.11.21</t>
  </si>
  <si>
    <t>玉川</t>
  </si>
  <si>
    <t>筥松</t>
  </si>
  <si>
    <t>S49.12.16</t>
  </si>
  <si>
    <t>横手</t>
  </si>
  <si>
    <t>名島</t>
  </si>
  <si>
    <t>西戸崎</t>
  </si>
  <si>
    <t>S50.11.30</t>
  </si>
  <si>
    <t>馬出</t>
  </si>
  <si>
    <t>美和台</t>
  </si>
  <si>
    <t>舞松原</t>
  </si>
  <si>
    <t>城南区計</t>
  </si>
  <si>
    <t>香椎東</t>
  </si>
  <si>
    <t>田島</t>
  </si>
  <si>
    <t>和白東</t>
  </si>
  <si>
    <t>七隈</t>
  </si>
  <si>
    <t>奈多</t>
  </si>
  <si>
    <t>青葉</t>
  </si>
  <si>
    <t>別府</t>
  </si>
  <si>
    <t>香椎下原</t>
  </si>
  <si>
    <t>鳥飼</t>
  </si>
  <si>
    <t>城浜</t>
  </si>
  <si>
    <t>片江</t>
  </si>
  <si>
    <t>千早西</t>
  </si>
  <si>
    <t>南片江</t>
  </si>
  <si>
    <t>香椎浜</t>
  </si>
  <si>
    <t>S63.11.30</t>
  </si>
  <si>
    <t>堤</t>
  </si>
  <si>
    <t>香陵</t>
  </si>
  <si>
    <t>長尾</t>
  </si>
  <si>
    <t>S62.10.17</t>
  </si>
  <si>
    <t>松島</t>
  </si>
  <si>
    <t>金山</t>
  </si>
  <si>
    <t>三苫</t>
  </si>
  <si>
    <t>博多区計</t>
  </si>
  <si>
    <t>早良区計</t>
  </si>
  <si>
    <t>吉塚</t>
  </si>
  <si>
    <t>原西</t>
  </si>
  <si>
    <t>千代</t>
  </si>
  <si>
    <t>室見</t>
  </si>
  <si>
    <t>東吉塚</t>
  </si>
  <si>
    <t>S48.11.14</t>
  </si>
  <si>
    <t>田隈</t>
  </si>
  <si>
    <t>那珂南</t>
  </si>
  <si>
    <t>S48.12.16</t>
  </si>
  <si>
    <t>住吉</t>
  </si>
  <si>
    <t>S48.12.25</t>
  </si>
  <si>
    <t>脇山</t>
  </si>
  <si>
    <t>那珂</t>
  </si>
  <si>
    <t>有田</t>
  </si>
  <si>
    <t>御供所</t>
  </si>
  <si>
    <t>原北</t>
  </si>
  <si>
    <t>大浜</t>
  </si>
  <si>
    <t>百道</t>
  </si>
  <si>
    <t>奈良屋</t>
  </si>
  <si>
    <t>入部</t>
  </si>
  <si>
    <t>冷泉</t>
  </si>
  <si>
    <t>有住</t>
  </si>
  <si>
    <t>板付</t>
  </si>
  <si>
    <t>野芥</t>
  </si>
  <si>
    <t>板付北</t>
  </si>
  <si>
    <t>田村</t>
  </si>
  <si>
    <t>美野島</t>
  </si>
  <si>
    <t>東光</t>
  </si>
  <si>
    <t>S50.12.15</t>
  </si>
  <si>
    <t>大原</t>
  </si>
  <si>
    <t>東住吉</t>
  </si>
  <si>
    <t>小田部</t>
  </si>
  <si>
    <t>月隈</t>
  </si>
  <si>
    <t>四箇田</t>
  </si>
  <si>
    <t>東月隈</t>
  </si>
  <si>
    <t>賀茂</t>
  </si>
  <si>
    <t>席田</t>
  </si>
  <si>
    <t>堅粕</t>
  </si>
  <si>
    <t>S51.10.15</t>
  </si>
  <si>
    <t>春住</t>
  </si>
  <si>
    <t>三筑</t>
  </si>
  <si>
    <t>弥生</t>
  </si>
  <si>
    <t>中央区計</t>
  </si>
  <si>
    <t>当仁</t>
  </si>
  <si>
    <t>S47.11.25</t>
  </si>
  <si>
    <t>西区計</t>
  </si>
  <si>
    <t>南当仁</t>
  </si>
  <si>
    <t>元岡</t>
  </si>
  <si>
    <t>高宮</t>
  </si>
  <si>
    <t>S49.10.25</t>
  </si>
  <si>
    <t>今宿</t>
  </si>
  <si>
    <t>赤坂</t>
  </si>
  <si>
    <t>今津</t>
  </si>
  <si>
    <t>春吉</t>
  </si>
  <si>
    <t>S49.12.21</t>
  </si>
  <si>
    <t>周船寺</t>
  </si>
  <si>
    <t>S48.10.11</t>
  </si>
  <si>
    <t>警固</t>
  </si>
  <si>
    <t>金武</t>
  </si>
  <si>
    <t>大名</t>
  </si>
  <si>
    <t>北崎</t>
  </si>
  <si>
    <t>舞鶴</t>
  </si>
  <si>
    <t>下山門</t>
  </si>
  <si>
    <t>簀子</t>
  </si>
  <si>
    <t>福重</t>
  </si>
  <si>
    <t>平尾</t>
  </si>
  <si>
    <t>能古</t>
  </si>
  <si>
    <t>笹丘</t>
  </si>
  <si>
    <t>姪浜</t>
  </si>
  <si>
    <t>福浜</t>
  </si>
  <si>
    <t>玄洋</t>
  </si>
  <si>
    <t>小笹</t>
  </si>
  <si>
    <t>西陵</t>
  </si>
  <si>
    <t>南区計</t>
  </si>
  <si>
    <t>城原</t>
  </si>
  <si>
    <t>東花畑</t>
  </si>
  <si>
    <t>石丸</t>
  </si>
  <si>
    <t>曰佐</t>
  </si>
  <si>
    <t>壱岐南</t>
  </si>
  <si>
    <t>花畑</t>
  </si>
  <si>
    <t>S48.11.25</t>
  </si>
  <si>
    <t>壱岐</t>
  </si>
  <si>
    <t>三宅</t>
  </si>
  <si>
    <t>老司</t>
  </si>
  <si>
    <t>筑紫丘</t>
  </si>
  <si>
    <t>宮竹</t>
  </si>
  <si>
    <t>１４〕健康づくりセンター</t>
  </si>
  <si>
    <t>　福岡市健康づくりセンターは、市民の自主的な健康づくりへの支援等を通じてその健康の保持及び増進を図るとともに、豊かな生活文化の創造の場を提供し、もって市民の福祉の向上に資することを目的として設立された。この目的を達成するため、センターでは健康づくりに関する調査及び研究、健康度診断、健康づくりに関する講座、講演会、教室等の開催、健康づくりに関する図書、資料等の収集、情報の提供及び装置の展示、施設の利用その他の便宜供与及びその他のセンターの設置の目的に必要なことを事業として行っている。</t>
  </si>
  <si>
    <t>１．健康度診断・健康教室実施状況　　　　　　　　　　　</t>
  </si>
  <si>
    <t>健康度診断１日コース</t>
  </si>
  <si>
    <t>糖尿病教室</t>
  </si>
  <si>
    <t>骨粗鬆症予防教室</t>
  </si>
  <si>
    <t>禁煙教室</t>
  </si>
  <si>
    <t>働くママとパパのマタニティースクール</t>
  </si>
  <si>
    <t>歯周病教室・妊婦歯科健診</t>
  </si>
  <si>
    <t>総数</t>
  </si>
  <si>
    <t>市外</t>
  </si>
  <si>
    <t>男</t>
  </si>
  <si>
    <t>女</t>
  </si>
  <si>
    <t>29歳以下</t>
  </si>
  <si>
    <t>30歳代</t>
  </si>
  <si>
    <t>40歳代</t>
  </si>
  <si>
    <t>50歳代</t>
  </si>
  <si>
    <t>60歳代</t>
  </si>
  <si>
    <t>70歳以上</t>
  </si>
  <si>
    <t>所見無し</t>
  </si>
  <si>
    <t>要観察</t>
  </si>
  <si>
    <t>要指導</t>
  </si>
  <si>
    <t>要医療</t>
  </si>
  <si>
    <t>治療中</t>
  </si>
  <si>
    <t>人数</t>
  </si>
  <si>
    <t>構成比</t>
  </si>
  <si>
    <t>30歳代</t>
  </si>
  <si>
    <t xml:space="preserve"> ４．健康教室等実施回数、延受講者数</t>
  </si>
  <si>
    <t>歯周病教室</t>
  </si>
  <si>
    <t>妊婦歯科健診</t>
  </si>
  <si>
    <t>実施回数</t>
  </si>
  <si>
    <t>延受講者数</t>
  </si>
  <si>
    <t xml:space="preserve"> ５．特定健診</t>
  </si>
  <si>
    <t>区別</t>
  </si>
  <si>
    <t>年齢別</t>
  </si>
  <si>
    <t>40歳代</t>
  </si>
  <si>
    <t>50歳代</t>
  </si>
  <si>
    <t>60歳代</t>
  </si>
  <si>
    <t>　　計</t>
  </si>
  <si>
    <t>男</t>
  </si>
  <si>
    <t>女</t>
  </si>
  <si>
    <t>資料：健康づくりセンター</t>
  </si>
  <si>
    <t>糖尿病教室</t>
  </si>
  <si>
    <t>店舗販売業</t>
  </si>
  <si>
    <t>店舗販売業：既存一般販売業を含む。</t>
  </si>
  <si>
    <t>医薬務事務執行件数（施設・保健福祉センター別）</t>
  </si>
  <si>
    <t>-</t>
  </si>
  <si>
    <t>毒物・
劇物
販売業</t>
  </si>
  <si>
    <t>-</t>
  </si>
  <si>
    <t>21年度</t>
  </si>
  <si>
    <t>資料：保健予防課</t>
  </si>
  <si>
    <t>資料：保健予防課</t>
  </si>
  <si>
    <t>１．献血者数、年度別</t>
  </si>
  <si>
    <t>移　動　採　血</t>
  </si>
  <si>
    <t>２．献血者数、対象・保健福祉センター別</t>
  </si>
  <si>
    <t>区</t>
  </si>
  <si>
    <t>資料３</t>
  </si>
  <si>
    <t>西花畑</t>
  </si>
  <si>
    <t>S49. 9.30</t>
  </si>
  <si>
    <t>S50. 1.12</t>
  </si>
  <si>
    <t>結成年月日</t>
  </si>
  <si>
    <t>校区世帯数</t>
  </si>
  <si>
    <t>人　口</t>
  </si>
  <si>
    <t>年月日</t>
  </si>
  <si>
    <t>成　分</t>
  </si>
  <si>
    <t>S50. 2.15</t>
  </si>
  <si>
    <t>S48. 3. 2</t>
  </si>
  <si>
    <t>H</t>
  </si>
  <si>
    <t>.</t>
  </si>
  <si>
    <t>S48. 7.14</t>
  </si>
  <si>
    <t>S49. 2.28</t>
  </si>
  <si>
    <t>S53. 4. 1</t>
  </si>
  <si>
    <t>S48. 9.10</t>
  </si>
  <si>
    <t>S49. 3. 3</t>
  </si>
  <si>
    <t>S55. 4.10</t>
  </si>
  <si>
    <t>S49. 1.15</t>
  </si>
  <si>
    <t>S49. 7. 1</t>
  </si>
  <si>
    <t>S59. 5.18</t>
  </si>
  <si>
    <t>S49. 8.23</t>
  </si>
  <si>
    <t>S49. 8.31</t>
  </si>
  <si>
    <t>S62. 5.26</t>
  </si>
  <si>
    <t>S62. 8. 1</t>
  </si>
  <si>
    <t>S54.12. 1</t>
  </si>
  <si>
    <t>H 2. 2.20</t>
  </si>
  <si>
    <t>S55. 3.20</t>
  </si>
  <si>
    <t>H 7. 4. 1</t>
  </si>
  <si>
    <t>区</t>
  </si>
  <si>
    <t>S59.10. 3</t>
  </si>
  <si>
    <t>S50. 3.20</t>
  </si>
  <si>
    <t>H 16. 4. 1</t>
  </si>
  <si>
    <t>H 2. 4. 1</t>
  </si>
  <si>
    <t>S51. 3. 8</t>
  </si>
  <si>
    <t>H 16. 5. 1</t>
  </si>
  <si>
    <t>H 4. 5. 1</t>
  </si>
  <si>
    <t>S51. 3.10</t>
  </si>
  <si>
    <t>H 17. 4. 1</t>
  </si>
  <si>
    <t>H10. 4. 1</t>
  </si>
  <si>
    <t>H12. 5.29</t>
  </si>
  <si>
    <t>S47.12. 1</t>
  </si>
  <si>
    <t>H14. 5.11</t>
  </si>
  <si>
    <t>S53. 5.26</t>
  </si>
  <si>
    <t>S48. 2.25</t>
  </si>
  <si>
    <t>H15. 4. 1</t>
  </si>
  <si>
    <t>S57.10. 1</t>
  </si>
  <si>
    <t>S48. 6.28</t>
  </si>
  <si>
    <t>S60. 5.15</t>
  </si>
  <si>
    <t>S48. 7. 2</t>
  </si>
  <si>
    <t>S60. 6. 1</t>
  </si>
  <si>
    <t>S49. 3.30</t>
  </si>
  <si>
    <t>S61. 4.23</t>
  </si>
  <si>
    <t>S58. 4. 1</t>
  </si>
  <si>
    <t>S62. 5.14</t>
  </si>
  <si>
    <t>S58. 6. 4</t>
  </si>
  <si>
    <t>S62. 4. 1</t>
  </si>
  <si>
    <t>回</t>
  </si>
  <si>
    <t>H 4.10.21</t>
  </si>
  <si>
    <t>合    計</t>
  </si>
  <si>
    <t>H 5. 4. 1</t>
  </si>
  <si>
    <t>H 8. 7. 1</t>
  </si>
  <si>
    <t>H16. 3. 30</t>
  </si>
  <si>
    <t>↑</t>
  </si>
  <si>
    <t>S48. 3.15</t>
  </si>
  <si>
    <t>S47.10. 1</t>
  </si>
  <si>
    <t>S48. 4. 2</t>
  </si>
  <si>
    <t>S49.12. 8</t>
  </si>
  <si>
    <t>S50. 9. 1</t>
  </si>
  <si>
    <t>S49. 1.28</t>
  </si>
  <si>
    <t>S51. 2. 1</t>
  </si>
  <si>
    <t>S51. 3.22</t>
  </si>
  <si>
    <t>S50. 3.17</t>
  </si>
  <si>
    <t>S51. 3.25</t>
  </si>
  <si>
    <t>S50. 3.18</t>
  </si>
  <si>
    <t>S51. 8. 1</t>
  </si>
  <si>
    <t>S51.10. 1</t>
  </si>
  <si>
    <t>S57. 4. 1</t>
  </si>
  <si>
    <t>S49. 6.28</t>
  </si>
  <si>
    <t>S57.11. 1</t>
  </si>
  <si>
    <t>S61. 4.12</t>
  </si>
  <si>
    <t>S50. 3.21</t>
  </si>
  <si>
    <t>S62. 4.10</t>
  </si>
  <si>
    <t>H 1. 4. 1</t>
  </si>
  <si>
    <t>S51. 3. 7</t>
  </si>
  <si>
    <t>H 4. 1.30</t>
  </si>
  <si>
    <t>H 9. 4. 1</t>
  </si>
  <si>
    <t>S51. 3.17</t>
  </si>
  <si>
    <t>H 16. 3.6</t>
  </si>
  <si>
    <t>H 16. 4.1</t>
  </si>
  <si>
    <t>S52. 3.24</t>
  </si>
  <si>
    <t>S61. 4. 1</t>
  </si>
  <si>
    <t>草ケ江</t>
  </si>
  <si>
    <t>S47. 7. 1</t>
  </si>
  <si>
    <t>S49. 2. 8</t>
  </si>
  <si>
    <t>S49.11. 7</t>
  </si>
  <si>
    <t>S51. 2.14</t>
  </si>
  <si>
    <t>S52. 5.21</t>
  </si>
  <si>
    <t>S53. 6. 1</t>
  </si>
  <si>
    <t>S55. 2.16</t>
  </si>
  <si>
    <t>S57. 5.10</t>
  </si>
  <si>
    <t>S57.12. 6</t>
  </si>
  <si>
    <t>S58. 8.15</t>
  </si>
  <si>
    <t>S48. 3.27</t>
  </si>
  <si>
    <t>S48.10. 1</t>
  </si>
  <si>
    <t>S48.12. 9</t>
  </si>
  <si>
    <t>H16. 4. 1</t>
  </si>
  <si>
    <t>S49. 1.10</t>
  </si>
  <si>
    <t>S49. 1.27</t>
  </si>
  <si>
    <t>若久</t>
  </si>
  <si>
    <t>S49. 3. 1</t>
  </si>
  <si>
    <t>H16. 5.25</t>
  </si>
  <si>
    <t>弥永</t>
  </si>
  <si>
    <t>S49. 8. 1</t>
  </si>
  <si>
    <t>H20. 6. 2</t>
  </si>
  <si>
    <t>資料:保健予防課</t>
  </si>
  <si>
    <t>結  成
年月日</t>
  </si>
  <si>
    <t>校  区
世帯数</t>
  </si>
  <si>
    <t>献血実施状況(献血者数)</t>
  </si>
  <si>
    <t>校区献血推進団体　結成及び運営状況</t>
  </si>
  <si>
    <t>平成２１年度 献血実施状況</t>
  </si>
  <si>
    <t>校 区 名</t>
  </si>
  <si>
    <t>塩原</t>
  </si>
  <si>
    <t>西高宮</t>
  </si>
  <si>
    <t>長丘</t>
  </si>
  <si>
    <t>柏原</t>
  </si>
  <si>
    <t>壱岐東</t>
  </si>
  <si>
    <t>内浜</t>
  </si>
  <si>
    <t>愛宕</t>
  </si>
  <si>
    <r>
      <t>H1</t>
    </r>
    <r>
      <rPr>
        <sz val="12"/>
        <rFont val="ＭＳ 明朝"/>
        <family val="1"/>
      </rPr>
      <t>6</t>
    </r>
    <r>
      <rPr>
        <sz val="12"/>
        <rFont val="ＭＳ 明朝"/>
        <family val="1"/>
      </rPr>
      <t xml:space="preserve">. </t>
    </r>
    <r>
      <rPr>
        <sz val="12"/>
        <rFont val="ＭＳ 明朝"/>
        <family val="1"/>
      </rPr>
      <t>4</t>
    </r>
    <r>
      <rPr>
        <sz val="12"/>
        <rFont val="ＭＳ 明朝"/>
        <family val="1"/>
      </rPr>
      <t>.</t>
    </r>
    <r>
      <rPr>
        <sz val="12"/>
        <rFont val="ＭＳ 明朝"/>
        <family val="1"/>
      </rPr>
      <t xml:space="preserve"> </t>
    </r>
    <r>
      <rPr>
        <sz val="12"/>
        <rFont val="ＭＳ 明朝"/>
        <family val="1"/>
      </rPr>
      <t>1</t>
    </r>
  </si>
  <si>
    <t>玄界</t>
  </si>
  <si>
    <r>
      <t>H1</t>
    </r>
    <r>
      <rPr>
        <sz val="12"/>
        <rFont val="ＭＳ 明朝"/>
        <family val="1"/>
      </rPr>
      <t>6</t>
    </r>
    <r>
      <rPr>
        <sz val="12"/>
        <rFont val="ＭＳ 明朝"/>
        <family val="1"/>
      </rPr>
      <t xml:space="preserve">. </t>
    </r>
    <r>
      <rPr>
        <sz val="12"/>
        <rFont val="ＭＳ 明朝"/>
        <family val="1"/>
      </rPr>
      <t>4</t>
    </r>
    <r>
      <rPr>
        <sz val="12"/>
        <rFont val="ＭＳ 明朝"/>
        <family val="1"/>
      </rPr>
      <t>.</t>
    </r>
    <r>
      <rPr>
        <sz val="12"/>
        <rFont val="ＭＳ 明朝"/>
        <family val="1"/>
      </rPr>
      <t xml:space="preserve"> </t>
    </r>
    <r>
      <rPr>
        <sz val="12"/>
        <rFont val="ＭＳ 明朝"/>
        <family val="1"/>
      </rPr>
      <t>1</t>
    </r>
  </si>
  <si>
    <t>小呂</t>
  </si>
  <si>
    <r>
      <t>H1</t>
    </r>
    <r>
      <rPr>
        <sz val="12"/>
        <rFont val="ＭＳ 明朝"/>
        <family val="1"/>
      </rPr>
      <t>6</t>
    </r>
    <r>
      <rPr>
        <sz val="12"/>
        <rFont val="ＭＳ 明朝"/>
        <family val="1"/>
      </rPr>
      <t xml:space="preserve">. </t>
    </r>
    <r>
      <rPr>
        <sz val="12"/>
        <rFont val="ＭＳ 明朝"/>
        <family val="1"/>
      </rPr>
      <t>5</t>
    </r>
    <r>
      <rPr>
        <sz val="12"/>
        <rFont val="ＭＳ 明朝"/>
        <family val="1"/>
      </rPr>
      <t>.</t>
    </r>
    <r>
      <rPr>
        <sz val="12"/>
        <rFont val="ＭＳ 明朝"/>
        <family val="1"/>
      </rPr>
      <t>25</t>
    </r>
  </si>
  <si>
    <t>通年</t>
  </si>
  <si>
    <t>愛宕浜</t>
  </si>
  <si>
    <t>※冷泉校区・能古校区・小呂校区・玄界校区は北天神，献血ルーム・キャナルシティ及びハッピークロスイムズにて実施。</t>
  </si>
  <si>
    <t>堤丘</t>
  </si>
  <si>
    <r>
      <t>網掛けは休日</t>
    </r>
    <r>
      <rPr>
        <sz val="12"/>
        <color indexed="10"/>
        <rFont val="ＭＳ 明朝"/>
        <family val="1"/>
      </rPr>
      <t>（土日祝日）</t>
    </r>
    <r>
      <rPr>
        <sz val="12"/>
        <rFont val="ＭＳ 明朝"/>
        <family val="1"/>
      </rPr>
      <t>献血実施分。</t>
    </r>
  </si>
  <si>
    <r>
      <t xml:space="preserve">統計調査課 </t>
    </r>
    <r>
      <rPr>
        <b/>
        <sz val="12"/>
        <color indexed="10"/>
        <rFont val="ＭＳ 明朝"/>
        <family val="1"/>
      </rPr>
      <t>HP掲載</t>
    </r>
    <r>
      <rPr>
        <b/>
        <sz val="12"/>
        <color indexed="10"/>
        <rFont val="ＭＳ 明朝"/>
        <family val="1"/>
      </rPr>
      <t>「平成</t>
    </r>
    <r>
      <rPr>
        <b/>
        <sz val="12"/>
        <color indexed="10"/>
        <rFont val="ＭＳ 明朝"/>
        <family val="1"/>
      </rPr>
      <t>21</t>
    </r>
    <r>
      <rPr>
        <b/>
        <sz val="12"/>
        <color indexed="10"/>
        <rFont val="ＭＳ 明朝"/>
        <family val="1"/>
      </rPr>
      <t>年　福岡市の人口　[住民基本台帳]」中の『校区別世帯数及び人口』より</t>
    </r>
  </si>
  <si>
    <t>但し、御供所・大浜・奈良屋・冷泉校区については、『町丁字別世帯数及び人口』を２枚目のシートで集計。</t>
  </si>
  <si>
    <t>内野・曲渕</t>
  </si>
  <si>
    <t>下記校区については、平成１６年度中に校区自治協議会が設立されたが、献血事業未実施のため、団体数に入れていない。</t>
  </si>
  <si>
    <t>東箱崎</t>
  </si>
  <si>
    <t>自治協結成済み</t>
  </si>
  <si>
    <t>設立</t>
  </si>
  <si>
    <t>照葉？？</t>
  </si>
  <si>
    <t>自治協なし</t>
  </si>
  <si>
    <t>姪北</t>
  </si>
  <si>
    <t>自治協議会設立年月日</t>
  </si>
  <si>
    <t>百道浜</t>
  </si>
  <si>
    <t>飯原</t>
  </si>
  <si>
    <t>飯倉</t>
  </si>
  <si>
    <t>博多</t>
  </si>
  <si>
    <t>飯倉中央</t>
  </si>
  <si>
    <t>西新</t>
  </si>
  <si>
    <t>高取</t>
  </si>
  <si>
    <t>原</t>
  </si>
  <si>
    <t>２．健康度診断１日コース実施状況、年齢階級別受診者数　</t>
  </si>
  <si>
    <t>３．健康度診断１日コース診査判定別割合、年齢階級別　　　</t>
  </si>
  <si>
    <t>認可届出件数</t>
  </si>
  <si>
    <t>平成22年度</t>
  </si>
  <si>
    <t>特定
品目</t>
  </si>
  <si>
    <t>　本市における血液事業は、昭和39年8月「献血の推進について」の閣議決定に基づき、市民の献血思想の普及と献血者の組織化を図り、医療用血液を確保することを目的として、昭和43年8月に福岡市献血推進協議会を発足させ、昭和47年度から校区献血を実施し、市民の輸血用血液の確保と組織づくりに大きな効果をあげた。
　平成16年度からは、各校区の地域活動を統合した形で校区自治協議会が設立され、校区における献血推進事業は、自治協議会の事業の一つに位置づけられている。この結果、平成22年度末には146校区中144校区に145の献血推進団体が結成され、400ml献血、成分献血の啓発を推進している。</t>
  </si>
  <si>
    <t>血液ﾙｰﾑ(北天神･ｲﾑｽﾞ･ｷｬﾅﾙ･おっしょい博多）</t>
  </si>
  <si>
    <t>22年度</t>
  </si>
  <si>
    <t xml:space="preserve">       注）400ｍｌ、成分献血は61年度より導入。</t>
  </si>
  <si>
    <t>　　　     血液ルーム北天神は平成23年3月18日閉所、3月22日献血ルームおっしょい博多開所</t>
  </si>
  <si>
    <t xml:space="preserve">  　　　　 採血目標は平成19年度までは人口×目標率、20年度からは生産年齢人口×目標率で算定</t>
  </si>
  <si>
    <t>※博多区・西区には献血ルームキャナルシティで行った冷泉校区、北天神で行った能古・玄界・小呂校区分を含む。</t>
  </si>
  <si>
    <t>（冷泉／400ｍｌ：23名、成分：26名　能古／400ｍｌ：4名、成分：7名　小呂／400ｍｌ：5名、成分：37名　玄界／0名）　　　　　　</t>
  </si>
  <si>
    <t>昭和60年度～平成22年度</t>
  </si>
  <si>
    <t>平成22年度</t>
  </si>
  <si>
    <t>200ml</t>
  </si>
  <si>
    <t>400ml</t>
  </si>
  <si>
    <t>-</t>
  </si>
  <si>
    <t>姪北</t>
  </si>
  <si>
    <t>※22年度は姪浜校区と合同実施</t>
  </si>
  <si>
    <t>平成22年度</t>
  </si>
  <si>
    <t>志賀島・勝馬</t>
  </si>
  <si>
    <r>
      <t>H1</t>
    </r>
    <r>
      <rPr>
        <sz val="12"/>
        <rFont val="ＭＳ 明朝"/>
        <family val="1"/>
      </rPr>
      <t>6</t>
    </r>
    <r>
      <rPr>
        <sz val="12"/>
        <rFont val="ＭＳ 明朝"/>
        <family val="1"/>
      </rPr>
      <t xml:space="preserve">. </t>
    </r>
    <r>
      <rPr>
        <sz val="12"/>
        <rFont val="ＭＳ 明朝"/>
        <family val="1"/>
      </rPr>
      <t>4</t>
    </r>
    <r>
      <rPr>
        <sz val="12"/>
        <rFont val="ＭＳ 明朝"/>
        <family val="1"/>
      </rPr>
      <t>.</t>
    </r>
    <r>
      <rPr>
        <sz val="12"/>
        <rFont val="ＭＳ 明朝"/>
        <family val="1"/>
      </rPr>
      <t xml:space="preserve"> </t>
    </r>
    <r>
      <rPr>
        <sz val="12"/>
        <rFont val="ＭＳ 明朝"/>
        <family val="1"/>
      </rPr>
      <t>1</t>
    </r>
  </si>
  <si>
    <r>
      <t>H</t>
    </r>
    <r>
      <rPr>
        <sz val="12"/>
        <rFont val="ＭＳ 明朝"/>
        <family val="1"/>
      </rPr>
      <t>20. 6. 2</t>
    </r>
  </si>
  <si>
    <r>
      <t>世帯数・人口は、H</t>
    </r>
    <r>
      <rPr>
        <b/>
        <sz val="12"/>
        <color indexed="10"/>
        <rFont val="ＭＳ 明朝"/>
        <family val="1"/>
      </rPr>
      <t>21</t>
    </r>
    <r>
      <rPr>
        <b/>
        <sz val="12"/>
        <color indexed="10"/>
        <rFont val="ＭＳ 明朝"/>
        <family val="1"/>
      </rPr>
      <t>.9</t>
    </r>
    <r>
      <rPr>
        <b/>
        <sz val="12"/>
        <color indexed="10"/>
        <rFont val="ＭＳ 明朝"/>
        <family val="1"/>
      </rPr>
      <t>.30</t>
    </r>
    <r>
      <rPr>
        <b/>
        <sz val="12"/>
        <color indexed="10"/>
        <rFont val="ＭＳ 明朝"/>
        <family val="1"/>
      </rPr>
      <t>現在</t>
    </r>
  </si>
  <si>
    <r>
      <t>1</t>
    </r>
    <r>
      <rPr>
        <sz val="12"/>
        <rFont val="ＭＳ 明朝"/>
        <family val="1"/>
      </rPr>
      <t>6.4.1</t>
    </r>
  </si>
  <si>
    <t>H22. 4. 1</t>
  </si>
  <si>
    <t>　　　　　　健康教室・その他</t>
  </si>
  <si>
    <t>182組(362人）</t>
  </si>
  <si>
    <t xml:space="preserve"> 25組( 50人）</t>
  </si>
  <si>
    <t xml:space="preserve"> 28組( 56人）</t>
  </si>
  <si>
    <t xml:space="preserve"> 49組( 98人）</t>
  </si>
  <si>
    <t xml:space="preserve"> 29組( 58人）</t>
  </si>
  <si>
    <t xml:space="preserve">  8組( 16人）</t>
  </si>
  <si>
    <t xml:space="preserve"> 17組( 33人）</t>
  </si>
  <si>
    <t xml:space="preserve"> 22組( 43人）</t>
  </si>
  <si>
    <t xml:space="preserve">  4組(　8人）</t>
  </si>
  <si>
    <t>平成22年度</t>
  </si>
  <si>
    <t>　　平成22年度</t>
  </si>
  <si>
    <t>平成22年度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</si>
</sst>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
    <numFmt numFmtId="180" formatCode="0_);[Red]\(0\)"/>
    <numFmt numFmtId="181" formatCode="#,##0.0"/>
    <numFmt numFmtId="182" formatCode="[$-409]ge\.m\.d"/>
  </numFmts>
  <fonts count="17">
    <font>
      <sz val="14"/>
      <name val="ＭＳ 明朝"/>
      <family val="1"/>
    </font>
    <font>
      <sz val="11"/>
      <name val="ＭＳ Ｐゴシック"/>
      <family val="3"/>
    </font>
    <font>
      <sz val="7"/>
      <name val="ＭＳ 明朝"/>
      <family val="1"/>
    </font>
    <font>
      <b/>
      <sz val="14"/>
      <name val="ＭＳ 明朝"/>
      <family val="1"/>
    </font>
    <font>
      <sz val="11"/>
      <name val="ＭＳ 明朝"/>
      <family val="1"/>
    </font>
    <font>
      <sz val="12"/>
      <name val="ＭＳ 明朝"/>
      <family val="1"/>
    </font>
    <font>
      <b/>
      <sz val="18"/>
      <name val="ＭＳ 明朝"/>
      <family val="1"/>
    </font>
    <font>
      <b/>
      <sz val="16"/>
      <name val="ＭＳ 明朝"/>
      <family val="1"/>
    </font>
    <font>
      <b/>
      <sz val="12"/>
      <name val="ＭＳ 明朝"/>
      <family val="1"/>
    </font>
    <font>
      <sz val="10"/>
      <name val="ＭＳ 明朝"/>
      <family val="1"/>
    </font>
    <font>
      <b/>
      <sz val="11"/>
      <name val="ＭＳ 明朝"/>
      <family val="1"/>
    </font>
    <font>
      <sz val="9"/>
      <name val="ＭＳ 明朝"/>
      <family val="1"/>
    </font>
    <font>
      <sz val="16"/>
      <name val="ＭＳ 明朝"/>
      <family val="1"/>
    </font>
    <font>
      <sz val="6"/>
      <name val="ＭＳ Ｐゴシック"/>
      <family val="3"/>
    </font>
    <font>
      <sz val="12"/>
      <color indexed="10"/>
      <name val="ＭＳ 明朝"/>
      <family val="1"/>
    </font>
    <font>
      <b/>
      <sz val="12"/>
      <color indexed="10"/>
      <name val="ＭＳ 明朝"/>
      <family val="1"/>
    </font>
    <font>
      <b/>
      <sz val="10"/>
      <name val="ＭＳ 明朝"/>
      <family val="1"/>
    </font>
  </fonts>
  <fills count="5">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thin"/>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medium"/>
      <bottom style="thin"/>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color indexed="63"/>
      </left>
      <right style="thin"/>
      <top style="medium"/>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medium">
        <color indexed="8"/>
      </top>
      <bottom style="medium">
        <color indexed="8"/>
      </bottom>
    </border>
    <border>
      <left style="thin"/>
      <right>
        <color indexed="63"/>
      </right>
      <top style="medium"/>
      <bottom>
        <color indexed="63"/>
      </bottom>
    </border>
    <border>
      <left style="thin"/>
      <right style="thin"/>
      <top style="medium"/>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82">
    <xf numFmtId="0" fontId="0" fillId="0" borderId="0" xfId="0" applyAlignment="1">
      <alignment/>
    </xf>
    <xf numFmtId="0" fontId="0" fillId="0" borderId="1" xfId="0" applyBorder="1" applyAlignment="1" applyProtection="1">
      <alignment horizontal="distributed" vertical="distributed"/>
      <protection/>
    </xf>
    <xf numFmtId="0" fontId="0" fillId="0" borderId="2" xfId="0" applyBorder="1" applyAlignment="1">
      <alignment/>
    </xf>
    <xf numFmtId="0" fontId="0" fillId="0" borderId="0" xfId="0" applyBorder="1" applyAlignment="1">
      <alignment/>
    </xf>
    <xf numFmtId="37" fontId="0" fillId="0" borderId="0" xfId="0" applyNumberFormat="1" applyBorder="1" applyAlignment="1" applyProtection="1">
      <alignment/>
      <protection/>
    </xf>
    <xf numFmtId="0" fontId="0" fillId="0" borderId="3" xfId="0" applyBorder="1" applyAlignment="1" applyProtection="1">
      <alignment horizontal="distributed" vertical="distributed"/>
      <protection/>
    </xf>
    <xf numFmtId="0" fontId="0" fillId="0" borderId="4" xfId="0" applyBorder="1" applyAlignment="1" applyProtection="1">
      <alignment horizontal="distributed" vertical="distributed"/>
      <protection/>
    </xf>
    <xf numFmtId="0" fontId="0" fillId="0" borderId="5" xfId="0" applyBorder="1" applyAlignment="1">
      <alignment/>
    </xf>
    <xf numFmtId="37" fontId="5" fillId="0" borderId="5" xfId="0" applyNumberFormat="1" applyFont="1" applyBorder="1" applyAlignment="1" applyProtection="1">
      <alignment/>
      <protection/>
    </xf>
    <xf numFmtId="0" fontId="5" fillId="0" borderId="0" xfId="0" applyFont="1" applyAlignment="1">
      <alignment horizontal="left" wrapText="1"/>
    </xf>
    <xf numFmtId="0" fontId="3" fillId="0" borderId="3" xfId="0" applyFont="1" applyBorder="1" applyAlignment="1" applyProtection="1">
      <alignment horizontal="distributed" vertical="distributed"/>
      <protection/>
    </xf>
    <xf numFmtId="0" fontId="3" fillId="0" borderId="4" xfId="0" applyFont="1" applyBorder="1" applyAlignment="1" applyProtection="1">
      <alignment horizontal="distributed" vertical="distributed"/>
      <protection/>
    </xf>
    <xf numFmtId="0" fontId="0" fillId="0" borderId="1" xfId="0" applyBorder="1" applyAlignment="1" applyProtection="1">
      <alignment horizontal="center" vertical="center"/>
      <protection/>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xf>
    <xf numFmtId="0" fontId="3" fillId="0" borderId="0" xfId="0" applyFont="1" applyBorder="1" applyAlignment="1" applyProtection="1">
      <alignment/>
      <protection/>
    </xf>
    <xf numFmtId="0" fontId="0" fillId="0" borderId="0" xfId="0" applyBorder="1" applyAlignment="1" applyProtection="1">
      <alignment vertical="center" textRotation="255" wrapText="1"/>
      <protection/>
    </xf>
    <xf numFmtId="0" fontId="3" fillId="0" borderId="0" xfId="0" applyFont="1" applyBorder="1" applyAlignment="1" applyProtection="1">
      <alignment vertical="center" wrapText="1"/>
      <protection/>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protection/>
    </xf>
    <xf numFmtId="41" fontId="5" fillId="0" borderId="8" xfId="0" applyNumberFormat="1" applyFont="1" applyFill="1" applyBorder="1" applyAlignment="1" applyProtection="1">
      <alignment/>
      <protection/>
    </xf>
    <xf numFmtId="41" fontId="5" fillId="0" borderId="0" xfId="0" applyNumberFormat="1" applyFont="1" applyFill="1" applyBorder="1" applyAlignment="1" applyProtection="1">
      <alignment horizontal="left"/>
      <protection/>
    </xf>
    <xf numFmtId="41" fontId="5" fillId="0" borderId="8" xfId="0" applyNumberFormat="1" applyFont="1" applyFill="1" applyBorder="1" applyAlignment="1" applyProtection="1">
      <alignment horizontal="right"/>
      <protection/>
    </xf>
    <xf numFmtId="41" fontId="5" fillId="0" borderId="0" xfId="0" applyNumberFormat="1" applyFont="1" applyFill="1" applyBorder="1" applyAlignment="1" applyProtection="1">
      <alignment horizontal="right"/>
      <protection/>
    </xf>
    <xf numFmtId="41" fontId="5" fillId="0" borderId="9" xfId="0" applyNumberFormat="1" applyFont="1" applyFill="1" applyBorder="1" applyAlignment="1" applyProtection="1">
      <alignment horizontal="right"/>
      <protection/>
    </xf>
    <xf numFmtId="41" fontId="5" fillId="0" borderId="2" xfId="0" applyNumberFormat="1" applyFont="1" applyFill="1" applyBorder="1" applyAlignment="1" applyProtection="1">
      <alignment horizontal="right"/>
      <protection/>
    </xf>
    <xf numFmtId="41" fontId="5" fillId="0" borderId="0" xfId="0" applyNumberFormat="1" applyFont="1" applyFill="1" applyBorder="1" applyAlignment="1" applyProtection="1">
      <alignment/>
      <protection/>
    </xf>
    <xf numFmtId="41" fontId="8" fillId="0" borderId="10" xfId="0" applyNumberFormat="1" applyFont="1" applyFill="1" applyBorder="1" applyAlignment="1" applyProtection="1">
      <alignment/>
      <protection/>
    </xf>
    <xf numFmtId="41" fontId="8" fillId="0" borderId="11" xfId="0" applyNumberFormat="1" applyFont="1" applyFill="1" applyBorder="1" applyAlignment="1" applyProtection="1">
      <alignment/>
      <protection/>
    </xf>
    <xf numFmtId="41" fontId="8" fillId="0" borderId="8" xfId="0" applyNumberFormat="1" applyFont="1" applyFill="1" applyBorder="1" applyAlignment="1" applyProtection="1">
      <alignment/>
      <protection/>
    </xf>
    <xf numFmtId="41" fontId="8" fillId="0" borderId="0" xfId="0" applyNumberFormat="1" applyFont="1" applyFill="1" applyBorder="1" applyAlignment="1" applyProtection="1">
      <alignment/>
      <protection/>
    </xf>
    <xf numFmtId="0" fontId="0" fillId="0" borderId="0" xfId="0" applyFont="1" applyAlignment="1">
      <alignment horizontal="left" vertical="top" wrapText="1"/>
    </xf>
    <xf numFmtId="0" fontId="5" fillId="0" borderId="0" xfId="0" applyFont="1" applyAlignment="1">
      <alignment vertical="top" wrapText="1"/>
    </xf>
    <xf numFmtId="0" fontId="7" fillId="0" borderId="0" xfId="0" applyFont="1" applyBorder="1" applyAlignment="1" applyProtection="1">
      <alignment horizontal="left"/>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protection/>
    </xf>
    <xf numFmtId="0" fontId="5" fillId="0" borderId="14" xfId="0" applyFont="1" applyBorder="1" applyAlignment="1" applyProtection="1">
      <alignment horizontal="right"/>
      <protection/>
    </xf>
    <xf numFmtId="176" fontId="5" fillId="0" borderId="11" xfId="0" applyNumberFormat="1" applyFont="1" applyBorder="1" applyAlignment="1" applyProtection="1">
      <alignment horizontal="center"/>
      <protection/>
    </xf>
    <xf numFmtId="37" fontId="5" fillId="0" borderId="11" xfId="0" applyNumberFormat="1" applyFont="1" applyBorder="1" applyAlignment="1" applyProtection="1">
      <alignment/>
      <protection/>
    </xf>
    <xf numFmtId="37" fontId="5" fillId="0" borderId="11" xfId="0" applyNumberFormat="1" applyFont="1" applyBorder="1" applyAlignment="1" applyProtection="1">
      <alignment horizontal="right"/>
      <protection/>
    </xf>
    <xf numFmtId="37" fontId="5" fillId="0" borderId="0" xfId="0" applyNumberFormat="1" applyFont="1" applyBorder="1" applyAlignment="1" applyProtection="1">
      <alignment/>
      <protection/>
    </xf>
    <xf numFmtId="176" fontId="5" fillId="0" borderId="0" xfId="0" applyNumberFormat="1" applyFont="1" applyBorder="1" applyAlignment="1" applyProtection="1">
      <alignment horizontal="center"/>
      <protection/>
    </xf>
    <xf numFmtId="176"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41" fontId="5" fillId="0" borderId="0" xfId="0" applyNumberFormat="1" applyFont="1" applyBorder="1" applyAlignment="1" applyProtection="1">
      <alignment horizontal="center"/>
      <protection/>
    </xf>
    <xf numFmtId="10" fontId="5" fillId="0" borderId="0" xfId="0" applyNumberFormat="1" applyFont="1" applyBorder="1" applyAlignment="1" applyProtection="1">
      <alignment horizontal="center"/>
      <protection/>
    </xf>
    <xf numFmtId="10" fontId="5" fillId="0" borderId="8" xfId="0" applyNumberFormat="1" applyFont="1" applyBorder="1" applyAlignment="1" applyProtection="1">
      <alignment horizontal="center"/>
      <protection/>
    </xf>
    <xf numFmtId="0" fontId="0" fillId="0" borderId="0" xfId="0" applyFont="1" applyAlignment="1">
      <alignment/>
    </xf>
    <xf numFmtId="37" fontId="8" fillId="0" borderId="0" xfId="0" applyNumberFormat="1" applyFont="1" applyBorder="1" applyAlignment="1" applyProtection="1">
      <alignment/>
      <protection/>
    </xf>
    <xf numFmtId="0" fontId="3" fillId="0" borderId="0" xfId="0" applyFont="1" applyAlignment="1">
      <alignment/>
    </xf>
    <xf numFmtId="10" fontId="8" fillId="0" borderId="8" xfId="0" applyNumberFormat="1" applyFont="1" applyBorder="1" applyAlignment="1" applyProtection="1">
      <alignment horizontal="center"/>
      <protection/>
    </xf>
    <xf numFmtId="37" fontId="8" fillId="0" borderId="0" xfId="0" applyNumberFormat="1" applyFont="1" applyBorder="1" applyAlignment="1" applyProtection="1">
      <alignment horizontal="right"/>
      <protection/>
    </xf>
    <xf numFmtId="37" fontId="4" fillId="0" borderId="0" xfId="0" applyNumberFormat="1" applyFont="1" applyBorder="1" applyAlignment="1" applyProtection="1">
      <alignment horizontal="right" vertical="top"/>
      <protection/>
    </xf>
    <xf numFmtId="37" fontId="9" fillId="0" borderId="0" xfId="0" applyNumberFormat="1" applyFont="1" applyBorder="1" applyAlignment="1" applyProtection="1">
      <alignment vertical="top"/>
      <protection/>
    </xf>
    <xf numFmtId="0" fontId="9" fillId="0" borderId="0" xfId="0" applyFont="1" applyBorder="1" applyAlignment="1">
      <alignment vertical="top"/>
    </xf>
    <xf numFmtId="0" fontId="5" fillId="0" borderId="6" xfId="0" applyFont="1" applyBorder="1" applyAlignment="1">
      <alignment horizontal="center" vertical="center"/>
    </xf>
    <xf numFmtId="0" fontId="5" fillId="0" borderId="15"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37" fontId="4" fillId="0" borderId="17" xfId="0" applyNumberFormat="1" applyFont="1" applyBorder="1" applyAlignment="1" applyProtection="1">
      <alignment horizontal="center"/>
      <protection/>
    </xf>
    <xf numFmtId="37" fontId="4" fillId="0" borderId="3" xfId="0" applyNumberFormat="1" applyFont="1" applyBorder="1" applyAlignment="1" applyProtection="1">
      <alignment horizontal="center"/>
      <protection/>
    </xf>
    <xf numFmtId="0" fontId="10" fillId="0" borderId="18" xfId="0" applyFont="1" applyBorder="1" applyAlignment="1" applyProtection="1">
      <alignment horizontal="distributed" vertical="top"/>
      <protection/>
    </xf>
    <xf numFmtId="41" fontId="10" fillId="0" borderId="17" xfId="0" applyNumberFormat="1" applyFont="1" applyBorder="1" applyAlignment="1" applyProtection="1">
      <alignment vertical="top"/>
      <protection/>
    </xf>
    <xf numFmtId="41" fontId="10" fillId="0" borderId="19" xfId="0" applyNumberFormat="1" applyFont="1" applyBorder="1" applyAlignment="1" applyProtection="1">
      <alignment vertical="top"/>
      <protection/>
    </xf>
    <xf numFmtId="41" fontId="10" fillId="0" borderId="20" xfId="0" applyNumberFormat="1" applyFont="1" applyBorder="1" applyAlignment="1" applyProtection="1">
      <alignment vertical="top"/>
      <protection/>
    </xf>
    <xf numFmtId="0" fontId="4" fillId="0" borderId="15" xfId="0" applyFont="1" applyBorder="1" applyAlignment="1" applyProtection="1">
      <alignment horizontal="distributed" vertical="top"/>
      <protection/>
    </xf>
    <xf numFmtId="0" fontId="4" fillId="0" borderId="15" xfId="0" applyFont="1" applyBorder="1" applyAlignment="1" applyProtection="1">
      <alignment horizontal="center" vertical="top"/>
      <protection/>
    </xf>
    <xf numFmtId="41" fontId="4" fillId="0" borderId="8" xfId="0" applyNumberFormat="1" applyFont="1" applyBorder="1" applyAlignment="1" applyProtection="1">
      <alignment vertical="top"/>
      <protection/>
    </xf>
    <xf numFmtId="41" fontId="4" fillId="0" borderId="0" xfId="0" applyNumberFormat="1" applyFont="1" applyBorder="1" applyAlignment="1" applyProtection="1">
      <alignment horizontal="right" vertical="top"/>
      <protection/>
    </xf>
    <xf numFmtId="41" fontId="4" fillId="0" borderId="0" xfId="0" applyNumberFormat="1" applyFont="1" applyBorder="1" applyAlignment="1" applyProtection="1">
      <alignment vertical="top"/>
      <protection/>
    </xf>
    <xf numFmtId="41" fontId="4" fillId="0" borderId="0" xfId="0" applyNumberFormat="1" applyFont="1" applyBorder="1" applyAlignment="1" applyProtection="1">
      <alignment horizontal="left" vertical="top"/>
      <protection/>
    </xf>
    <xf numFmtId="0" fontId="10" fillId="0" borderId="21" xfId="0" applyFont="1" applyBorder="1" applyAlignment="1" applyProtection="1">
      <alignment horizontal="distributed" vertical="top"/>
      <protection/>
    </xf>
    <xf numFmtId="0" fontId="10" fillId="0" borderId="16" xfId="0" applyFont="1" applyBorder="1" applyAlignment="1" applyProtection="1">
      <alignment horizontal="center" vertical="top"/>
      <protection/>
    </xf>
    <xf numFmtId="41" fontId="10" fillId="0" borderId="11" xfId="0" applyNumberFormat="1" applyFont="1" applyBorder="1" applyAlignment="1" applyProtection="1">
      <alignment vertical="top"/>
      <protection/>
    </xf>
    <xf numFmtId="41" fontId="10" fillId="0" borderId="21" xfId="0" applyNumberFormat="1" applyFont="1" applyBorder="1" applyAlignment="1" applyProtection="1">
      <alignment vertical="top"/>
      <protection/>
    </xf>
    <xf numFmtId="0" fontId="4" fillId="0" borderId="14" xfId="0" applyFont="1" applyBorder="1" applyAlignment="1" applyProtection="1">
      <alignment horizontal="distributed" vertical="top"/>
      <protection/>
    </xf>
    <xf numFmtId="41" fontId="4" fillId="0" borderId="14" xfId="0" applyNumberFormat="1" applyFont="1" applyBorder="1" applyAlignment="1" applyProtection="1">
      <alignment horizontal="left" vertical="top"/>
      <protection/>
    </xf>
    <xf numFmtId="0" fontId="4" fillId="0" borderId="0" xfId="0" applyFont="1" applyBorder="1" applyAlignment="1" applyProtection="1">
      <alignment horizontal="distributed" vertical="top"/>
      <protection/>
    </xf>
    <xf numFmtId="57" fontId="4" fillId="0" borderId="15" xfId="0" applyNumberFormat="1" applyFont="1" applyBorder="1" applyAlignment="1" applyProtection="1">
      <alignment horizontal="center" vertical="top"/>
      <protection/>
    </xf>
    <xf numFmtId="0" fontId="10" fillId="0" borderId="16" xfId="0" applyFont="1" applyBorder="1" applyAlignment="1" applyProtection="1">
      <alignment horizontal="distributed" vertical="top"/>
      <protection/>
    </xf>
    <xf numFmtId="41" fontId="10" fillId="0" borderId="10" xfId="0" applyNumberFormat="1" applyFont="1" applyBorder="1" applyAlignment="1" applyProtection="1">
      <alignment vertical="top"/>
      <protection/>
    </xf>
    <xf numFmtId="41" fontId="10" fillId="0" borderId="11" xfId="0" applyNumberFormat="1" applyFont="1" applyBorder="1" applyAlignment="1" applyProtection="1">
      <alignment horizontal="right" vertical="top"/>
      <protection/>
    </xf>
    <xf numFmtId="0" fontId="4" fillId="0" borderId="18" xfId="0" applyFont="1" applyBorder="1" applyAlignment="1" applyProtection="1">
      <alignment horizontal="distributed" vertical="top"/>
      <protection/>
    </xf>
    <xf numFmtId="0" fontId="4" fillId="0" borderId="4" xfId="0" applyFont="1" applyBorder="1" applyAlignment="1" applyProtection="1">
      <alignment horizontal="center" vertical="top"/>
      <protection/>
    </xf>
    <xf numFmtId="41" fontId="4" fillId="0" borderId="22" xfId="0" applyNumberFormat="1" applyFont="1" applyBorder="1" applyAlignment="1" applyProtection="1">
      <alignment vertical="top"/>
      <protection/>
    </xf>
    <xf numFmtId="41" fontId="4" fillId="0" borderId="18" xfId="0" applyNumberFormat="1" applyFont="1" applyBorder="1" applyAlignment="1" applyProtection="1">
      <alignment horizontal="left" vertical="top"/>
      <protection/>
    </xf>
    <xf numFmtId="0" fontId="4" fillId="0" borderId="4" xfId="0" applyFont="1" applyBorder="1" applyAlignment="1" applyProtection="1">
      <alignment horizontal="distributed" vertical="top"/>
      <protection/>
    </xf>
    <xf numFmtId="41" fontId="4" fillId="0" borderId="1" xfId="0" applyNumberFormat="1" applyFont="1" applyBorder="1" applyAlignment="1" applyProtection="1">
      <alignment vertical="top"/>
      <protection/>
    </xf>
    <xf numFmtId="41" fontId="4" fillId="0" borderId="22" xfId="0" applyNumberFormat="1" applyFont="1" applyBorder="1" applyAlignment="1" applyProtection="1">
      <alignment horizontal="right" vertical="top"/>
      <protection/>
    </xf>
    <xf numFmtId="41" fontId="4" fillId="0" borderId="22" xfId="0" applyNumberFormat="1" applyFont="1" applyBorder="1" applyAlignment="1" applyProtection="1">
      <alignment horizontal="left" vertical="top"/>
      <protection/>
    </xf>
    <xf numFmtId="41" fontId="4" fillId="0" borderId="14" xfId="0" applyNumberFormat="1" applyFont="1" applyBorder="1" applyAlignment="1" applyProtection="1">
      <alignment vertical="top"/>
      <protection/>
    </xf>
    <xf numFmtId="0" fontId="4" fillId="0" borderId="15" xfId="0" applyFont="1" applyFill="1" applyBorder="1" applyAlignment="1" applyProtection="1">
      <alignment horizontal="distributed" vertical="top"/>
      <protection/>
    </xf>
    <xf numFmtId="0" fontId="4" fillId="0" borderId="22" xfId="0" applyFont="1" applyBorder="1" applyAlignment="1" applyProtection="1">
      <alignment horizontal="distributed" vertical="top"/>
      <protection/>
    </xf>
    <xf numFmtId="0" fontId="10" fillId="0" borderId="15" xfId="0" applyFont="1" applyBorder="1" applyAlignment="1" applyProtection="1">
      <alignment horizontal="center" vertical="top"/>
      <protection/>
    </xf>
    <xf numFmtId="41" fontId="10" fillId="0" borderId="0" xfId="0" applyNumberFormat="1" applyFont="1" applyBorder="1" applyAlignment="1" applyProtection="1">
      <alignment vertical="top"/>
      <protection/>
    </xf>
    <xf numFmtId="41" fontId="10" fillId="0" borderId="0" xfId="0" applyNumberFormat="1" applyFont="1" applyBorder="1" applyAlignment="1" applyProtection="1">
      <alignment horizontal="right" vertical="top"/>
      <protection/>
    </xf>
    <xf numFmtId="0" fontId="4" fillId="0" borderId="14" xfId="0" applyFont="1" applyBorder="1" applyAlignment="1" applyProtection="1">
      <alignment horizontal="center" vertical="top"/>
      <protection/>
    </xf>
    <xf numFmtId="41" fontId="4" fillId="0" borderId="0" xfId="0" applyNumberFormat="1" applyFont="1" applyFill="1" applyBorder="1" applyAlignment="1" applyProtection="1">
      <alignment vertical="top"/>
      <protection/>
    </xf>
    <xf numFmtId="41" fontId="4" fillId="0" borderId="0" xfId="0" applyNumberFormat="1" applyFont="1" applyFill="1" applyBorder="1" applyAlignment="1" applyProtection="1">
      <alignment horizontal="left" vertical="top"/>
      <protection/>
    </xf>
    <xf numFmtId="0" fontId="4" fillId="0" borderId="23" xfId="0" applyFont="1" applyBorder="1" applyAlignment="1" applyProtection="1">
      <alignment horizontal="distributed" vertical="top"/>
      <protection/>
    </xf>
    <xf numFmtId="0" fontId="4" fillId="0" borderId="24" xfId="0" applyFont="1" applyBorder="1" applyAlignment="1" applyProtection="1">
      <alignment horizontal="center" vertical="top"/>
      <protection/>
    </xf>
    <xf numFmtId="41" fontId="4" fillId="0" borderId="9" xfId="0" applyNumberFormat="1" applyFont="1" applyBorder="1" applyAlignment="1" applyProtection="1">
      <alignment vertical="top"/>
      <protection/>
    </xf>
    <xf numFmtId="41" fontId="4" fillId="0" borderId="2" xfId="0" applyNumberFormat="1" applyFont="1" applyBorder="1" applyAlignment="1" applyProtection="1">
      <alignment horizontal="right" vertical="top"/>
      <protection/>
    </xf>
    <xf numFmtId="41" fontId="4" fillId="0" borderId="2" xfId="0" applyNumberFormat="1" applyFont="1" applyBorder="1" applyAlignment="1" applyProtection="1">
      <alignment vertical="top"/>
      <protection/>
    </xf>
    <xf numFmtId="0" fontId="4" fillId="0" borderId="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7"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0" fillId="0" borderId="5" xfId="0" applyFont="1" applyBorder="1" applyAlignment="1">
      <alignment/>
    </xf>
    <xf numFmtId="0" fontId="0" fillId="0" borderId="25" xfId="0" applyFont="1" applyBorder="1" applyAlignment="1">
      <alignment/>
    </xf>
    <xf numFmtId="0" fontId="0" fillId="0" borderId="22" xfId="0" applyFont="1" applyBorder="1" applyAlignment="1">
      <alignment/>
    </xf>
    <xf numFmtId="0" fontId="0" fillId="0" borderId="18" xfId="0" applyFont="1" applyBorder="1" applyAlignment="1" applyProtection="1">
      <alignment horizontal="left"/>
      <protection/>
    </xf>
    <xf numFmtId="0" fontId="7" fillId="0" borderId="0" xfId="0" applyFont="1" applyBorder="1" applyAlignment="1" applyProtection="1">
      <alignment/>
      <protection/>
    </xf>
    <xf numFmtId="0" fontId="0"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NumberFormat="1" applyFont="1" applyBorder="1" applyAlignment="1">
      <alignment horizontal="center"/>
    </xf>
    <xf numFmtId="0" fontId="5" fillId="0" borderId="0" xfId="0" applyNumberFormat="1" applyFont="1" applyBorder="1" applyAlignment="1" applyProtection="1">
      <alignment horizontal="center"/>
      <protection/>
    </xf>
    <xf numFmtId="0" fontId="3" fillId="0" borderId="2" xfId="0" applyFont="1" applyBorder="1" applyAlignment="1" applyProtection="1">
      <alignment/>
      <protection/>
    </xf>
    <xf numFmtId="0" fontId="9" fillId="0" borderId="2" xfId="0" applyFont="1" applyBorder="1" applyAlignment="1" applyProtection="1">
      <alignment/>
      <protection/>
    </xf>
    <xf numFmtId="0" fontId="5" fillId="0" borderId="0" xfId="0" applyFont="1" applyBorder="1" applyAlignment="1" applyProtection="1">
      <alignment horizontal="left"/>
      <protection/>
    </xf>
    <xf numFmtId="0" fontId="4" fillId="0" borderId="5" xfId="0" applyFont="1" applyBorder="1" applyAlignment="1">
      <alignment horizontal="right"/>
    </xf>
    <xf numFmtId="0" fontId="0" fillId="0" borderId="22" xfId="0" applyFont="1" applyBorder="1" applyAlignment="1" applyProtection="1">
      <alignment horizontal="center"/>
      <protection/>
    </xf>
    <xf numFmtId="0" fontId="0" fillId="0" borderId="8" xfId="0" applyFont="1" applyBorder="1" applyAlignment="1">
      <alignment/>
    </xf>
    <xf numFmtId="0" fontId="0" fillId="0" borderId="14" xfId="0" applyFont="1" applyBorder="1" applyAlignment="1">
      <alignment/>
    </xf>
    <xf numFmtId="0" fontId="0" fillId="0" borderId="2" xfId="0" applyFont="1" applyBorder="1" applyAlignment="1">
      <alignment/>
    </xf>
    <xf numFmtId="41" fontId="5" fillId="0" borderId="0" xfId="0" applyNumberFormat="1" applyFont="1" applyBorder="1" applyAlignment="1" applyProtection="1">
      <alignment/>
      <protection/>
    </xf>
    <xf numFmtId="0" fontId="12" fillId="0" borderId="0" xfId="0" applyFont="1" applyBorder="1" applyAlignment="1" applyProtection="1">
      <alignment horizontal="left"/>
      <protection/>
    </xf>
    <xf numFmtId="0" fontId="5" fillId="0" borderId="5" xfId="0" applyFont="1" applyBorder="1" applyAlignment="1">
      <alignment/>
    </xf>
    <xf numFmtId="0" fontId="5" fillId="0" borderId="5" xfId="0" applyFont="1" applyBorder="1" applyAlignment="1" applyProtection="1">
      <alignment horizontal="left"/>
      <protection/>
    </xf>
    <xf numFmtId="0" fontId="5" fillId="0" borderId="0" xfId="0" applyFont="1" applyBorder="1" applyAlignment="1">
      <alignment/>
    </xf>
    <xf numFmtId="0" fontId="5" fillId="0" borderId="0" xfId="0" applyFont="1" applyFill="1" applyBorder="1" applyAlignment="1">
      <alignment/>
    </xf>
    <xf numFmtId="0" fontId="0" fillId="0" borderId="0" xfId="0" applyFont="1" applyBorder="1" applyAlignment="1" applyProtection="1">
      <alignment horizontal="left"/>
      <protection/>
    </xf>
    <xf numFmtId="0" fontId="0" fillId="0" borderId="2" xfId="0" applyFont="1" applyBorder="1" applyAlignment="1" applyProtection="1">
      <alignment horizontal="left"/>
      <protection/>
    </xf>
    <xf numFmtId="0" fontId="5" fillId="0" borderId="2" xfId="0" applyFont="1" applyBorder="1" applyAlignment="1">
      <alignment/>
    </xf>
    <xf numFmtId="0" fontId="5" fillId="0" borderId="0" xfId="0" applyFont="1" applyAlignment="1">
      <alignment/>
    </xf>
    <xf numFmtId="0" fontId="5" fillId="0" borderId="0" xfId="0" applyFont="1" applyBorder="1" applyAlignment="1" applyProtection="1">
      <alignment horizontal="center" vertical="center"/>
      <protection/>
    </xf>
    <xf numFmtId="37" fontId="4" fillId="0" borderId="0" xfId="0" applyNumberFormat="1" applyFont="1" applyBorder="1" applyAlignment="1" applyProtection="1">
      <alignment horizontal="right"/>
      <protection/>
    </xf>
    <xf numFmtId="37" fontId="0" fillId="0" borderId="0" xfId="0" applyNumberFormat="1" applyFill="1" applyBorder="1" applyAlignment="1" applyProtection="1">
      <alignment/>
      <protection/>
    </xf>
    <xf numFmtId="0" fontId="0" fillId="0" borderId="25"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37" fontId="0" fillId="0" borderId="0" xfId="0" applyNumberFormat="1" applyFont="1" applyBorder="1" applyAlignment="1" applyProtection="1">
      <alignment/>
      <protection/>
    </xf>
    <xf numFmtId="0" fontId="0" fillId="0" borderId="0" xfId="0" applyFont="1" applyAlignment="1">
      <alignment horizontal="right"/>
    </xf>
    <xf numFmtId="3" fontId="5" fillId="0" borderId="0" xfId="0" applyNumberFormat="1" applyFont="1" applyAlignment="1">
      <alignment horizontal="left" vertical="center"/>
    </xf>
    <xf numFmtId="3" fontId="5" fillId="2" borderId="0" xfId="0" applyNumberFormat="1" applyFont="1" applyFill="1" applyAlignment="1">
      <alignment horizontal="left" vertical="center"/>
    </xf>
    <xf numFmtId="3" fontId="5" fillId="2" borderId="0" xfId="0" applyNumberFormat="1" applyFont="1" applyFill="1" applyAlignment="1">
      <alignment vertical="center"/>
    </xf>
    <xf numFmtId="0" fontId="4" fillId="0" borderId="0" xfId="0" applyFont="1" applyBorder="1" applyAlignment="1" applyProtection="1">
      <alignment horizontal="center"/>
      <protection/>
    </xf>
    <xf numFmtId="3" fontId="0" fillId="0" borderId="0" xfId="0" applyNumberFormat="1" applyFont="1" applyAlignment="1">
      <alignment horizontal="centerContinuous" vertical="center"/>
    </xf>
    <xf numFmtId="3" fontId="0" fillId="2" borderId="0" xfId="0" applyNumberFormat="1" applyFont="1" applyFill="1" applyAlignment="1">
      <alignment horizontal="centerContinuous" vertical="center"/>
    </xf>
    <xf numFmtId="3" fontId="5" fillId="2" borderId="0" xfId="0" applyNumberFormat="1" applyFont="1" applyFill="1" applyAlignment="1">
      <alignment horizontal="centerContinuous"/>
    </xf>
    <xf numFmtId="3" fontId="5" fillId="2" borderId="0" xfId="0" applyNumberFormat="1" applyFont="1" applyFill="1" applyAlignment="1">
      <alignment horizontal="centerContinuous" vertical="center"/>
    </xf>
    <xf numFmtId="37" fontId="4" fillId="0" borderId="0" xfId="0" applyNumberFormat="1" applyFont="1" applyBorder="1" applyAlignment="1" applyProtection="1">
      <alignment horizontal="center"/>
      <protection/>
    </xf>
    <xf numFmtId="3" fontId="5" fillId="0" borderId="0" xfId="0" applyNumberFormat="1" applyFont="1" applyAlignment="1">
      <alignment horizontal="center" vertical="center"/>
    </xf>
    <xf numFmtId="3" fontId="5" fillId="2" borderId="0" xfId="0" applyNumberFormat="1" applyFont="1" applyFill="1" applyAlignment="1">
      <alignment horizontal="center" vertical="center"/>
    </xf>
    <xf numFmtId="3" fontId="5" fillId="2" borderId="0" xfId="0" applyNumberFormat="1" applyFont="1" applyFill="1" applyAlignment="1">
      <alignment/>
    </xf>
    <xf numFmtId="3" fontId="5" fillId="2" borderId="0" xfId="0" applyNumberFormat="1" applyFont="1" applyFill="1" applyAlignment="1">
      <alignment horizontal="right" vertical="center"/>
    </xf>
    <xf numFmtId="3" fontId="5" fillId="2" borderId="26" xfId="0" applyNumberFormat="1" applyFont="1" applyFill="1" applyBorder="1" applyAlignment="1">
      <alignment horizontal="centerContinuous" vertical="center"/>
    </xf>
    <xf numFmtId="3" fontId="5" fillId="0" borderId="27" xfId="0" applyNumberFormat="1" applyFont="1" applyBorder="1" applyAlignment="1">
      <alignment horizontal="centerContinuous" vertical="center"/>
    </xf>
    <xf numFmtId="3" fontId="5" fillId="2" borderId="28" xfId="0" applyNumberFormat="1" applyFont="1" applyFill="1" applyBorder="1" applyAlignment="1">
      <alignment horizontal="centerContinuous" vertical="center"/>
    </xf>
    <xf numFmtId="3" fontId="5" fillId="2" borderId="28" xfId="0" applyNumberFormat="1" applyFont="1" applyFill="1" applyBorder="1" applyAlignment="1">
      <alignment horizontal="centerContinuous"/>
    </xf>
    <xf numFmtId="3" fontId="5" fillId="2" borderId="29" xfId="0" applyNumberFormat="1" applyFont="1" applyFill="1" applyBorder="1" applyAlignment="1">
      <alignment horizontal="center" vertical="center"/>
    </xf>
    <xf numFmtId="3" fontId="5" fillId="2" borderId="30" xfId="0" applyNumberFormat="1" applyFont="1" applyFill="1" applyBorder="1" applyAlignment="1">
      <alignment horizontal="centerContinuous" vertical="center"/>
    </xf>
    <xf numFmtId="3" fontId="5" fillId="2" borderId="31" xfId="0" applyNumberFormat="1" applyFont="1" applyFill="1" applyBorder="1" applyAlignment="1">
      <alignment horizontal="centerContinuous" vertical="center"/>
    </xf>
    <xf numFmtId="3" fontId="5" fillId="2" borderId="32" xfId="0" applyNumberFormat="1" applyFont="1" applyFill="1" applyBorder="1" applyAlignment="1">
      <alignment horizontal="centerContinuous" vertical="center"/>
    </xf>
    <xf numFmtId="3" fontId="5" fillId="2" borderId="33" xfId="0" applyNumberFormat="1" applyFont="1" applyFill="1" applyBorder="1" applyAlignment="1">
      <alignment horizontal="centerContinuous" vertical="center"/>
    </xf>
    <xf numFmtId="3" fontId="5" fillId="2" borderId="0" xfId="0" applyNumberFormat="1" applyFont="1" applyFill="1" applyAlignment="1">
      <alignment horizontal="justify" vertical="center"/>
    </xf>
    <xf numFmtId="182" fontId="5" fillId="2" borderId="0" xfId="0" applyNumberFormat="1" applyFont="1" applyFill="1" applyAlignment="1">
      <alignment horizontal="right" vertical="center"/>
    </xf>
    <xf numFmtId="3" fontId="5" fillId="2" borderId="34" xfId="0" applyNumberFormat="1" applyFont="1" applyFill="1" applyBorder="1" applyAlignment="1">
      <alignment vertical="center"/>
    </xf>
    <xf numFmtId="3" fontId="5" fillId="2" borderId="35" xfId="0" applyNumberFormat="1" applyFont="1" applyFill="1" applyBorder="1" applyAlignment="1">
      <alignment vertical="center"/>
    </xf>
    <xf numFmtId="3" fontId="0" fillId="0" borderId="0" xfId="0" applyNumberFormat="1" applyAlignment="1">
      <alignment/>
    </xf>
    <xf numFmtId="3" fontId="5" fillId="1" borderId="0" xfId="0" applyNumberFormat="1" applyFont="1" applyFill="1" applyAlignment="1">
      <alignment horizontal="center" vertical="center"/>
    </xf>
    <xf numFmtId="3" fontId="5" fillId="1" borderId="0" xfId="0" applyNumberFormat="1" applyFont="1" applyFill="1" applyAlignment="1">
      <alignment horizontal="justify" vertical="center"/>
    </xf>
    <xf numFmtId="3" fontId="5" fillId="1" borderId="0" xfId="0" applyNumberFormat="1" applyFont="1" applyFill="1" applyAlignment="1">
      <alignment vertical="center"/>
    </xf>
    <xf numFmtId="182" fontId="5" fillId="1" borderId="0" xfId="0" applyNumberFormat="1" applyFont="1" applyFill="1" applyAlignment="1">
      <alignment horizontal="right" vertical="center"/>
    </xf>
    <xf numFmtId="3" fontId="5" fillId="1" borderId="0" xfId="0" applyNumberFormat="1" applyFont="1" applyFill="1" applyAlignment="1">
      <alignment horizontal="right" vertical="center"/>
    </xf>
    <xf numFmtId="3" fontId="5" fillId="1" borderId="35" xfId="0" applyNumberFormat="1" applyFont="1" applyFill="1" applyBorder="1" applyAlignment="1">
      <alignment vertical="center"/>
    </xf>
    <xf numFmtId="182" fontId="5" fillId="2" borderId="0" xfId="0" applyNumberFormat="1" applyFont="1" applyFill="1" applyAlignment="1">
      <alignment horizontal="center" vertical="center"/>
    </xf>
    <xf numFmtId="3" fontId="5" fillId="2" borderId="36" xfId="0" applyNumberFormat="1" applyFont="1" applyFill="1" applyBorder="1" applyAlignment="1">
      <alignment horizontal="center" vertical="center"/>
    </xf>
    <xf numFmtId="3" fontId="5" fillId="2" borderId="37" xfId="0" applyNumberFormat="1" applyFont="1" applyFill="1" applyBorder="1" applyAlignment="1">
      <alignment horizontal="left" vertical="center"/>
    </xf>
    <xf numFmtId="3" fontId="5" fillId="3" borderId="36" xfId="0" applyNumberFormat="1" applyFont="1" applyFill="1" applyBorder="1" applyAlignment="1">
      <alignment horizontal="center" vertical="center"/>
    </xf>
    <xf numFmtId="3" fontId="5" fillId="2" borderId="38" xfId="0" applyNumberFormat="1" applyFont="1" applyFill="1" applyBorder="1" applyAlignment="1">
      <alignment horizontal="left" vertical="center"/>
    </xf>
    <xf numFmtId="3" fontId="5" fillId="3" borderId="39" xfId="0" applyNumberFormat="1" applyFont="1" applyFill="1" applyBorder="1" applyAlignment="1">
      <alignment horizontal="center" vertical="center"/>
    </xf>
    <xf numFmtId="3" fontId="5" fillId="1" borderId="0" xfId="0" applyNumberFormat="1" applyFont="1" applyFill="1" applyAlignment="1">
      <alignment horizontal="left" vertical="center"/>
    </xf>
    <xf numFmtId="3" fontId="5" fillId="1" borderId="38" xfId="0" applyNumberFormat="1" applyFont="1" applyFill="1" applyBorder="1" applyAlignment="1">
      <alignment horizontal="left" vertical="center"/>
    </xf>
    <xf numFmtId="3" fontId="5" fillId="1" borderId="39" xfId="0" applyNumberFormat="1" applyFont="1" applyFill="1" applyBorder="1" applyAlignment="1">
      <alignment horizontal="center" vertical="center"/>
    </xf>
    <xf numFmtId="3" fontId="5" fillId="0" borderId="0" xfId="0" applyNumberFormat="1" applyFont="1" applyAlignment="1">
      <alignment horizontal="centerContinuous"/>
    </xf>
    <xf numFmtId="3" fontId="5" fillId="2" borderId="0" xfId="0" applyNumberFormat="1" applyFont="1" applyFill="1" applyAlignment="1">
      <alignment horizontal="center"/>
    </xf>
    <xf numFmtId="3" fontId="5" fillId="2" borderId="0" xfId="0" applyNumberFormat="1" applyFont="1" applyFill="1" applyAlignment="1">
      <alignment horizontal="right"/>
    </xf>
    <xf numFmtId="3" fontId="9" fillId="2" borderId="0" xfId="0" applyNumberFormat="1" applyFont="1" applyFill="1" applyAlignment="1">
      <alignment horizontal="right"/>
    </xf>
    <xf numFmtId="3" fontId="5" fillId="2" borderId="40" xfId="0" applyNumberFormat="1" applyFont="1" applyFill="1" applyBorder="1" applyAlignment="1">
      <alignment vertical="center"/>
    </xf>
    <xf numFmtId="3" fontId="5" fillId="0" borderId="0" xfId="0" applyNumberFormat="1" applyFont="1" applyAlignment="1">
      <alignment horizontal="center"/>
    </xf>
    <xf numFmtId="3" fontId="5" fillId="2" borderId="5" xfId="0" applyNumberFormat="1" applyFont="1" applyFill="1" applyBorder="1" applyAlignment="1">
      <alignment/>
    </xf>
    <xf numFmtId="3" fontId="0" fillId="2" borderId="0" xfId="0" applyNumberFormat="1" applyFill="1" applyAlignment="1">
      <alignment/>
    </xf>
    <xf numFmtId="3" fontId="15" fillId="2" borderId="0" xfId="0" applyNumberFormat="1" applyFont="1" applyFill="1" applyAlignment="1">
      <alignment horizontal="center"/>
    </xf>
    <xf numFmtId="3" fontId="15" fillId="2" borderId="0" xfId="0" applyNumberFormat="1" applyFont="1" applyFill="1" applyAlignment="1">
      <alignment/>
    </xf>
    <xf numFmtId="3" fontId="5" fillId="4" borderId="0" xfId="0" applyNumberFormat="1" applyFont="1" applyFill="1" applyAlignment="1">
      <alignment/>
    </xf>
    <xf numFmtId="0" fontId="0" fillId="0" borderId="0" xfId="0" applyFont="1" applyAlignment="1">
      <alignment horizontal="center"/>
    </xf>
    <xf numFmtId="3" fontId="5" fillId="0" borderId="0" xfId="0" applyNumberFormat="1" applyFont="1" applyAlignment="1">
      <alignment/>
    </xf>
    <xf numFmtId="0" fontId="5" fillId="0" borderId="12" xfId="0" applyFont="1" applyBorder="1" applyAlignment="1" applyProtection="1">
      <alignment horizontal="center" vertical="center"/>
      <protection/>
    </xf>
    <xf numFmtId="41" fontId="5" fillId="0" borderId="11" xfId="0" applyNumberFormat="1" applyFont="1" applyBorder="1" applyAlignment="1" applyProtection="1">
      <alignment horizontal="right"/>
      <protection/>
    </xf>
    <xf numFmtId="176" fontId="5" fillId="0" borderId="2" xfId="0" applyNumberFormat="1" applyFont="1" applyBorder="1" applyAlignment="1" applyProtection="1">
      <alignment horizontal="right"/>
      <protection/>
    </xf>
    <xf numFmtId="0" fontId="0" fillId="0" borderId="2" xfId="0" applyFont="1" applyBorder="1" applyAlignment="1">
      <alignment horizontal="right"/>
    </xf>
    <xf numFmtId="0" fontId="4" fillId="0" borderId="13" xfId="0" applyFont="1" applyBorder="1" applyAlignment="1">
      <alignment horizontal="center" vertical="center"/>
    </xf>
    <xf numFmtId="41" fontId="5" fillId="0" borderId="0" xfId="0" applyNumberFormat="1" applyFont="1" applyBorder="1" applyAlignment="1" applyProtection="1">
      <alignment horizontal="right"/>
      <protection/>
    </xf>
    <xf numFmtId="0" fontId="4" fillId="0" borderId="2" xfId="0" applyFont="1" applyBorder="1" applyAlignment="1" applyProtection="1">
      <alignment horizontal="center"/>
      <protection/>
    </xf>
    <xf numFmtId="0" fontId="7" fillId="0" borderId="0" xfId="0" applyFont="1" applyBorder="1" applyAlignment="1" applyProtection="1">
      <alignment horizontal="left"/>
      <protection/>
    </xf>
    <xf numFmtId="0" fontId="4" fillId="0" borderId="5" xfId="0" applyFont="1" applyBorder="1" applyAlignment="1" applyProtection="1">
      <alignment horizontal="left" vertical="top" shrinkToFit="1"/>
      <protection/>
    </xf>
    <xf numFmtId="0" fontId="5" fillId="0" borderId="6"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4" fillId="0" borderId="6" xfId="0" applyFont="1" applyBorder="1" applyAlignment="1">
      <alignment horizontal="center" vertical="center"/>
    </xf>
    <xf numFmtId="0" fontId="4" fillId="0" borderId="0" xfId="0" applyFont="1" applyBorder="1" applyAlignment="1">
      <alignment horizontal="left" shrinkToFit="1"/>
    </xf>
    <xf numFmtId="0" fontId="0" fillId="0" borderId="14" xfId="0" applyBorder="1" applyAlignment="1">
      <alignment horizontal="center" vertical="center" wrapText="1"/>
    </xf>
    <xf numFmtId="0" fontId="0" fillId="0" borderId="8" xfId="0"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5" fillId="0" borderId="5" xfId="0" applyFont="1" applyBorder="1" applyAlignment="1" applyProtection="1">
      <alignment horizontal="right"/>
      <protection/>
    </xf>
    <xf numFmtId="0" fontId="4" fillId="0" borderId="2" xfId="0" applyFont="1" applyBorder="1" applyAlignment="1" applyProtection="1">
      <alignment horizontal="right"/>
      <protection/>
    </xf>
    <xf numFmtId="0" fontId="0" fillId="0" borderId="10" xfId="0"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0" borderId="0" xfId="0" applyFont="1" applyAlignment="1">
      <alignment horizontal="left" vertical="top" wrapText="1"/>
    </xf>
    <xf numFmtId="0" fontId="6" fillId="0" borderId="0" xfId="0" applyFont="1" applyAlignment="1">
      <alignment horizontal="left"/>
    </xf>
    <xf numFmtId="0" fontId="0" fillId="0" borderId="16" xfId="0" applyBorder="1" applyAlignment="1" applyProtection="1">
      <alignment horizontal="center" vertical="center" wrapText="1"/>
      <protection/>
    </xf>
    <xf numFmtId="0" fontId="0" fillId="0" borderId="4"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7" fillId="0" borderId="0" xfId="0" applyFont="1" applyBorder="1" applyAlignment="1" applyProtection="1">
      <alignment horizontal="center"/>
      <protection/>
    </xf>
    <xf numFmtId="0" fontId="0" fillId="0" borderId="21" xfId="0" applyBorder="1" applyAlignment="1" applyProtection="1">
      <alignment vertical="center" textRotation="255" wrapText="1"/>
      <protection/>
    </xf>
    <xf numFmtId="0" fontId="0" fillId="0" borderId="14" xfId="0" applyBorder="1" applyAlignment="1">
      <alignment vertical="center" textRotation="255" wrapText="1"/>
    </xf>
    <xf numFmtId="0" fontId="0" fillId="0" borderId="23" xfId="0" applyBorder="1" applyAlignment="1">
      <alignment vertical="center" textRotation="255" wrapText="1"/>
    </xf>
    <xf numFmtId="0" fontId="0" fillId="0" borderId="21" xfId="0" applyBorder="1" applyAlignment="1" applyProtection="1">
      <alignment horizontal="center" vertical="center" textRotation="255" wrapText="1"/>
      <protection/>
    </xf>
    <xf numFmtId="0" fontId="0" fillId="0" borderId="14" xfId="0" applyBorder="1" applyAlignment="1" applyProtection="1">
      <alignment horizontal="center" vertical="center" textRotation="255" wrapText="1"/>
      <protection/>
    </xf>
    <xf numFmtId="0" fontId="0" fillId="0" borderId="18" xfId="0" applyBorder="1" applyAlignment="1" applyProtection="1">
      <alignment horizontal="center" vertical="center" textRotation="255" wrapText="1"/>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5" fillId="0" borderId="11" xfId="0" applyFont="1" applyBorder="1" applyAlignment="1" applyProtection="1">
      <alignment horizontal="center" vertical="distributed"/>
      <protection/>
    </xf>
    <xf numFmtId="0" fontId="5" fillId="0" borderId="21" xfId="0" applyFont="1" applyBorder="1" applyAlignment="1" applyProtection="1">
      <alignment horizontal="center" vertical="distributed"/>
      <protection/>
    </xf>
    <xf numFmtId="0" fontId="5" fillId="0" borderId="0" xfId="0" applyFont="1" applyBorder="1" applyAlignment="1" applyProtection="1">
      <alignment horizontal="center" vertical="distributed"/>
      <protection/>
    </xf>
    <xf numFmtId="0" fontId="5" fillId="0" borderId="14" xfId="0" applyFont="1" applyBorder="1" applyAlignment="1" applyProtection="1">
      <alignment horizontal="center" vertical="distributed"/>
      <protection/>
    </xf>
    <xf numFmtId="0" fontId="5" fillId="0" borderId="2" xfId="0" applyFont="1" applyBorder="1" applyAlignment="1" applyProtection="1">
      <alignment horizontal="center" vertical="distributed"/>
      <protection/>
    </xf>
    <xf numFmtId="0" fontId="5" fillId="0" borderId="23" xfId="0" applyFont="1" applyBorder="1" applyAlignment="1" applyProtection="1">
      <alignment horizontal="center" vertical="distributed"/>
      <protection/>
    </xf>
    <xf numFmtId="41" fontId="5" fillId="0" borderId="8" xfId="0" applyNumberFormat="1" applyFont="1" applyBorder="1" applyAlignment="1" applyProtection="1">
      <alignment horizontal="right"/>
      <protection/>
    </xf>
    <xf numFmtId="176" fontId="5" fillId="0" borderId="9" xfId="0" applyNumberFormat="1" applyFont="1" applyBorder="1" applyAlignment="1" applyProtection="1">
      <alignment horizontal="right"/>
      <protection/>
    </xf>
    <xf numFmtId="0" fontId="5" fillId="0" borderId="2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14" xfId="0" applyFont="1" applyBorder="1" applyAlignment="1" applyProtection="1">
      <alignment horizontal="right"/>
      <protection/>
    </xf>
    <xf numFmtId="37" fontId="5" fillId="0" borderId="11" xfId="0" applyNumberFormat="1" applyFont="1" applyBorder="1" applyAlignment="1" applyProtection="1">
      <alignment/>
      <protection/>
    </xf>
    <xf numFmtId="37" fontId="5" fillId="0" borderId="0" xfId="0" applyNumberFormat="1" applyFont="1" applyBorder="1" applyAlignment="1" applyProtection="1">
      <alignment/>
      <protection/>
    </xf>
    <xf numFmtId="0" fontId="5" fillId="0" borderId="41"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1" fontId="5" fillId="0" borderId="11" xfId="0" applyNumberFormat="1" applyFont="1" applyBorder="1" applyAlignment="1" applyProtection="1">
      <alignment horizontal="center"/>
      <protection/>
    </xf>
    <xf numFmtId="41" fontId="5" fillId="0" borderId="0" xfId="0" applyNumberFormat="1" applyFont="1" applyBorder="1" applyAlignment="1" applyProtection="1">
      <alignment horizontal="center"/>
      <protection/>
    </xf>
    <xf numFmtId="0" fontId="4" fillId="0" borderId="8"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0" xfId="0" applyFont="1" applyBorder="1" applyAlignment="1" applyProtection="1">
      <alignment horizontal="right"/>
      <protection/>
    </xf>
    <xf numFmtId="0" fontId="5" fillId="0" borderId="3" xfId="0" applyFont="1" applyBorder="1" applyAlignment="1" applyProtection="1">
      <alignment horizontal="center" vertical="center"/>
      <protection/>
    </xf>
    <xf numFmtId="0" fontId="5" fillId="0" borderId="6"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4" fillId="0" borderId="8" xfId="0" applyFont="1" applyBorder="1" applyAlignment="1" applyProtection="1">
      <alignment horizontal="center" shrinkToFit="1"/>
      <protection/>
    </xf>
    <xf numFmtId="0" fontId="4" fillId="0" borderId="0" xfId="0" applyFont="1" applyBorder="1" applyAlignment="1" applyProtection="1">
      <alignment horizontal="center" shrinkToFit="1"/>
      <protection/>
    </xf>
    <xf numFmtId="0" fontId="4" fillId="0" borderId="14" xfId="0" applyFont="1" applyBorder="1" applyAlignment="1" applyProtection="1">
      <alignment horizontal="center" shrinkToFit="1"/>
      <protection/>
    </xf>
    <xf numFmtId="37" fontId="4" fillId="0" borderId="5" xfId="0" applyNumberFormat="1" applyFont="1" applyBorder="1" applyAlignment="1" applyProtection="1">
      <alignment horizontal="right" vertical="top"/>
      <protection/>
    </xf>
    <xf numFmtId="0" fontId="8" fillId="0" borderId="0" xfId="0" applyFont="1" applyBorder="1" applyAlignment="1" applyProtection="1">
      <alignment horizontal="right"/>
      <protection/>
    </xf>
    <xf numFmtId="0" fontId="8" fillId="0" borderId="14" xfId="0" applyFont="1" applyBorder="1" applyAlignment="1" applyProtection="1">
      <alignment horizontal="right"/>
      <protection/>
    </xf>
    <xf numFmtId="41" fontId="8" fillId="0" borderId="0" xfId="0" applyNumberFormat="1" applyFont="1" applyBorder="1" applyAlignment="1" applyProtection="1">
      <alignment horizontal="center"/>
      <protection/>
    </xf>
    <xf numFmtId="37" fontId="8" fillId="0" borderId="0" xfId="0" applyNumberFormat="1" applyFont="1" applyBorder="1" applyAlignment="1" applyProtection="1">
      <alignment/>
      <protection/>
    </xf>
    <xf numFmtId="0" fontId="4" fillId="0" borderId="25" xfId="0" applyFont="1" applyBorder="1" applyAlignment="1" applyProtection="1">
      <alignment horizontal="center" vertical="center" wrapText="1"/>
      <protection/>
    </xf>
    <xf numFmtId="0" fontId="4" fillId="0" borderId="18" xfId="0" applyFont="1" applyBorder="1" applyAlignment="1">
      <alignment horizontal="center" vertical="center" wrapText="1"/>
    </xf>
    <xf numFmtId="0" fontId="5" fillId="0" borderId="42" xfId="0" applyFont="1" applyBorder="1" applyAlignment="1" applyProtection="1">
      <alignment horizontal="center" vertical="center" wrapText="1"/>
      <protection/>
    </xf>
    <xf numFmtId="0" fontId="5" fillId="0" borderId="4" xfId="0" applyFont="1" applyBorder="1" applyAlignment="1">
      <alignment horizontal="center" vertical="center" wrapText="1"/>
    </xf>
    <xf numFmtId="0" fontId="5" fillId="0" borderId="25" xfId="0" applyFont="1" applyBorder="1" applyAlignment="1" applyProtection="1">
      <alignment horizontal="center" vertical="center" wrapText="1"/>
      <protection/>
    </xf>
    <xf numFmtId="0" fontId="5" fillId="0" borderId="18" xfId="0" applyFont="1" applyBorder="1" applyAlignment="1">
      <alignment horizontal="center" vertical="center" wrapText="1"/>
    </xf>
    <xf numFmtId="37" fontId="5" fillId="0" borderId="42" xfId="0" applyNumberFormat="1" applyFont="1" applyBorder="1" applyAlignment="1" applyProtection="1">
      <alignment horizontal="center" vertical="center" wrapText="1"/>
      <protection/>
    </xf>
    <xf numFmtId="0" fontId="5" fillId="0" borderId="4" xfId="0" applyFont="1" applyBorder="1" applyAlignment="1">
      <alignment/>
    </xf>
    <xf numFmtId="0" fontId="4" fillId="0" borderId="41"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0" xfId="0" applyFont="1" applyBorder="1" applyAlignment="1">
      <alignment horizontal="right"/>
    </xf>
    <xf numFmtId="0" fontId="4" fillId="0" borderId="42" xfId="0" applyFont="1" applyBorder="1" applyAlignment="1" applyProtection="1">
      <alignment horizontal="center" vertical="center" wrapText="1"/>
      <protection/>
    </xf>
    <xf numFmtId="0" fontId="4" fillId="0" borderId="4" xfId="0" applyFont="1" applyBorder="1" applyAlignment="1">
      <alignment horizontal="center" vertical="center" wrapText="1"/>
    </xf>
    <xf numFmtId="37" fontId="4" fillId="0" borderId="42" xfId="0" applyNumberFormat="1" applyFont="1" applyBorder="1" applyAlignment="1" applyProtection="1">
      <alignment horizontal="center" vertical="center" wrapText="1"/>
      <protection/>
    </xf>
    <xf numFmtId="0" fontId="4" fillId="0" borderId="4" xfId="0" applyFont="1" applyBorder="1" applyAlignment="1">
      <alignment/>
    </xf>
    <xf numFmtId="37" fontId="4" fillId="0" borderId="0" xfId="0" applyNumberFormat="1" applyFont="1" applyBorder="1" applyAlignment="1" applyProtection="1">
      <alignment horizontal="right"/>
      <protection/>
    </xf>
    <xf numFmtId="3" fontId="5" fillId="2" borderId="0" xfId="0" applyNumberFormat="1" applyFont="1" applyFill="1" applyAlignment="1">
      <alignment/>
    </xf>
    <xf numFmtId="182" fontId="5" fillId="2" borderId="43" xfId="0" applyNumberFormat="1" applyFont="1" applyFill="1" applyBorder="1" applyAlignment="1">
      <alignment horizontal="center" vertical="center"/>
    </xf>
    <xf numFmtId="182" fontId="5" fillId="2" borderId="44" xfId="0" applyNumberFormat="1" applyFont="1" applyFill="1" applyBorder="1" applyAlignment="1">
      <alignment horizontal="center" vertical="center"/>
    </xf>
    <xf numFmtId="182" fontId="5" fillId="2" borderId="37" xfId="0" applyNumberFormat="1" applyFont="1" applyFill="1" applyBorder="1" applyAlignment="1">
      <alignment horizontal="center" vertical="center"/>
    </xf>
    <xf numFmtId="0" fontId="5" fillId="0" borderId="8" xfId="0" applyNumberFormat="1" applyFont="1" applyBorder="1" applyAlignment="1" applyProtection="1">
      <alignment horizontal="right" indent="1"/>
      <protection/>
    </xf>
    <xf numFmtId="0" fontId="5" fillId="0" borderId="0" xfId="0" applyNumberFormat="1" applyFont="1" applyBorder="1" applyAlignment="1" applyProtection="1">
      <alignment horizontal="right" indent="1"/>
      <protection/>
    </xf>
    <xf numFmtId="0" fontId="5" fillId="0" borderId="0" xfId="0" applyNumberFormat="1" applyFont="1" applyBorder="1" applyAlignment="1" applyProtection="1">
      <alignment horizontal="center"/>
      <protection/>
    </xf>
    <xf numFmtId="0" fontId="7" fillId="0" borderId="2" xfId="0" applyFont="1" applyBorder="1" applyAlignment="1" applyProtection="1">
      <alignment horizontal="left"/>
      <protection/>
    </xf>
    <xf numFmtId="176" fontId="5" fillId="0" borderId="0" xfId="0" applyNumberFormat="1" applyFont="1" applyBorder="1" applyAlignment="1">
      <alignment horizontal="center"/>
    </xf>
    <xf numFmtId="176" fontId="5" fillId="0" borderId="14" xfId="0" applyNumberFormat="1" applyFont="1" applyBorder="1" applyAlignment="1">
      <alignment horizontal="center"/>
    </xf>
    <xf numFmtId="0" fontId="5" fillId="0" borderId="9" xfId="0" applyNumberFormat="1" applyFont="1" applyBorder="1" applyAlignment="1" applyProtection="1">
      <alignment horizontal="center"/>
      <protection/>
    </xf>
    <xf numFmtId="0" fontId="5" fillId="0" borderId="2" xfId="0" applyNumberFormat="1" applyFont="1" applyBorder="1" applyAlignment="1" applyProtection="1">
      <alignment horizontal="center"/>
      <protection/>
    </xf>
    <xf numFmtId="0" fontId="5" fillId="0" borderId="5" xfId="0" applyNumberFormat="1" applyFont="1" applyBorder="1" applyAlignment="1" applyProtection="1">
      <alignment horizontal="center"/>
      <protection/>
    </xf>
    <xf numFmtId="0" fontId="5" fillId="0" borderId="8" xfId="0" applyNumberFormat="1" applyFont="1" applyBorder="1" applyAlignment="1" applyProtection="1">
      <alignment horizontal="center"/>
      <protection/>
    </xf>
    <xf numFmtId="0" fontId="5" fillId="0" borderId="14"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4"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13" xfId="0" applyFont="1" applyBorder="1" applyAlignment="1">
      <alignment horizontal="center"/>
    </xf>
    <xf numFmtId="0" fontId="0" fillId="0" borderId="7" xfId="0" applyFont="1" applyBorder="1" applyAlignment="1">
      <alignment horizontal="center"/>
    </xf>
    <xf numFmtId="0" fontId="9" fillId="0" borderId="17" xfId="0" applyFont="1" applyBorder="1" applyAlignment="1" applyProtection="1">
      <alignment horizontal="center" vertical="center" wrapText="1"/>
      <protection/>
    </xf>
    <xf numFmtId="176" fontId="5" fillId="0" borderId="0" xfId="15" applyNumberFormat="1" applyFont="1" applyBorder="1" applyAlignment="1">
      <alignment horizontal="center"/>
    </xf>
    <xf numFmtId="0" fontId="5" fillId="0" borderId="10" xfId="0" applyNumberFormat="1" applyFont="1" applyBorder="1" applyAlignment="1">
      <alignment horizontal="right"/>
    </xf>
    <xf numFmtId="0" fontId="5" fillId="0" borderId="11" xfId="0" applyNumberFormat="1" applyFont="1" applyBorder="1" applyAlignment="1">
      <alignment horizontal="right"/>
    </xf>
    <xf numFmtId="0" fontId="5" fillId="0" borderId="21" xfId="0" applyNumberFormat="1" applyFont="1" applyBorder="1" applyAlignment="1">
      <alignment horizontal="right"/>
    </xf>
    <xf numFmtId="0" fontId="5" fillId="0" borderId="10" xfId="0" applyFont="1" applyBorder="1" applyAlignment="1">
      <alignment horizontal="right"/>
    </xf>
    <xf numFmtId="0" fontId="5" fillId="0" borderId="11" xfId="0" applyFont="1" applyBorder="1" applyAlignment="1">
      <alignment horizontal="right"/>
    </xf>
    <xf numFmtId="0" fontId="5" fillId="0" borderId="21" xfId="0" applyFont="1" applyBorder="1" applyAlignment="1">
      <alignment horizontal="right"/>
    </xf>
    <xf numFmtId="0" fontId="5" fillId="0" borderId="9" xfId="0" applyNumberFormat="1" applyFont="1" applyBorder="1" applyAlignment="1" applyProtection="1">
      <alignment horizontal="right" indent="1"/>
      <protection/>
    </xf>
    <xf numFmtId="0" fontId="5" fillId="0" borderId="2" xfId="0" applyNumberFormat="1" applyFont="1" applyBorder="1" applyAlignment="1" applyProtection="1">
      <alignment horizontal="right" indent="1"/>
      <protection/>
    </xf>
    <xf numFmtId="0" fontId="0" fillId="0" borderId="11" xfId="0" applyFont="1" applyBorder="1" applyAlignment="1">
      <alignment/>
    </xf>
    <xf numFmtId="0" fontId="0" fillId="0" borderId="41" xfId="0" applyFont="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9" fillId="0" borderId="41" xfId="0" applyFont="1" applyBorder="1" applyAlignment="1">
      <alignment wrapText="1"/>
    </xf>
    <xf numFmtId="0" fontId="0" fillId="0" borderId="5" xfId="0" applyBorder="1" applyAlignment="1">
      <alignment wrapText="1"/>
    </xf>
    <xf numFmtId="0" fontId="0" fillId="0" borderId="25" xfId="0" applyBorder="1" applyAlignment="1">
      <alignment wrapText="1"/>
    </xf>
    <xf numFmtId="0" fontId="0" fillId="0" borderId="1" xfId="0" applyBorder="1" applyAlignment="1">
      <alignment wrapText="1"/>
    </xf>
    <xf numFmtId="0" fontId="0" fillId="0" borderId="22" xfId="0" applyBorder="1" applyAlignment="1">
      <alignment wrapText="1"/>
    </xf>
    <xf numFmtId="0" fontId="0" fillId="0" borderId="18" xfId="0" applyBorder="1" applyAlignment="1">
      <alignment wrapText="1"/>
    </xf>
    <xf numFmtId="0" fontId="5" fillId="0" borderId="0" xfId="0" applyFont="1" applyBorder="1" applyAlignment="1">
      <alignment horizontal="center"/>
    </xf>
    <xf numFmtId="0" fontId="5" fillId="0" borderId="9" xfId="0" applyNumberFormat="1" applyFont="1" applyBorder="1" applyAlignment="1">
      <alignment horizontal="right"/>
    </xf>
    <xf numFmtId="0" fontId="5" fillId="0" borderId="2" xfId="0" applyNumberFormat="1" applyFont="1" applyBorder="1" applyAlignment="1">
      <alignment horizontal="right"/>
    </xf>
    <xf numFmtId="0" fontId="5" fillId="0" borderId="23" xfId="0" applyNumberFormat="1" applyFont="1" applyBorder="1" applyAlignment="1">
      <alignment horizontal="right"/>
    </xf>
    <xf numFmtId="0" fontId="5" fillId="0" borderId="9" xfId="0" applyFont="1" applyBorder="1" applyAlignment="1">
      <alignment horizontal="right"/>
    </xf>
    <xf numFmtId="0" fontId="5" fillId="0" borderId="2" xfId="0" applyFont="1" applyBorder="1" applyAlignment="1">
      <alignment horizontal="right"/>
    </xf>
    <xf numFmtId="0" fontId="5" fillId="0" borderId="23" xfId="0" applyFont="1" applyBorder="1" applyAlignment="1">
      <alignment horizontal="right"/>
    </xf>
    <xf numFmtId="0" fontId="5" fillId="0" borderId="10" xfId="0" applyNumberFormat="1" applyFont="1" applyBorder="1" applyAlignment="1">
      <alignment/>
    </xf>
    <xf numFmtId="0" fontId="5" fillId="0" borderId="11" xfId="0" applyNumberFormat="1" applyFont="1" applyBorder="1" applyAlignment="1">
      <alignment/>
    </xf>
    <xf numFmtId="0" fontId="5" fillId="0" borderId="21" xfId="0" applyNumberFormat="1" applyFont="1" applyBorder="1" applyAlignment="1">
      <alignment/>
    </xf>
    <xf numFmtId="0" fontId="5" fillId="0" borderId="9" xfId="0" applyNumberFormat="1" applyFont="1" applyBorder="1" applyAlignment="1">
      <alignment/>
    </xf>
    <xf numFmtId="0" fontId="5" fillId="0" borderId="2" xfId="0" applyNumberFormat="1" applyFont="1" applyBorder="1" applyAlignment="1">
      <alignment/>
    </xf>
    <xf numFmtId="0" fontId="5" fillId="0" borderId="23" xfId="0" applyNumberFormat="1" applyFont="1" applyBorder="1" applyAlignment="1">
      <alignment/>
    </xf>
    <xf numFmtId="0" fontId="5" fillId="0" borderId="9" xfId="0" applyFont="1" applyBorder="1" applyAlignment="1">
      <alignment/>
    </xf>
    <xf numFmtId="0" fontId="5" fillId="0" borderId="2" xfId="0" applyFont="1" applyBorder="1" applyAlignment="1">
      <alignment/>
    </xf>
    <xf numFmtId="0" fontId="5" fillId="0" borderId="23" xfId="0" applyFont="1" applyBorder="1" applyAlignment="1">
      <alignment/>
    </xf>
    <xf numFmtId="176" fontId="5" fillId="0" borderId="14" xfId="15" applyNumberFormat="1" applyFont="1" applyBorder="1" applyAlignment="1">
      <alignment horizontal="center"/>
    </xf>
    <xf numFmtId="0" fontId="0" fillId="0" borderId="41"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0" fillId="0" borderId="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41" xfId="0" applyFont="1" applyBorder="1" applyAlignment="1">
      <alignment wrapText="1"/>
    </xf>
    <xf numFmtId="0" fontId="0" fillId="0" borderId="5" xfId="0" applyBorder="1" applyAlignment="1">
      <alignment/>
    </xf>
    <xf numFmtId="0" fontId="0" fillId="0" borderId="22" xfId="0" applyBorder="1" applyAlignment="1">
      <alignment/>
    </xf>
    <xf numFmtId="176" fontId="5" fillId="0" borderId="11" xfId="15" applyNumberFormat="1" applyFont="1" applyBorder="1" applyAlignment="1">
      <alignment horizontal="center"/>
    </xf>
    <xf numFmtId="0" fontId="0" fillId="0" borderId="3"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5" fillId="0" borderId="10" xfId="0" applyNumberFormat="1" applyFont="1" applyBorder="1" applyAlignment="1" applyProtection="1">
      <alignment horizontal="right" indent="1"/>
      <protection/>
    </xf>
    <xf numFmtId="0" fontId="5" fillId="0" borderId="11" xfId="0" applyNumberFormat="1" applyFont="1" applyBorder="1" applyAlignment="1" applyProtection="1">
      <alignment horizontal="right" indent="1"/>
      <protection/>
    </xf>
    <xf numFmtId="176" fontId="5" fillId="0" borderId="11" xfId="0" applyNumberFormat="1" applyFont="1" applyBorder="1" applyAlignment="1">
      <alignment horizontal="center"/>
    </xf>
    <xf numFmtId="176" fontId="5" fillId="0" borderId="21" xfId="0" applyNumberFormat="1" applyFont="1" applyBorder="1" applyAlignment="1">
      <alignment horizontal="center"/>
    </xf>
    <xf numFmtId="0" fontId="5" fillId="0" borderId="11" xfId="0" applyFont="1" applyBorder="1" applyAlignment="1" applyProtection="1">
      <alignment horizontal="center"/>
      <protection/>
    </xf>
    <xf numFmtId="0" fontId="5" fillId="0" borderId="21" xfId="0" applyFont="1" applyBorder="1" applyAlignment="1" applyProtection="1">
      <alignment horizontal="center"/>
      <protection/>
    </xf>
    <xf numFmtId="38" fontId="5" fillId="0" borderId="8" xfId="16" applyFont="1" applyFill="1" applyBorder="1" applyAlignment="1" applyProtection="1">
      <alignment horizontal="right" indent="1"/>
      <protection/>
    </xf>
    <xf numFmtId="38" fontId="5" fillId="0" borderId="0" xfId="16" applyFont="1" applyFill="1" applyBorder="1" applyAlignment="1" applyProtection="1">
      <alignment horizontal="right" indent="1"/>
      <protection/>
    </xf>
    <xf numFmtId="0" fontId="6" fillId="0" borderId="0" xfId="0" applyFont="1" applyBorder="1" applyAlignment="1">
      <alignment horizontal="left"/>
    </xf>
    <xf numFmtId="0" fontId="5" fillId="0" borderId="17"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38" fontId="5" fillId="0" borderId="9" xfId="16" applyFont="1" applyFill="1" applyBorder="1" applyAlignment="1" applyProtection="1">
      <alignment horizontal="right" indent="1"/>
      <protection/>
    </xf>
    <xf numFmtId="38" fontId="5" fillId="0" borderId="2" xfId="16" applyFont="1" applyFill="1" applyBorder="1" applyAlignment="1" applyProtection="1">
      <alignment horizontal="right" indent="1"/>
      <protection/>
    </xf>
    <xf numFmtId="0" fontId="0" fillId="0" borderId="6"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5" fillId="0" borderId="5" xfId="0" applyNumberFormat="1" applyFont="1" applyBorder="1" applyAlignment="1">
      <alignment horizontal="center"/>
    </xf>
    <xf numFmtId="0" fontId="0" fillId="0" borderId="10" xfId="0" applyFont="1" applyBorder="1" applyAlignment="1">
      <alignment/>
    </xf>
    <xf numFmtId="0" fontId="0" fillId="0" borderId="21" xfId="0" applyFont="1" applyBorder="1" applyAlignment="1">
      <alignment/>
    </xf>
    <xf numFmtId="0" fontId="0" fillId="0" borderId="9" xfId="0" applyFont="1" applyBorder="1" applyAlignment="1">
      <alignment/>
    </xf>
    <xf numFmtId="0" fontId="0" fillId="0" borderId="23" xfId="0" applyFont="1" applyBorder="1" applyAlignment="1">
      <alignment/>
    </xf>
    <xf numFmtId="0" fontId="5" fillId="0" borderId="0" xfId="0" applyNumberFormat="1" applyFont="1" applyBorder="1" applyAlignment="1">
      <alignment horizontal="center"/>
    </xf>
    <xf numFmtId="0" fontId="0" fillId="0" borderId="25" xfId="0" applyFont="1" applyBorder="1" applyAlignment="1" applyProtection="1">
      <alignment horizontal="center" vertical="center"/>
      <protection/>
    </xf>
    <xf numFmtId="0" fontId="5" fillId="0" borderId="23" xfId="0" applyNumberFormat="1" applyFont="1" applyBorder="1" applyAlignment="1" applyProtection="1">
      <alignment horizontal="center"/>
      <protection/>
    </xf>
    <xf numFmtId="0" fontId="0" fillId="0" borderId="7" xfId="0" applyFont="1" applyBorder="1" applyAlignment="1" applyProtection="1">
      <alignment horizontal="center"/>
      <protection/>
    </xf>
    <xf numFmtId="0" fontId="11" fillId="0" borderId="41" xfId="0" applyFont="1" applyBorder="1" applyAlignment="1" applyProtection="1">
      <alignment horizontal="center" vertical="center"/>
      <protection/>
    </xf>
    <xf numFmtId="0" fontId="11" fillId="0" borderId="5" xfId="0" applyFont="1" applyBorder="1" applyAlignment="1">
      <alignment horizontal="center" vertical="center"/>
    </xf>
    <xf numFmtId="0" fontId="11" fillId="0" borderId="25" xfId="0" applyFont="1" applyBorder="1" applyAlignment="1">
      <alignment horizontal="center" vertical="center"/>
    </xf>
    <xf numFmtId="0" fontId="11" fillId="0" borderId="1" xfId="0" applyFont="1" applyBorder="1" applyAlignment="1">
      <alignment horizontal="center" vertical="center"/>
    </xf>
    <xf numFmtId="0" fontId="11" fillId="0" borderId="22" xfId="0" applyFont="1" applyBorder="1" applyAlignment="1">
      <alignment horizontal="center" vertical="center"/>
    </xf>
    <xf numFmtId="0" fontId="11" fillId="0" borderId="18" xfId="0" applyFont="1" applyBorder="1" applyAlignment="1">
      <alignment horizontal="center" vertical="center"/>
    </xf>
    <xf numFmtId="0" fontId="4" fillId="0" borderId="17" xfId="0" applyFont="1" applyBorder="1" applyAlignment="1">
      <alignment wrapText="1"/>
    </xf>
    <xf numFmtId="0" fontId="0" fillId="0" borderId="19" xfId="0" applyBorder="1" applyAlignment="1">
      <alignment wrapText="1"/>
    </xf>
    <xf numFmtId="0" fontId="5" fillId="0" borderId="5"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23" xfId="0" applyFont="1" applyBorder="1" applyAlignment="1" applyProtection="1">
      <alignment horizontal="center"/>
      <protection/>
    </xf>
    <xf numFmtId="0" fontId="0" fillId="0" borderId="2" xfId="0" applyFont="1" applyBorder="1" applyAlignment="1">
      <alignment/>
    </xf>
    <xf numFmtId="0" fontId="5" fillId="0" borderId="5" xfId="0" applyFont="1" applyBorder="1" applyAlignment="1" applyProtection="1">
      <alignment horizontal="center" vertical="distributed"/>
      <protection/>
    </xf>
    <xf numFmtId="0" fontId="4" fillId="0" borderId="5" xfId="0" applyFont="1" applyBorder="1" applyAlignment="1">
      <alignment horizontal="right"/>
    </xf>
    <xf numFmtId="0" fontId="5" fillId="0" borderId="2" xfId="0" applyFont="1" applyFill="1" applyBorder="1" applyAlignment="1">
      <alignment horizontal="center"/>
    </xf>
    <xf numFmtId="37" fontId="4" fillId="0" borderId="5" xfId="0" applyNumberFormat="1" applyFont="1" applyBorder="1" applyAlignment="1" applyProtection="1">
      <alignment horizontal="left" vertical="top" wrapText="1"/>
      <protection/>
    </xf>
    <xf numFmtId="37" fontId="4" fillId="0" borderId="5" xfId="0" applyNumberFormat="1" applyFont="1" applyBorder="1" applyAlignment="1" applyProtection="1">
      <alignment horizontal="left" vertical="top"/>
      <protection/>
    </xf>
    <xf numFmtId="37" fontId="4" fillId="0" borderId="0" xfId="0" applyNumberFormat="1" applyFont="1" applyBorder="1" applyAlignment="1" applyProtection="1">
      <alignment horizontal="left" vertical="top" wrapText="1"/>
      <protection/>
    </xf>
    <xf numFmtId="0" fontId="4" fillId="0" borderId="0" xfId="0" applyFont="1" applyAlignment="1">
      <alignment horizontal="left" vertical="top"/>
    </xf>
    <xf numFmtId="37" fontId="4" fillId="0" borderId="0" xfId="0" applyNumberFormat="1" applyFont="1" applyBorder="1" applyAlignment="1" applyProtection="1">
      <alignment horizontal="left" vertical="top" shrinkToFit="1"/>
      <protection/>
    </xf>
    <xf numFmtId="0" fontId="4" fillId="0" borderId="0" xfId="0" applyFont="1" applyAlignment="1">
      <alignment vertical="top" shrinkToFit="1"/>
    </xf>
    <xf numFmtId="0" fontId="4" fillId="0" borderId="0" xfId="0" applyFont="1" applyAlignment="1">
      <alignment/>
    </xf>
    <xf numFmtId="0" fontId="4" fillId="0" borderId="0" xfId="0" applyFont="1" applyAlignment="1">
      <alignment horizontal="right"/>
    </xf>
    <xf numFmtId="0" fontId="4" fillId="0" borderId="14" xfId="0" applyFont="1" applyBorder="1" applyAlignment="1" applyProtection="1">
      <alignment vertical="top" shrinkToFit="1"/>
      <protection/>
    </xf>
    <xf numFmtId="57" fontId="4" fillId="0" borderId="14" xfId="0" applyNumberFormat="1" applyFont="1" applyBorder="1" applyAlignment="1" applyProtection="1">
      <alignment horizontal="center" vertical="top"/>
      <protection/>
    </xf>
    <xf numFmtId="41" fontId="4" fillId="0" borderId="0" xfId="0" applyNumberFormat="1" applyFont="1" applyFill="1" applyBorder="1" applyAlignment="1" applyProtection="1">
      <alignment horizontal="right" vertical="top"/>
      <protection/>
    </xf>
    <xf numFmtId="41" fontId="4" fillId="0" borderId="2" xfId="0" applyNumberFormat="1" applyFont="1" applyFill="1" applyBorder="1" applyAlignment="1" applyProtection="1">
      <alignment vertical="top" shrinkToFit="1"/>
      <protection/>
    </xf>
    <xf numFmtId="41" fontId="4" fillId="0" borderId="2" xfId="0" applyNumberFormat="1" applyFont="1" applyBorder="1" applyAlignment="1" applyProtection="1">
      <alignment horizontal="left" vertical="top"/>
      <protection/>
    </xf>
    <xf numFmtId="0" fontId="4" fillId="0" borderId="45" xfId="0" applyFont="1" applyFill="1" applyBorder="1" applyAlignment="1" applyProtection="1">
      <alignment horizontal="distributed" vertical="top"/>
      <protection/>
    </xf>
    <xf numFmtId="57" fontId="4" fillId="0" borderId="5" xfId="0" applyNumberFormat="1" applyFont="1" applyBorder="1" applyAlignment="1" applyProtection="1">
      <alignment horizontal="center" vertical="top"/>
      <protection/>
    </xf>
    <xf numFmtId="0" fontId="8" fillId="0" borderId="0" xfId="0" applyFont="1" applyBorder="1" applyAlignment="1">
      <alignment/>
    </xf>
    <xf numFmtId="0" fontId="0" fillId="0" borderId="0" xfId="0" applyFont="1" applyBorder="1" applyAlignment="1">
      <alignment horizontal="right"/>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xf>
    <xf numFmtId="0" fontId="8" fillId="0" borderId="11" xfId="0" applyFont="1" applyBorder="1" applyAlignment="1" applyProtection="1">
      <alignment horizontal="center" vertical="distributed"/>
      <protection/>
    </xf>
    <xf numFmtId="0" fontId="8" fillId="0" borderId="21" xfId="0" applyFont="1" applyBorder="1" applyAlignment="1" applyProtection="1">
      <alignment horizontal="center" vertical="distributed"/>
      <protection/>
    </xf>
    <xf numFmtId="38" fontId="8" fillId="0" borderId="10" xfId="16" applyFont="1" applyBorder="1" applyAlignment="1" applyProtection="1">
      <alignment horizontal="center"/>
      <protection/>
    </xf>
    <xf numFmtId="38" fontId="8" fillId="0" borderId="11" xfId="16" applyFont="1" applyBorder="1" applyAlignment="1" applyProtection="1">
      <alignment horizontal="center"/>
      <protection/>
    </xf>
    <xf numFmtId="38" fontId="8" fillId="0" borderId="21" xfId="16" applyFont="1" applyBorder="1" applyAlignment="1" applyProtection="1">
      <alignment horizontal="center"/>
      <protection/>
    </xf>
    <xf numFmtId="0" fontId="8" fillId="0" borderId="10" xfId="16" applyNumberFormat="1" applyFont="1" applyBorder="1" applyAlignment="1" applyProtection="1">
      <alignment horizontal="center"/>
      <protection/>
    </xf>
    <xf numFmtId="0" fontId="8" fillId="0" borderId="11" xfId="16" applyNumberFormat="1" applyFont="1" applyBorder="1" applyAlignment="1" applyProtection="1">
      <alignment horizontal="center"/>
      <protection/>
    </xf>
    <xf numFmtId="0" fontId="8" fillId="0" borderId="11" xfId="0" applyNumberFormat="1" applyFont="1" applyBorder="1" applyAlignment="1" applyProtection="1">
      <alignment horizontal="center" vertical="distributed"/>
      <protection/>
    </xf>
    <xf numFmtId="0" fontId="16" fillId="0" borderId="11" xfId="0" applyNumberFormat="1" applyFont="1" applyFill="1" applyBorder="1" applyAlignment="1" applyProtection="1">
      <alignment horizontal="left"/>
      <protection/>
    </xf>
    <xf numFmtId="0" fontId="3" fillId="0" borderId="11" xfId="0" applyFont="1" applyBorder="1" applyAlignment="1">
      <alignment horizontal="center"/>
    </xf>
    <xf numFmtId="0" fontId="3" fillId="0" borderId="0" xfId="0" applyFont="1" applyBorder="1" applyAlignment="1">
      <alignment horizontal="center"/>
    </xf>
    <xf numFmtId="38" fontId="5" fillId="0" borderId="8" xfId="16" applyFont="1" applyFill="1" applyBorder="1" applyAlignment="1" applyProtection="1">
      <alignment horizontal="center"/>
      <protection/>
    </xf>
    <xf numFmtId="38" fontId="5" fillId="0" borderId="0" xfId="16" applyFont="1" applyFill="1" applyBorder="1" applyAlignment="1" applyProtection="1">
      <alignment horizontal="center"/>
      <protection/>
    </xf>
    <xf numFmtId="38" fontId="5" fillId="0" borderId="14" xfId="16" applyFont="1" applyFill="1" applyBorder="1" applyAlignment="1" applyProtection="1">
      <alignment horizontal="center"/>
      <protection/>
    </xf>
    <xf numFmtId="0" fontId="5" fillId="0" borderId="8"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distributed"/>
      <protection/>
    </xf>
    <xf numFmtId="0" fontId="9" fillId="0" borderId="0" xfId="0" applyNumberFormat="1" applyFont="1" applyFill="1" applyBorder="1" applyAlignment="1" applyProtection="1">
      <alignment horizontal="left"/>
      <protection/>
    </xf>
    <xf numFmtId="0" fontId="0" fillId="0" borderId="0" xfId="0" applyAlignment="1">
      <alignment horizontal="center"/>
    </xf>
    <xf numFmtId="0" fontId="0" fillId="0" borderId="0" xfId="0" applyFont="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5" fillId="0" borderId="0" xfId="0" applyFont="1" applyFill="1" applyBorder="1" applyAlignment="1">
      <alignment horizontal="center"/>
    </xf>
    <xf numFmtId="38" fontId="5" fillId="0" borderId="9" xfId="16" applyFont="1" applyFill="1" applyBorder="1" applyAlignment="1" applyProtection="1">
      <alignment horizontal="center"/>
      <protection/>
    </xf>
    <xf numFmtId="38" fontId="5" fillId="0" borderId="2" xfId="16" applyFont="1" applyFill="1" applyBorder="1" applyAlignment="1" applyProtection="1">
      <alignment horizontal="center"/>
      <protection/>
    </xf>
    <xf numFmtId="38" fontId="5" fillId="0" borderId="23" xfId="16" applyFont="1" applyFill="1" applyBorder="1" applyAlignment="1" applyProtection="1">
      <alignment horizontal="center"/>
      <protection/>
    </xf>
    <xf numFmtId="0" fontId="5" fillId="0" borderId="9"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distributed"/>
      <protection/>
    </xf>
    <xf numFmtId="0" fontId="9" fillId="0" borderId="2" xfId="0" applyNumberFormat="1" applyFont="1" applyFill="1" applyBorder="1" applyAlignment="1" applyProtection="1">
      <alignment horizontal="left"/>
      <protection/>
    </xf>
    <xf numFmtId="0" fontId="0" fillId="0" borderId="2" xfId="0" applyFill="1" applyBorder="1" applyAlignment="1">
      <alignment horizontal="center"/>
    </xf>
    <xf numFmtId="0" fontId="0" fillId="0" borderId="2" xfId="0" applyFont="1" applyBorder="1" applyAlignment="1">
      <alignment horizontal="center"/>
    </xf>
    <xf numFmtId="0" fontId="3" fillId="0" borderId="7" xfId="0" applyFont="1" applyBorder="1" applyAlignment="1">
      <alignment horizontal="center"/>
    </xf>
    <xf numFmtId="0" fontId="8" fillId="0" borderId="8" xfId="0" applyNumberFormat="1" applyFont="1" applyBorder="1" applyAlignment="1">
      <alignment horizontal="center"/>
    </xf>
    <xf numFmtId="0" fontId="8" fillId="0" borderId="0" xfId="0" applyNumberFormat="1" applyFont="1" applyBorder="1" applyAlignment="1">
      <alignment horizontal="center"/>
    </xf>
    <xf numFmtId="0" fontId="8" fillId="0" borderId="14" xfId="0" applyNumberFormat="1" applyFont="1" applyBorder="1" applyAlignment="1">
      <alignment horizontal="center"/>
    </xf>
    <xf numFmtId="0" fontId="8" fillId="0" borderId="9" xfId="0" applyNumberFormat="1" applyFont="1" applyBorder="1" applyAlignment="1">
      <alignment horizontal="center"/>
    </xf>
    <xf numFmtId="0" fontId="8" fillId="0" borderId="2" xfId="0" applyNumberFormat="1" applyFont="1" applyBorder="1" applyAlignment="1">
      <alignment horizontal="center"/>
    </xf>
    <xf numFmtId="0" fontId="8" fillId="0" borderId="23" xfId="0" applyNumberFormat="1" applyFont="1" applyBorder="1" applyAlignment="1">
      <alignment horizontal="center"/>
    </xf>
    <xf numFmtId="0" fontId="8" fillId="0" borderId="5" xfId="0" applyFont="1" applyBorder="1" applyAlignment="1" applyProtection="1">
      <alignment horizontal="center" vertical="distributed"/>
      <protection/>
    </xf>
    <xf numFmtId="0" fontId="8" fillId="0" borderId="25" xfId="0" applyFont="1" applyBorder="1" applyAlignment="1" applyProtection="1">
      <alignment horizontal="center" vertical="distributed"/>
      <protection/>
    </xf>
    <xf numFmtId="38" fontId="8" fillId="0" borderId="41" xfId="16" applyFont="1" applyBorder="1" applyAlignment="1" applyProtection="1">
      <alignment horizontal="right" indent="1"/>
      <protection/>
    </xf>
    <xf numFmtId="38" fontId="8" fillId="0" borderId="5" xfId="16" applyFont="1" applyBorder="1" applyAlignment="1" applyProtection="1">
      <alignment horizontal="right" indent="1"/>
      <protection/>
    </xf>
    <xf numFmtId="0" fontId="8" fillId="0" borderId="0" xfId="0" applyFont="1" applyBorder="1" applyAlignment="1">
      <alignment/>
    </xf>
    <xf numFmtId="0" fontId="8" fillId="0" borderId="0"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38"/>
  <sheetViews>
    <sheetView showGridLines="0" tabSelected="1" view="pageBreakPreview" zoomScaleSheetLayoutView="100" workbookViewId="0" topLeftCell="A1">
      <selection activeCell="A6" sqref="A6:H6"/>
    </sheetView>
  </sheetViews>
  <sheetFormatPr defaultColWidth="8.83203125" defaultRowHeight="18"/>
  <cols>
    <col min="1" max="1" width="2.83203125" style="0" customWidth="1"/>
    <col min="2" max="2" width="5.5" style="0" bestFit="1" customWidth="1"/>
    <col min="3" max="4" width="8" style="0" customWidth="1"/>
    <col min="5" max="5" width="24.58203125" style="0" bestFit="1" customWidth="1"/>
    <col min="6" max="6" width="8.33203125" style="0" customWidth="1"/>
    <col min="7" max="7" width="6.91015625" style="0" bestFit="1" customWidth="1"/>
    <col min="8" max="8" width="7.83203125" style="0" customWidth="1"/>
    <col min="9" max="12" width="6.91015625" style="0" bestFit="1" customWidth="1"/>
    <col min="13" max="13" width="6.91015625" style="0" customWidth="1"/>
    <col min="14" max="15" width="8.66015625" style="0" customWidth="1"/>
  </cols>
  <sheetData>
    <row r="1" spans="1:13" ht="22.5" customHeight="1">
      <c r="A1" s="228" t="s">
        <v>25</v>
      </c>
      <c r="B1" s="228"/>
      <c r="C1" s="228"/>
      <c r="D1" s="228"/>
      <c r="E1" s="228"/>
      <c r="F1" s="228"/>
      <c r="G1" s="228"/>
      <c r="H1" s="228"/>
      <c r="I1" s="228"/>
      <c r="J1" s="228"/>
      <c r="K1" s="228"/>
      <c r="L1" s="228"/>
      <c r="M1" s="228"/>
    </row>
    <row r="2" spans="1:13" ht="7.5" customHeight="1">
      <c r="A2" s="15"/>
      <c r="B2" s="15"/>
      <c r="C2" s="15"/>
      <c r="D2" s="15"/>
      <c r="E2" s="15"/>
      <c r="F2" s="15"/>
      <c r="G2" s="15"/>
      <c r="H2" s="15"/>
      <c r="I2" s="15"/>
      <c r="J2" s="15"/>
      <c r="K2" s="15"/>
      <c r="L2" s="15"/>
      <c r="M2" s="15"/>
    </row>
    <row r="3" spans="2:13" ht="188.25" customHeight="1">
      <c r="B3" s="227" t="s">
        <v>24</v>
      </c>
      <c r="C3" s="227"/>
      <c r="D3" s="227"/>
      <c r="E3" s="227"/>
      <c r="F3" s="227"/>
      <c r="G3" s="227"/>
      <c r="H3" s="227"/>
      <c r="I3" s="227"/>
      <c r="J3" s="227"/>
      <c r="K3" s="227"/>
      <c r="L3" s="227"/>
      <c r="M3" s="227"/>
    </row>
    <row r="4" spans="2:13" ht="14.25" customHeight="1">
      <c r="B4" s="9"/>
      <c r="C4" s="9"/>
      <c r="D4" s="9"/>
      <c r="E4" s="9"/>
      <c r="F4" s="9"/>
      <c r="G4" s="9"/>
      <c r="H4" s="9"/>
      <c r="I4" s="9"/>
      <c r="J4" s="9"/>
      <c r="K4" s="9"/>
      <c r="L4" s="9"/>
      <c r="M4" s="9"/>
    </row>
    <row r="5" spans="1:16" ht="9.75" customHeight="1">
      <c r="A5" s="16"/>
      <c r="B5" s="16"/>
      <c r="C5" s="16"/>
      <c r="D5" s="16"/>
      <c r="E5" s="16"/>
      <c r="F5" s="16"/>
      <c r="G5" s="16"/>
      <c r="H5" s="16"/>
      <c r="I5" s="16"/>
      <c r="J5" s="16"/>
      <c r="K5" s="16"/>
      <c r="L5" s="16"/>
      <c r="M5" s="16"/>
      <c r="N5" s="3"/>
      <c r="O5" s="3"/>
      <c r="P5" s="3"/>
    </row>
    <row r="6" spans="1:16" ht="22.5" customHeight="1" thickBot="1">
      <c r="A6" s="233" t="s">
        <v>255</v>
      </c>
      <c r="B6" s="233"/>
      <c r="C6" s="233"/>
      <c r="D6" s="233"/>
      <c r="E6" s="233"/>
      <c r="F6" s="233"/>
      <c r="G6" s="233"/>
      <c r="H6" s="233"/>
      <c r="I6" s="2"/>
      <c r="J6" s="2"/>
      <c r="K6" s="222" t="s">
        <v>428</v>
      </c>
      <c r="L6" s="222"/>
      <c r="M6" s="222"/>
      <c r="N6" s="3"/>
      <c r="O6" s="3"/>
      <c r="P6" s="3"/>
    </row>
    <row r="7" spans="1:16" s="14" customFormat="1" ht="28.5" customHeight="1">
      <c r="A7" s="13"/>
      <c r="B7" s="240" t="s">
        <v>0</v>
      </c>
      <c r="C7" s="240"/>
      <c r="D7" s="240"/>
      <c r="E7" s="241"/>
      <c r="F7" s="19" t="s">
        <v>1</v>
      </c>
      <c r="G7" s="19" t="s">
        <v>17</v>
      </c>
      <c r="H7" s="20" t="s">
        <v>18</v>
      </c>
      <c r="I7" s="12" t="s">
        <v>19</v>
      </c>
      <c r="J7" s="12" t="s">
        <v>20</v>
      </c>
      <c r="K7" s="12" t="s">
        <v>21</v>
      </c>
      <c r="L7" s="12" t="s">
        <v>22</v>
      </c>
      <c r="M7" s="12" t="s">
        <v>23</v>
      </c>
      <c r="N7" s="13"/>
      <c r="O7" s="13"/>
      <c r="P7" s="13"/>
    </row>
    <row r="8" spans="1:16" ht="28.5" customHeight="1">
      <c r="A8" s="3"/>
      <c r="B8" s="242" t="s">
        <v>1</v>
      </c>
      <c r="C8" s="242"/>
      <c r="D8" s="243"/>
      <c r="E8" s="10" t="s">
        <v>16</v>
      </c>
      <c r="F8" s="28">
        <f aca="true" t="shared" si="0" ref="F8:F17">SUM(G8:M8)</f>
        <v>1350</v>
      </c>
      <c r="G8" s="29">
        <f aca="true" t="shared" si="1" ref="G8:M8">+G10+G12+G14+G16+G18+G20+G22+G24+G26+G28+G30+G32+G34</f>
        <v>217</v>
      </c>
      <c r="H8" s="29">
        <f t="shared" si="1"/>
        <v>324</v>
      </c>
      <c r="I8" s="29">
        <f t="shared" si="1"/>
        <v>264</v>
      </c>
      <c r="J8" s="29">
        <f t="shared" si="1"/>
        <v>188</v>
      </c>
      <c r="K8" s="29">
        <f t="shared" si="1"/>
        <v>89</v>
      </c>
      <c r="L8" s="29">
        <f t="shared" si="1"/>
        <v>163</v>
      </c>
      <c r="M8" s="29">
        <f t="shared" si="1"/>
        <v>105</v>
      </c>
      <c r="N8" s="4"/>
      <c r="O8" s="4"/>
      <c r="P8" s="3"/>
    </row>
    <row r="9" spans="1:16" ht="28.5" customHeight="1">
      <c r="A9" s="18"/>
      <c r="B9" s="244"/>
      <c r="C9" s="244"/>
      <c r="D9" s="220"/>
      <c r="E9" s="11" t="s">
        <v>27</v>
      </c>
      <c r="F9" s="30">
        <f t="shared" si="0"/>
        <v>4674</v>
      </c>
      <c r="G9" s="31">
        <f>+G11+G13+G15+G17+G19+G21+G23+G25+G27+G29+G31+G33+G35</f>
        <v>711</v>
      </c>
      <c r="H9" s="31">
        <f aca="true" t="shared" si="2" ref="H9:M9">+H11+H13+H15+H17+H19+H21+H23+H25+H27+H29+H31+H33+H35</f>
        <v>1041</v>
      </c>
      <c r="I9" s="31">
        <f t="shared" si="2"/>
        <v>932</v>
      </c>
      <c r="J9" s="31">
        <f t="shared" si="2"/>
        <v>685</v>
      </c>
      <c r="K9" s="31">
        <f t="shared" si="2"/>
        <v>281</v>
      </c>
      <c r="L9" s="31">
        <f t="shared" si="2"/>
        <v>607</v>
      </c>
      <c r="M9" s="31">
        <f t="shared" si="2"/>
        <v>417</v>
      </c>
      <c r="N9" s="4"/>
      <c r="O9" s="4"/>
      <c r="P9" s="3"/>
    </row>
    <row r="10" spans="1:16" ht="28.5" customHeight="1">
      <c r="A10" s="3"/>
      <c r="B10" s="237" t="s">
        <v>2</v>
      </c>
      <c r="C10" s="219" t="s">
        <v>4</v>
      </c>
      <c r="D10" s="218"/>
      <c r="E10" s="1" t="s">
        <v>16</v>
      </c>
      <c r="F10" s="21">
        <f t="shared" si="0"/>
        <v>174</v>
      </c>
      <c r="G10" s="27">
        <v>33</v>
      </c>
      <c r="H10" s="27">
        <v>32</v>
      </c>
      <c r="I10" s="27">
        <v>25</v>
      </c>
      <c r="J10" s="27">
        <v>31</v>
      </c>
      <c r="K10" s="27">
        <v>13</v>
      </c>
      <c r="L10" s="27">
        <v>15</v>
      </c>
      <c r="M10" s="27">
        <v>25</v>
      </c>
      <c r="N10" s="4"/>
      <c r="O10" s="4"/>
      <c r="P10" s="3"/>
    </row>
    <row r="11" spans="1:16" ht="28.5" customHeight="1">
      <c r="A11" s="17"/>
      <c r="B11" s="238"/>
      <c r="C11" s="225"/>
      <c r="D11" s="226"/>
      <c r="E11" s="1" t="s">
        <v>28</v>
      </c>
      <c r="F11" s="21">
        <f t="shared" si="0"/>
        <v>373</v>
      </c>
      <c r="G11" s="27">
        <v>40</v>
      </c>
      <c r="H11" s="27">
        <v>68</v>
      </c>
      <c r="I11" s="27">
        <v>74</v>
      </c>
      <c r="J11" s="27">
        <v>57</v>
      </c>
      <c r="K11" s="27">
        <v>32</v>
      </c>
      <c r="L11" s="27">
        <v>48</v>
      </c>
      <c r="M11" s="27">
        <v>54</v>
      </c>
      <c r="N11" s="4"/>
      <c r="O11" s="4"/>
      <c r="P11" s="3"/>
    </row>
    <row r="12" spans="1:16" ht="28.5" customHeight="1">
      <c r="A12" s="17"/>
      <c r="B12" s="238"/>
      <c r="C12" s="223" t="s">
        <v>5</v>
      </c>
      <c r="D12" s="224"/>
      <c r="E12" s="1" t="s">
        <v>16</v>
      </c>
      <c r="F12" s="21">
        <f t="shared" si="0"/>
        <v>390</v>
      </c>
      <c r="G12" s="27">
        <v>75</v>
      </c>
      <c r="H12" s="27">
        <v>72</v>
      </c>
      <c r="I12" s="27">
        <v>78</v>
      </c>
      <c r="J12" s="27">
        <v>60</v>
      </c>
      <c r="K12" s="27">
        <v>27</v>
      </c>
      <c r="L12" s="27">
        <v>50</v>
      </c>
      <c r="M12" s="27">
        <v>28</v>
      </c>
      <c r="N12" s="4"/>
      <c r="O12" s="4"/>
      <c r="P12" s="3"/>
    </row>
    <row r="13" spans="1:16" ht="28.5" customHeight="1">
      <c r="A13" s="17"/>
      <c r="B13" s="238"/>
      <c r="C13" s="225"/>
      <c r="D13" s="226"/>
      <c r="E13" s="1" t="str">
        <f>E11</f>
        <v>許可届出件数</v>
      </c>
      <c r="F13" s="21">
        <f t="shared" si="0"/>
        <v>842</v>
      </c>
      <c r="G13" s="27">
        <v>150</v>
      </c>
      <c r="H13" s="27">
        <v>184</v>
      </c>
      <c r="I13" s="27">
        <v>238</v>
      </c>
      <c r="J13" s="27">
        <v>89</v>
      </c>
      <c r="K13" s="27">
        <v>29</v>
      </c>
      <c r="L13" s="27">
        <v>73</v>
      </c>
      <c r="M13" s="27">
        <v>79</v>
      </c>
      <c r="N13" s="4"/>
      <c r="O13" s="4"/>
      <c r="P13" s="3"/>
    </row>
    <row r="14" spans="1:16" ht="28.5" customHeight="1">
      <c r="A14" s="17"/>
      <c r="B14" s="238"/>
      <c r="C14" s="223" t="s">
        <v>6</v>
      </c>
      <c r="D14" s="224"/>
      <c r="E14" s="1" t="s">
        <v>16</v>
      </c>
      <c r="F14" s="21">
        <f t="shared" si="0"/>
        <v>234</v>
      </c>
      <c r="G14" s="27">
        <v>32</v>
      </c>
      <c r="H14" s="27">
        <v>55</v>
      </c>
      <c r="I14" s="27">
        <v>43</v>
      </c>
      <c r="J14" s="27">
        <v>34</v>
      </c>
      <c r="K14" s="27">
        <v>16</v>
      </c>
      <c r="L14" s="27">
        <v>33</v>
      </c>
      <c r="M14" s="27">
        <v>21</v>
      </c>
      <c r="N14" s="4"/>
      <c r="O14" s="4"/>
      <c r="P14" s="3"/>
    </row>
    <row r="15" spans="1:16" ht="28.5" customHeight="1">
      <c r="A15" s="17"/>
      <c r="B15" s="238"/>
      <c r="C15" s="225"/>
      <c r="D15" s="226"/>
      <c r="E15" s="1" t="str">
        <f>E13</f>
        <v>許可届出件数</v>
      </c>
      <c r="F15" s="21">
        <f t="shared" si="0"/>
        <v>465</v>
      </c>
      <c r="G15" s="27">
        <v>62</v>
      </c>
      <c r="H15" s="27">
        <v>130</v>
      </c>
      <c r="I15" s="27">
        <v>91</v>
      </c>
      <c r="J15" s="27">
        <v>59</v>
      </c>
      <c r="K15" s="27">
        <v>29</v>
      </c>
      <c r="L15" s="27">
        <v>68</v>
      </c>
      <c r="M15" s="27">
        <v>26</v>
      </c>
      <c r="N15" s="4"/>
      <c r="O15" s="4"/>
      <c r="P15" s="3"/>
    </row>
    <row r="16" spans="1:16" ht="28.5" customHeight="1">
      <c r="A16" s="17"/>
      <c r="B16" s="238"/>
      <c r="C16" s="223" t="s">
        <v>7</v>
      </c>
      <c r="D16" s="224"/>
      <c r="E16" s="1" t="s">
        <v>16</v>
      </c>
      <c r="F16" s="23">
        <f t="shared" si="0"/>
        <v>0</v>
      </c>
      <c r="G16" s="24">
        <v>0</v>
      </c>
      <c r="H16" s="24">
        <v>0</v>
      </c>
      <c r="I16" s="24">
        <v>0</v>
      </c>
      <c r="J16" s="24">
        <v>0</v>
      </c>
      <c r="K16" s="24">
        <v>0</v>
      </c>
      <c r="L16" s="24">
        <v>0</v>
      </c>
      <c r="M16" s="24" t="s">
        <v>256</v>
      </c>
      <c r="N16" s="4"/>
      <c r="O16" s="4"/>
      <c r="P16" s="3"/>
    </row>
    <row r="17" spans="1:16" ht="28.5" customHeight="1">
      <c r="A17" s="17"/>
      <c r="B17" s="238"/>
      <c r="C17" s="225"/>
      <c r="D17" s="226"/>
      <c r="E17" s="1" t="str">
        <f>E15</f>
        <v>許可届出件数</v>
      </c>
      <c r="F17" s="23">
        <f t="shared" si="0"/>
        <v>1</v>
      </c>
      <c r="G17" s="24">
        <v>0</v>
      </c>
      <c r="H17" s="24" t="s">
        <v>256</v>
      </c>
      <c r="I17" s="24" t="s">
        <v>256</v>
      </c>
      <c r="J17" s="24">
        <v>1</v>
      </c>
      <c r="K17" s="24">
        <v>0</v>
      </c>
      <c r="L17" s="24">
        <v>0</v>
      </c>
      <c r="M17" s="24" t="s">
        <v>256</v>
      </c>
      <c r="N17" s="4"/>
      <c r="O17" s="4"/>
      <c r="P17" s="3"/>
    </row>
    <row r="18" spans="1:16" ht="28.5" customHeight="1">
      <c r="A18" s="17"/>
      <c r="B18" s="238"/>
      <c r="C18" s="223" t="s">
        <v>8</v>
      </c>
      <c r="D18" s="224"/>
      <c r="E18" s="1" t="s">
        <v>16</v>
      </c>
      <c r="F18" s="23">
        <v>0</v>
      </c>
      <c r="G18" s="24">
        <v>0</v>
      </c>
      <c r="H18" s="24">
        <v>0</v>
      </c>
      <c r="I18" s="24">
        <v>0</v>
      </c>
      <c r="J18" s="24">
        <v>0</v>
      </c>
      <c r="K18" s="24">
        <v>0</v>
      </c>
      <c r="L18" s="24">
        <v>0</v>
      </c>
      <c r="M18" s="24">
        <v>0</v>
      </c>
      <c r="N18" s="4"/>
      <c r="O18" s="4"/>
      <c r="P18" s="3"/>
    </row>
    <row r="19" spans="1:16" ht="28.5" customHeight="1">
      <c r="A19" s="17"/>
      <c r="B19" s="238"/>
      <c r="C19" s="225"/>
      <c r="D19" s="226"/>
      <c r="E19" s="1" t="s">
        <v>427</v>
      </c>
      <c r="F19" s="21">
        <f aca="true" t="shared" si="3" ref="F19:F35">SUM(G19:M19)</f>
        <v>991</v>
      </c>
      <c r="G19" s="27">
        <v>146</v>
      </c>
      <c r="H19" s="27">
        <v>144</v>
      </c>
      <c r="I19" s="27">
        <v>192</v>
      </c>
      <c r="J19" s="27">
        <v>182</v>
      </c>
      <c r="K19" s="27">
        <v>81</v>
      </c>
      <c r="L19" s="27">
        <v>148</v>
      </c>
      <c r="M19" s="27">
        <v>98</v>
      </c>
      <c r="N19" s="4"/>
      <c r="O19" s="4"/>
      <c r="P19" s="3"/>
    </row>
    <row r="20" spans="1:16" ht="28.5" customHeight="1">
      <c r="A20" s="17"/>
      <c r="B20" s="238"/>
      <c r="C20" s="223" t="s">
        <v>9</v>
      </c>
      <c r="D20" s="224"/>
      <c r="E20" s="1" t="s">
        <v>16</v>
      </c>
      <c r="F20" s="21">
        <f t="shared" si="3"/>
        <v>187</v>
      </c>
      <c r="G20" s="27">
        <v>20</v>
      </c>
      <c r="H20" s="27">
        <v>30</v>
      </c>
      <c r="I20" s="27">
        <v>45</v>
      </c>
      <c r="J20" s="27">
        <v>33</v>
      </c>
      <c r="K20" s="27">
        <v>11</v>
      </c>
      <c r="L20" s="27">
        <v>38</v>
      </c>
      <c r="M20" s="27">
        <v>10</v>
      </c>
      <c r="N20" s="4"/>
      <c r="O20" s="4"/>
      <c r="P20" s="3"/>
    </row>
    <row r="21" spans="1:16" ht="28.5" customHeight="1">
      <c r="A21" s="17"/>
      <c r="B21" s="238"/>
      <c r="C21" s="225"/>
      <c r="D21" s="226"/>
      <c r="E21" s="1" t="s">
        <v>29</v>
      </c>
      <c r="F21" s="21">
        <f t="shared" si="3"/>
        <v>810</v>
      </c>
      <c r="G21" s="27">
        <v>142</v>
      </c>
      <c r="H21" s="27">
        <v>112</v>
      </c>
      <c r="I21" s="27">
        <v>133</v>
      </c>
      <c r="J21" s="27">
        <v>153</v>
      </c>
      <c r="K21" s="27">
        <v>57</v>
      </c>
      <c r="L21" s="27">
        <v>142</v>
      </c>
      <c r="M21" s="27">
        <v>71</v>
      </c>
      <c r="N21" s="4"/>
      <c r="O21" s="4"/>
      <c r="P21" s="3"/>
    </row>
    <row r="22" spans="1:16" ht="28.5" customHeight="1">
      <c r="A22" s="17"/>
      <c r="B22" s="238"/>
      <c r="C22" s="223" t="s">
        <v>10</v>
      </c>
      <c r="D22" s="224"/>
      <c r="E22" s="1" t="s">
        <v>16</v>
      </c>
      <c r="F22" s="21">
        <f t="shared" si="3"/>
        <v>4</v>
      </c>
      <c r="G22" s="27">
        <v>0</v>
      </c>
      <c r="H22" s="27">
        <v>0</v>
      </c>
      <c r="I22" s="27">
        <v>2</v>
      </c>
      <c r="J22" s="22">
        <v>1</v>
      </c>
      <c r="K22" s="27">
        <v>0</v>
      </c>
      <c r="L22" s="27">
        <v>1</v>
      </c>
      <c r="M22" s="27">
        <v>0</v>
      </c>
      <c r="N22" s="4"/>
      <c r="O22" s="4"/>
      <c r="P22" s="3"/>
    </row>
    <row r="23" spans="1:16" ht="28.5" customHeight="1">
      <c r="A23" s="17"/>
      <c r="B23" s="238"/>
      <c r="C23" s="225"/>
      <c r="D23" s="226"/>
      <c r="E23" s="1" t="str">
        <f>E21</f>
        <v>届出件数</v>
      </c>
      <c r="F23" s="21">
        <f t="shared" si="3"/>
        <v>10</v>
      </c>
      <c r="G23" s="27">
        <v>1</v>
      </c>
      <c r="H23" s="27">
        <v>2</v>
      </c>
      <c r="I23" s="27">
        <v>1</v>
      </c>
      <c r="J23" s="27">
        <v>4</v>
      </c>
      <c r="K23" s="27">
        <v>0</v>
      </c>
      <c r="L23" s="27">
        <v>1</v>
      </c>
      <c r="M23" s="27">
        <v>1</v>
      </c>
      <c r="N23" s="4"/>
      <c r="O23" s="4"/>
      <c r="P23" s="3"/>
    </row>
    <row r="24" spans="1:16" ht="28.5" customHeight="1">
      <c r="A24" s="17"/>
      <c r="B24" s="238"/>
      <c r="C24" s="223" t="s">
        <v>11</v>
      </c>
      <c r="D24" s="224"/>
      <c r="E24" s="1" t="s">
        <v>16</v>
      </c>
      <c r="F24" s="21">
        <f t="shared" si="3"/>
        <v>10</v>
      </c>
      <c r="G24" s="27">
        <v>3</v>
      </c>
      <c r="H24" s="27">
        <v>2</v>
      </c>
      <c r="I24" s="22">
        <v>0</v>
      </c>
      <c r="J24" s="27">
        <v>1</v>
      </c>
      <c r="K24" s="27">
        <v>1</v>
      </c>
      <c r="L24" s="27">
        <v>3</v>
      </c>
      <c r="M24" s="27">
        <v>0</v>
      </c>
      <c r="N24" s="4"/>
      <c r="O24" s="4"/>
      <c r="P24" s="3"/>
    </row>
    <row r="25" spans="1:16" ht="28.5" customHeight="1">
      <c r="A25" s="17"/>
      <c r="B25" s="239"/>
      <c r="C25" s="225"/>
      <c r="D25" s="226"/>
      <c r="E25" s="1" t="s">
        <v>30</v>
      </c>
      <c r="F25" s="21">
        <f t="shared" si="3"/>
        <v>18</v>
      </c>
      <c r="G25" s="27">
        <v>5</v>
      </c>
      <c r="H25" s="27">
        <v>9</v>
      </c>
      <c r="I25" s="22">
        <v>0</v>
      </c>
      <c r="J25" s="22">
        <v>0</v>
      </c>
      <c r="K25" s="22">
        <v>0</v>
      </c>
      <c r="L25" s="22">
        <v>3</v>
      </c>
      <c r="M25" s="27">
        <v>1</v>
      </c>
      <c r="N25" s="4"/>
      <c r="O25" s="4"/>
      <c r="P25" s="3"/>
    </row>
    <row r="26" spans="1:16" ht="28.5" customHeight="1">
      <c r="A26" s="3"/>
      <c r="B26" s="234" t="s">
        <v>3</v>
      </c>
      <c r="C26" s="229" t="s">
        <v>12</v>
      </c>
      <c r="D26" s="229" t="s">
        <v>253</v>
      </c>
      <c r="E26" s="5" t="s">
        <v>16</v>
      </c>
      <c r="F26" s="23">
        <f t="shared" si="3"/>
        <v>109</v>
      </c>
      <c r="G26" s="24">
        <f>18+0</f>
        <v>18</v>
      </c>
      <c r="H26" s="24">
        <f>22+4</f>
        <v>26</v>
      </c>
      <c r="I26" s="24">
        <f>20+9</f>
        <v>29</v>
      </c>
      <c r="J26" s="24">
        <f>6+0</f>
        <v>6</v>
      </c>
      <c r="K26" s="24">
        <f>7+1</f>
        <v>8</v>
      </c>
      <c r="L26" s="24">
        <f>7+4</f>
        <v>11</v>
      </c>
      <c r="M26" s="24">
        <f>11+0</f>
        <v>11</v>
      </c>
      <c r="N26" s="4"/>
      <c r="O26" s="4"/>
      <c r="P26" s="3"/>
    </row>
    <row r="27" spans="1:16" ht="28.5" customHeight="1">
      <c r="A27" s="17"/>
      <c r="B27" s="235"/>
      <c r="C27" s="232"/>
      <c r="D27" s="230"/>
      <c r="E27" s="1" t="s">
        <v>31</v>
      </c>
      <c r="F27" s="23">
        <f t="shared" si="3"/>
        <v>591</v>
      </c>
      <c r="G27" s="24">
        <f>77+6</f>
        <v>83</v>
      </c>
      <c r="H27" s="24">
        <f>115+20</f>
        <v>135</v>
      </c>
      <c r="I27" s="24">
        <f>78+26</f>
        <v>104</v>
      </c>
      <c r="J27" s="24">
        <f>89+7</f>
        <v>96</v>
      </c>
      <c r="K27" s="24">
        <f>30+4</f>
        <v>34</v>
      </c>
      <c r="L27" s="24">
        <f>70+9</f>
        <v>79</v>
      </c>
      <c r="M27" s="24">
        <f>54+6</f>
        <v>60</v>
      </c>
      <c r="N27" s="4"/>
      <c r="O27" s="4"/>
      <c r="P27" s="3"/>
    </row>
    <row r="28" spans="1:16" ht="28.5" customHeight="1">
      <c r="A28" s="17"/>
      <c r="B28" s="235"/>
      <c r="C28" s="232"/>
      <c r="D28" s="229" t="s">
        <v>14</v>
      </c>
      <c r="E28" s="6" t="s">
        <v>16</v>
      </c>
      <c r="F28" s="23">
        <f t="shared" si="3"/>
        <v>8</v>
      </c>
      <c r="G28" s="24">
        <v>1</v>
      </c>
      <c r="H28" s="24">
        <v>3</v>
      </c>
      <c r="I28" s="24">
        <v>3</v>
      </c>
      <c r="J28" s="24">
        <v>0</v>
      </c>
      <c r="K28" s="24">
        <v>1</v>
      </c>
      <c r="L28" s="24">
        <v>0</v>
      </c>
      <c r="M28" s="24">
        <v>0</v>
      </c>
      <c r="N28" s="4"/>
      <c r="O28" s="4"/>
      <c r="P28" s="3"/>
    </row>
    <row r="29" spans="1:16" ht="28.5" customHeight="1">
      <c r="A29" s="17"/>
      <c r="B29" s="235"/>
      <c r="C29" s="230"/>
      <c r="D29" s="230"/>
      <c r="E29" s="1" t="str">
        <f>E27</f>
        <v>許可（申請）・届出件数</v>
      </c>
      <c r="F29" s="23">
        <f t="shared" si="3"/>
        <v>37</v>
      </c>
      <c r="G29" s="24">
        <v>2</v>
      </c>
      <c r="H29" s="24">
        <v>28</v>
      </c>
      <c r="I29" s="24">
        <v>3</v>
      </c>
      <c r="J29" s="24">
        <v>0</v>
      </c>
      <c r="K29" s="24">
        <v>1</v>
      </c>
      <c r="L29" s="24">
        <v>1</v>
      </c>
      <c r="M29" s="24">
        <v>2</v>
      </c>
      <c r="N29" s="4"/>
      <c r="O29" s="4"/>
      <c r="P29" s="3"/>
    </row>
    <row r="30" spans="1:16" ht="28.5" customHeight="1">
      <c r="A30" s="17"/>
      <c r="B30" s="235"/>
      <c r="C30" s="229" t="s">
        <v>257</v>
      </c>
      <c r="D30" s="229" t="s">
        <v>13</v>
      </c>
      <c r="E30" s="6" t="s">
        <v>16</v>
      </c>
      <c r="F30" s="23">
        <f t="shared" si="3"/>
        <v>198</v>
      </c>
      <c r="G30" s="24">
        <v>30</v>
      </c>
      <c r="H30" s="24">
        <v>89</v>
      </c>
      <c r="I30" s="24">
        <v>33</v>
      </c>
      <c r="J30" s="24">
        <v>19</v>
      </c>
      <c r="K30" s="24">
        <v>11</v>
      </c>
      <c r="L30" s="24">
        <v>9</v>
      </c>
      <c r="M30" s="24">
        <v>7</v>
      </c>
      <c r="N30" s="4"/>
      <c r="O30" s="4"/>
      <c r="P30" s="3"/>
    </row>
    <row r="31" spans="1:16" ht="28.5" customHeight="1">
      <c r="A31" s="17"/>
      <c r="B31" s="235"/>
      <c r="C31" s="232"/>
      <c r="D31" s="230"/>
      <c r="E31" s="1" t="str">
        <f>E29</f>
        <v>許可（申請）・届出件数</v>
      </c>
      <c r="F31" s="23">
        <f t="shared" si="3"/>
        <v>480</v>
      </c>
      <c r="G31" s="24">
        <v>65</v>
      </c>
      <c r="H31" s="24">
        <v>214</v>
      </c>
      <c r="I31" s="24">
        <v>84</v>
      </c>
      <c r="J31" s="24">
        <v>41</v>
      </c>
      <c r="K31" s="24">
        <v>17</v>
      </c>
      <c r="L31" s="24">
        <v>41</v>
      </c>
      <c r="M31" s="24">
        <v>18</v>
      </c>
      <c r="N31" s="4"/>
      <c r="O31" s="4"/>
      <c r="P31" s="3"/>
    </row>
    <row r="32" spans="1:16" ht="28.5" customHeight="1">
      <c r="A32" s="17"/>
      <c r="B32" s="235"/>
      <c r="C32" s="232"/>
      <c r="D32" s="229" t="s">
        <v>15</v>
      </c>
      <c r="E32" s="6" t="s">
        <v>16</v>
      </c>
      <c r="F32" s="23">
        <f t="shared" si="3"/>
        <v>16</v>
      </c>
      <c r="G32" s="24">
        <v>3</v>
      </c>
      <c r="H32" s="24">
        <v>4</v>
      </c>
      <c r="I32" s="24">
        <v>4</v>
      </c>
      <c r="J32" s="24">
        <v>1</v>
      </c>
      <c r="K32" s="24">
        <v>0</v>
      </c>
      <c r="L32" s="24">
        <v>1</v>
      </c>
      <c r="M32" s="24">
        <v>3</v>
      </c>
      <c r="N32" s="144"/>
      <c r="O32" s="4"/>
      <c r="P32" s="3"/>
    </row>
    <row r="33" spans="1:16" ht="28.5" customHeight="1">
      <c r="A33" s="17"/>
      <c r="B33" s="235"/>
      <c r="C33" s="232"/>
      <c r="D33" s="230"/>
      <c r="E33" s="1" t="str">
        <f>E31</f>
        <v>許可（申請）・届出件数</v>
      </c>
      <c r="F33" s="23">
        <f t="shared" si="3"/>
        <v>30</v>
      </c>
      <c r="G33" s="24">
        <v>10</v>
      </c>
      <c r="H33" s="24">
        <v>2</v>
      </c>
      <c r="I33" s="24">
        <v>7</v>
      </c>
      <c r="J33" s="24">
        <v>2</v>
      </c>
      <c r="K33" s="24">
        <v>0</v>
      </c>
      <c r="L33" s="24">
        <v>3</v>
      </c>
      <c r="M33" s="24">
        <v>6</v>
      </c>
      <c r="N33" s="4"/>
      <c r="O33" s="4"/>
      <c r="P33" s="3"/>
    </row>
    <row r="34" spans="1:16" ht="28.5" customHeight="1">
      <c r="A34" s="17"/>
      <c r="B34" s="235"/>
      <c r="C34" s="232"/>
      <c r="D34" s="229" t="s">
        <v>429</v>
      </c>
      <c r="E34" s="6" t="s">
        <v>16</v>
      </c>
      <c r="F34" s="23">
        <f t="shared" si="3"/>
        <v>20</v>
      </c>
      <c r="G34" s="24">
        <v>2</v>
      </c>
      <c r="H34" s="24">
        <v>11</v>
      </c>
      <c r="I34" s="24">
        <v>2</v>
      </c>
      <c r="J34" s="24">
        <v>2</v>
      </c>
      <c r="K34" s="24">
        <v>1</v>
      </c>
      <c r="L34" s="24">
        <v>2</v>
      </c>
      <c r="M34" s="24">
        <v>0</v>
      </c>
      <c r="N34" s="4"/>
      <c r="O34" s="4"/>
      <c r="P34" s="3"/>
    </row>
    <row r="35" spans="1:16" ht="28.5" customHeight="1" thickBot="1">
      <c r="A35" s="17"/>
      <c r="B35" s="236"/>
      <c r="C35" s="231"/>
      <c r="D35" s="231"/>
      <c r="E35" s="1" t="str">
        <f>E33</f>
        <v>許可（申請）・届出件数</v>
      </c>
      <c r="F35" s="25">
        <f t="shared" si="3"/>
        <v>26</v>
      </c>
      <c r="G35" s="26">
        <v>5</v>
      </c>
      <c r="H35" s="26">
        <v>13</v>
      </c>
      <c r="I35" s="26">
        <v>5</v>
      </c>
      <c r="J35" s="26">
        <v>1</v>
      </c>
      <c r="K35" s="26">
        <v>1</v>
      </c>
      <c r="L35" s="26">
        <v>0</v>
      </c>
      <c r="M35" s="26">
        <v>1</v>
      </c>
      <c r="N35" s="4"/>
      <c r="O35" s="4"/>
      <c r="P35" s="3"/>
    </row>
    <row r="36" spans="2:16" ht="21" customHeight="1">
      <c r="B36" s="134" t="s">
        <v>254</v>
      </c>
      <c r="C36" s="7"/>
      <c r="D36" s="7"/>
      <c r="E36" s="7"/>
      <c r="F36" s="8"/>
      <c r="G36" s="8"/>
      <c r="H36" s="8"/>
      <c r="I36" s="8"/>
      <c r="J36" s="221" t="s">
        <v>26</v>
      </c>
      <c r="K36" s="221"/>
      <c r="L36" s="221"/>
      <c r="M36" s="221"/>
      <c r="N36" s="4"/>
      <c r="O36" s="4"/>
      <c r="P36" s="3"/>
    </row>
    <row r="37" spans="2:16" ht="17.25">
      <c r="B37" s="3"/>
      <c r="C37" s="3"/>
      <c r="D37" s="3"/>
      <c r="E37" s="3"/>
      <c r="F37" s="4"/>
      <c r="G37" s="4"/>
      <c r="H37" s="4"/>
      <c r="I37" s="4"/>
      <c r="J37" s="4"/>
      <c r="K37" s="4"/>
      <c r="L37" s="4"/>
      <c r="M37" s="4"/>
      <c r="N37" s="4"/>
      <c r="O37" s="4"/>
      <c r="P37" s="3"/>
    </row>
    <row r="38" spans="2:13" ht="17.25">
      <c r="B38" s="3"/>
      <c r="C38" s="3"/>
      <c r="D38" s="3"/>
      <c r="E38" s="3"/>
      <c r="F38" s="3"/>
      <c r="G38" s="3"/>
      <c r="H38" s="3"/>
      <c r="I38" s="3"/>
      <c r="J38" s="3"/>
      <c r="K38" s="3"/>
      <c r="L38" s="3"/>
      <c r="M38" s="3"/>
    </row>
  </sheetData>
  <mergeCells count="24">
    <mergeCell ref="J36:M36"/>
    <mergeCell ref="K6:M6"/>
    <mergeCell ref="C12:D13"/>
    <mergeCell ref="C24:D25"/>
    <mergeCell ref="C22:D23"/>
    <mergeCell ref="C20:D21"/>
    <mergeCell ref="B3:M3"/>
    <mergeCell ref="A1:M1"/>
    <mergeCell ref="D32:D33"/>
    <mergeCell ref="D34:D35"/>
    <mergeCell ref="C30:C35"/>
    <mergeCell ref="C26:C29"/>
    <mergeCell ref="D26:D27"/>
    <mergeCell ref="D28:D29"/>
    <mergeCell ref="D30:D31"/>
    <mergeCell ref="A6:H6"/>
    <mergeCell ref="B26:B35"/>
    <mergeCell ref="B10:B25"/>
    <mergeCell ref="B7:E7"/>
    <mergeCell ref="B8:D9"/>
    <mergeCell ref="C18:D19"/>
    <mergeCell ref="C16:D17"/>
    <mergeCell ref="C14:D15"/>
    <mergeCell ref="C10:D11"/>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67"/>
  <sheetViews>
    <sheetView showGridLines="0" view="pageBreakPreview" zoomScaleSheetLayoutView="100" workbookViewId="0" topLeftCell="A1">
      <selection activeCell="D61" sqref="D61:P62"/>
    </sheetView>
  </sheetViews>
  <sheetFormatPr defaultColWidth="8.83203125" defaultRowHeight="18"/>
  <cols>
    <col min="1" max="1" width="2.58203125" style="52" customWidth="1"/>
    <col min="2" max="2" width="8.41015625" style="52" customWidth="1"/>
    <col min="3" max="3" width="7.66015625" style="149" customWidth="1"/>
    <col min="4" max="4" width="3.41015625" style="149" customWidth="1"/>
    <col min="5" max="5" width="3.41015625" style="52" customWidth="1"/>
    <col min="6" max="16" width="6.83203125" style="52" customWidth="1"/>
  </cols>
  <sheetData>
    <row r="1" spans="1:15" ht="24.75" customHeight="1">
      <c r="A1" s="228" t="s">
        <v>32</v>
      </c>
      <c r="B1" s="228"/>
      <c r="C1" s="228"/>
      <c r="D1" s="228"/>
      <c r="E1" s="228"/>
      <c r="F1" s="228"/>
      <c r="G1" s="228"/>
      <c r="H1" s="228"/>
      <c r="I1" s="228"/>
      <c r="J1" s="228"/>
      <c r="K1" s="228"/>
      <c r="L1" s="228"/>
      <c r="M1" s="228"/>
      <c r="N1" s="228"/>
      <c r="O1" s="228"/>
    </row>
    <row r="2" spans="1:15" ht="12" customHeight="1">
      <c r="A2" s="15"/>
      <c r="B2" s="15"/>
      <c r="C2" s="15"/>
      <c r="D2" s="15"/>
      <c r="E2" s="15"/>
      <c r="F2" s="15"/>
      <c r="G2" s="15"/>
      <c r="H2" s="15"/>
      <c r="I2" s="15"/>
      <c r="J2" s="15"/>
      <c r="K2" s="15"/>
      <c r="L2" s="15"/>
      <c r="M2" s="15"/>
      <c r="N2" s="15"/>
      <c r="O2" s="15"/>
    </row>
    <row r="3" spans="2:16" ht="120.75" customHeight="1">
      <c r="B3" s="227" t="s">
        <v>430</v>
      </c>
      <c r="C3" s="227"/>
      <c r="D3" s="227"/>
      <c r="E3" s="227"/>
      <c r="F3" s="227"/>
      <c r="G3" s="227"/>
      <c r="H3" s="227"/>
      <c r="I3" s="227"/>
      <c r="J3" s="227"/>
      <c r="K3" s="227"/>
      <c r="L3" s="227"/>
      <c r="M3" s="227"/>
      <c r="N3" s="227"/>
      <c r="O3" s="227"/>
      <c r="P3" s="33"/>
    </row>
    <row r="4" spans="2:16" ht="16.5" customHeight="1">
      <c r="B4" s="32"/>
      <c r="C4" s="32"/>
      <c r="D4" s="32"/>
      <c r="E4" s="32"/>
      <c r="F4" s="32"/>
      <c r="G4" s="32"/>
      <c r="H4" s="32"/>
      <c r="I4" s="32"/>
      <c r="J4" s="32"/>
      <c r="K4" s="32"/>
      <c r="L4" s="32"/>
      <c r="M4" s="32"/>
      <c r="N4" s="32"/>
      <c r="O4" s="32"/>
      <c r="P4" s="33"/>
    </row>
    <row r="5" spans="1:15" ht="19.5" thickBot="1">
      <c r="A5" s="212" t="s">
        <v>262</v>
      </c>
      <c r="B5" s="212"/>
      <c r="C5" s="212"/>
      <c r="D5" s="212"/>
      <c r="E5" s="212"/>
      <c r="F5" s="131"/>
      <c r="G5" s="131"/>
      <c r="H5" s="131"/>
      <c r="I5" s="131"/>
      <c r="J5" s="131"/>
      <c r="K5" s="268" t="s">
        <v>438</v>
      </c>
      <c r="L5" s="268"/>
      <c r="M5" s="268"/>
      <c r="N5" s="222" t="s">
        <v>33</v>
      </c>
      <c r="O5" s="222"/>
    </row>
    <row r="6" spans="1:18" ht="21.75" customHeight="1">
      <c r="A6" s="111"/>
      <c r="B6" s="145"/>
      <c r="C6" s="214" t="s">
        <v>263</v>
      </c>
      <c r="D6" s="205"/>
      <c r="E6" s="205"/>
      <c r="F6" s="205"/>
      <c r="G6" s="205"/>
      <c r="H6" s="205"/>
      <c r="I6" s="215"/>
      <c r="J6" s="270" t="s">
        <v>431</v>
      </c>
      <c r="K6" s="271"/>
      <c r="L6" s="271"/>
      <c r="M6" s="272"/>
      <c r="N6" s="260" t="s">
        <v>1</v>
      </c>
      <c r="O6" s="261"/>
      <c r="P6" s="111"/>
      <c r="Q6" s="38"/>
      <c r="R6" s="38"/>
    </row>
    <row r="7" spans="1:18" ht="13.5" customHeight="1">
      <c r="A7" s="111"/>
      <c r="B7" s="146"/>
      <c r="C7" s="273" t="s">
        <v>34</v>
      </c>
      <c r="D7" s="274"/>
      <c r="E7" s="275"/>
      <c r="F7" s="269" t="s">
        <v>35</v>
      </c>
      <c r="G7" s="269" t="s">
        <v>36</v>
      </c>
      <c r="H7" s="269" t="s">
        <v>37</v>
      </c>
      <c r="I7" s="269" t="s">
        <v>38</v>
      </c>
      <c r="J7" s="269" t="s">
        <v>35</v>
      </c>
      <c r="K7" s="269" t="s">
        <v>36</v>
      </c>
      <c r="L7" s="269" t="s">
        <v>37</v>
      </c>
      <c r="M7" s="269" t="s">
        <v>38</v>
      </c>
      <c r="N7" s="262"/>
      <c r="O7" s="263"/>
      <c r="P7" s="111"/>
      <c r="Q7" s="263"/>
      <c r="R7" s="38"/>
    </row>
    <row r="8" spans="1:18" ht="15" customHeight="1">
      <c r="A8" s="111"/>
      <c r="B8" s="147"/>
      <c r="C8" s="266" t="s">
        <v>39</v>
      </c>
      <c r="D8" s="267"/>
      <c r="E8" s="267"/>
      <c r="F8" s="269"/>
      <c r="G8" s="269"/>
      <c r="H8" s="269"/>
      <c r="I8" s="269"/>
      <c r="J8" s="269"/>
      <c r="K8" s="269"/>
      <c r="L8" s="269"/>
      <c r="M8" s="269"/>
      <c r="N8" s="262"/>
      <c r="O8" s="263"/>
      <c r="P8" s="111"/>
      <c r="Q8" s="263"/>
      <c r="R8" s="38"/>
    </row>
    <row r="9" spans="1:18" ht="19.5" customHeight="1">
      <c r="A9" s="256" t="s">
        <v>40</v>
      </c>
      <c r="B9" s="257"/>
      <c r="C9" s="41">
        <v>0.062</v>
      </c>
      <c r="D9" s="258">
        <v>68960</v>
      </c>
      <c r="E9" s="258"/>
      <c r="F9" s="42">
        <v>83427</v>
      </c>
      <c r="G9" s="43" t="s">
        <v>41</v>
      </c>
      <c r="H9" s="43" t="s">
        <v>41</v>
      </c>
      <c r="I9" s="43">
        <f>SUM(F9:H9)</f>
        <v>83427</v>
      </c>
      <c r="J9" s="42">
        <v>25410</v>
      </c>
      <c r="K9" s="43" t="s">
        <v>41</v>
      </c>
      <c r="L9" s="43" t="s">
        <v>41</v>
      </c>
      <c r="M9" s="43">
        <f>SUM(J9:L9)</f>
        <v>25410</v>
      </c>
      <c r="N9" s="264">
        <f>+I9+M9</f>
        <v>108837</v>
      </c>
      <c r="O9" s="264"/>
      <c r="Q9" s="44"/>
      <c r="R9" s="38"/>
    </row>
    <row r="10" spans="1:18" ht="3.75" customHeight="1">
      <c r="A10" s="39"/>
      <c r="B10" s="40"/>
      <c r="C10" s="45"/>
      <c r="D10" s="46"/>
      <c r="E10" s="47"/>
      <c r="F10" s="44"/>
      <c r="G10" s="44"/>
      <c r="H10" s="48"/>
      <c r="I10" s="48"/>
      <c r="J10" s="44"/>
      <c r="K10" s="44"/>
      <c r="L10" s="44"/>
      <c r="M10" s="44"/>
      <c r="N10" s="49"/>
      <c r="O10" s="49"/>
      <c r="Q10" s="44"/>
      <c r="R10" s="38"/>
    </row>
    <row r="11" spans="1:18" ht="19.5" customHeight="1">
      <c r="A11" s="256" t="s">
        <v>42</v>
      </c>
      <c r="B11" s="257"/>
      <c r="C11" s="45">
        <v>0.045700000000000005</v>
      </c>
      <c r="D11" s="259">
        <v>52879</v>
      </c>
      <c r="E11" s="259"/>
      <c r="F11" s="44">
        <v>33148</v>
      </c>
      <c r="G11" s="44">
        <v>17143</v>
      </c>
      <c r="H11" s="44">
        <v>71</v>
      </c>
      <c r="I11" s="48">
        <f aca="true" t="shared" si="0" ref="I11:I22">SUM(F11:H11)</f>
        <v>50362</v>
      </c>
      <c r="J11" s="44">
        <v>8400</v>
      </c>
      <c r="K11" s="44">
        <v>5183</v>
      </c>
      <c r="L11" s="44">
        <v>11730</v>
      </c>
      <c r="M11" s="48">
        <f aca="true" t="shared" si="1" ref="M11:M16">SUM(J11:L11)</f>
        <v>25313</v>
      </c>
      <c r="N11" s="265">
        <f>+I11+M11</f>
        <v>75675</v>
      </c>
      <c r="O11" s="265"/>
      <c r="Q11" s="44"/>
      <c r="R11" s="38"/>
    </row>
    <row r="12" spans="1:18" ht="19.5" customHeight="1">
      <c r="A12" s="256" t="s">
        <v>43</v>
      </c>
      <c r="B12" s="257"/>
      <c r="C12" s="45">
        <v>0.03294</v>
      </c>
      <c r="D12" s="259">
        <v>41023</v>
      </c>
      <c r="E12" s="259"/>
      <c r="F12" s="44">
        <v>13407</v>
      </c>
      <c r="G12" s="44">
        <v>31357</v>
      </c>
      <c r="H12" s="44">
        <v>300</v>
      </c>
      <c r="I12" s="48">
        <f t="shared" si="0"/>
        <v>45064</v>
      </c>
      <c r="J12" s="44">
        <v>5382</v>
      </c>
      <c r="K12" s="44">
        <v>6778</v>
      </c>
      <c r="L12" s="44">
        <v>23844</v>
      </c>
      <c r="M12" s="48">
        <f t="shared" si="1"/>
        <v>36004</v>
      </c>
      <c r="N12" s="265">
        <f>+I12+M12</f>
        <v>81068</v>
      </c>
      <c r="O12" s="265"/>
      <c r="Q12" s="44"/>
      <c r="R12" s="38"/>
    </row>
    <row r="13" spans="1:18" ht="19.5" customHeight="1">
      <c r="A13" s="256" t="s">
        <v>44</v>
      </c>
      <c r="B13" s="257"/>
      <c r="C13" s="50">
        <v>0.0347</v>
      </c>
      <c r="D13" s="259">
        <v>45280</v>
      </c>
      <c r="E13" s="259"/>
      <c r="F13" s="44">
        <v>7796</v>
      </c>
      <c r="G13" s="44">
        <v>36522</v>
      </c>
      <c r="H13" s="48" t="s">
        <v>45</v>
      </c>
      <c r="I13" s="48">
        <f t="shared" si="0"/>
        <v>44318</v>
      </c>
      <c r="J13" s="44">
        <v>3299</v>
      </c>
      <c r="K13" s="44">
        <v>8428</v>
      </c>
      <c r="L13" s="44">
        <v>27966</v>
      </c>
      <c r="M13" s="48">
        <f t="shared" si="1"/>
        <v>39693</v>
      </c>
      <c r="N13" s="265">
        <f>+I13+M13</f>
        <v>84011</v>
      </c>
      <c r="O13" s="265"/>
      <c r="Q13" s="44"/>
      <c r="R13" s="38"/>
    </row>
    <row r="14" spans="1:18" ht="19.5" customHeight="1">
      <c r="A14" s="256" t="s">
        <v>46</v>
      </c>
      <c r="B14" s="257"/>
      <c r="C14" s="50">
        <v>0.026000000000000002</v>
      </c>
      <c r="D14" s="259">
        <v>35207</v>
      </c>
      <c r="E14" s="259"/>
      <c r="F14" s="44">
        <v>1523</v>
      </c>
      <c r="G14" s="44">
        <v>35602</v>
      </c>
      <c r="H14" s="48" t="s">
        <v>45</v>
      </c>
      <c r="I14" s="48">
        <f t="shared" si="0"/>
        <v>37125</v>
      </c>
      <c r="J14" s="44">
        <v>192</v>
      </c>
      <c r="K14" s="44">
        <v>5449</v>
      </c>
      <c r="L14" s="44">
        <v>25971</v>
      </c>
      <c r="M14" s="48">
        <f t="shared" si="1"/>
        <v>31612</v>
      </c>
      <c r="N14" s="265">
        <f>+I14+M14</f>
        <v>68737</v>
      </c>
      <c r="O14" s="265"/>
      <c r="Q14" s="44"/>
      <c r="R14" s="38"/>
    </row>
    <row r="15" spans="1:18" ht="3.75" customHeight="1">
      <c r="A15" s="39"/>
      <c r="B15" s="40"/>
      <c r="C15" s="50"/>
      <c r="D15" s="47"/>
      <c r="E15" s="47"/>
      <c r="F15" s="44"/>
      <c r="G15" s="44"/>
      <c r="H15" s="48"/>
      <c r="I15" s="48">
        <f t="shared" si="0"/>
        <v>0</v>
      </c>
      <c r="J15" s="44"/>
      <c r="K15" s="44"/>
      <c r="L15" s="44"/>
      <c r="M15" s="48">
        <f t="shared" si="1"/>
        <v>0</v>
      </c>
      <c r="N15" s="49"/>
      <c r="O15" s="49"/>
      <c r="Q15" s="44"/>
      <c r="R15" s="38"/>
    </row>
    <row r="16" spans="1:18" s="52" customFormat="1" ht="19.5" customHeight="1">
      <c r="A16" s="256" t="s">
        <v>47</v>
      </c>
      <c r="B16" s="257"/>
      <c r="C16" s="51">
        <v>0.023</v>
      </c>
      <c r="D16" s="259">
        <v>31491</v>
      </c>
      <c r="E16" s="259"/>
      <c r="F16" s="44">
        <v>1290</v>
      </c>
      <c r="G16" s="44">
        <v>31272</v>
      </c>
      <c r="H16" s="48" t="s">
        <v>45</v>
      </c>
      <c r="I16" s="48">
        <f t="shared" si="0"/>
        <v>32562</v>
      </c>
      <c r="J16" s="44">
        <v>226</v>
      </c>
      <c r="K16" s="44">
        <v>9299</v>
      </c>
      <c r="L16" s="44">
        <v>39997</v>
      </c>
      <c r="M16" s="48">
        <f t="shared" si="1"/>
        <v>49522</v>
      </c>
      <c r="N16" s="265">
        <f aca="true" t="shared" si="2" ref="N16:N22">+I16+M16</f>
        <v>82084</v>
      </c>
      <c r="O16" s="265"/>
      <c r="P16" s="44"/>
      <c r="Q16" s="44"/>
      <c r="R16" s="38"/>
    </row>
    <row r="17" spans="1:18" s="52" customFormat="1" ht="19.5" customHeight="1">
      <c r="A17" s="256" t="s">
        <v>48</v>
      </c>
      <c r="B17" s="257"/>
      <c r="C17" s="51">
        <v>0.0214</v>
      </c>
      <c r="D17" s="259">
        <v>29973</v>
      </c>
      <c r="E17" s="259"/>
      <c r="F17" s="44">
        <v>719</v>
      </c>
      <c r="G17" s="44">
        <v>29112</v>
      </c>
      <c r="H17" s="48" t="s">
        <v>258</v>
      </c>
      <c r="I17" s="48">
        <f>SUM(F17:H17)</f>
        <v>29831</v>
      </c>
      <c r="J17" s="44">
        <v>154</v>
      </c>
      <c r="K17" s="44">
        <v>13503</v>
      </c>
      <c r="L17" s="44">
        <v>39740</v>
      </c>
      <c r="M17" s="48">
        <f>SUM(J17:L17)</f>
        <v>53397</v>
      </c>
      <c r="N17" s="265">
        <f t="shared" si="2"/>
        <v>83228</v>
      </c>
      <c r="O17" s="265"/>
      <c r="P17" s="44"/>
      <c r="Q17" s="44"/>
      <c r="R17" s="38"/>
    </row>
    <row r="18" spans="1:18" s="54" customFormat="1" ht="19.5" customHeight="1">
      <c r="A18" s="256" t="s">
        <v>49</v>
      </c>
      <c r="B18" s="257"/>
      <c r="C18" s="51">
        <v>0.0223</v>
      </c>
      <c r="D18" s="259">
        <v>31541</v>
      </c>
      <c r="E18" s="259"/>
      <c r="F18" s="44">
        <v>645</v>
      </c>
      <c r="G18" s="44">
        <v>29887</v>
      </c>
      <c r="H18" s="48" t="s">
        <v>258</v>
      </c>
      <c r="I18" s="48">
        <f>SUM(F18:H18)</f>
        <v>30532</v>
      </c>
      <c r="J18" s="44">
        <v>111</v>
      </c>
      <c r="K18" s="44">
        <v>14360</v>
      </c>
      <c r="L18" s="44">
        <v>36716</v>
      </c>
      <c r="M18" s="48">
        <v>51187</v>
      </c>
      <c r="N18" s="265">
        <f t="shared" si="2"/>
        <v>81719</v>
      </c>
      <c r="O18" s="265"/>
      <c r="P18" s="53"/>
      <c r="Q18" s="53"/>
      <c r="R18" s="38"/>
    </row>
    <row r="19" spans="1:18" s="54" customFormat="1" ht="19.5" customHeight="1">
      <c r="A19" s="256" t="s">
        <v>50</v>
      </c>
      <c r="B19" s="257"/>
      <c r="C19" s="51">
        <v>0.0211</v>
      </c>
      <c r="D19" s="259">
        <v>28732</v>
      </c>
      <c r="E19" s="259"/>
      <c r="F19" s="44">
        <v>235</v>
      </c>
      <c r="G19" s="44">
        <v>30892</v>
      </c>
      <c r="H19" s="48" t="s">
        <v>258</v>
      </c>
      <c r="I19" s="48">
        <f>SUM(F19:H19)</f>
        <v>31127</v>
      </c>
      <c r="J19" s="44">
        <v>130</v>
      </c>
      <c r="K19" s="44">
        <v>15121</v>
      </c>
      <c r="L19" s="44">
        <v>37957</v>
      </c>
      <c r="M19" s="48">
        <v>53208</v>
      </c>
      <c r="N19" s="265">
        <f t="shared" si="2"/>
        <v>84335</v>
      </c>
      <c r="O19" s="265"/>
      <c r="P19" s="53"/>
      <c r="Q19" s="53"/>
      <c r="R19" s="38"/>
    </row>
    <row r="20" spans="1:18" s="52" customFormat="1" ht="19.5" customHeight="1">
      <c r="A20" s="256" t="s">
        <v>51</v>
      </c>
      <c r="B20" s="257"/>
      <c r="C20" s="51">
        <v>0.0317</v>
      </c>
      <c r="D20" s="259">
        <v>31347</v>
      </c>
      <c r="E20" s="259"/>
      <c r="F20" s="44">
        <v>12</v>
      </c>
      <c r="G20" s="44">
        <v>33245</v>
      </c>
      <c r="H20" s="48" t="s">
        <v>258</v>
      </c>
      <c r="I20" s="48">
        <f>SUM(F20:H20)</f>
        <v>33257</v>
      </c>
      <c r="J20" s="44">
        <v>71</v>
      </c>
      <c r="K20" s="44">
        <v>15355</v>
      </c>
      <c r="L20" s="44">
        <v>40366</v>
      </c>
      <c r="M20" s="48">
        <v>55792</v>
      </c>
      <c r="N20" s="265">
        <f t="shared" si="2"/>
        <v>89049</v>
      </c>
      <c r="O20" s="265"/>
      <c r="P20" s="44"/>
      <c r="Q20" s="44"/>
      <c r="R20" s="38"/>
    </row>
    <row r="21" spans="1:18" s="54" customFormat="1" ht="19.5" customHeight="1">
      <c r="A21" s="256" t="s">
        <v>259</v>
      </c>
      <c r="B21" s="257"/>
      <c r="C21" s="51">
        <v>0.0326</v>
      </c>
      <c r="D21" s="259">
        <v>32370</v>
      </c>
      <c r="E21" s="259"/>
      <c r="F21" s="44">
        <v>0</v>
      </c>
      <c r="G21" s="44">
        <v>32937</v>
      </c>
      <c r="H21" s="48" t="s">
        <v>258</v>
      </c>
      <c r="I21" s="48">
        <f>SUM(F21:H21)</f>
        <v>32937</v>
      </c>
      <c r="J21" s="44">
        <v>17</v>
      </c>
      <c r="K21" s="44">
        <v>16317</v>
      </c>
      <c r="L21" s="44">
        <v>41032</v>
      </c>
      <c r="M21" s="48">
        <v>57366</v>
      </c>
      <c r="N21" s="265">
        <f>+I21+M21</f>
        <v>90303</v>
      </c>
      <c r="O21" s="265"/>
      <c r="P21" s="53"/>
      <c r="Q21" s="53"/>
      <c r="R21" s="38"/>
    </row>
    <row r="22" spans="1:18" s="54" customFormat="1" ht="19.5" customHeight="1" thickBot="1">
      <c r="A22" s="277" t="s">
        <v>432</v>
      </c>
      <c r="B22" s="278"/>
      <c r="C22" s="55">
        <v>0.0333</v>
      </c>
      <c r="D22" s="280">
        <v>33088</v>
      </c>
      <c r="E22" s="280"/>
      <c r="F22" s="53">
        <v>1</v>
      </c>
      <c r="G22" s="53">
        <v>33128</v>
      </c>
      <c r="H22" s="48" t="s">
        <v>258</v>
      </c>
      <c r="I22" s="56">
        <f t="shared" si="0"/>
        <v>33129</v>
      </c>
      <c r="J22" s="53">
        <v>14</v>
      </c>
      <c r="K22" s="53">
        <v>20268</v>
      </c>
      <c r="L22" s="53">
        <v>41081</v>
      </c>
      <c r="M22" s="56">
        <f>SUM(J22:L22)</f>
        <v>61363</v>
      </c>
      <c r="N22" s="279">
        <f t="shared" si="2"/>
        <v>94492</v>
      </c>
      <c r="O22" s="279"/>
      <c r="P22" s="53"/>
      <c r="Q22" s="53"/>
      <c r="R22" s="38"/>
    </row>
    <row r="23" spans="2:18" ht="17.25">
      <c r="B23" s="417" t="s">
        <v>433</v>
      </c>
      <c r="C23" s="418"/>
      <c r="D23" s="418"/>
      <c r="E23" s="418"/>
      <c r="F23" s="418"/>
      <c r="G23" s="418"/>
      <c r="H23" s="418"/>
      <c r="I23" s="418"/>
      <c r="J23" s="418"/>
      <c r="K23" s="418"/>
      <c r="L23" s="276" t="s">
        <v>260</v>
      </c>
      <c r="M23" s="276"/>
      <c r="N23" s="276"/>
      <c r="O23" s="276"/>
      <c r="Q23" s="38"/>
      <c r="R23" s="38"/>
    </row>
    <row r="24" spans="2:18" ht="17.25">
      <c r="B24" s="419" t="s">
        <v>434</v>
      </c>
      <c r="C24" s="420"/>
      <c r="D24" s="420"/>
      <c r="E24" s="420"/>
      <c r="F24" s="420"/>
      <c r="G24" s="420"/>
      <c r="H24" s="420"/>
      <c r="I24" s="420"/>
      <c r="J24" s="420"/>
      <c r="K24" s="420"/>
      <c r="L24" s="420"/>
      <c r="M24" s="420"/>
      <c r="N24" s="420"/>
      <c r="O24" s="57"/>
      <c r="Q24" s="38"/>
      <c r="R24" s="38"/>
    </row>
    <row r="25" spans="2:18" ht="17.25">
      <c r="B25" s="421" t="s">
        <v>435</v>
      </c>
      <c r="C25" s="421"/>
      <c r="D25" s="421"/>
      <c r="E25" s="421"/>
      <c r="F25" s="421"/>
      <c r="G25" s="421"/>
      <c r="H25" s="421"/>
      <c r="I25" s="421"/>
      <c r="J25" s="421"/>
      <c r="K25" s="421"/>
      <c r="L25" s="422"/>
      <c r="M25" s="422"/>
      <c r="N25" s="422"/>
      <c r="O25" s="422"/>
      <c r="Q25" s="38"/>
      <c r="R25" s="38"/>
    </row>
    <row r="26" spans="2:15" ht="19.5" customHeight="1">
      <c r="B26" s="58"/>
      <c r="C26" s="59"/>
      <c r="D26" s="59"/>
      <c r="E26" s="59"/>
      <c r="F26" s="59"/>
      <c r="G26" s="59"/>
      <c r="H26" s="59"/>
      <c r="I26" s="59"/>
      <c r="J26" s="59"/>
      <c r="K26" s="148"/>
      <c r="L26" s="57"/>
      <c r="M26" s="57"/>
      <c r="N26" s="57"/>
      <c r="O26" s="57"/>
    </row>
    <row r="27" spans="1:16" ht="19.5" thickBot="1">
      <c r="A27" s="212" t="s">
        <v>264</v>
      </c>
      <c r="B27" s="212"/>
      <c r="C27" s="212"/>
      <c r="D27" s="212"/>
      <c r="E27" s="212"/>
      <c r="F27" s="212"/>
      <c r="G27" s="212"/>
      <c r="H27" s="212"/>
      <c r="I27" s="212"/>
      <c r="J27" s="212"/>
      <c r="K27" s="111"/>
      <c r="L27" s="111"/>
      <c r="M27" s="222" t="s">
        <v>439</v>
      </c>
      <c r="N27" s="222"/>
      <c r="O27" s="211" t="s">
        <v>33</v>
      </c>
      <c r="P27" s="211"/>
    </row>
    <row r="28" spans="2:16" ht="20.25" customHeight="1">
      <c r="B28" s="36" t="s">
        <v>265</v>
      </c>
      <c r="C28" s="60" t="s">
        <v>52</v>
      </c>
      <c r="D28" s="214" t="s">
        <v>1</v>
      </c>
      <c r="E28" s="205"/>
      <c r="F28" s="215"/>
      <c r="G28" s="214" t="s">
        <v>53</v>
      </c>
      <c r="H28" s="215"/>
      <c r="I28" s="216" t="s">
        <v>54</v>
      </c>
      <c r="J28" s="209"/>
      <c r="K28" s="214" t="s">
        <v>55</v>
      </c>
      <c r="L28" s="215"/>
      <c r="M28" s="214" t="s">
        <v>56</v>
      </c>
      <c r="N28" s="215"/>
      <c r="O28" s="214" t="s">
        <v>57</v>
      </c>
      <c r="P28" s="205"/>
    </row>
    <row r="29" spans="2:16" ht="17.25" customHeight="1">
      <c r="B29" s="254" t="s">
        <v>17</v>
      </c>
      <c r="C29" s="61" t="s">
        <v>440</v>
      </c>
      <c r="D29" s="251">
        <v>0</v>
      </c>
      <c r="E29" s="210"/>
      <c r="F29" s="210"/>
      <c r="G29" s="210">
        <v>0</v>
      </c>
      <c r="H29" s="210"/>
      <c r="I29" s="210">
        <v>0</v>
      </c>
      <c r="J29" s="210"/>
      <c r="K29" s="206">
        <v>0</v>
      </c>
      <c r="L29" s="206"/>
      <c r="M29" s="206">
        <v>0</v>
      </c>
      <c r="N29" s="206"/>
      <c r="O29" s="210">
        <v>0</v>
      </c>
      <c r="P29" s="210"/>
    </row>
    <row r="30" spans="2:16" ht="17.25" customHeight="1">
      <c r="B30" s="254"/>
      <c r="C30" s="61" t="s">
        <v>441</v>
      </c>
      <c r="D30" s="251">
        <f>SUM(G30:N30)</f>
        <v>4964</v>
      </c>
      <c r="E30" s="210"/>
      <c r="F30" s="210"/>
      <c r="G30" s="210">
        <v>1144</v>
      </c>
      <c r="H30" s="210"/>
      <c r="I30" s="210">
        <v>0</v>
      </c>
      <c r="J30" s="210"/>
      <c r="K30" s="210">
        <v>1796</v>
      </c>
      <c r="L30" s="210"/>
      <c r="M30" s="210">
        <v>2024</v>
      </c>
      <c r="N30" s="210"/>
      <c r="O30" s="210">
        <v>0</v>
      </c>
      <c r="P30" s="210"/>
    </row>
    <row r="31" spans="2:16" ht="17.25" customHeight="1">
      <c r="B31" s="254"/>
      <c r="C31" s="61" t="s">
        <v>37</v>
      </c>
      <c r="D31" s="251">
        <f>SUM(G31:P31)</f>
        <v>0</v>
      </c>
      <c r="E31" s="210"/>
      <c r="F31" s="210"/>
      <c r="G31" s="210">
        <v>0</v>
      </c>
      <c r="H31" s="210"/>
      <c r="I31" s="210">
        <v>0</v>
      </c>
      <c r="J31" s="210"/>
      <c r="K31" s="210">
        <v>0</v>
      </c>
      <c r="L31" s="210"/>
      <c r="M31" s="210">
        <v>0</v>
      </c>
      <c r="N31" s="210"/>
      <c r="O31" s="210">
        <v>0</v>
      </c>
      <c r="P31" s="210"/>
    </row>
    <row r="32" spans="2:16" ht="17.25" customHeight="1">
      <c r="B32" s="255"/>
      <c r="C32" s="62" t="s">
        <v>38</v>
      </c>
      <c r="D32" s="251">
        <f>SUM(G32:N32)</f>
        <v>4964</v>
      </c>
      <c r="E32" s="210"/>
      <c r="F32" s="210"/>
      <c r="G32" s="210">
        <v>1144</v>
      </c>
      <c r="H32" s="210"/>
      <c r="I32" s="210">
        <v>0</v>
      </c>
      <c r="J32" s="210"/>
      <c r="K32" s="210">
        <v>1796</v>
      </c>
      <c r="L32" s="210"/>
      <c r="M32" s="210">
        <v>2024</v>
      </c>
      <c r="N32" s="210"/>
      <c r="O32" s="210">
        <v>0</v>
      </c>
      <c r="P32" s="210"/>
    </row>
    <row r="33" spans="2:16" ht="17.25" customHeight="1">
      <c r="B33" s="253" t="s">
        <v>18</v>
      </c>
      <c r="C33" s="63" t="s">
        <v>440</v>
      </c>
      <c r="D33" s="251">
        <v>0</v>
      </c>
      <c r="E33" s="210"/>
      <c r="F33" s="210"/>
      <c r="G33" s="210">
        <v>0</v>
      </c>
      <c r="H33" s="210"/>
      <c r="I33" s="210">
        <v>0</v>
      </c>
      <c r="J33" s="210"/>
      <c r="K33" s="210">
        <v>0</v>
      </c>
      <c r="L33" s="210"/>
      <c r="M33" s="210">
        <v>0</v>
      </c>
      <c r="N33" s="210"/>
      <c r="O33" s="210">
        <v>0</v>
      </c>
      <c r="P33" s="210"/>
    </row>
    <row r="34" spans="2:16" ht="17.25" customHeight="1">
      <c r="B34" s="254"/>
      <c r="C34" s="61" t="s">
        <v>441</v>
      </c>
      <c r="D34" s="251">
        <f>SUM(G34:P34)</f>
        <v>7468</v>
      </c>
      <c r="E34" s="210"/>
      <c r="F34" s="210"/>
      <c r="G34" s="210">
        <v>1138</v>
      </c>
      <c r="H34" s="210"/>
      <c r="I34" s="210">
        <v>66</v>
      </c>
      <c r="J34" s="210"/>
      <c r="K34" s="210">
        <v>5873</v>
      </c>
      <c r="L34" s="210"/>
      <c r="M34" s="210">
        <v>257</v>
      </c>
      <c r="N34" s="210"/>
      <c r="O34" s="210">
        <v>134</v>
      </c>
      <c r="P34" s="210"/>
    </row>
    <row r="35" spans="2:16" ht="17.25" customHeight="1">
      <c r="B35" s="254"/>
      <c r="C35" s="61" t="s">
        <v>37</v>
      </c>
      <c r="D35" s="251">
        <v>26</v>
      </c>
      <c r="E35" s="210"/>
      <c r="F35" s="210"/>
      <c r="G35" s="210">
        <v>26</v>
      </c>
      <c r="H35" s="210"/>
      <c r="I35" s="210">
        <v>0</v>
      </c>
      <c r="J35" s="210"/>
      <c r="K35" s="210">
        <v>0</v>
      </c>
      <c r="L35" s="210"/>
      <c r="M35" s="210">
        <v>0</v>
      </c>
      <c r="N35" s="210"/>
      <c r="O35" s="210">
        <v>0</v>
      </c>
      <c r="P35" s="210"/>
    </row>
    <row r="36" spans="2:16" ht="17.25" customHeight="1">
      <c r="B36" s="255"/>
      <c r="C36" s="62" t="s">
        <v>38</v>
      </c>
      <c r="D36" s="251">
        <f>SUM(D34:F35)</f>
        <v>7494</v>
      </c>
      <c r="E36" s="210"/>
      <c r="F36" s="210"/>
      <c r="G36" s="210">
        <f>SUM(G34:H35)</f>
        <v>1164</v>
      </c>
      <c r="H36" s="210"/>
      <c r="I36" s="210">
        <v>66</v>
      </c>
      <c r="J36" s="210"/>
      <c r="K36" s="210">
        <v>5873</v>
      </c>
      <c r="L36" s="210"/>
      <c r="M36" s="210">
        <v>257</v>
      </c>
      <c r="N36" s="210"/>
      <c r="O36" s="210">
        <v>134</v>
      </c>
      <c r="P36" s="210"/>
    </row>
    <row r="37" spans="2:16" ht="17.25" customHeight="1">
      <c r="B37" s="253" t="s">
        <v>19</v>
      </c>
      <c r="C37" s="63" t="s">
        <v>440</v>
      </c>
      <c r="D37" s="251">
        <f>SUM(G37:P37)</f>
        <v>1</v>
      </c>
      <c r="E37" s="210"/>
      <c r="F37" s="210"/>
      <c r="G37" s="210">
        <v>1</v>
      </c>
      <c r="H37" s="210"/>
      <c r="I37" s="210">
        <v>0</v>
      </c>
      <c r="J37" s="210"/>
      <c r="K37" s="210">
        <v>0</v>
      </c>
      <c r="L37" s="210"/>
      <c r="M37" s="210">
        <v>0</v>
      </c>
      <c r="N37" s="210"/>
      <c r="O37" s="210">
        <v>0</v>
      </c>
      <c r="P37" s="210"/>
    </row>
    <row r="38" spans="2:16" ht="17.25" customHeight="1">
      <c r="B38" s="254"/>
      <c r="C38" s="61" t="s">
        <v>441</v>
      </c>
      <c r="D38" s="251">
        <f>SUM(G38:P38)</f>
        <v>8262</v>
      </c>
      <c r="E38" s="210"/>
      <c r="F38" s="210"/>
      <c r="G38" s="210">
        <v>947</v>
      </c>
      <c r="H38" s="210"/>
      <c r="I38" s="210">
        <v>0</v>
      </c>
      <c r="J38" s="210"/>
      <c r="K38" s="210">
        <v>3244</v>
      </c>
      <c r="L38" s="210"/>
      <c r="M38" s="210">
        <v>252</v>
      </c>
      <c r="N38" s="210"/>
      <c r="O38" s="210">
        <v>3819</v>
      </c>
      <c r="P38" s="210"/>
    </row>
    <row r="39" spans="2:16" ht="17.25" customHeight="1">
      <c r="B39" s="254"/>
      <c r="C39" s="61" t="s">
        <v>37</v>
      </c>
      <c r="D39" s="251">
        <v>0</v>
      </c>
      <c r="E39" s="210"/>
      <c r="F39" s="210"/>
      <c r="G39" s="210">
        <v>0</v>
      </c>
      <c r="H39" s="210"/>
      <c r="I39" s="210">
        <v>0</v>
      </c>
      <c r="J39" s="210"/>
      <c r="K39" s="210">
        <v>0</v>
      </c>
      <c r="L39" s="210"/>
      <c r="M39" s="210">
        <v>0</v>
      </c>
      <c r="N39" s="210"/>
      <c r="O39" s="210">
        <v>0</v>
      </c>
      <c r="P39" s="210"/>
    </row>
    <row r="40" spans="2:16" ht="17.25" customHeight="1">
      <c r="B40" s="255"/>
      <c r="C40" s="62" t="s">
        <v>38</v>
      </c>
      <c r="D40" s="251">
        <f>SUM(G40:P40)</f>
        <v>8263</v>
      </c>
      <c r="E40" s="210"/>
      <c r="F40" s="210"/>
      <c r="G40" s="210">
        <v>948</v>
      </c>
      <c r="H40" s="210"/>
      <c r="I40" s="210">
        <f>SUM(I37:I39)</f>
        <v>0</v>
      </c>
      <c r="J40" s="210"/>
      <c r="K40" s="210">
        <v>3244</v>
      </c>
      <c r="L40" s="210"/>
      <c r="M40" s="210">
        <v>252</v>
      </c>
      <c r="N40" s="210"/>
      <c r="O40" s="210">
        <v>3819</v>
      </c>
      <c r="P40" s="210"/>
    </row>
    <row r="41" spans="2:16" ht="17.25" customHeight="1">
      <c r="B41" s="253" t="s">
        <v>20</v>
      </c>
      <c r="C41" s="63" t="s">
        <v>440</v>
      </c>
      <c r="D41" s="251">
        <v>0</v>
      </c>
      <c r="E41" s="210"/>
      <c r="F41" s="210"/>
      <c r="G41" s="210">
        <v>0</v>
      </c>
      <c r="H41" s="210"/>
      <c r="I41" s="210">
        <v>0</v>
      </c>
      <c r="J41" s="210"/>
      <c r="K41" s="210">
        <v>0</v>
      </c>
      <c r="L41" s="210"/>
      <c r="M41" s="210">
        <v>0</v>
      </c>
      <c r="N41" s="210"/>
      <c r="O41" s="210">
        <v>0</v>
      </c>
      <c r="P41" s="210"/>
    </row>
    <row r="42" spans="2:16" ht="17.25" customHeight="1">
      <c r="B42" s="254"/>
      <c r="C42" s="61" t="s">
        <v>441</v>
      </c>
      <c r="D42" s="251">
        <f>SUM(G42:P42)</f>
        <v>2407</v>
      </c>
      <c r="E42" s="210"/>
      <c r="F42" s="210"/>
      <c r="G42" s="210">
        <v>1202</v>
      </c>
      <c r="H42" s="210"/>
      <c r="I42" s="210">
        <v>0</v>
      </c>
      <c r="J42" s="210"/>
      <c r="K42" s="210">
        <v>968</v>
      </c>
      <c r="L42" s="210"/>
      <c r="M42" s="210">
        <v>237</v>
      </c>
      <c r="N42" s="210"/>
      <c r="O42" s="210">
        <v>0</v>
      </c>
      <c r="P42" s="210"/>
    </row>
    <row r="43" spans="2:16" ht="17.25" customHeight="1">
      <c r="B43" s="254"/>
      <c r="C43" s="61" t="s">
        <v>37</v>
      </c>
      <c r="D43" s="251">
        <v>0</v>
      </c>
      <c r="E43" s="210"/>
      <c r="F43" s="210"/>
      <c r="G43" s="210">
        <v>0</v>
      </c>
      <c r="H43" s="210"/>
      <c r="I43" s="210">
        <v>0</v>
      </c>
      <c r="J43" s="210"/>
      <c r="K43" s="210">
        <v>0</v>
      </c>
      <c r="L43" s="210"/>
      <c r="M43" s="210">
        <v>0</v>
      </c>
      <c r="N43" s="210"/>
      <c r="O43" s="210">
        <v>0</v>
      </c>
      <c r="P43" s="210"/>
    </row>
    <row r="44" spans="2:16" ht="17.25" customHeight="1">
      <c r="B44" s="255"/>
      <c r="C44" s="62" t="s">
        <v>38</v>
      </c>
      <c r="D44" s="251">
        <f>SUM(G44:P44)</f>
        <v>2407</v>
      </c>
      <c r="E44" s="210"/>
      <c r="F44" s="210"/>
      <c r="G44" s="210">
        <v>1202</v>
      </c>
      <c r="H44" s="210"/>
      <c r="I44" s="210">
        <f>SUM(I41:I43)</f>
        <v>0</v>
      </c>
      <c r="J44" s="210"/>
      <c r="K44" s="210">
        <v>968</v>
      </c>
      <c r="L44" s="210"/>
      <c r="M44" s="210">
        <v>237</v>
      </c>
      <c r="N44" s="210"/>
      <c r="O44" s="210">
        <f>SUM(O41:O43)</f>
        <v>0</v>
      </c>
      <c r="P44" s="210"/>
    </row>
    <row r="45" spans="2:16" ht="17.25" customHeight="1">
      <c r="B45" s="253" t="s">
        <v>21</v>
      </c>
      <c r="C45" s="63" t="s">
        <v>440</v>
      </c>
      <c r="D45" s="251">
        <v>0</v>
      </c>
      <c r="E45" s="210"/>
      <c r="F45" s="210"/>
      <c r="G45" s="210">
        <v>0</v>
      </c>
      <c r="H45" s="210"/>
      <c r="I45" s="210">
        <v>0</v>
      </c>
      <c r="J45" s="210"/>
      <c r="K45" s="210">
        <v>0</v>
      </c>
      <c r="L45" s="210"/>
      <c r="M45" s="210">
        <v>0</v>
      </c>
      <c r="N45" s="210"/>
      <c r="O45" s="210">
        <v>0</v>
      </c>
      <c r="P45" s="210"/>
    </row>
    <row r="46" spans="2:16" ht="17.25" customHeight="1">
      <c r="B46" s="254"/>
      <c r="C46" s="61" t="s">
        <v>441</v>
      </c>
      <c r="D46" s="251">
        <f>SUM(G46:P46)</f>
        <v>2723</v>
      </c>
      <c r="E46" s="210"/>
      <c r="F46" s="210"/>
      <c r="G46" s="210">
        <v>674</v>
      </c>
      <c r="H46" s="210"/>
      <c r="I46" s="210">
        <v>0</v>
      </c>
      <c r="J46" s="210"/>
      <c r="K46" s="210">
        <v>104</v>
      </c>
      <c r="L46" s="210"/>
      <c r="M46" s="210">
        <v>1945</v>
      </c>
      <c r="N46" s="210"/>
      <c r="O46" s="210">
        <v>0</v>
      </c>
      <c r="P46" s="210"/>
    </row>
    <row r="47" spans="2:16" ht="17.25" customHeight="1">
      <c r="B47" s="254"/>
      <c r="C47" s="61" t="s">
        <v>37</v>
      </c>
      <c r="D47" s="251">
        <v>0</v>
      </c>
      <c r="E47" s="210"/>
      <c r="F47" s="210"/>
      <c r="G47" s="210">
        <v>0</v>
      </c>
      <c r="H47" s="210"/>
      <c r="I47" s="210">
        <v>0</v>
      </c>
      <c r="J47" s="210"/>
      <c r="K47" s="210">
        <v>0</v>
      </c>
      <c r="L47" s="210"/>
      <c r="M47" s="210">
        <v>0</v>
      </c>
      <c r="N47" s="210"/>
      <c r="O47" s="210">
        <v>0</v>
      </c>
      <c r="P47" s="210"/>
    </row>
    <row r="48" spans="2:16" ht="17.25" customHeight="1">
      <c r="B48" s="255"/>
      <c r="C48" s="62" t="s">
        <v>38</v>
      </c>
      <c r="D48" s="251">
        <f>SUM(G48:P48)</f>
        <v>2723</v>
      </c>
      <c r="E48" s="210"/>
      <c r="F48" s="210"/>
      <c r="G48" s="210">
        <v>674</v>
      </c>
      <c r="H48" s="210"/>
      <c r="I48" s="210">
        <f>SUM(I45:I47)</f>
        <v>0</v>
      </c>
      <c r="J48" s="210"/>
      <c r="K48" s="210">
        <v>104</v>
      </c>
      <c r="L48" s="210"/>
      <c r="M48" s="210">
        <v>1945</v>
      </c>
      <c r="N48" s="210"/>
      <c r="O48" s="210">
        <f>SUM(O45:O47)</f>
        <v>0</v>
      </c>
      <c r="P48" s="210"/>
    </row>
    <row r="49" spans="2:16" ht="17.25" customHeight="1">
      <c r="B49" s="253" t="s">
        <v>22</v>
      </c>
      <c r="C49" s="63" t="s">
        <v>440</v>
      </c>
      <c r="D49" s="251">
        <v>0</v>
      </c>
      <c r="E49" s="210"/>
      <c r="F49" s="210"/>
      <c r="G49" s="210" t="s">
        <v>442</v>
      </c>
      <c r="H49" s="210"/>
      <c r="I49" s="210">
        <v>0</v>
      </c>
      <c r="J49" s="210"/>
      <c r="K49" s="210">
        <v>0</v>
      </c>
      <c r="L49" s="210"/>
      <c r="M49" s="210">
        <v>0</v>
      </c>
      <c r="N49" s="210"/>
      <c r="O49" s="210">
        <v>0</v>
      </c>
      <c r="P49" s="210"/>
    </row>
    <row r="50" spans="2:16" ht="17.25" customHeight="1">
      <c r="B50" s="254"/>
      <c r="C50" s="61" t="s">
        <v>441</v>
      </c>
      <c r="D50" s="251">
        <f>SUM(G50:P50)</f>
        <v>3531</v>
      </c>
      <c r="E50" s="210"/>
      <c r="F50" s="210"/>
      <c r="G50" s="210">
        <v>1036</v>
      </c>
      <c r="H50" s="210"/>
      <c r="I50" s="210">
        <v>0</v>
      </c>
      <c r="J50" s="210"/>
      <c r="K50" s="210">
        <v>1310</v>
      </c>
      <c r="L50" s="210"/>
      <c r="M50" s="210">
        <v>1185</v>
      </c>
      <c r="N50" s="210"/>
      <c r="O50" s="210">
        <v>0</v>
      </c>
      <c r="P50" s="210"/>
    </row>
    <row r="51" spans="2:16" ht="17.25" customHeight="1">
      <c r="B51" s="254"/>
      <c r="C51" s="61" t="s">
        <v>37</v>
      </c>
      <c r="D51" s="251">
        <v>0</v>
      </c>
      <c r="E51" s="210"/>
      <c r="F51" s="210"/>
      <c r="G51" s="210">
        <v>0</v>
      </c>
      <c r="H51" s="210"/>
      <c r="I51" s="210">
        <v>0</v>
      </c>
      <c r="J51" s="210"/>
      <c r="K51" s="210">
        <v>0</v>
      </c>
      <c r="L51" s="210"/>
      <c r="M51" s="210">
        <v>0</v>
      </c>
      <c r="N51" s="210"/>
      <c r="O51" s="210">
        <v>0</v>
      </c>
      <c r="P51" s="210"/>
    </row>
    <row r="52" spans="2:16" ht="17.25" customHeight="1">
      <c r="B52" s="255"/>
      <c r="C52" s="62" t="s">
        <v>38</v>
      </c>
      <c r="D52" s="251">
        <f>SUM(G52:P52)</f>
        <v>3531</v>
      </c>
      <c r="E52" s="210"/>
      <c r="F52" s="210"/>
      <c r="G52" s="210">
        <v>1036</v>
      </c>
      <c r="H52" s="210"/>
      <c r="I52" s="210">
        <f>SUM(I49:I51)</f>
        <v>0</v>
      </c>
      <c r="J52" s="210"/>
      <c r="K52" s="210">
        <v>1310</v>
      </c>
      <c r="L52" s="210"/>
      <c r="M52" s="210">
        <v>1185</v>
      </c>
      <c r="N52" s="210"/>
      <c r="O52" s="210">
        <f>SUM(O49:O51)</f>
        <v>0</v>
      </c>
      <c r="P52" s="210"/>
    </row>
    <row r="53" spans="2:16" ht="17.25" customHeight="1">
      <c r="B53" s="253" t="s">
        <v>23</v>
      </c>
      <c r="C53" s="63" t="s">
        <v>440</v>
      </c>
      <c r="D53" s="251">
        <v>0</v>
      </c>
      <c r="E53" s="210"/>
      <c r="F53" s="210"/>
      <c r="G53" s="210">
        <v>0</v>
      </c>
      <c r="H53" s="210"/>
      <c r="I53" s="210">
        <v>0</v>
      </c>
      <c r="J53" s="210"/>
      <c r="K53" s="210">
        <v>0</v>
      </c>
      <c r="L53" s="210"/>
      <c r="M53" s="210">
        <v>0</v>
      </c>
      <c r="N53" s="210"/>
      <c r="O53" s="210">
        <v>0</v>
      </c>
      <c r="P53" s="210"/>
    </row>
    <row r="54" spans="2:16" ht="17.25" customHeight="1">
      <c r="B54" s="254"/>
      <c r="C54" s="61" t="s">
        <v>441</v>
      </c>
      <c r="D54" s="251">
        <f>SUM(G54:P54)</f>
        <v>3805</v>
      </c>
      <c r="E54" s="210"/>
      <c r="F54" s="210"/>
      <c r="G54" s="210">
        <v>743</v>
      </c>
      <c r="H54" s="210"/>
      <c r="I54" s="210">
        <v>1412</v>
      </c>
      <c r="J54" s="210"/>
      <c r="K54" s="210">
        <v>929</v>
      </c>
      <c r="L54" s="210"/>
      <c r="M54" s="210">
        <v>721</v>
      </c>
      <c r="N54" s="210"/>
      <c r="O54" s="210">
        <v>0</v>
      </c>
      <c r="P54" s="210"/>
    </row>
    <row r="55" spans="2:16" ht="17.25" customHeight="1">
      <c r="B55" s="254"/>
      <c r="C55" s="61" t="s">
        <v>37</v>
      </c>
      <c r="D55" s="251">
        <f>SUM(G55:P55)</f>
        <v>44</v>
      </c>
      <c r="E55" s="210"/>
      <c r="F55" s="210"/>
      <c r="G55" s="210">
        <v>44</v>
      </c>
      <c r="H55" s="210"/>
      <c r="I55" s="210">
        <v>0</v>
      </c>
      <c r="J55" s="210"/>
      <c r="K55" s="210">
        <v>0</v>
      </c>
      <c r="L55" s="210"/>
      <c r="M55" s="210">
        <v>0</v>
      </c>
      <c r="N55" s="210"/>
      <c r="O55" s="210">
        <v>0</v>
      </c>
      <c r="P55" s="210"/>
    </row>
    <row r="56" spans="2:16" ht="17.25" customHeight="1">
      <c r="B56" s="255"/>
      <c r="C56" s="62" t="s">
        <v>38</v>
      </c>
      <c r="D56" s="251">
        <f>SUM(G56:P56)</f>
        <v>3849</v>
      </c>
      <c r="E56" s="210"/>
      <c r="F56" s="210"/>
      <c r="G56" s="210">
        <f>SUM(G53:H55)</f>
        <v>787</v>
      </c>
      <c r="H56" s="210"/>
      <c r="I56" s="210">
        <v>1412</v>
      </c>
      <c r="J56" s="210"/>
      <c r="K56" s="210">
        <v>929</v>
      </c>
      <c r="L56" s="210"/>
      <c r="M56" s="210">
        <v>721</v>
      </c>
      <c r="N56" s="210"/>
      <c r="O56" s="210">
        <f>SUM(O53:O55)</f>
        <v>0</v>
      </c>
      <c r="P56" s="210"/>
    </row>
    <row r="57" spans="2:16" ht="17.25" customHeight="1">
      <c r="B57" s="253" t="s">
        <v>58</v>
      </c>
      <c r="C57" s="63" t="s">
        <v>440</v>
      </c>
      <c r="D57" s="251">
        <f>SUM(D29+D33+D37+D41+D45+D49+D53)</f>
        <v>1</v>
      </c>
      <c r="E57" s="210"/>
      <c r="F57" s="210"/>
      <c r="G57" s="210">
        <f>SUM(G29+G33+G37+G41+G45+G49+G53)</f>
        <v>1</v>
      </c>
      <c r="H57" s="210"/>
      <c r="I57" s="210">
        <f>SUM(I29+I33+I37+I41+I45+I49+I53)</f>
        <v>0</v>
      </c>
      <c r="J57" s="210"/>
      <c r="K57" s="210">
        <f>SUM(K29+K33+K37+K41+K45+K49+K53)</f>
        <v>0</v>
      </c>
      <c r="L57" s="210"/>
      <c r="M57" s="210">
        <f>SUM(M29+M33+M37+M41+M45+M49+M53)</f>
        <v>0</v>
      </c>
      <c r="N57" s="210"/>
      <c r="O57" s="210">
        <f>SUM(O29+O33+O37+O41+O45+O49+O53)</f>
        <v>0</v>
      </c>
      <c r="P57" s="210"/>
    </row>
    <row r="58" spans="2:16" ht="17.25" customHeight="1">
      <c r="B58" s="254"/>
      <c r="C58" s="61" t="s">
        <v>441</v>
      </c>
      <c r="D58" s="251">
        <f>SUM(D30+D34+D38+D42+D46+D50+D54)</f>
        <v>33160</v>
      </c>
      <c r="E58" s="210"/>
      <c r="F58" s="210"/>
      <c r="G58" s="210">
        <f>SUM(G30+G34+G38+G42+G46+G50+G54)</f>
        <v>6884</v>
      </c>
      <c r="H58" s="210"/>
      <c r="I58" s="210">
        <f>SUM(I30+I34+I38+I42+I46+I50+I54)</f>
        <v>1478</v>
      </c>
      <c r="J58" s="210"/>
      <c r="K58" s="210">
        <f>SUM(K30+K34+K38+K42+K46+K50+K54)</f>
        <v>14224</v>
      </c>
      <c r="L58" s="210"/>
      <c r="M58" s="210">
        <f>SUM(M30+M34+M38+M42+M46+M50+M54)</f>
        <v>6621</v>
      </c>
      <c r="N58" s="210"/>
      <c r="O58" s="210">
        <f>SUM(O30+O34+O38+O42+O46+O50+O54)</f>
        <v>3953</v>
      </c>
      <c r="P58" s="210"/>
    </row>
    <row r="59" spans="2:16" ht="17.25" customHeight="1">
      <c r="B59" s="254"/>
      <c r="C59" s="61" t="s">
        <v>37</v>
      </c>
      <c r="D59" s="251">
        <f>SUM(D31+D35+D39+D43+D47+D51+D55)</f>
        <v>70</v>
      </c>
      <c r="E59" s="210"/>
      <c r="F59" s="210"/>
      <c r="G59" s="210">
        <f>SUM(G31+G35+G39+G43+G47+G51+G55)</f>
        <v>70</v>
      </c>
      <c r="H59" s="210"/>
      <c r="I59" s="210">
        <f>SUM(I31+I35+I39+I43+I47+I51+I55)</f>
        <v>0</v>
      </c>
      <c r="J59" s="210"/>
      <c r="K59" s="210">
        <f>SUM(K31+K35+K39+K43+K47+K51+K55)</f>
        <v>0</v>
      </c>
      <c r="L59" s="210"/>
      <c r="M59" s="210">
        <f>SUM(M31+M35+M39+M43+M47+M51+M55)</f>
        <v>0</v>
      </c>
      <c r="N59" s="210"/>
      <c r="O59" s="210">
        <f>SUM(O31+O35+O39+O43+O47+O51+O55)</f>
        <v>0</v>
      </c>
      <c r="P59" s="210"/>
    </row>
    <row r="60" spans="2:16" ht="17.25" customHeight="1">
      <c r="B60" s="255"/>
      <c r="C60" s="62" t="s">
        <v>38</v>
      </c>
      <c r="D60" s="251">
        <f>SUM(D57:F59)</f>
        <v>33231</v>
      </c>
      <c r="E60" s="210"/>
      <c r="F60" s="210"/>
      <c r="G60" s="210">
        <f>SUM(G57:H59)</f>
        <v>6955</v>
      </c>
      <c r="H60" s="210"/>
      <c r="I60" s="210">
        <f>SUM(I57:J59)</f>
        <v>1478</v>
      </c>
      <c r="J60" s="210"/>
      <c r="K60" s="210">
        <f>SUM(K57:L59)</f>
        <v>14224</v>
      </c>
      <c r="L60" s="210"/>
      <c r="M60" s="210">
        <f>SUM(M57:N59)</f>
        <v>6621</v>
      </c>
      <c r="N60" s="210"/>
      <c r="O60" s="210">
        <f>SUM(O57:P59)</f>
        <v>3953</v>
      </c>
      <c r="P60" s="210"/>
    </row>
    <row r="61" spans="2:16" ht="17.25" customHeight="1">
      <c r="B61" s="245" t="s">
        <v>59</v>
      </c>
      <c r="C61" s="246"/>
      <c r="D61" s="251">
        <v>2769</v>
      </c>
      <c r="E61" s="210"/>
      <c r="F61" s="210"/>
      <c r="G61" s="210">
        <v>580</v>
      </c>
      <c r="H61" s="210"/>
      <c r="I61" s="210">
        <v>123</v>
      </c>
      <c r="J61" s="210"/>
      <c r="K61" s="210">
        <v>1185</v>
      </c>
      <c r="L61" s="210"/>
      <c r="M61" s="210">
        <v>552</v>
      </c>
      <c r="N61" s="210"/>
      <c r="O61" s="210">
        <v>329</v>
      </c>
      <c r="P61" s="210"/>
    </row>
    <row r="62" spans="2:16" ht="17.25" customHeight="1">
      <c r="B62" s="247" t="s">
        <v>60</v>
      </c>
      <c r="C62" s="248"/>
      <c r="D62" s="251">
        <f>SUM(G62:P62)</f>
        <v>614</v>
      </c>
      <c r="E62" s="210"/>
      <c r="F62" s="210"/>
      <c r="G62" s="210">
        <v>148</v>
      </c>
      <c r="H62" s="210"/>
      <c r="I62" s="210">
        <v>3</v>
      </c>
      <c r="J62" s="210"/>
      <c r="K62" s="210">
        <v>304</v>
      </c>
      <c r="L62" s="210"/>
      <c r="M62" s="210">
        <v>94</v>
      </c>
      <c r="N62" s="210"/>
      <c r="O62" s="210">
        <v>65</v>
      </c>
      <c r="P62" s="210"/>
    </row>
    <row r="63" spans="2:16" ht="17.25" customHeight="1">
      <c r="B63" s="247" t="s">
        <v>61</v>
      </c>
      <c r="C63" s="248"/>
      <c r="D63" s="251">
        <v>54</v>
      </c>
      <c r="E63" s="210"/>
      <c r="F63" s="210"/>
      <c r="G63" s="210">
        <v>47</v>
      </c>
      <c r="H63" s="210"/>
      <c r="I63" s="210">
        <v>493</v>
      </c>
      <c r="J63" s="210"/>
      <c r="K63" s="210">
        <v>47</v>
      </c>
      <c r="L63" s="210"/>
      <c r="M63" s="210">
        <v>70</v>
      </c>
      <c r="N63" s="210"/>
      <c r="O63" s="210">
        <v>61</v>
      </c>
      <c r="P63" s="210"/>
    </row>
    <row r="64" spans="2:16" ht="17.25" customHeight="1" thickBot="1">
      <c r="B64" s="249" t="s">
        <v>62</v>
      </c>
      <c r="C64" s="250"/>
      <c r="D64" s="252">
        <f>SUM(G64:P64)</f>
        <v>1</v>
      </c>
      <c r="E64" s="207"/>
      <c r="F64" s="207"/>
      <c r="G64" s="207">
        <v>0.209</v>
      </c>
      <c r="H64" s="207"/>
      <c r="I64" s="207">
        <v>0.045</v>
      </c>
      <c r="J64" s="207"/>
      <c r="K64" s="207">
        <v>0.428</v>
      </c>
      <c r="L64" s="208"/>
      <c r="M64" s="207">
        <v>0.199</v>
      </c>
      <c r="N64" s="208"/>
      <c r="O64" s="207">
        <v>0.119</v>
      </c>
      <c r="P64" s="208"/>
    </row>
    <row r="65" spans="2:16" ht="15.75" customHeight="1">
      <c r="B65" s="213" t="s">
        <v>436</v>
      </c>
      <c r="C65" s="213"/>
      <c r="D65" s="213"/>
      <c r="E65" s="213"/>
      <c r="F65" s="213"/>
      <c r="G65" s="213"/>
      <c r="H65" s="213"/>
      <c r="I65" s="213"/>
      <c r="J65" s="213"/>
      <c r="K65" s="213"/>
      <c r="L65" s="213"/>
      <c r="M65" s="213"/>
      <c r="N65" s="213"/>
      <c r="O65" s="213"/>
      <c r="P65" s="213"/>
    </row>
    <row r="66" spans="2:16" ht="15.75" customHeight="1">
      <c r="B66" s="217" t="s">
        <v>437</v>
      </c>
      <c r="C66" s="217"/>
      <c r="D66" s="217"/>
      <c r="E66" s="217"/>
      <c r="F66" s="217"/>
      <c r="G66" s="217"/>
      <c r="H66" s="217"/>
      <c r="I66" s="217"/>
      <c r="J66" s="217"/>
      <c r="K66" s="217"/>
      <c r="L66" s="217"/>
      <c r="M66" s="217"/>
      <c r="N66" s="217"/>
      <c r="O66" s="217"/>
      <c r="P66" s="217"/>
    </row>
    <row r="67" spans="15:16" ht="17.25">
      <c r="O67" s="423"/>
      <c r="P67" s="424" t="s">
        <v>261</v>
      </c>
    </row>
  </sheetData>
  <mergeCells count="298">
    <mergeCell ref="N21:O21"/>
    <mergeCell ref="B24:N24"/>
    <mergeCell ref="N22:O22"/>
    <mergeCell ref="B23:K23"/>
    <mergeCell ref="L23:O23"/>
    <mergeCell ref="A22:B22"/>
    <mergeCell ref="B66:P66"/>
    <mergeCell ref="B65:P65"/>
    <mergeCell ref="K28:L28"/>
    <mergeCell ref="I28:J28"/>
    <mergeCell ref="O63:P63"/>
    <mergeCell ref="O51:P51"/>
    <mergeCell ref="O52:P52"/>
    <mergeCell ref="O53:P53"/>
    <mergeCell ref="O46:P46"/>
    <mergeCell ref="O47:P47"/>
    <mergeCell ref="O27:P27"/>
    <mergeCell ref="M27:N27"/>
    <mergeCell ref="O37:P37"/>
    <mergeCell ref="O38:P38"/>
    <mergeCell ref="O29:P29"/>
    <mergeCell ref="O30:P30"/>
    <mergeCell ref="O31:P31"/>
    <mergeCell ref="O32:P32"/>
    <mergeCell ref="M37:N37"/>
    <mergeCell ref="M38:N38"/>
    <mergeCell ref="O39:P39"/>
    <mergeCell ref="O40:P40"/>
    <mergeCell ref="O33:P33"/>
    <mergeCell ref="O34:P34"/>
    <mergeCell ref="O35:P35"/>
    <mergeCell ref="O36:P36"/>
    <mergeCell ref="A27:J27"/>
    <mergeCell ref="O62:P62"/>
    <mergeCell ref="O28:P28"/>
    <mergeCell ref="M28:N28"/>
    <mergeCell ref="O58:P58"/>
    <mergeCell ref="O59:P59"/>
    <mergeCell ref="O60:P60"/>
    <mergeCell ref="O50:P50"/>
    <mergeCell ref="O61:P61"/>
    <mergeCell ref="O54:P54"/>
    <mergeCell ref="O55:P55"/>
    <mergeCell ref="O56:P56"/>
    <mergeCell ref="O57:P57"/>
    <mergeCell ref="O41:P41"/>
    <mergeCell ref="O48:P48"/>
    <mergeCell ref="O49:P49"/>
    <mergeCell ref="O42:P42"/>
    <mergeCell ref="O43:P43"/>
    <mergeCell ref="O44:P44"/>
    <mergeCell ref="O45:P45"/>
    <mergeCell ref="M57:N57"/>
    <mergeCell ref="M58:N58"/>
    <mergeCell ref="M59:N59"/>
    <mergeCell ref="M60:N60"/>
    <mergeCell ref="M53:N53"/>
    <mergeCell ref="M54:N54"/>
    <mergeCell ref="M55:N55"/>
    <mergeCell ref="M56:N56"/>
    <mergeCell ref="M49:N49"/>
    <mergeCell ref="M50:N50"/>
    <mergeCell ref="M51:N51"/>
    <mergeCell ref="M52:N52"/>
    <mergeCell ref="M45:N45"/>
    <mergeCell ref="M46:N46"/>
    <mergeCell ref="M47:N47"/>
    <mergeCell ref="M48:N48"/>
    <mergeCell ref="M41:N41"/>
    <mergeCell ref="M42:N42"/>
    <mergeCell ref="M43:N43"/>
    <mergeCell ref="M44:N44"/>
    <mergeCell ref="M39:N39"/>
    <mergeCell ref="M40:N40"/>
    <mergeCell ref="M33:N33"/>
    <mergeCell ref="M34:N34"/>
    <mergeCell ref="M35:N35"/>
    <mergeCell ref="M36:N36"/>
    <mergeCell ref="M29:N29"/>
    <mergeCell ref="M30:N30"/>
    <mergeCell ref="M31:N31"/>
    <mergeCell ref="M32:N32"/>
    <mergeCell ref="K57:L57"/>
    <mergeCell ref="K58:L58"/>
    <mergeCell ref="K59:L59"/>
    <mergeCell ref="K60:L60"/>
    <mergeCell ref="K53:L53"/>
    <mergeCell ref="K54:L54"/>
    <mergeCell ref="K55:L55"/>
    <mergeCell ref="K56:L56"/>
    <mergeCell ref="K49:L49"/>
    <mergeCell ref="K50:L50"/>
    <mergeCell ref="K51:L51"/>
    <mergeCell ref="K52:L52"/>
    <mergeCell ref="K45:L45"/>
    <mergeCell ref="K46:L46"/>
    <mergeCell ref="K47:L47"/>
    <mergeCell ref="K48:L48"/>
    <mergeCell ref="K41:L41"/>
    <mergeCell ref="K42:L42"/>
    <mergeCell ref="K43:L43"/>
    <mergeCell ref="K44:L44"/>
    <mergeCell ref="K37:L37"/>
    <mergeCell ref="K38:L38"/>
    <mergeCell ref="K39:L39"/>
    <mergeCell ref="K40:L40"/>
    <mergeCell ref="K33:L33"/>
    <mergeCell ref="K34:L34"/>
    <mergeCell ref="K35:L35"/>
    <mergeCell ref="K36:L36"/>
    <mergeCell ref="K29:L29"/>
    <mergeCell ref="K30:L30"/>
    <mergeCell ref="K31:L31"/>
    <mergeCell ref="K32:L32"/>
    <mergeCell ref="O64:P64"/>
    <mergeCell ref="B61:C61"/>
    <mergeCell ref="B62:C62"/>
    <mergeCell ref="B63:C63"/>
    <mergeCell ref="B64:C64"/>
    <mergeCell ref="K61:L61"/>
    <mergeCell ref="K62:L62"/>
    <mergeCell ref="K63:L63"/>
    <mergeCell ref="M61:N61"/>
    <mergeCell ref="M62:N62"/>
    <mergeCell ref="G64:H64"/>
    <mergeCell ref="K64:L64"/>
    <mergeCell ref="G63:H63"/>
    <mergeCell ref="M64:N64"/>
    <mergeCell ref="M63:N63"/>
    <mergeCell ref="I61:J61"/>
    <mergeCell ref="I62:J62"/>
    <mergeCell ref="I63:J63"/>
    <mergeCell ref="I64:J64"/>
    <mergeCell ref="I57:J57"/>
    <mergeCell ref="I58:J58"/>
    <mergeCell ref="I59:J59"/>
    <mergeCell ref="I60:J60"/>
    <mergeCell ref="I53:J53"/>
    <mergeCell ref="I54:J54"/>
    <mergeCell ref="I55:J55"/>
    <mergeCell ref="I56:J56"/>
    <mergeCell ref="I49:J49"/>
    <mergeCell ref="I50:J50"/>
    <mergeCell ref="I51:J51"/>
    <mergeCell ref="I52:J52"/>
    <mergeCell ref="I45:J45"/>
    <mergeCell ref="I46:J46"/>
    <mergeCell ref="I47:J47"/>
    <mergeCell ref="I48:J48"/>
    <mergeCell ref="I35:J35"/>
    <mergeCell ref="I37:J37"/>
    <mergeCell ref="I29:J29"/>
    <mergeCell ref="I30:J30"/>
    <mergeCell ref="I31:J31"/>
    <mergeCell ref="I32:J32"/>
    <mergeCell ref="I36:J36"/>
    <mergeCell ref="I33:J33"/>
    <mergeCell ref="I34:J34"/>
    <mergeCell ref="I38:J38"/>
    <mergeCell ref="G59:H59"/>
    <mergeCell ref="G60:H60"/>
    <mergeCell ref="G61:H61"/>
    <mergeCell ref="I39:J39"/>
    <mergeCell ref="I40:J40"/>
    <mergeCell ref="I41:J41"/>
    <mergeCell ref="I42:J42"/>
    <mergeCell ref="I43:J43"/>
    <mergeCell ref="I44:J44"/>
    <mergeCell ref="G62:H62"/>
    <mergeCell ref="G55:H55"/>
    <mergeCell ref="G56:H56"/>
    <mergeCell ref="G57:H57"/>
    <mergeCell ref="G58:H58"/>
    <mergeCell ref="D61:F61"/>
    <mergeCell ref="D62:F62"/>
    <mergeCell ref="D63:F63"/>
    <mergeCell ref="D64:F64"/>
    <mergeCell ref="D57:F57"/>
    <mergeCell ref="D58:F58"/>
    <mergeCell ref="D59:F59"/>
    <mergeCell ref="D60:F60"/>
    <mergeCell ref="G53:H53"/>
    <mergeCell ref="G54:H54"/>
    <mergeCell ref="D51:F51"/>
    <mergeCell ref="D49:F49"/>
    <mergeCell ref="G49:H49"/>
    <mergeCell ref="G50:H50"/>
    <mergeCell ref="G51:H51"/>
    <mergeCell ref="G52:H52"/>
    <mergeCell ref="D52:F52"/>
    <mergeCell ref="D55:F55"/>
    <mergeCell ref="D56:F56"/>
    <mergeCell ref="D33:F33"/>
    <mergeCell ref="D34:F34"/>
    <mergeCell ref="D53:F53"/>
    <mergeCell ref="D54:F54"/>
    <mergeCell ref="D48:F48"/>
    <mergeCell ref="D45:F45"/>
    <mergeCell ref="D41:F41"/>
    <mergeCell ref="D42:F42"/>
    <mergeCell ref="B57:B60"/>
    <mergeCell ref="B53:B56"/>
    <mergeCell ref="B45:B48"/>
    <mergeCell ref="B49:B52"/>
    <mergeCell ref="A12:B12"/>
    <mergeCell ref="A5:E5"/>
    <mergeCell ref="D37:F37"/>
    <mergeCell ref="D38:F38"/>
    <mergeCell ref="B29:B32"/>
    <mergeCell ref="B33:B36"/>
    <mergeCell ref="D29:F29"/>
    <mergeCell ref="D30:F30"/>
    <mergeCell ref="D31:F31"/>
    <mergeCell ref="D32:F32"/>
    <mergeCell ref="D9:E9"/>
    <mergeCell ref="D11:E11"/>
    <mergeCell ref="N6:O8"/>
    <mergeCell ref="N9:O9"/>
    <mergeCell ref="N11:O11"/>
    <mergeCell ref="J6:M6"/>
    <mergeCell ref="C7:E7"/>
    <mergeCell ref="C6:I6"/>
    <mergeCell ref="F7:F8"/>
    <mergeCell ref="I7:I8"/>
    <mergeCell ref="G32:H32"/>
    <mergeCell ref="G33:H33"/>
    <mergeCell ref="G34:H34"/>
    <mergeCell ref="G28:H28"/>
    <mergeCell ref="G29:H29"/>
    <mergeCell ref="G30:H30"/>
    <mergeCell ref="G31:H31"/>
    <mergeCell ref="G45:H45"/>
    <mergeCell ref="G46:H46"/>
    <mergeCell ref="G35:H35"/>
    <mergeCell ref="G36:H36"/>
    <mergeCell ref="G37:H37"/>
    <mergeCell ref="G38:H38"/>
    <mergeCell ref="G39:H39"/>
    <mergeCell ref="G40:H40"/>
    <mergeCell ref="G41:H41"/>
    <mergeCell ref="G42:H42"/>
    <mergeCell ref="G47:H47"/>
    <mergeCell ref="G48:H48"/>
    <mergeCell ref="D46:F46"/>
    <mergeCell ref="D47:F47"/>
    <mergeCell ref="A1:O1"/>
    <mergeCell ref="C8:E8"/>
    <mergeCell ref="A9:B9"/>
    <mergeCell ref="A11:B11"/>
    <mergeCell ref="K5:M5"/>
    <mergeCell ref="K7:K8"/>
    <mergeCell ref="L7:L8"/>
    <mergeCell ref="M7:M8"/>
    <mergeCell ref="B3:O3"/>
    <mergeCell ref="N5:O5"/>
    <mergeCell ref="B37:B40"/>
    <mergeCell ref="D40:F40"/>
    <mergeCell ref="D19:E19"/>
    <mergeCell ref="D50:F50"/>
    <mergeCell ref="D39:F39"/>
    <mergeCell ref="A20:B20"/>
    <mergeCell ref="D35:F35"/>
    <mergeCell ref="D36:F36"/>
    <mergeCell ref="D28:F28"/>
    <mergeCell ref="B41:B44"/>
    <mergeCell ref="D43:F43"/>
    <mergeCell ref="D44:F44"/>
    <mergeCell ref="G43:H43"/>
    <mergeCell ref="G44:H44"/>
    <mergeCell ref="H7:H8"/>
    <mergeCell ref="G7:G8"/>
    <mergeCell ref="J7:J8"/>
    <mergeCell ref="N12:O12"/>
    <mergeCell ref="Q7:Q8"/>
    <mergeCell ref="N13:O13"/>
    <mergeCell ref="N14:O14"/>
    <mergeCell ref="N16:O16"/>
    <mergeCell ref="D20:E20"/>
    <mergeCell ref="A17:B17"/>
    <mergeCell ref="D17:E17"/>
    <mergeCell ref="D13:E13"/>
    <mergeCell ref="D14:E14"/>
    <mergeCell ref="D16:E16"/>
    <mergeCell ref="A18:B18"/>
    <mergeCell ref="N19:O19"/>
    <mergeCell ref="A13:B13"/>
    <mergeCell ref="A14:B14"/>
    <mergeCell ref="A16:B16"/>
    <mergeCell ref="D12:E12"/>
    <mergeCell ref="N20:O20"/>
    <mergeCell ref="N17:O17"/>
    <mergeCell ref="B25:O25"/>
    <mergeCell ref="D18:E18"/>
    <mergeCell ref="N18:O18"/>
    <mergeCell ref="A19:B19"/>
    <mergeCell ref="D22:E22"/>
    <mergeCell ref="A21:B21"/>
    <mergeCell ref="D21:E21"/>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B1:AG164"/>
  <sheetViews>
    <sheetView showGridLines="0" workbookViewId="0" topLeftCell="A1">
      <selection activeCell="A2" sqref="A2"/>
    </sheetView>
  </sheetViews>
  <sheetFormatPr defaultColWidth="8.83203125" defaultRowHeight="18"/>
  <cols>
    <col min="1" max="1" width="8.5" style="52" customWidth="1"/>
    <col min="2" max="2" width="9" style="52" customWidth="1"/>
    <col min="3" max="3" width="9.5" style="203" customWidth="1"/>
    <col min="4" max="4" width="10.5" style="52" customWidth="1"/>
    <col min="5" max="5" width="6.41015625" style="52" customWidth="1"/>
    <col min="6" max="6" width="8.91015625" style="52" bestFit="1" customWidth="1"/>
    <col min="7" max="7" width="7.08203125" style="52" customWidth="1"/>
    <col min="8" max="8" width="9" style="52" customWidth="1"/>
    <col min="9" max="9" width="9.5" style="52" customWidth="1"/>
    <col min="10" max="10" width="10.5" style="52" customWidth="1"/>
    <col min="11" max="11" width="6.58203125" style="52" bestFit="1" customWidth="1"/>
    <col min="12" max="12" width="8.91015625" style="52" customWidth="1"/>
    <col min="13" max="14" width="7.08203125" style="52" customWidth="1"/>
    <col min="17" max="17" width="4.16015625" style="204" customWidth="1"/>
    <col min="18" max="18" width="1.50390625" style="161" customWidth="1"/>
    <col min="19" max="19" width="10.58203125" style="161" customWidth="1"/>
    <col min="20" max="20" width="1.50390625" style="161" customWidth="1"/>
    <col min="21" max="23" width="9.58203125" style="161" customWidth="1"/>
    <col min="24" max="24" width="2.41015625" style="161" customWidth="1"/>
    <col min="25" max="25" width="3.33203125" style="161" customWidth="1"/>
    <col min="26" max="26" width="1.50390625" style="161" customWidth="1"/>
    <col min="27" max="27" width="3.33203125" style="161" customWidth="1"/>
    <col min="28" max="28" width="1.50390625" style="161" customWidth="1"/>
    <col min="29" max="29" width="3.33203125" style="161" customWidth="1"/>
    <col min="30" max="33" width="7.83203125" style="161" customWidth="1"/>
  </cols>
  <sheetData>
    <row r="1" spans="2:33" ht="19.5" customHeight="1" thickBot="1">
      <c r="B1" s="212" t="s">
        <v>64</v>
      </c>
      <c r="C1" s="212"/>
      <c r="D1" s="212"/>
      <c r="E1" s="212"/>
      <c r="F1" s="212"/>
      <c r="G1" s="212"/>
      <c r="H1" s="148"/>
      <c r="I1" s="148"/>
      <c r="J1" s="148"/>
      <c r="K1" s="111"/>
      <c r="L1" s="297" t="s">
        <v>445</v>
      </c>
      <c r="M1" s="297"/>
      <c r="N1" s="143"/>
      <c r="Q1" s="150" t="s">
        <v>266</v>
      </c>
      <c r="R1" s="151"/>
      <c r="S1" s="152"/>
      <c r="T1" s="152"/>
      <c r="U1" s="152"/>
      <c r="V1" s="152"/>
      <c r="W1" s="152"/>
      <c r="X1" s="152"/>
      <c r="Y1" s="152"/>
      <c r="Z1" s="152"/>
      <c r="AA1" s="152"/>
      <c r="AB1" s="152"/>
      <c r="AC1" s="152"/>
      <c r="AD1" s="152"/>
      <c r="AE1" s="152"/>
      <c r="AF1" s="152"/>
      <c r="AG1" s="152"/>
    </row>
    <row r="2" spans="2:33" ht="15" customHeight="1">
      <c r="B2" s="285" t="s">
        <v>65</v>
      </c>
      <c r="C2" s="283" t="s">
        <v>383</v>
      </c>
      <c r="D2" s="287" t="s">
        <v>384</v>
      </c>
      <c r="E2" s="289" t="s">
        <v>385</v>
      </c>
      <c r="F2" s="290"/>
      <c r="G2" s="291"/>
      <c r="H2" s="281" t="s">
        <v>65</v>
      </c>
      <c r="I2" s="293" t="s">
        <v>383</v>
      </c>
      <c r="J2" s="295" t="s">
        <v>384</v>
      </c>
      <c r="K2" s="289" t="s">
        <v>385</v>
      </c>
      <c r="L2" s="290"/>
      <c r="M2" s="290"/>
      <c r="N2" s="153"/>
      <c r="Q2" s="154" t="s">
        <v>386</v>
      </c>
      <c r="R2" s="155"/>
      <c r="S2" s="156"/>
      <c r="T2" s="156"/>
      <c r="U2" s="157"/>
      <c r="V2" s="157"/>
      <c r="W2" s="157"/>
      <c r="X2" s="157"/>
      <c r="Y2" s="157"/>
      <c r="Z2" s="157"/>
      <c r="AA2" s="157"/>
      <c r="AB2" s="157"/>
      <c r="AC2" s="157"/>
      <c r="AD2" s="157"/>
      <c r="AE2" s="157"/>
      <c r="AF2" s="157"/>
      <c r="AG2" s="157"/>
    </row>
    <row r="3" spans="2:33" ht="15" customHeight="1" thickBot="1">
      <c r="B3" s="286"/>
      <c r="C3" s="284"/>
      <c r="D3" s="288"/>
      <c r="E3" s="64" t="s">
        <v>35</v>
      </c>
      <c r="F3" s="64" t="s">
        <v>66</v>
      </c>
      <c r="G3" s="65" t="s">
        <v>37</v>
      </c>
      <c r="H3" s="282"/>
      <c r="I3" s="294"/>
      <c r="J3" s="296"/>
      <c r="K3" s="64" t="s">
        <v>35</v>
      </c>
      <c r="L3" s="64" t="s">
        <v>66</v>
      </c>
      <c r="M3" s="64" t="s">
        <v>37</v>
      </c>
      <c r="N3" s="158"/>
      <c r="Q3" s="159"/>
      <c r="R3" s="160"/>
      <c r="S3" s="152"/>
      <c r="T3" s="152"/>
      <c r="U3" s="152"/>
      <c r="V3" s="152"/>
      <c r="W3" s="152"/>
      <c r="X3" s="152"/>
      <c r="Y3" s="152"/>
      <c r="Z3" s="152"/>
      <c r="AA3" s="152"/>
      <c r="AB3" s="152"/>
      <c r="AC3" s="152"/>
      <c r="AD3" s="152"/>
      <c r="AE3" s="152"/>
      <c r="AG3" s="162" t="s">
        <v>33</v>
      </c>
    </row>
    <row r="4" spans="2:33" ht="14.25" customHeight="1">
      <c r="B4" s="66" t="s">
        <v>1</v>
      </c>
      <c r="C4" s="67">
        <f>SUM(C5+C32+C55+C70+I19+I31+I56)</f>
        <v>145</v>
      </c>
      <c r="D4" s="67">
        <f>SUM(D5+D32+D55+D70+J19+J31+J56)</f>
        <v>667093</v>
      </c>
      <c r="E4" s="68">
        <f>SUM(E5+E32+E55+E70+K19+K31+K56)</f>
        <v>1</v>
      </c>
      <c r="F4" s="68">
        <f>SUM(F5+F32+F55+F70+L19+L31+L56)</f>
        <v>6884</v>
      </c>
      <c r="G4" s="69">
        <f>SUM(G5+G32+G55+G70+M19+M31+M56)</f>
        <v>70</v>
      </c>
      <c r="H4" s="70" t="s">
        <v>68</v>
      </c>
      <c r="I4" s="71" t="s">
        <v>269</v>
      </c>
      <c r="J4" s="72">
        <v>6223</v>
      </c>
      <c r="K4" s="73">
        <v>0</v>
      </c>
      <c r="L4" s="74">
        <v>47</v>
      </c>
      <c r="M4" s="75">
        <v>0</v>
      </c>
      <c r="N4" s="75"/>
      <c r="Q4" s="159"/>
      <c r="R4" s="160"/>
      <c r="S4" s="152"/>
      <c r="T4" s="152"/>
      <c r="U4" s="152"/>
      <c r="V4" s="152"/>
      <c r="W4" s="152"/>
      <c r="X4" s="157" t="s">
        <v>387</v>
      </c>
      <c r="Y4" s="157"/>
      <c r="Z4" s="157"/>
      <c r="AA4" s="157"/>
      <c r="AB4" s="157"/>
      <c r="AC4" s="157"/>
      <c r="AD4" s="157"/>
      <c r="AE4" s="157"/>
      <c r="AF4" s="157"/>
      <c r="AG4" s="163"/>
    </row>
    <row r="5" spans="2:33" ht="14.25" customHeight="1" thickBot="1">
      <c r="B5" s="76" t="s">
        <v>67</v>
      </c>
      <c r="C5" s="77">
        <v>26</v>
      </c>
      <c r="D5" s="78">
        <f>SUM(D6:D31)</f>
        <v>122983</v>
      </c>
      <c r="E5" s="78">
        <f>SUM(E6:E31)</f>
        <v>0</v>
      </c>
      <c r="F5" s="78">
        <f>SUM(F6:F31)</f>
        <v>1144</v>
      </c>
      <c r="G5" s="79">
        <f>SUM(G6:G31)</f>
        <v>0</v>
      </c>
      <c r="H5" s="70" t="s">
        <v>71</v>
      </c>
      <c r="I5" s="71" t="s">
        <v>275</v>
      </c>
      <c r="J5" s="72">
        <v>3580</v>
      </c>
      <c r="K5" s="73">
        <v>0</v>
      </c>
      <c r="L5" s="74">
        <v>63</v>
      </c>
      <c r="M5" s="75">
        <v>0</v>
      </c>
      <c r="N5" s="75"/>
      <c r="Q5" s="164" t="s">
        <v>388</v>
      </c>
      <c r="R5" s="165"/>
      <c r="S5" s="166"/>
      <c r="T5" s="166"/>
      <c r="U5" s="167" t="s">
        <v>270</v>
      </c>
      <c r="V5" s="167" t="s">
        <v>271</v>
      </c>
      <c r="W5" s="167" t="s">
        <v>272</v>
      </c>
      <c r="X5" s="168" t="s">
        <v>273</v>
      </c>
      <c r="Y5" s="169"/>
      <c r="Z5" s="169"/>
      <c r="AA5" s="169"/>
      <c r="AB5" s="169"/>
      <c r="AC5" s="169"/>
      <c r="AD5" s="170" t="s">
        <v>35</v>
      </c>
      <c r="AE5" s="170" t="s">
        <v>36</v>
      </c>
      <c r="AF5" s="170" t="s">
        <v>274</v>
      </c>
      <c r="AG5" s="171" t="s">
        <v>38</v>
      </c>
    </row>
    <row r="6" spans="2:33" ht="14.25" customHeight="1">
      <c r="B6" s="80" t="s">
        <v>69</v>
      </c>
      <c r="C6" s="71" t="s">
        <v>70</v>
      </c>
      <c r="D6" s="74">
        <v>3391</v>
      </c>
      <c r="E6" s="74">
        <v>0</v>
      </c>
      <c r="F6" s="74">
        <v>36</v>
      </c>
      <c r="G6" s="81">
        <v>0</v>
      </c>
      <c r="H6" s="70" t="s">
        <v>74</v>
      </c>
      <c r="I6" s="71" t="s">
        <v>275</v>
      </c>
      <c r="J6" s="72">
        <v>2597</v>
      </c>
      <c r="K6" s="73">
        <v>0</v>
      </c>
      <c r="L6" s="74">
        <v>54</v>
      </c>
      <c r="M6" s="75">
        <v>0</v>
      </c>
      <c r="N6" s="75"/>
      <c r="P6">
        <v>1</v>
      </c>
      <c r="Q6" s="159"/>
      <c r="R6" s="160"/>
      <c r="S6" s="172" t="s">
        <v>171</v>
      </c>
      <c r="T6" s="172"/>
      <c r="U6" s="160" t="s">
        <v>276</v>
      </c>
      <c r="V6" s="152">
        <v>4200</v>
      </c>
      <c r="W6" s="152">
        <v>10983</v>
      </c>
      <c r="X6" s="173" t="s">
        <v>277</v>
      </c>
      <c r="Y6" s="162">
        <v>21</v>
      </c>
      <c r="Z6" s="160" t="s">
        <v>278</v>
      </c>
      <c r="AA6" s="162">
        <v>2</v>
      </c>
      <c r="AB6" s="160" t="s">
        <v>278</v>
      </c>
      <c r="AC6" s="162">
        <v>5</v>
      </c>
      <c r="AD6" s="152">
        <v>0</v>
      </c>
      <c r="AE6" s="152">
        <v>73</v>
      </c>
      <c r="AF6" s="152">
        <v>0</v>
      </c>
      <c r="AG6" s="174">
        <f aca="true" t="shared" si="0" ref="AG6:AG28">SUM(AD6:AF6)</f>
        <v>73</v>
      </c>
    </row>
    <row r="7" spans="2:33" ht="14.25" customHeight="1">
      <c r="B7" s="80" t="s">
        <v>72</v>
      </c>
      <c r="C7" s="71" t="s">
        <v>73</v>
      </c>
      <c r="D7" s="74">
        <v>4826</v>
      </c>
      <c r="E7" s="74">
        <v>0</v>
      </c>
      <c r="F7" s="74">
        <v>42</v>
      </c>
      <c r="G7" s="81">
        <v>0</v>
      </c>
      <c r="H7" s="70" t="s">
        <v>75</v>
      </c>
      <c r="I7" s="71" t="s">
        <v>281</v>
      </c>
      <c r="J7" s="72">
        <v>3548</v>
      </c>
      <c r="K7" s="73">
        <v>0</v>
      </c>
      <c r="L7" s="74">
        <v>49</v>
      </c>
      <c r="M7" s="75">
        <v>0</v>
      </c>
      <c r="N7" s="75"/>
      <c r="P7">
        <v>2</v>
      </c>
      <c r="Q7" s="159"/>
      <c r="R7" s="160"/>
      <c r="S7" s="172" t="s">
        <v>174</v>
      </c>
      <c r="T7" s="172"/>
      <c r="U7" s="160" t="s">
        <v>279</v>
      </c>
      <c r="V7" s="152">
        <v>4847</v>
      </c>
      <c r="W7" s="152">
        <v>11723</v>
      </c>
      <c r="X7" s="173" t="s">
        <v>277</v>
      </c>
      <c r="Y7" s="162">
        <v>21</v>
      </c>
      <c r="Z7" s="160" t="s">
        <v>278</v>
      </c>
      <c r="AA7" s="162">
        <v>5</v>
      </c>
      <c r="AB7" s="160" t="s">
        <v>278</v>
      </c>
      <c r="AC7" s="162">
        <v>19</v>
      </c>
      <c r="AD7" s="152">
        <v>0</v>
      </c>
      <c r="AE7" s="152">
        <v>77</v>
      </c>
      <c r="AF7" s="152">
        <v>0</v>
      </c>
      <c r="AG7" s="175">
        <f t="shared" si="0"/>
        <v>77</v>
      </c>
    </row>
    <row r="8" spans="2:33" ht="14.25" customHeight="1">
      <c r="B8" s="425" t="s">
        <v>446</v>
      </c>
      <c r="C8" s="71" t="s">
        <v>280</v>
      </c>
      <c r="D8" s="74">
        <v>843</v>
      </c>
      <c r="E8" s="74">
        <v>0</v>
      </c>
      <c r="F8" s="74">
        <v>34</v>
      </c>
      <c r="G8" s="81">
        <v>0</v>
      </c>
      <c r="H8" s="70" t="s">
        <v>77</v>
      </c>
      <c r="I8" s="71" t="s">
        <v>281</v>
      </c>
      <c r="J8" s="72">
        <v>3344</v>
      </c>
      <c r="K8" s="73">
        <v>0</v>
      </c>
      <c r="L8" s="74">
        <v>16</v>
      </c>
      <c r="M8" s="75">
        <v>0</v>
      </c>
      <c r="N8" s="75"/>
      <c r="P8">
        <v>3</v>
      </c>
      <c r="Q8" s="176"/>
      <c r="R8" s="177"/>
      <c r="S8" s="178" t="s">
        <v>176</v>
      </c>
      <c r="T8" s="178"/>
      <c r="U8" s="177" t="s">
        <v>282</v>
      </c>
      <c r="V8" s="179">
        <v>1434</v>
      </c>
      <c r="W8" s="179">
        <v>3137</v>
      </c>
      <c r="X8" s="180" t="s">
        <v>277</v>
      </c>
      <c r="Y8" s="181">
        <v>21</v>
      </c>
      <c r="Z8" s="177" t="s">
        <v>278</v>
      </c>
      <c r="AA8" s="181">
        <v>3</v>
      </c>
      <c r="AB8" s="177" t="s">
        <v>278</v>
      </c>
      <c r="AC8" s="181">
        <v>6</v>
      </c>
      <c r="AD8" s="179">
        <v>0</v>
      </c>
      <c r="AE8" s="179">
        <v>90</v>
      </c>
      <c r="AF8" s="179">
        <v>0</v>
      </c>
      <c r="AG8" s="182">
        <f t="shared" si="0"/>
        <v>90</v>
      </c>
    </row>
    <row r="9" spans="2:33" ht="14.25" customHeight="1">
      <c r="B9" s="80" t="s">
        <v>76</v>
      </c>
      <c r="C9" s="71" t="s">
        <v>283</v>
      </c>
      <c r="D9" s="74">
        <v>6397</v>
      </c>
      <c r="E9" s="74">
        <v>0</v>
      </c>
      <c r="F9" s="74">
        <v>45</v>
      </c>
      <c r="G9" s="81">
        <v>0</v>
      </c>
      <c r="H9" s="70" t="s">
        <v>79</v>
      </c>
      <c r="I9" s="71" t="s">
        <v>284</v>
      </c>
      <c r="J9" s="72">
        <v>3015</v>
      </c>
      <c r="K9" s="73">
        <v>0</v>
      </c>
      <c r="L9" s="74">
        <v>43</v>
      </c>
      <c r="M9" s="75">
        <v>0</v>
      </c>
      <c r="N9" s="75"/>
      <c r="P9">
        <v>4</v>
      </c>
      <c r="Q9" s="159"/>
      <c r="R9" s="160"/>
      <c r="S9" s="172" t="s">
        <v>179</v>
      </c>
      <c r="T9" s="172"/>
      <c r="U9" s="183" t="s">
        <v>180</v>
      </c>
      <c r="V9" s="152">
        <v>5262</v>
      </c>
      <c r="W9" s="152">
        <v>13190</v>
      </c>
      <c r="X9" s="173" t="s">
        <v>277</v>
      </c>
      <c r="Y9" s="162">
        <v>21</v>
      </c>
      <c r="Z9" s="160" t="s">
        <v>278</v>
      </c>
      <c r="AA9" s="162">
        <v>6</v>
      </c>
      <c r="AB9" s="160" t="s">
        <v>278</v>
      </c>
      <c r="AC9" s="162">
        <v>10</v>
      </c>
      <c r="AD9" s="152">
        <v>0</v>
      </c>
      <c r="AE9" s="152">
        <v>42</v>
      </c>
      <c r="AF9" s="152">
        <v>0</v>
      </c>
      <c r="AG9" s="175">
        <f t="shared" si="0"/>
        <v>42</v>
      </c>
    </row>
    <row r="10" spans="2:33" ht="14.25" customHeight="1">
      <c r="B10" s="80" t="s">
        <v>78</v>
      </c>
      <c r="C10" s="71" t="s">
        <v>283</v>
      </c>
      <c r="D10" s="74">
        <v>4374</v>
      </c>
      <c r="E10" s="74">
        <v>0</v>
      </c>
      <c r="F10" s="74">
        <v>28</v>
      </c>
      <c r="G10" s="81">
        <v>0</v>
      </c>
      <c r="H10" s="70" t="s">
        <v>81</v>
      </c>
      <c r="I10" s="71" t="s">
        <v>287</v>
      </c>
      <c r="J10" s="72">
        <v>3634</v>
      </c>
      <c r="K10" s="73">
        <v>0</v>
      </c>
      <c r="L10" s="74">
        <v>20</v>
      </c>
      <c r="M10" s="75">
        <v>0</v>
      </c>
      <c r="N10" s="75"/>
      <c r="P10">
        <v>5</v>
      </c>
      <c r="Q10" s="159" t="s">
        <v>23</v>
      </c>
      <c r="R10" s="160"/>
      <c r="S10" s="172" t="s">
        <v>182</v>
      </c>
      <c r="T10" s="172"/>
      <c r="U10" s="160" t="s">
        <v>285</v>
      </c>
      <c r="V10" s="152">
        <v>1691</v>
      </c>
      <c r="W10" s="152">
        <v>4858</v>
      </c>
      <c r="X10" s="173" t="s">
        <v>277</v>
      </c>
      <c r="Y10" s="162">
        <v>21</v>
      </c>
      <c r="Z10" s="160" t="s">
        <v>278</v>
      </c>
      <c r="AA10" s="162">
        <v>9</v>
      </c>
      <c r="AB10" s="160" t="s">
        <v>278</v>
      </c>
      <c r="AC10" s="162">
        <v>17</v>
      </c>
      <c r="AD10" s="152">
        <v>0</v>
      </c>
      <c r="AE10" s="152">
        <v>20</v>
      </c>
      <c r="AF10" s="152">
        <v>0</v>
      </c>
      <c r="AG10" s="175">
        <f t="shared" si="0"/>
        <v>20</v>
      </c>
    </row>
    <row r="11" spans="2:33" ht="14.25" customHeight="1">
      <c r="B11" s="80" t="s">
        <v>80</v>
      </c>
      <c r="C11" s="71" t="s">
        <v>286</v>
      </c>
      <c r="D11" s="74">
        <v>3040</v>
      </c>
      <c r="E11" s="74">
        <v>0</v>
      </c>
      <c r="F11" s="74">
        <v>27</v>
      </c>
      <c r="G11" s="81">
        <v>0</v>
      </c>
      <c r="H11" s="70" t="s">
        <v>83</v>
      </c>
      <c r="I11" s="71" t="s">
        <v>290</v>
      </c>
      <c r="J11" s="72">
        <v>4713</v>
      </c>
      <c r="K11" s="73">
        <v>0</v>
      </c>
      <c r="L11" s="74">
        <v>56</v>
      </c>
      <c r="M11" s="75">
        <v>0</v>
      </c>
      <c r="N11" s="75"/>
      <c r="P11">
        <v>6</v>
      </c>
      <c r="Q11" s="159"/>
      <c r="R11" s="160"/>
      <c r="S11" s="172" t="s">
        <v>184</v>
      </c>
      <c r="T11" s="172"/>
      <c r="U11" s="160" t="s">
        <v>288</v>
      </c>
      <c r="V11" s="152">
        <v>560</v>
      </c>
      <c r="W11" s="152">
        <v>1650</v>
      </c>
      <c r="X11" s="173" t="s">
        <v>277</v>
      </c>
      <c r="Y11" s="162">
        <v>21</v>
      </c>
      <c r="Z11" s="160" t="s">
        <v>278</v>
      </c>
      <c r="AA11" s="162">
        <v>10</v>
      </c>
      <c r="AB11" s="160" t="s">
        <v>278</v>
      </c>
      <c r="AC11" s="162">
        <v>15</v>
      </c>
      <c r="AD11" s="152">
        <v>0</v>
      </c>
      <c r="AE11" s="152">
        <v>14</v>
      </c>
      <c r="AF11" s="152">
        <v>0</v>
      </c>
      <c r="AG11" s="175">
        <f t="shared" si="0"/>
        <v>14</v>
      </c>
    </row>
    <row r="12" spans="2:33" ht="14.25" customHeight="1">
      <c r="B12" s="80" t="s">
        <v>82</v>
      </c>
      <c r="C12" s="71" t="s">
        <v>289</v>
      </c>
      <c r="D12" s="74">
        <v>5033</v>
      </c>
      <c r="E12" s="74">
        <v>0</v>
      </c>
      <c r="F12" s="74">
        <v>26</v>
      </c>
      <c r="G12" s="81">
        <v>0</v>
      </c>
      <c r="H12" s="70" t="s">
        <v>86</v>
      </c>
      <c r="I12" s="71" t="s">
        <v>291</v>
      </c>
      <c r="J12" s="72">
        <v>4302</v>
      </c>
      <c r="K12" s="73">
        <v>0</v>
      </c>
      <c r="L12" s="74">
        <v>41</v>
      </c>
      <c r="M12" s="75">
        <v>0</v>
      </c>
      <c r="N12" s="75"/>
      <c r="P12">
        <v>7</v>
      </c>
      <c r="Q12" s="159"/>
      <c r="R12" s="160"/>
      <c r="S12" s="172" t="s">
        <v>186</v>
      </c>
      <c r="T12" s="172"/>
      <c r="U12" s="160" t="s">
        <v>285</v>
      </c>
      <c r="V12" s="152">
        <v>3832</v>
      </c>
      <c r="W12" s="152">
        <v>9287</v>
      </c>
      <c r="X12" s="173" t="s">
        <v>277</v>
      </c>
      <c r="Y12" s="162">
        <v>21</v>
      </c>
      <c r="Z12" s="160" t="s">
        <v>278</v>
      </c>
      <c r="AA12" s="162">
        <v>9</v>
      </c>
      <c r="AB12" s="160" t="s">
        <v>278</v>
      </c>
      <c r="AC12" s="162">
        <v>17</v>
      </c>
      <c r="AD12" s="152">
        <v>0</v>
      </c>
      <c r="AE12" s="152">
        <v>27</v>
      </c>
      <c r="AF12" s="152">
        <v>0</v>
      </c>
      <c r="AG12" s="175">
        <f t="shared" si="0"/>
        <v>27</v>
      </c>
    </row>
    <row r="13" spans="2:33" ht="14.25" customHeight="1">
      <c r="B13" s="80" t="s">
        <v>84</v>
      </c>
      <c r="C13" s="71" t="s">
        <v>85</v>
      </c>
      <c r="D13" s="74">
        <v>7214</v>
      </c>
      <c r="E13" s="74">
        <v>0</v>
      </c>
      <c r="F13" s="74">
        <v>60</v>
      </c>
      <c r="G13" s="81">
        <v>0</v>
      </c>
      <c r="H13" s="70" t="s">
        <v>89</v>
      </c>
      <c r="I13" s="71" t="s">
        <v>293</v>
      </c>
      <c r="J13" s="72">
        <v>8130</v>
      </c>
      <c r="K13" s="73">
        <v>0</v>
      </c>
      <c r="L13" s="74">
        <v>60</v>
      </c>
      <c r="M13" s="75">
        <v>0</v>
      </c>
      <c r="N13" s="75"/>
      <c r="P13">
        <v>8</v>
      </c>
      <c r="Q13" s="159"/>
      <c r="R13" s="160"/>
      <c r="S13" s="172" t="s">
        <v>188</v>
      </c>
      <c r="T13" s="172"/>
      <c r="U13" s="160" t="s">
        <v>292</v>
      </c>
      <c r="V13" s="152">
        <v>3566</v>
      </c>
      <c r="W13" s="152">
        <v>8270</v>
      </c>
      <c r="X13" s="173" t="s">
        <v>277</v>
      </c>
      <c r="Y13" s="162">
        <v>21</v>
      </c>
      <c r="Z13" s="160" t="s">
        <v>278</v>
      </c>
      <c r="AA13" s="162">
        <v>9</v>
      </c>
      <c r="AB13" s="160" t="s">
        <v>278</v>
      </c>
      <c r="AC13" s="162">
        <v>17</v>
      </c>
      <c r="AD13" s="152">
        <v>0</v>
      </c>
      <c r="AE13" s="152">
        <v>30</v>
      </c>
      <c r="AF13" s="152">
        <v>0</v>
      </c>
      <c r="AG13" s="175">
        <f t="shared" si="0"/>
        <v>30</v>
      </c>
    </row>
    <row r="14" spans="2:33" ht="14.25" customHeight="1">
      <c r="B14" s="80" t="s">
        <v>87</v>
      </c>
      <c r="C14" s="71" t="s">
        <v>88</v>
      </c>
      <c r="D14" s="74">
        <v>8230</v>
      </c>
      <c r="E14" s="74">
        <v>0</v>
      </c>
      <c r="F14" s="74">
        <v>27</v>
      </c>
      <c r="G14" s="81">
        <v>0</v>
      </c>
      <c r="H14" s="82" t="s">
        <v>92</v>
      </c>
      <c r="I14" s="71" t="s">
        <v>295</v>
      </c>
      <c r="J14" s="72">
        <v>3579</v>
      </c>
      <c r="K14" s="73">
        <v>0</v>
      </c>
      <c r="L14" s="74">
        <v>113</v>
      </c>
      <c r="M14" s="75">
        <v>0</v>
      </c>
      <c r="N14" s="75"/>
      <c r="P14">
        <v>9</v>
      </c>
      <c r="Q14" s="159"/>
      <c r="R14" s="160"/>
      <c r="S14" s="172" t="s">
        <v>190</v>
      </c>
      <c r="T14" s="172"/>
      <c r="U14" s="160" t="s">
        <v>294</v>
      </c>
      <c r="V14" s="152">
        <v>351</v>
      </c>
      <c r="W14" s="152">
        <v>784</v>
      </c>
      <c r="X14" s="173" t="s">
        <v>277</v>
      </c>
      <c r="Y14" s="162">
        <v>21</v>
      </c>
      <c r="Z14" s="160" t="s">
        <v>278</v>
      </c>
      <c r="AA14" s="162">
        <v>3</v>
      </c>
      <c r="AB14" s="160" t="s">
        <v>278</v>
      </c>
      <c r="AC14" s="162">
        <v>26</v>
      </c>
      <c r="AD14" s="152">
        <v>0</v>
      </c>
      <c r="AE14" s="152">
        <v>0</v>
      </c>
      <c r="AF14" s="152">
        <v>5</v>
      </c>
      <c r="AG14" s="175">
        <f t="shared" si="0"/>
        <v>5</v>
      </c>
    </row>
    <row r="15" spans="2:33" ht="14.25" customHeight="1">
      <c r="B15" s="80" t="s">
        <v>90</v>
      </c>
      <c r="C15" s="71" t="s">
        <v>91</v>
      </c>
      <c r="D15" s="74">
        <v>7088</v>
      </c>
      <c r="E15" s="74">
        <v>0</v>
      </c>
      <c r="F15" s="74">
        <v>33</v>
      </c>
      <c r="G15" s="81">
        <v>0</v>
      </c>
      <c r="H15" s="82" t="s">
        <v>389</v>
      </c>
      <c r="I15" s="71" t="s">
        <v>299</v>
      </c>
      <c r="J15" s="74">
        <v>5971</v>
      </c>
      <c r="K15" s="73">
        <v>0</v>
      </c>
      <c r="L15" s="74">
        <v>33</v>
      </c>
      <c r="M15" s="75">
        <v>0</v>
      </c>
      <c r="N15" s="75"/>
      <c r="P15">
        <v>10</v>
      </c>
      <c r="Q15" s="159" t="s">
        <v>296</v>
      </c>
      <c r="R15" s="160"/>
      <c r="S15" s="172" t="s">
        <v>192</v>
      </c>
      <c r="T15" s="172"/>
      <c r="U15" s="160" t="s">
        <v>297</v>
      </c>
      <c r="V15" s="152">
        <v>6106</v>
      </c>
      <c r="W15" s="152">
        <v>13376</v>
      </c>
      <c r="X15" s="173" t="s">
        <v>277</v>
      </c>
      <c r="Y15" s="162">
        <v>21</v>
      </c>
      <c r="Z15" s="160" t="s">
        <v>278</v>
      </c>
      <c r="AA15" s="162">
        <v>10</v>
      </c>
      <c r="AB15" s="160" t="s">
        <v>278</v>
      </c>
      <c r="AC15" s="162">
        <v>26</v>
      </c>
      <c r="AD15" s="152">
        <v>0</v>
      </c>
      <c r="AE15" s="152">
        <v>26</v>
      </c>
      <c r="AF15" s="152">
        <v>0</v>
      </c>
      <c r="AG15" s="175">
        <f t="shared" si="0"/>
        <v>26</v>
      </c>
    </row>
    <row r="16" spans="2:33" ht="14.25" customHeight="1">
      <c r="B16" s="80" t="s">
        <v>93</v>
      </c>
      <c r="C16" s="71" t="s">
        <v>298</v>
      </c>
      <c r="D16" s="74">
        <v>6499</v>
      </c>
      <c r="E16" s="74">
        <v>0</v>
      </c>
      <c r="F16" s="74">
        <v>62</v>
      </c>
      <c r="G16" s="81">
        <v>0</v>
      </c>
      <c r="H16" s="82" t="s">
        <v>390</v>
      </c>
      <c r="I16" s="83" t="s">
        <v>299</v>
      </c>
      <c r="J16" s="74">
        <v>7644</v>
      </c>
      <c r="K16" s="73">
        <v>0</v>
      </c>
      <c r="L16" s="74">
        <v>37</v>
      </c>
      <c r="M16" s="75">
        <v>0</v>
      </c>
      <c r="N16" s="75"/>
      <c r="P16">
        <v>11</v>
      </c>
      <c r="Q16" s="176"/>
      <c r="R16" s="160"/>
      <c r="S16" s="172" t="s">
        <v>194</v>
      </c>
      <c r="T16" s="172"/>
      <c r="U16" s="160" t="s">
        <v>300</v>
      </c>
      <c r="V16" s="152">
        <v>3624</v>
      </c>
      <c r="W16" s="152">
        <v>9322</v>
      </c>
      <c r="X16" s="173" t="s">
        <v>277</v>
      </c>
      <c r="Y16" s="162">
        <v>21</v>
      </c>
      <c r="Z16" s="160" t="s">
        <v>278</v>
      </c>
      <c r="AA16" s="162">
        <v>10</v>
      </c>
      <c r="AB16" s="160" t="s">
        <v>278</v>
      </c>
      <c r="AC16" s="162">
        <v>15</v>
      </c>
      <c r="AD16" s="152">
        <v>0</v>
      </c>
      <c r="AE16" s="152">
        <v>35</v>
      </c>
      <c r="AF16" s="152">
        <v>0</v>
      </c>
      <c r="AG16" s="175">
        <f t="shared" si="0"/>
        <v>35</v>
      </c>
    </row>
    <row r="17" spans="2:33" ht="14.25" customHeight="1">
      <c r="B17" s="80" t="s">
        <v>94</v>
      </c>
      <c r="C17" s="71" t="s">
        <v>95</v>
      </c>
      <c r="D17" s="74">
        <v>2624</v>
      </c>
      <c r="E17" s="74">
        <v>0</v>
      </c>
      <c r="F17" s="74">
        <v>37</v>
      </c>
      <c r="G17" s="81">
        <v>0</v>
      </c>
      <c r="H17" s="82" t="s">
        <v>391</v>
      </c>
      <c r="I17" s="83" t="s">
        <v>302</v>
      </c>
      <c r="J17" s="74">
        <v>4180</v>
      </c>
      <c r="K17" s="73">
        <v>0</v>
      </c>
      <c r="L17" s="74">
        <v>74</v>
      </c>
      <c r="M17" s="73">
        <v>0</v>
      </c>
      <c r="N17" s="75"/>
      <c r="P17">
        <v>12</v>
      </c>
      <c r="Q17" s="159"/>
      <c r="R17" s="160"/>
      <c r="S17" s="172" t="s">
        <v>196</v>
      </c>
      <c r="T17" s="172"/>
      <c r="U17" s="160" t="s">
        <v>300</v>
      </c>
      <c r="V17" s="152">
        <v>2638</v>
      </c>
      <c r="W17" s="152">
        <v>5623</v>
      </c>
      <c r="X17" s="173" t="s">
        <v>277</v>
      </c>
      <c r="Y17" s="162">
        <v>21</v>
      </c>
      <c r="Z17" s="160" t="s">
        <v>278</v>
      </c>
      <c r="AA17" s="162">
        <v>6</v>
      </c>
      <c r="AB17" s="160" t="s">
        <v>278</v>
      </c>
      <c r="AC17" s="162">
        <v>18</v>
      </c>
      <c r="AD17" s="152">
        <v>0</v>
      </c>
      <c r="AE17" s="152">
        <v>53</v>
      </c>
      <c r="AF17" s="152">
        <v>0</v>
      </c>
      <c r="AG17" s="175">
        <f t="shared" si="0"/>
        <v>53</v>
      </c>
    </row>
    <row r="18" spans="2:33" ht="14.25" customHeight="1">
      <c r="B18" s="80" t="s">
        <v>96</v>
      </c>
      <c r="C18" s="71" t="s">
        <v>301</v>
      </c>
      <c r="D18" s="74">
        <v>5920</v>
      </c>
      <c r="E18" s="75">
        <v>0</v>
      </c>
      <c r="F18" s="74">
        <v>34</v>
      </c>
      <c r="G18" s="81">
        <v>0</v>
      </c>
      <c r="H18" s="82" t="s">
        <v>392</v>
      </c>
      <c r="I18" s="83" t="s">
        <v>305</v>
      </c>
      <c r="J18" s="74">
        <v>3607</v>
      </c>
      <c r="K18" s="73">
        <v>0</v>
      </c>
      <c r="L18" s="74">
        <v>20</v>
      </c>
      <c r="M18" s="75">
        <v>0</v>
      </c>
      <c r="N18" s="75"/>
      <c r="P18">
        <v>13</v>
      </c>
      <c r="Q18" s="159"/>
      <c r="R18" s="160"/>
      <c r="S18" s="172" t="s">
        <v>198</v>
      </c>
      <c r="T18" s="172"/>
      <c r="U18" s="160" t="s">
        <v>303</v>
      </c>
      <c r="V18" s="152">
        <v>3223</v>
      </c>
      <c r="W18" s="152">
        <v>7997</v>
      </c>
      <c r="X18" s="173" t="s">
        <v>277</v>
      </c>
      <c r="Y18" s="162">
        <v>21</v>
      </c>
      <c r="Z18" s="160" t="s">
        <v>278</v>
      </c>
      <c r="AA18" s="162">
        <v>9</v>
      </c>
      <c r="AB18" s="160" t="s">
        <v>278</v>
      </c>
      <c r="AC18" s="162">
        <v>2</v>
      </c>
      <c r="AD18" s="152">
        <v>0</v>
      </c>
      <c r="AE18" s="152">
        <v>36</v>
      </c>
      <c r="AF18" s="152">
        <v>0</v>
      </c>
      <c r="AG18" s="175">
        <f t="shared" si="0"/>
        <v>36</v>
      </c>
    </row>
    <row r="19" spans="2:33" ht="14.25" customHeight="1">
      <c r="B19" s="80" t="s">
        <v>97</v>
      </c>
      <c r="C19" s="71" t="s">
        <v>304</v>
      </c>
      <c r="D19" s="74">
        <v>6529</v>
      </c>
      <c r="E19" s="74">
        <v>0</v>
      </c>
      <c r="F19" s="74">
        <v>95</v>
      </c>
      <c r="G19" s="81">
        <v>0</v>
      </c>
      <c r="H19" s="84" t="s">
        <v>99</v>
      </c>
      <c r="I19" s="77">
        <v>11</v>
      </c>
      <c r="J19" s="85">
        <f>SUM(J20:J30)</f>
        <v>55728</v>
      </c>
      <c r="K19" s="86">
        <f>SUM(K20:K30)</f>
        <v>0</v>
      </c>
      <c r="L19" s="78">
        <f>SUM(L20:L30)</f>
        <v>674</v>
      </c>
      <c r="M19" s="78">
        <f>SUM(M20:M30)</f>
        <v>0</v>
      </c>
      <c r="N19" s="75"/>
      <c r="P19">
        <v>14</v>
      </c>
      <c r="Q19" s="159"/>
      <c r="R19" s="160"/>
      <c r="S19" s="172" t="s">
        <v>200</v>
      </c>
      <c r="T19" s="172"/>
      <c r="U19" s="160" t="s">
        <v>306</v>
      </c>
      <c r="V19" s="152">
        <v>4606</v>
      </c>
      <c r="W19" s="152">
        <v>11624</v>
      </c>
      <c r="X19" s="173" t="s">
        <v>277</v>
      </c>
      <c r="Y19" s="162">
        <v>21</v>
      </c>
      <c r="Z19" s="160" t="s">
        <v>278</v>
      </c>
      <c r="AA19" s="162">
        <v>6</v>
      </c>
      <c r="AB19" s="160" t="s">
        <v>278</v>
      </c>
      <c r="AC19" s="162">
        <v>10</v>
      </c>
      <c r="AD19" s="152">
        <v>0</v>
      </c>
      <c r="AE19" s="152">
        <v>31</v>
      </c>
      <c r="AF19" s="152">
        <v>0</v>
      </c>
      <c r="AG19" s="175">
        <f t="shared" si="0"/>
        <v>31</v>
      </c>
    </row>
    <row r="20" spans="2:33" ht="14.25" customHeight="1">
      <c r="B20" s="80" t="s">
        <v>98</v>
      </c>
      <c r="C20" s="71" t="s">
        <v>281</v>
      </c>
      <c r="D20" s="74">
        <v>4229</v>
      </c>
      <c r="E20" s="74">
        <v>0</v>
      </c>
      <c r="F20" s="74">
        <v>34</v>
      </c>
      <c r="G20" s="81">
        <v>0</v>
      </c>
      <c r="H20" s="70" t="s">
        <v>101</v>
      </c>
      <c r="I20" s="71" t="s">
        <v>308</v>
      </c>
      <c r="J20" s="72">
        <v>4880</v>
      </c>
      <c r="K20" s="73">
        <v>0</v>
      </c>
      <c r="L20" s="74">
        <v>35</v>
      </c>
      <c r="M20" s="75">
        <v>0</v>
      </c>
      <c r="N20" s="99"/>
      <c r="P20">
        <v>15</v>
      </c>
      <c r="Q20" s="159"/>
      <c r="R20" s="151"/>
      <c r="S20" s="172" t="s">
        <v>202</v>
      </c>
      <c r="T20" s="151"/>
      <c r="U20" s="160" t="s">
        <v>307</v>
      </c>
      <c r="V20" s="152">
        <v>4019</v>
      </c>
      <c r="W20" s="152">
        <v>10169</v>
      </c>
      <c r="X20" s="173" t="s">
        <v>277</v>
      </c>
      <c r="Y20" s="162">
        <v>21</v>
      </c>
      <c r="Z20" s="160" t="s">
        <v>278</v>
      </c>
      <c r="AA20" s="162">
        <v>8</v>
      </c>
      <c r="AB20" s="160" t="s">
        <v>278</v>
      </c>
      <c r="AC20" s="162">
        <v>24</v>
      </c>
      <c r="AD20" s="152">
        <v>0</v>
      </c>
      <c r="AE20" s="152">
        <v>21</v>
      </c>
      <c r="AF20" s="152">
        <v>0</v>
      </c>
      <c r="AG20" s="175">
        <f t="shared" si="0"/>
        <v>21</v>
      </c>
    </row>
    <row r="21" spans="2:33" ht="14.25" customHeight="1">
      <c r="B21" s="80" t="s">
        <v>100</v>
      </c>
      <c r="C21" s="71" t="s">
        <v>281</v>
      </c>
      <c r="D21" s="74">
        <v>5600</v>
      </c>
      <c r="E21" s="74">
        <v>0</v>
      </c>
      <c r="F21" s="74">
        <v>21</v>
      </c>
      <c r="G21" s="81">
        <v>0</v>
      </c>
      <c r="H21" s="70" t="s">
        <v>103</v>
      </c>
      <c r="I21" s="71" t="s">
        <v>311</v>
      </c>
      <c r="J21" s="72">
        <v>6076</v>
      </c>
      <c r="K21" s="73">
        <v>0</v>
      </c>
      <c r="L21" s="74">
        <v>38</v>
      </c>
      <c r="M21" s="75">
        <v>0</v>
      </c>
      <c r="N21" s="75"/>
      <c r="P21">
        <v>16</v>
      </c>
      <c r="Q21" s="159"/>
      <c r="R21" s="151"/>
      <c r="S21" s="172" t="s">
        <v>205</v>
      </c>
      <c r="T21" s="151"/>
      <c r="U21" s="184" t="s">
        <v>309</v>
      </c>
      <c r="V21" s="152">
        <v>5974</v>
      </c>
      <c r="W21" s="152">
        <v>15841</v>
      </c>
      <c r="X21" s="173" t="s">
        <v>277</v>
      </c>
      <c r="Y21" s="162">
        <v>21</v>
      </c>
      <c r="Z21" s="160" t="s">
        <v>278</v>
      </c>
      <c r="AA21" s="162">
        <v>10</v>
      </c>
      <c r="AB21" s="160" t="s">
        <v>278</v>
      </c>
      <c r="AC21" s="162">
        <v>7</v>
      </c>
      <c r="AD21" s="152">
        <v>0</v>
      </c>
      <c r="AE21" s="152">
        <v>83</v>
      </c>
      <c r="AF21" s="152">
        <v>0</v>
      </c>
      <c r="AG21" s="175">
        <f t="shared" si="0"/>
        <v>83</v>
      </c>
    </row>
    <row r="22" spans="2:33" ht="14.25" customHeight="1">
      <c r="B22" s="80" t="s">
        <v>102</v>
      </c>
      <c r="C22" s="71" t="s">
        <v>310</v>
      </c>
      <c r="D22" s="74">
        <v>5239</v>
      </c>
      <c r="E22" s="74">
        <v>0</v>
      </c>
      <c r="F22" s="74">
        <v>39</v>
      </c>
      <c r="G22" s="81">
        <v>0</v>
      </c>
      <c r="H22" s="70" t="s">
        <v>21</v>
      </c>
      <c r="I22" s="71" t="s">
        <v>314</v>
      </c>
      <c r="J22" s="72">
        <v>6343</v>
      </c>
      <c r="K22" s="73">
        <v>0</v>
      </c>
      <c r="L22" s="74">
        <v>39</v>
      </c>
      <c r="M22" s="75">
        <v>0</v>
      </c>
      <c r="N22" s="75"/>
      <c r="P22">
        <v>17</v>
      </c>
      <c r="Q22" s="159"/>
      <c r="R22" s="151"/>
      <c r="S22" s="172" t="s">
        <v>393</v>
      </c>
      <c r="T22" s="185"/>
      <c r="U22" s="160" t="s">
        <v>312</v>
      </c>
      <c r="V22" s="152">
        <v>2261</v>
      </c>
      <c r="W22" s="152">
        <v>4958</v>
      </c>
      <c r="X22" s="173" t="s">
        <v>277</v>
      </c>
      <c r="Y22" s="162">
        <v>21</v>
      </c>
      <c r="Z22" s="160" t="s">
        <v>278</v>
      </c>
      <c r="AA22" s="162">
        <v>10</v>
      </c>
      <c r="AB22" s="160" t="s">
        <v>278</v>
      </c>
      <c r="AC22" s="162">
        <v>1</v>
      </c>
      <c r="AD22" s="152">
        <v>0</v>
      </c>
      <c r="AE22" s="152">
        <v>34</v>
      </c>
      <c r="AF22" s="152">
        <v>0</v>
      </c>
      <c r="AG22" s="175">
        <f t="shared" si="0"/>
        <v>34</v>
      </c>
    </row>
    <row r="23" spans="2:33" ht="14.25" customHeight="1">
      <c r="B23" s="80" t="s">
        <v>104</v>
      </c>
      <c r="C23" s="71" t="s">
        <v>313</v>
      </c>
      <c r="D23" s="74">
        <v>3957</v>
      </c>
      <c r="E23" s="74">
        <v>0</v>
      </c>
      <c r="F23" s="74">
        <v>30</v>
      </c>
      <c r="G23" s="81">
        <v>0</v>
      </c>
      <c r="H23" s="70" t="s">
        <v>106</v>
      </c>
      <c r="I23" s="71" t="s">
        <v>316</v>
      </c>
      <c r="J23" s="72">
        <v>7610</v>
      </c>
      <c r="K23" s="73">
        <v>0</v>
      </c>
      <c r="L23" s="74">
        <v>210</v>
      </c>
      <c r="M23" s="75">
        <v>0</v>
      </c>
      <c r="N23" s="75"/>
      <c r="P23">
        <v>18</v>
      </c>
      <c r="Q23" s="159"/>
      <c r="R23" s="151"/>
      <c r="S23" s="172" t="s">
        <v>394</v>
      </c>
      <c r="T23" s="151"/>
      <c r="U23" s="186" t="s">
        <v>447</v>
      </c>
      <c r="V23" s="152">
        <v>6652</v>
      </c>
      <c r="W23" s="152">
        <v>13695</v>
      </c>
      <c r="X23" s="173" t="s">
        <v>277</v>
      </c>
      <c r="Y23" s="162">
        <v>22</v>
      </c>
      <c r="Z23" s="160" t="s">
        <v>278</v>
      </c>
      <c r="AA23" s="162">
        <v>1</v>
      </c>
      <c r="AB23" s="160" t="s">
        <v>278</v>
      </c>
      <c r="AC23" s="162">
        <v>20</v>
      </c>
      <c r="AD23" s="152">
        <v>0</v>
      </c>
      <c r="AE23" s="152">
        <v>46</v>
      </c>
      <c r="AF23" s="152">
        <v>0</v>
      </c>
      <c r="AG23" s="175">
        <f t="shared" si="0"/>
        <v>46</v>
      </c>
    </row>
    <row r="24" spans="2:33" ht="14.25" customHeight="1">
      <c r="B24" s="80" t="s">
        <v>105</v>
      </c>
      <c r="C24" s="71" t="s">
        <v>315</v>
      </c>
      <c r="D24" s="74">
        <v>4598</v>
      </c>
      <c r="E24" s="74">
        <v>0</v>
      </c>
      <c r="F24" s="74">
        <v>61</v>
      </c>
      <c r="G24" s="81">
        <v>0</v>
      </c>
      <c r="H24" s="70" t="s">
        <v>108</v>
      </c>
      <c r="I24" s="71" t="s">
        <v>318</v>
      </c>
      <c r="J24" s="72">
        <v>4456</v>
      </c>
      <c r="K24" s="73">
        <v>0</v>
      </c>
      <c r="L24" s="74">
        <v>48</v>
      </c>
      <c r="M24" s="75">
        <v>0</v>
      </c>
      <c r="N24" s="75"/>
      <c r="P24">
        <v>19</v>
      </c>
      <c r="Q24" s="159"/>
      <c r="R24" s="151"/>
      <c r="S24" s="172" t="s">
        <v>395</v>
      </c>
      <c r="T24" s="151"/>
      <c r="U24" s="186" t="s">
        <v>396</v>
      </c>
      <c r="V24" s="152">
        <v>5514</v>
      </c>
      <c r="W24" s="152">
        <v>12229</v>
      </c>
      <c r="X24" s="173" t="s">
        <v>277</v>
      </c>
      <c r="Y24" s="162">
        <v>21</v>
      </c>
      <c r="Z24" s="160" t="s">
        <v>278</v>
      </c>
      <c r="AA24" s="162">
        <v>11</v>
      </c>
      <c r="AB24" s="160" t="s">
        <v>278</v>
      </c>
      <c r="AC24" s="162">
        <v>11</v>
      </c>
      <c r="AD24" s="152">
        <v>0</v>
      </c>
      <c r="AE24" s="152">
        <v>40</v>
      </c>
      <c r="AF24" s="152">
        <v>0</v>
      </c>
      <c r="AG24" s="175">
        <f t="shared" si="0"/>
        <v>40</v>
      </c>
    </row>
    <row r="25" spans="2:33" ht="14.25" customHeight="1">
      <c r="B25" s="80" t="s">
        <v>107</v>
      </c>
      <c r="C25" s="71" t="s">
        <v>317</v>
      </c>
      <c r="D25" s="74">
        <v>6097</v>
      </c>
      <c r="E25" s="74">
        <v>0</v>
      </c>
      <c r="F25" s="74">
        <v>32</v>
      </c>
      <c r="G25" s="81">
        <v>0</v>
      </c>
      <c r="H25" s="70" t="s">
        <v>110</v>
      </c>
      <c r="I25" s="71" t="s">
        <v>320</v>
      </c>
      <c r="J25" s="72">
        <v>5776</v>
      </c>
      <c r="K25" s="73">
        <v>0</v>
      </c>
      <c r="L25" s="74">
        <v>86</v>
      </c>
      <c r="M25" s="75">
        <v>0</v>
      </c>
      <c r="N25" s="75"/>
      <c r="P25">
        <v>20</v>
      </c>
      <c r="Q25" s="159"/>
      <c r="R25" s="151"/>
      <c r="S25" s="172" t="s">
        <v>397</v>
      </c>
      <c r="T25" s="187"/>
      <c r="U25" s="186" t="s">
        <v>398</v>
      </c>
      <c r="V25" s="152">
        <v>234</v>
      </c>
      <c r="W25" s="152">
        <v>565</v>
      </c>
      <c r="X25" s="173" t="s">
        <v>277</v>
      </c>
      <c r="Y25" s="162">
        <v>21</v>
      </c>
      <c r="Z25" s="160" t="s">
        <v>278</v>
      </c>
      <c r="AA25" s="162">
        <v>11</v>
      </c>
      <c r="AB25" s="160" t="s">
        <v>278</v>
      </c>
      <c r="AC25" s="162">
        <v>20</v>
      </c>
      <c r="AD25" s="152">
        <v>0</v>
      </c>
      <c r="AE25" s="152">
        <v>0</v>
      </c>
      <c r="AF25" s="152">
        <v>4</v>
      </c>
      <c r="AG25" s="175">
        <f t="shared" si="0"/>
        <v>4</v>
      </c>
    </row>
    <row r="26" spans="2:33" ht="14.25" customHeight="1">
      <c r="B26" s="80" t="s">
        <v>109</v>
      </c>
      <c r="C26" s="71" t="s">
        <v>319</v>
      </c>
      <c r="D26" s="74">
        <v>2279</v>
      </c>
      <c r="E26" s="74">
        <v>0</v>
      </c>
      <c r="F26" s="74">
        <v>42</v>
      </c>
      <c r="G26" s="81">
        <v>0</v>
      </c>
      <c r="H26" s="70" t="s">
        <v>112</v>
      </c>
      <c r="I26" s="71" t="s">
        <v>322</v>
      </c>
      <c r="J26" s="72">
        <v>3703</v>
      </c>
      <c r="K26" s="73">
        <v>0</v>
      </c>
      <c r="L26" s="74">
        <v>66</v>
      </c>
      <c r="M26" s="75">
        <v>0</v>
      </c>
      <c r="N26" s="75"/>
      <c r="P26">
        <v>21</v>
      </c>
      <c r="Q26" s="159"/>
      <c r="R26" s="151"/>
      <c r="S26" s="172" t="s">
        <v>399</v>
      </c>
      <c r="T26" s="187"/>
      <c r="U26" s="188" t="s">
        <v>400</v>
      </c>
      <c r="V26" s="152">
        <v>65</v>
      </c>
      <c r="W26" s="152">
        <v>210</v>
      </c>
      <c r="X26" s="299" t="s">
        <v>401</v>
      </c>
      <c r="Y26" s="300"/>
      <c r="Z26" s="300"/>
      <c r="AA26" s="300"/>
      <c r="AB26" s="300"/>
      <c r="AC26" s="301"/>
      <c r="AD26" s="152">
        <v>0</v>
      </c>
      <c r="AE26" s="152">
        <v>2</v>
      </c>
      <c r="AF26" s="152">
        <v>14</v>
      </c>
      <c r="AG26" s="175">
        <f t="shared" si="0"/>
        <v>16</v>
      </c>
    </row>
    <row r="27" spans="2:33" ht="14.25" customHeight="1">
      <c r="B27" s="80" t="s">
        <v>111</v>
      </c>
      <c r="C27" s="71" t="s">
        <v>321</v>
      </c>
      <c r="D27" s="74">
        <v>3079</v>
      </c>
      <c r="E27" s="74">
        <v>0</v>
      </c>
      <c r="F27" s="74">
        <v>16</v>
      </c>
      <c r="G27" s="81">
        <v>0</v>
      </c>
      <c r="H27" s="70" t="s">
        <v>115</v>
      </c>
      <c r="I27" s="71" t="s">
        <v>323</v>
      </c>
      <c r="J27" s="72">
        <v>4341</v>
      </c>
      <c r="K27" s="73">
        <v>0</v>
      </c>
      <c r="L27" s="74">
        <v>51</v>
      </c>
      <c r="M27" s="75">
        <v>0</v>
      </c>
      <c r="N27" s="75"/>
      <c r="P27">
        <v>22</v>
      </c>
      <c r="Q27" s="159"/>
      <c r="R27" s="189"/>
      <c r="S27" s="178" t="s">
        <v>402</v>
      </c>
      <c r="T27" s="190"/>
      <c r="U27" s="191" t="s">
        <v>448</v>
      </c>
      <c r="V27" s="179">
        <v>2567</v>
      </c>
      <c r="W27" s="179">
        <v>7231</v>
      </c>
      <c r="X27" s="180" t="s">
        <v>277</v>
      </c>
      <c r="Y27" s="181">
        <v>22</v>
      </c>
      <c r="Z27" s="177" t="s">
        <v>278</v>
      </c>
      <c r="AA27" s="181">
        <v>3</v>
      </c>
      <c r="AB27" s="177" t="s">
        <v>278</v>
      </c>
      <c r="AC27" s="181">
        <v>13</v>
      </c>
      <c r="AD27" s="179">
        <v>0</v>
      </c>
      <c r="AE27" s="179">
        <v>28</v>
      </c>
      <c r="AF27" s="179">
        <v>0</v>
      </c>
      <c r="AG27" s="182">
        <f t="shared" si="0"/>
        <v>28</v>
      </c>
    </row>
    <row r="28" spans="2:33" ht="14.25" customHeight="1" thickBot="1">
      <c r="B28" s="80" t="s">
        <v>113</v>
      </c>
      <c r="C28" s="71" t="s">
        <v>114</v>
      </c>
      <c r="D28" s="74">
        <v>2400</v>
      </c>
      <c r="E28" s="75">
        <v>0</v>
      </c>
      <c r="F28" s="75">
        <v>63</v>
      </c>
      <c r="G28" s="81">
        <v>0</v>
      </c>
      <c r="H28" s="70" t="s">
        <v>117</v>
      </c>
      <c r="I28" s="71" t="s">
        <v>118</v>
      </c>
      <c r="J28" s="72">
        <v>5944</v>
      </c>
      <c r="K28" s="73">
        <v>0</v>
      </c>
      <c r="L28" s="74">
        <v>36</v>
      </c>
      <c r="M28" s="75">
        <v>0</v>
      </c>
      <c r="N28" s="75"/>
      <c r="Q28" s="159"/>
      <c r="R28" s="160"/>
      <c r="S28" s="160" t="s">
        <v>38</v>
      </c>
      <c r="T28" s="160"/>
      <c r="U28" s="160">
        <f>COUNTA(U6:U27)</f>
        <v>22</v>
      </c>
      <c r="V28" s="152">
        <f>SUM(V6:V27)</f>
        <v>73226</v>
      </c>
      <c r="W28" s="152">
        <f>SUM(W6:W27)</f>
        <v>176722</v>
      </c>
      <c r="X28" s="173"/>
      <c r="Y28" s="162"/>
      <c r="Z28" s="160"/>
      <c r="AA28" s="162">
        <f>COUNTA(AA6:AA27)+1</f>
        <v>22</v>
      </c>
      <c r="AB28" s="152" t="s">
        <v>324</v>
      </c>
      <c r="AC28" s="162"/>
      <c r="AD28" s="152">
        <f>SUM(AD6:AD27)</f>
        <v>0</v>
      </c>
      <c r="AE28" s="152">
        <f>SUM(AE6:AE27)</f>
        <v>808</v>
      </c>
      <c r="AF28" s="152">
        <f>SUM(AF6:AF27)</f>
        <v>23</v>
      </c>
      <c r="AG28" s="175">
        <f t="shared" si="0"/>
        <v>831</v>
      </c>
    </row>
    <row r="29" spans="2:33" ht="14.25" customHeight="1" thickBot="1">
      <c r="B29" s="80" t="s">
        <v>116</v>
      </c>
      <c r="C29" s="71" t="s">
        <v>325</v>
      </c>
      <c r="D29" s="74">
        <v>1755</v>
      </c>
      <c r="E29" s="75">
        <v>0</v>
      </c>
      <c r="F29" s="75">
        <v>71</v>
      </c>
      <c r="G29" s="81">
        <v>0</v>
      </c>
      <c r="H29" s="70" t="s">
        <v>120</v>
      </c>
      <c r="I29" s="71" t="s">
        <v>300</v>
      </c>
      <c r="J29" s="72">
        <v>3801</v>
      </c>
      <c r="K29" s="73">
        <v>0</v>
      </c>
      <c r="L29" s="74">
        <v>23</v>
      </c>
      <c r="M29" s="75">
        <v>0</v>
      </c>
      <c r="N29" s="75"/>
      <c r="Q29" s="192" t="s">
        <v>326</v>
      </c>
      <c r="R29" s="156"/>
      <c r="S29" s="156"/>
      <c r="T29" s="156"/>
      <c r="U29" s="193" t="e">
        <f>SUM(#REF!,#REF!,#REF!,#REF!,#REF!,#REF!,U28)</f>
        <v>#REF!</v>
      </c>
      <c r="V29" s="194" t="e">
        <f>SUM(#REF!,#REF!,#REF!,#REF!,#REF!,#REF!,V28)</f>
        <v>#REF!</v>
      </c>
      <c r="W29" s="194" t="e">
        <f>SUM(#REF!,#REF!,#REF!,#REF!,#REF!,#REF!,W28)</f>
        <v>#REF!</v>
      </c>
      <c r="Y29" s="194"/>
      <c r="Z29" s="194"/>
      <c r="AA29" s="195" t="e">
        <f>SUM(#REF!,#REF!,#REF!,#REF!,#REF!,#REF!,AA28)</f>
        <v>#REF!</v>
      </c>
      <c r="AB29" s="161" t="s">
        <v>324</v>
      </c>
      <c r="AC29" s="194"/>
      <c r="AD29" s="194" t="e">
        <f>SUM(#REF!,#REF!,#REF!,#REF!,#REF!,#REF!,AD28)</f>
        <v>#REF!</v>
      </c>
      <c r="AE29" s="194" t="e">
        <f>SUM(#REF!,#REF!,#REF!,#REF!,#REF!,#REF!,AE28)</f>
        <v>#REF!</v>
      </c>
      <c r="AF29" s="194" t="e">
        <f>SUM(#REF!,#REF!,#REF!,#REF!,#REF!,#REF!,AF28)</f>
        <v>#REF!</v>
      </c>
      <c r="AG29" s="196" t="e">
        <f>SUM(AD29:AF29)</f>
        <v>#REF!</v>
      </c>
    </row>
    <row r="30" spans="2:29" ht="14.25" customHeight="1">
      <c r="B30" s="80" t="s">
        <v>119</v>
      </c>
      <c r="C30" s="71" t="s">
        <v>327</v>
      </c>
      <c r="D30" s="74">
        <v>8097</v>
      </c>
      <c r="E30" s="74">
        <v>0</v>
      </c>
      <c r="F30" s="74">
        <v>49</v>
      </c>
      <c r="G30" s="81">
        <v>0</v>
      </c>
      <c r="H30" s="91" t="s">
        <v>404</v>
      </c>
      <c r="I30" s="71" t="s">
        <v>329</v>
      </c>
      <c r="J30" s="92">
        <v>2798</v>
      </c>
      <c r="K30" s="93">
        <v>0</v>
      </c>
      <c r="L30" s="89">
        <v>42</v>
      </c>
      <c r="M30" s="94">
        <v>0</v>
      </c>
      <c r="N30" s="75"/>
      <c r="Q30" s="197"/>
      <c r="R30" s="161" t="s">
        <v>403</v>
      </c>
      <c r="S30" s="198"/>
      <c r="Y30" s="194"/>
      <c r="AA30" s="194"/>
      <c r="AC30" s="194"/>
    </row>
    <row r="31" spans="2:29" ht="14.25" customHeight="1">
      <c r="B31" s="87" t="s">
        <v>121</v>
      </c>
      <c r="C31" s="88" t="s">
        <v>328</v>
      </c>
      <c r="D31" s="89">
        <v>3645</v>
      </c>
      <c r="E31" s="89">
        <v>0</v>
      </c>
      <c r="F31" s="89">
        <v>100</v>
      </c>
      <c r="G31" s="90">
        <v>0</v>
      </c>
      <c r="H31" s="84" t="s">
        <v>123</v>
      </c>
      <c r="I31" s="77">
        <v>24</v>
      </c>
      <c r="J31" s="85">
        <f>SUM(J32:J55)</f>
        <v>91909</v>
      </c>
      <c r="K31" s="86">
        <f>SUM(K32:K55)</f>
        <v>0</v>
      </c>
      <c r="L31" s="78">
        <f>SUM(L32:L55)</f>
        <v>1036</v>
      </c>
      <c r="M31" s="78">
        <f>SUM(M32:M55)</f>
        <v>0</v>
      </c>
      <c r="N31" s="75"/>
      <c r="Q31" s="197"/>
      <c r="R31" s="160"/>
      <c r="S31" s="151" t="s">
        <v>405</v>
      </c>
      <c r="T31" s="172"/>
      <c r="U31" s="160"/>
      <c r="Y31" s="194"/>
      <c r="AA31" s="194"/>
      <c r="AC31" s="199"/>
    </row>
    <row r="32" spans="2:22" ht="14.25" customHeight="1">
      <c r="B32" s="76" t="s">
        <v>122</v>
      </c>
      <c r="C32" s="77">
        <v>22</v>
      </c>
      <c r="D32" s="85">
        <f>SUM(D33:D54)</f>
        <v>107801</v>
      </c>
      <c r="E32" s="78">
        <f>SUM(E33:E54)</f>
        <v>0</v>
      </c>
      <c r="F32" s="78">
        <f>SUM(F33:F54)</f>
        <v>1138</v>
      </c>
      <c r="G32" s="79">
        <f>SUM(G33:G54)</f>
        <v>26</v>
      </c>
      <c r="H32" s="70" t="s">
        <v>125</v>
      </c>
      <c r="I32" s="71" t="s">
        <v>332</v>
      </c>
      <c r="J32" s="72">
        <v>4895</v>
      </c>
      <c r="K32" s="73">
        <v>0</v>
      </c>
      <c r="L32" s="74">
        <v>51</v>
      </c>
      <c r="M32" s="75">
        <v>0</v>
      </c>
      <c r="N32" s="99"/>
      <c r="Q32" s="197"/>
      <c r="R32" s="193"/>
      <c r="V32" s="200" t="s">
        <v>330</v>
      </c>
    </row>
    <row r="33" spans="2:22" ht="14.25" customHeight="1">
      <c r="B33" s="80" t="s">
        <v>124</v>
      </c>
      <c r="C33" s="71" t="s">
        <v>331</v>
      </c>
      <c r="D33" s="72">
        <v>5395</v>
      </c>
      <c r="E33" s="74">
        <v>0</v>
      </c>
      <c r="F33" s="74">
        <v>41</v>
      </c>
      <c r="G33" s="81">
        <v>0</v>
      </c>
      <c r="H33" s="70" t="s">
        <v>127</v>
      </c>
      <c r="I33" s="71" t="s">
        <v>286</v>
      </c>
      <c r="J33" s="72">
        <v>4826</v>
      </c>
      <c r="K33" s="73">
        <v>0</v>
      </c>
      <c r="L33" s="75">
        <v>22</v>
      </c>
      <c r="M33" s="75">
        <v>0</v>
      </c>
      <c r="N33" s="99"/>
      <c r="Q33" s="197"/>
      <c r="R33" s="193"/>
      <c r="V33" s="201" t="s">
        <v>449</v>
      </c>
    </row>
    <row r="34" spans="2:22" ht="14.25" customHeight="1">
      <c r="B34" s="80" t="s">
        <v>126</v>
      </c>
      <c r="C34" s="71" t="s">
        <v>333</v>
      </c>
      <c r="D34" s="72">
        <v>6457</v>
      </c>
      <c r="E34" s="74">
        <v>0</v>
      </c>
      <c r="F34" s="74">
        <v>23</v>
      </c>
      <c r="G34" s="81">
        <v>0</v>
      </c>
      <c r="H34" s="70" t="s">
        <v>130</v>
      </c>
      <c r="I34" s="71" t="s">
        <v>334</v>
      </c>
      <c r="J34" s="72">
        <v>3481</v>
      </c>
      <c r="K34" s="73">
        <v>0</v>
      </c>
      <c r="L34" s="74">
        <v>41</v>
      </c>
      <c r="M34" s="75">
        <v>0</v>
      </c>
      <c r="N34" s="99"/>
      <c r="Q34" s="197"/>
      <c r="R34" s="193"/>
      <c r="V34" s="201" t="s">
        <v>406</v>
      </c>
    </row>
    <row r="35" spans="2:22" ht="14.25" customHeight="1">
      <c r="B35" s="80" t="s">
        <v>128</v>
      </c>
      <c r="C35" s="71" t="s">
        <v>129</v>
      </c>
      <c r="D35" s="72">
        <v>5576</v>
      </c>
      <c r="E35" s="74">
        <v>0</v>
      </c>
      <c r="F35" s="74">
        <v>17</v>
      </c>
      <c r="G35" s="81">
        <v>0</v>
      </c>
      <c r="H35" s="70" t="s">
        <v>408</v>
      </c>
      <c r="I35" s="71" t="s">
        <v>335</v>
      </c>
      <c r="J35" s="72">
        <v>2798</v>
      </c>
      <c r="K35" s="73">
        <v>0</v>
      </c>
      <c r="L35" s="74">
        <v>50</v>
      </c>
      <c r="M35" s="75">
        <v>0</v>
      </c>
      <c r="N35" s="99"/>
      <c r="Q35" s="197"/>
      <c r="R35" s="193"/>
      <c r="V35" s="201" t="s">
        <v>407</v>
      </c>
    </row>
    <row r="36" spans="2:18" ht="14.25" customHeight="1">
      <c r="B36" s="80" t="s">
        <v>131</v>
      </c>
      <c r="C36" s="71" t="s">
        <v>132</v>
      </c>
      <c r="D36" s="72">
        <v>6789</v>
      </c>
      <c r="E36" s="74">
        <v>0</v>
      </c>
      <c r="F36" s="74">
        <v>44</v>
      </c>
      <c r="G36" s="81">
        <v>0</v>
      </c>
      <c r="H36" s="70" t="s">
        <v>135</v>
      </c>
      <c r="I36" s="71" t="s">
        <v>335</v>
      </c>
      <c r="J36" s="72">
        <v>1015</v>
      </c>
      <c r="K36" s="73">
        <v>0</v>
      </c>
      <c r="L36" s="74">
        <v>13</v>
      </c>
      <c r="M36" s="75">
        <v>0</v>
      </c>
      <c r="N36" s="99"/>
      <c r="Q36" s="197"/>
      <c r="R36" s="193"/>
    </row>
    <row r="37" spans="2:22" ht="14.25" customHeight="1">
      <c r="B37" s="80" t="s">
        <v>133</v>
      </c>
      <c r="C37" s="71" t="s">
        <v>134</v>
      </c>
      <c r="D37" s="72">
        <v>5364</v>
      </c>
      <c r="E37" s="74">
        <v>0</v>
      </c>
      <c r="F37" s="74">
        <v>40</v>
      </c>
      <c r="G37" s="81">
        <v>0</v>
      </c>
      <c r="H37" s="70" t="s">
        <v>137</v>
      </c>
      <c r="I37" s="71" t="s">
        <v>337</v>
      </c>
      <c r="J37" s="72">
        <v>4511</v>
      </c>
      <c r="K37" s="73">
        <v>0</v>
      </c>
      <c r="L37" s="74">
        <v>98</v>
      </c>
      <c r="M37" s="75">
        <v>0</v>
      </c>
      <c r="N37" s="99"/>
      <c r="Q37" s="197"/>
      <c r="R37" s="193"/>
      <c r="V37" s="161" t="s">
        <v>409</v>
      </c>
    </row>
    <row r="38" spans="2:18" ht="14.25" customHeight="1">
      <c r="B38" s="80" t="s">
        <v>136</v>
      </c>
      <c r="C38" s="71" t="s">
        <v>336</v>
      </c>
      <c r="D38" s="72">
        <v>9575</v>
      </c>
      <c r="E38" s="74">
        <v>0</v>
      </c>
      <c r="F38" s="74">
        <v>13</v>
      </c>
      <c r="G38" s="81">
        <v>0</v>
      </c>
      <c r="H38" s="70" t="s">
        <v>139</v>
      </c>
      <c r="I38" s="71" t="s">
        <v>338</v>
      </c>
      <c r="J38" s="72">
        <v>3064</v>
      </c>
      <c r="K38" s="73">
        <v>0</v>
      </c>
      <c r="L38" s="74">
        <v>40</v>
      </c>
      <c r="M38" s="75">
        <v>0</v>
      </c>
      <c r="N38" s="99"/>
      <c r="Q38" s="197"/>
      <c r="R38" s="193"/>
    </row>
    <row r="39" spans="2:31" ht="14.25" customHeight="1">
      <c r="B39" s="80" t="s">
        <v>138</v>
      </c>
      <c r="C39" s="71" t="s">
        <v>336</v>
      </c>
      <c r="D39" s="72">
        <v>1473</v>
      </c>
      <c r="E39" s="74">
        <v>0</v>
      </c>
      <c r="F39" s="74">
        <v>43</v>
      </c>
      <c r="G39" s="81">
        <v>0</v>
      </c>
      <c r="H39" s="70" t="s">
        <v>141</v>
      </c>
      <c r="I39" s="71" t="s">
        <v>340</v>
      </c>
      <c r="J39" s="72">
        <v>3260</v>
      </c>
      <c r="K39" s="73">
        <v>0</v>
      </c>
      <c r="L39" s="74">
        <v>32</v>
      </c>
      <c r="M39" s="75">
        <v>0</v>
      </c>
      <c r="N39" s="99"/>
      <c r="Q39" s="197"/>
      <c r="R39" s="193"/>
      <c r="U39" s="161" t="s">
        <v>410</v>
      </c>
      <c r="V39" s="161">
        <v>3163</v>
      </c>
      <c r="W39" s="161">
        <v>6813</v>
      </c>
      <c r="Y39" s="298" t="s">
        <v>411</v>
      </c>
      <c r="Z39" s="298"/>
      <c r="AA39" s="298"/>
      <c r="AB39" s="298"/>
      <c r="AC39" s="298"/>
      <c r="AD39" s="194" t="s">
        <v>412</v>
      </c>
      <c r="AE39" s="161" t="s">
        <v>450</v>
      </c>
    </row>
    <row r="40" spans="2:29" ht="14.25" customHeight="1">
      <c r="B40" s="80" t="s">
        <v>140</v>
      </c>
      <c r="C40" s="71" t="s">
        <v>339</v>
      </c>
      <c r="D40" s="72">
        <v>2995</v>
      </c>
      <c r="E40" s="74">
        <v>0</v>
      </c>
      <c r="F40" s="74">
        <v>29</v>
      </c>
      <c r="G40" s="81">
        <v>0</v>
      </c>
      <c r="H40" s="70" t="s">
        <v>143</v>
      </c>
      <c r="I40" s="71" t="s">
        <v>342</v>
      </c>
      <c r="J40" s="72">
        <v>3052</v>
      </c>
      <c r="K40" s="73">
        <v>0</v>
      </c>
      <c r="L40" s="74">
        <v>26</v>
      </c>
      <c r="M40" s="75">
        <v>0</v>
      </c>
      <c r="N40" s="99"/>
      <c r="Q40" s="197"/>
      <c r="R40" s="193"/>
      <c r="Y40" s="298"/>
      <c r="Z40" s="298"/>
      <c r="AA40" s="298"/>
      <c r="AB40" s="298"/>
      <c r="AC40" s="298"/>
    </row>
    <row r="41" spans="2:29" ht="14.25" customHeight="1">
      <c r="B41" s="80" t="s">
        <v>142</v>
      </c>
      <c r="C41" s="71" t="s">
        <v>341</v>
      </c>
      <c r="D41" s="72">
        <v>5261</v>
      </c>
      <c r="E41" s="74">
        <v>0</v>
      </c>
      <c r="F41" s="74">
        <v>203</v>
      </c>
      <c r="G41" s="81">
        <v>0</v>
      </c>
      <c r="H41" s="70" t="s">
        <v>145</v>
      </c>
      <c r="I41" s="71" t="s">
        <v>344</v>
      </c>
      <c r="J41" s="72">
        <v>2479</v>
      </c>
      <c r="K41" s="73">
        <v>0</v>
      </c>
      <c r="L41" s="74">
        <v>61</v>
      </c>
      <c r="M41" s="75">
        <v>0</v>
      </c>
      <c r="N41" s="99"/>
      <c r="Q41" s="197"/>
      <c r="R41" s="193"/>
      <c r="Y41" s="298"/>
      <c r="Z41" s="298"/>
      <c r="AA41" s="298"/>
      <c r="AB41" s="298"/>
      <c r="AC41" s="298"/>
    </row>
    <row r="42" spans="2:29" ht="14.25" customHeight="1">
      <c r="B42" s="80" t="s">
        <v>144</v>
      </c>
      <c r="C42" s="71" t="s">
        <v>343</v>
      </c>
      <c r="D42" s="72">
        <v>2776</v>
      </c>
      <c r="E42" s="74">
        <v>0</v>
      </c>
      <c r="F42" s="74">
        <v>23</v>
      </c>
      <c r="G42" s="95">
        <v>26</v>
      </c>
      <c r="H42" s="70" t="s">
        <v>147</v>
      </c>
      <c r="I42" s="71" t="s">
        <v>346</v>
      </c>
      <c r="J42" s="72">
        <v>5046</v>
      </c>
      <c r="K42" s="73">
        <v>0</v>
      </c>
      <c r="L42" s="74">
        <v>48</v>
      </c>
      <c r="M42" s="75">
        <v>0</v>
      </c>
      <c r="N42" s="99"/>
      <c r="Q42" s="197"/>
      <c r="R42" s="193"/>
      <c r="Y42" s="298"/>
      <c r="Z42" s="298"/>
      <c r="AA42" s="298"/>
      <c r="AB42" s="298"/>
      <c r="AC42" s="298"/>
    </row>
    <row r="43" spans="2:25" ht="14.25" customHeight="1">
      <c r="B43" s="80" t="s">
        <v>146</v>
      </c>
      <c r="C43" s="71" t="s">
        <v>345</v>
      </c>
      <c r="D43" s="72">
        <v>6733</v>
      </c>
      <c r="E43" s="74">
        <v>0</v>
      </c>
      <c r="F43" s="74">
        <v>86</v>
      </c>
      <c r="G43" s="81">
        <v>0</v>
      </c>
      <c r="H43" s="70" t="s">
        <v>149</v>
      </c>
      <c r="I43" s="71" t="s">
        <v>347</v>
      </c>
      <c r="J43" s="72">
        <v>4096</v>
      </c>
      <c r="K43" s="73">
        <v>0</v>
      </c>
      <c r="L43" s="74">
        <v>42</v>
      </c>
      <c r="M43" s="75">
        <v>0</v>
      </c>
      <c r="N43" s="99"/>
      <c r="Q43" s="197"/>
      <c r="R43" s="193"/>
      <c r="U43" s="161" t="s">
        <v>413</v>
      </c>
      <c r="V43" s="161">
        <v>1083</v>
      </c>
      <c r="W43" s="161">
        <v>3184</v>
      </c>
      <c r="Y43" s="161" t="s">
        <v>414</v>
      </c>
    </row>
    <row r="44" spans="2:23" ht="14.25" customHeight="1">
      <c r="B44" s="80" t="s">
        <v>148</v>
      </c>
      <c r="C44" s="71" t="s">
        <v>91</v>
      </c>
      <c r="D44" s="72">
        <v>3382</v>
      </c>
      <c r="E44" s="74">
        <v>0</v>
      </c>
      <c r="F44" s="74">
        <v>26</v>
      </c>
      <c r="G44" s="81">
        <v>0</v>
      </c>
      <c r="H44" s="96" t="s">
        <v>22</v>
      </c>
      <c r="I44" s="71" t="s">
        <v>349</v>
      </c>
      <c r="J44" s="72">
        <v>1559</v>
      </c>
      <c r="K44" s="73">
        <v>0</v>
      </c>
      <c r="L44" s="74">
        <v>61</v>
      </c>
      <c r="M44" s="75">
        <v>0</v>
      </c>
      <c r="N44" s="99"/>
      <c r="Q44" s="197"/>
      <c r="R44" s="193"/>
      <c r="U44" s="161" t="s">
        <v>415</v>
      </c>
      <c r="V44" s="161">
        <v>4842</v>
      </c>
      <c r="W44" s="161">
        <v>9825</v>
      </c>
    </row>
    <row r="45" spans="2:22" ht="14.25" customHeight="1">
      <c r="B45" s="80" t="s">
        <v>150</v>
      </c>
      <c r="C45" s="71" t="s">
        <v>348</v>
      </c>
      <c r="D45" s="72">
        <v>5968</v>
      </c>
      <c r="E45" s="74">
        <v>0</v>
      </c>
      <c r="F45" s="74">
        <v>32</v>
      </c>
      <c r="G45" s="81">
        <v>0</v>
      </c>
      <c r="H45" s="96" t="s">
        <v>153</v>
      </c>
      <c r="I45" s="71" t="s">
        <v>350</v>
      </c>
      <c r="J45" s="72">
        <v>4036</v>
      </c>
      <c r="K45" s="73">
        <v>0</v>
      </c>
      <c r="L45" s="74">
        <v>51</v>
      </c>
      <c r="M45" s="75">
        <v>0</v>
      </c>
      <c r="N45" s="99"/>
      <c r="Q45" s="197"/>
      <c r="R45" s="193"/>
      <c r="U45" s="202"/>
      <c r="V45" s="161" t="s">
        <v>416</v>
      </c>
    </row>
    <row r="46" spans="2:18" ht="14.25" customHeight="1">
      <c r="B46" s="80" t="s">
        <v>151</v>
      </c>
      <c r="C46" s="71" t="s">
        <v>152</v>
      </c>
      <c r="D46" s="72">
        <v>4556</v>
      </c>
      <c r="E46" s="74">
        <v>0</v>
      </c>
      <c r="F46" s="74">
        <v>36</v>
      </c>
      <c r="G46" s="81">
        <v>0</v>
      </c>
      <c r="H46" s="96" t="s">
        <v>155</v>
      </c>
      <c r="I46" s="71" t="s">
        <v>300</v>
      </c>
      <c r="J46" s="72">
        <v>3452</v>
      </c>
      <c r="K46" s="73">
        <v>0</v>
      </c>
      <c r="L46" s="74">
        <v>24</v>
      </c>
      <c r="M46" s="75">
        <v>0</v>
      </c>
      <c r="N46" s="99"/>
      <c r="Q46" s="197"/>
      <c r="R46" s="193"/>
    </row>
    <row r="47" spans="2:18" ht="14.25" customHeight="1">
      <c r="B47" s="80" t="s">
        <v>154</v>
      </c>
      <c r="C47" s="71" t="s">
        <v>351</v>
      </c>
      <c r="D47" s="72">
        <v>5699</v>
      </c>
      <c r="E47" s="74">
        <v>0</v>
      </c>
      <c r="F47" s="74">
        <v>142</v>
      </c>
      <c r="G47" s="81">
        <v>0</v>
      </c>
      <c r="H47" s="96" t="s">
        <v>157</v>
      </c>
      <c r="I47" s="71" t="s">
        <v>352</v>
      </c>
      <c r="J47" s="72">
        <v>3504</v>
      </c>
      <c r="K47" s="73">
        <v>0</v>
      </c>
      <c r="L47" s="74">
        <v>43</v>
      </c>
      <c r="M47" s="75">
        <v>0</v>
      </c>
      <c r="N47" s="99"/>
      <c r="Q47" s="197"/>
      <c r="R47" s="193"/>
    </row>
    <row r="48" spans="2:18" ht="14.25" customHeight="1">
      <c r="B48" s="80" t="s">
        <v>156</v>
      </c>
      <c r="C48" s="71" t="s">
        <v>304</v>
      </c>
      <c r="D48" s="72">
        <v>3776</v>
      </c>
      <c r="E48" s="74">
        <v>0</v>
      </c>
      <c r="F48" s="74">
        <v>21</v>
      </c>
      <c r="G48" s="81">
        <v>0</v>
      </c>
      <c r="H48" s="96" t="s">
        <v>159</v>
      </c>
      <c r="I48" s="71" t="s">
        <v>353</v>
      </c>
      <c r="J48" s="72">
        <v>4523</v>
      </c>
      <c r="K48" s="73">
        <v>0</v>
      </c>
      <c r="L48" s="74">
        <v>33</v>
      </c>
      <c r="M48" s="75">
        <v>0</v>
      </c>
      <c r="N48" s="99"/>
      <c r="Q48" s="197"/>
      <c r="R48" s="193"/>
    </row>
    <row r="49" spans="2:18" ht="14.25" customHeight="1">
      <c r="B49" s="80" t="s">
        <v>158</v>
      </c>
      <c r="C49" s="71" t="s">
        <v>304</v>
      </c>
      <c r="D49" s="72">
        <v>3558</v>
      </c>
      <c r="E49" s="74">
        <v>0</v>
      </c>
      <c r="F49" s="74">
        <v>59</v>
      </c>
      <c r="G49" s="81">
        <v>0</v>
      </c>
      <c r="H49" s="96" t="s">
        <v>417</v>
      </c>
      <c r="I49" s="71" t="s">
        <v>355</v>
      </c>
      <c r="J49" s="72">
        <v>2994</v>
      </c>
      <c r="K49" s="73">
        <v>0</v>
      </c>
      <c r="L49" s="74">
        <v>57</v>
      </c>
      <c r="M49" s="75">
        <v>0</v>
      </c>
      <c r="N49" s="99"/>
      <c r="Q49" s="197"/>
      <c r="R49" s="193"/>
    </row>
    <row r="50" spans="2:18" ht="14.25" customHeight="1">
      <c r="B50" s="80" t="s">
        <v>160</v>
      </c>
      <c r="C50" s="71" t="s">
        <v>354</v>
      </c>
      <c r="D50" s="72">
        <v>2801</v>
      </c>
      <c r="E50" s="74">
        <v>0</v>
      </c>
      <c r="F50" s="74">
        <v>40</v>
      </c>
      <c r="G50" s="81">
        <v>0</v>
      </c>
      <c r="H50" s="96" t="s">
        <v>418</v>
      </c>
      <c r="I50" s="71" t="s">
        <v>356</v>
      </c>
      <c r="J50" s="72">
        <v>2916</v>
      </c>
      <c r="K50" s="73">
        <v>0</v>
      </c>
      <c r="L50" s="74">
        <v>29</v>
      </c>
      <c r="M50" s="75">
        <v>0</v>
      </c>
      <c r="N50" s="99"/>
      <c r="Q50" s="197"/>
      <c r="R50" s="193"/>
    </row>
    <row r="51" spans="2:18" ht="14.25" customHeight="1">
      <c r="B51" s="80" t="s">
        <v>161</v>
      </c>
      <c r="C51" s="71" t="s">
        <v>162</v>
      </c>
      <c r="D51" s="72">
        <v>6535</v>
      </c>
      <c r="E51" s="74">
        <v>0</v>
      </c>
      <c r="F51" s="74">
        <v>70</v>
      </c>
      <c r="G51" s="81">
        <v>0</v>
      </c>
      <c r="H51" s="96" t="s">
        <v>419</v>
      </c>
      <c r="I51" s="71" t="s">
        <v>356</v>
      </c>
      <c r="J51" s="72">
        <v>4438</v>
      </c>
      <c r="K51" s="73">
        <v>0</v>
      </c>
      <c r="L51" s="74">
        <v>22</v>
      </c>
      <c r="M51" s="75">
        <v>0</v>
      </c>
      <c r="N51" s="99"/>
      <c r="Q51" s="197"/>
      <c r="R51" s="193"/>
    </row>
    <row r="52" spans="2:23" ht="14.25" customHeight="1">
      <c r="B52" s="80" t="s">
        <v>163</v>
      </c>
      <c r="C52" s="71" t="s">
        <v>357</v>
      </c>
      <c r="D52" s="72">
        <v>5364</v>
      </c>
      <c r="E52" s="74">
        <v>0</v>
      </c>
      <c r="F52" s="74">
        <v>71</v>
      </c>
      <c r="G52" s="81">
        <v>0</v>
      </c>
      <c r="H52" s="96" t="s">
        <v>421</v>
      </c>
      <c r="I52" s="71" t="s">
        <v>356</v>
      </c>
      <c r="J52" s="72">
        <v>2322</v>
      </c>
      <c r="K52" s="73">
        <v>0</v>
      </c>
      <c r="L52" s="74">
        <v>21</v>
      </c>
      <c r="M52" s="75">
        <v>0</v>
      </c>
      <c r="N52" s="99"/>
      <c r="Q52" s="197"/>
      <c r="R52" s="193"/>
      <c r="U52" s="161" t="s">
        <v>420</v>
      </c>
      <c r="V52" s="161">
        <v>11987</v>
      </c>
      <c r="W52" s="161">
        <v>18156</v>
      </c>
    </row>
    <row r="53" spans="2:18" ht="14.25" customHeight="1">
      <c r="B53" s="80" t="s">
        <v>164</v>
      </c>
      <c r="C53" s="71" t="s">
        <v>344</v>
      </c>
      <c r="D53" s="72">
        <v>5694</v>
      </c>
      <c r="E53" s="74">
        <v>0</v>
      </c>
      <c r="F53" s="74">
        <v>43</v>
      </c>
      <c r="G53" s="81">
        <v>0</v>
      </c>
      <c r="H53" s="96" t="s">
        <v>422</v>
      </c>
      <c r="I53" s="71" t="s">
        <v>356</v>
      </c>
      <c r="J53" s="72">
        <v>7474</v>
      </c>
      <c r="K53" s="73">
        <v>0</v>
      </c>
      <c r="L53" s="74">
        <v>72</v>
      </c>
      <c r="M53" s="75">
        <v>0</v>
      </c>
      <c r="N53" s="99"/>
      <c r="Q53" s="197"/>
      <c r="R53" s="193"/>
    </row>
    <row r="54" spans="2:18" ht="14.25" customHeight="1">
      <c r="B54" s="87" t="s">
        <v>165</v>
      </c>
      <c r="C54" s="88" t="s">
        <v>358</v>
      </c>
      <c r="D54" s="92">
        <v>2074</v>
      </c>
      <c r="E54" s="89">
        <v>0</v>
      </c>
      <c r="F54" s="89">
        <v>36</v>
      </c>
      <c r="G54" s="90">
        <v>0</v>
      </c>
      <c r="H54" s="96" t="s">
        <v>423</v>
      </c>
      <c r="I54" s="71" t="s">
        <v>356</v>
      </c>
      <c r="J54" s="72">
        <v>7634</v>
      </c>
      <c r="K54" s="73">
        <v>0</v>
      </c>
      <c r="L54" s="74">
        <v>78</v>
      </c>
      <c r="M54" s="75">
        <v>0</v>
      </c>
      <c r="N54" s="99"/>
      <c r="Q54" s="197"/>
      <c r="R54" s="193"/>
    </row>
    <row r="55" spans="2:18" ht="14.25" customHeight="1">
      <c r="B55" s="76" t="s">
        <v>166</v>
      </c>
      <c r="C55" s="77">
        <v>14</v>
      </c>
      <c r="D55" s="85">
        <f>SUM(D56:D69)</f>
        <v>93090</v>
      </c>
      <c r="E55" s="78">
        <f>SUM(E56:E69)</f>
        <v>1</v>
      </c>
      <c r="F55" s="78">
        <f>SUM(F56:F69)</f>
        <v>947</v>
      </c>
      <c r="G55" s="79">
        <f>SUM(G56:G69)</f>
        <v>0</v>
      </c>
      <c r="H55" s="96" t="s">
        <v>424</v>
      </c>
      <c r="I55" s="71" t="s">
        <v>356</v>
      </c>
      <c r="J55" s="72">
        <v>4534</v>
      </c>
      <c r="K55" s="73">
        <v>0</v>
      </c>
      <c r="L55" s="74">
        <v>21</v>
      </c>
      <c r="M55" s="75">
        <v>0</v>
      </c>
      <c r="N55" s="99"/>
      <c r="Q55" s="197"/>
      <c r="R55" s="193"/>
    </row>
    <row r="56" spans="2:18" ht="14.25" customHeight="1">
      <c r="B56" s="80" t="s">
        <v>359</v>
      </c>
      <c r="C56" s="71" t="s">
        <v>360</v>
      </c>
      <c r="D56" s="72">
        <v>7186</v>
      </c>
      <c r="E56" s="74">
        <v>1</v>
      </c>
      <c r="F56" s="74">
        <v>57</v>
      </c>
      <c r="G56" s="81">
        <v>0</v>
      </c>
      <c r="H56" s="76" t="s">
        <v>169</v>
      </c>
      <c r="I56" s="77">
        <v>23</v>
      </c>
      <c r="J56" s="85">
        <f>SUM(J57:J79)</f>
        <v>79941</v>
      </c>
      <c r="K56" s="78">
        <f>SUM(K57:K79)</f>
        <v>0</v>
      </c>
      <c r="L56" s="78">
        <f>SUM(L57:L79)</f>
        <v>743</v>
      </c>
      <c r="M56" s="78">
        <f>SUM(M57:M79)</f>
        <v>44</v>
      </c>
      <c r="N56" s="99"/>
      <c r="Q56" s="197"/>
      <c r="R56" s="193"/>
    </row>
    <row r="57" spans="2:18" ht="14.25" customHeight="1">
      <c r="B57" s="80" t="s">
        <v>167</v>
      </c>
      <c r="C57" s="71" t="s">
        <v>168</v>
      </c>
      <c r="D57" s="72">
        <v>7472</v>
      </c>
      <c r="E57" s="74">
        <v>0</v>
      </c>
      <c r="F57" s="74">
        <v>71</v>
      </c>
      <c r="G57" s="81">
        <v>0</v>
      </c>
      <c r="H57" s="80" t="s">
        <v>171</v>
      </c>
      <c r="I57" s="71" t="s">
        <v>276</v>
      </c>
      <c r="J57" s="72">
        <v>4299</v>
      </c>
      <c r="K57" s="74">
        <v>0</v>
      </c>
      <c r="L57" s="74">
        <v>77</v>
      </c>
      <c r="M57" s="75">
        <v>0</v>
      </c>
      <c r="N57" s="99"/>
      <c r="Q57" s="197"/>
      <c r="R57" s="193"/>
    </row>
    <row r="58" spans="2:18" ht="14.25" customHeight="1">
      <c r="B58" s="80" t="s">
        <v>170</v>
      </c>
      <c r="C58" s="71" t="s">
        <v>361</v>
      </c>
      <c r="D58" s="72">
        <v>8106</v>
      </c>
      <c r="E58" s="74">
        <v>0</v>
      </c>
      <c r="F58" s="74">
        <v>59</v>
      </c>
      <c r="G58" s="81">
        <v>0</v>
      </c>
      <c r="H58" s="80" t="s">
        <v>174</v>
      </c>
      <c r="I58" s="71" t="s">
        <v>279</v>
      </c>
      <c r="J58" s="72">
        <v>4992</v>
      </c>
      <c r="K58" s="74">
        <v>0</v>
      </c>
      <c r="L58" s="74">
        <v>54</v>
      </c>
      <c r="M58" s="75">
        <v>0</v>
      </c>
      <c r="N58" s="75"/>
      <c r="Q58" s="197"/>
      <c r="R58" s="193"/>
    </row>
    <row r="59" spans="2:18" ht="14.25" customHeight="1">
      <c r="B59" s="80" t="s">
        <v>172</v>
      </c>
      <c r="C59" s="71" t="s">
        <v>173</v>
      </c>
      <c r="D59" s="72">
        <v>7329</v>
      </c>
      <c r="E59" s="74">
        <v>0</v>
      </c>
      <c r="F59" s="74">
        <v>94</v>
      </c>
      <c r="G59" s="81">
        <v>0</v>
      </c>
      <c r="H59" s="80" t="s">
        <v>176</v>
      </c>
      <c r="I59" s="71" t="s">
        <v>282</v>
      </c>
      <c r="J59" s="72">
        <v>1456</v>
      </c>
      <c r="K59" s="74">
        <v>0</v>
      </c>
      <c r="L59" s="74">
        <v>68</v>
      </c>
      <c r="M59" s="75">
        <v>0</v>
      </c>
      <c r="N59" s="75"/>
      <c r="Q59" s="197"/>
      <c r="R59" s="193"/>
    </row>
    <row r="60" spans="2:18" ht="14.25" customHeight="1">
      <c r="B60" s="80" t="s">
        <v>175</v>
      </c>
      <c r="C60" s="71" t="s">
        <v>362</v>
      </c>
      <c r="D60" s="72">
        <v>5952</v>
      </c>
      <c r="E60" s="74">
        <v>0</v>
      </c>
      <c r="F60" s="74">
        <v>31</v>
      </c>
      <c r="G60" s="81">
        <v>0</v>
      </c>
      <c r="H60" s="80" t="s">
        <v>179</v>
      </c>
      <c r="I60" s="71" t="s">
        <v>180</v>
      </c>
      <c r="J60" s="72">
        <v>5567</v>
      </c>
      <c r="K60" s="74">
        <v>0</v>
      </c>
      <c r="L60" s="74">
        <v>39</v>
      </c>
      <c r="M60" s="75">
        <v>0</v>
      </c>
      <c r="N60" s="75"/>
      <c r="Q60" s="197"/>
      <c r="R60" s="193"/>
    </row>
    <row r="61" spans="2:18" ht="14.25" customHeight="1">
      <c r="B61" s="80" t="s">
        <v>177</v>
      </c>
      <c r="C61" s="71" t="s">
        <v>178</v>
      </c>
      <c r="D61" s="72">
        <v>8487</v>
      </c>
      <c r="E61" s="74">
        <v>0</v>
      </c>
      <c r="F61" s="74">
        <v>66</v>
      </c>
      <c r="G61" s="81">
        <v>0</v>
      </c>
      <c r="H61" s="80" t="s">
        <v>182</v>
      </c>
      <c r="I61" s="71" t="s">
        <v>285</v>
      </c>
      <c r="J61" s="72">
        <v>1772</v>
      </c>
      <c r="K61" s="74">
        <v>0</v>
      </c>
      <c r="L61" s="74">
        <v>21</v>
      </c>
      <c r="M61" s="75">
        <v>0</v>
      </c>
      <c r="N61" s="75"/>
      <c r="Q61" s="197"/>
      <c r="R61" s="193"/>
    </row>
    <row r="62" spans="2:18" ht="14.25" customHeight="1">
      <c r="B62" s="80" t="s">
        <v>181</v>
      </c>
      <c r="C62" s="71" t="s">
        <v>363</v>
      </c>
      <c r="D62" s="72">
        <v>9776</v>
      </c>
      <c r="E62" s="74">
        <v>0</v>
      </c>
      <c r="F62" s="74">
        <v>15</v>
      </c>
      <c r="G62" s="81">
        <v>0</v>
      </c>
      <c r="H62" s="80" t="s">
        <v>184</v>
      </c>
      <c r="I62" s="71" t="s">
        <v>288</v>
      </c>
      <c r="J62" s="72">
        <v>913</v>
      </c>
      <c r="K62" s="74">
        <v>0</v>
      </c>
      <c r="L62" s="74">
        <v>17</v>
      </c>
      <c r="M62" s="75">
        <v>0</v>
      </c>
      <c r="N62" s="75"/>
      <c r="Q62" s="197"/>
      <c r="R62" s="193"/>
    </row>
    <row r="63" spans="2:18" ht="14.25" customHeight="1">
      <c r="B63" s="80" t="s">
        <v>183</v>
      </c>
      <c r="C63" s="71" t="s">
        <v>340</v>
      </c>
      <c r="D63" s="72">
        <v>3017</v>
      </c>
      <c r="E63" s="74">
        <v>0</v>
      </c>
      <c r="F63" s="74">
        <v>119</v>
      </c>
      <c r="G63" s="81">
        <v>0</v>
      </c>
      <c r="H63" s="80" t="s">
        <v>186</v>
      </c>
      <c r="I63" s="71" t="s">
        <v>285</v>
      </c>
      <c r="J63" s="72">
        <v>3909</v>
      </c>
      <c r="K63" s="74">
        <v>0</v>
      </c>
      <c r="L63" s="74">
        <v>16</v>
      </c>
      <c r="M63" s="75">
        <v>0</v>
      </c>
      <c r="N63" s="75"/>
      <c r="Q63" s="197"/>
      <c r="R63" s="193"/>
    </row>
    <row r="64" spans="2:18" ht="14.25" customHeight="1">
      <c r="B64" s="80" t="s">
        <v>185</v>
      </c>
      <c r="C64" s="71" t="s">
        <v>364</v>
      </c>
      <c r="D64" s="72">
        <v>4408</v>
      </c>
      <c r="E64" s="74">
        <v>0</v>
      </c>
      <c r="F64" s="74">
        <v>121</v>
      </c>
      <c r="G64" s="81">
        <v>0</v>
      </c>
      <c r="H64" s="80" t="s">
        <v>188</v>
      </c>
      <c r="I64" s="71" t="s">
        <v>292</v>
      </c>
      <c r="J64" s="72">
        <v>3590</v>
      </c>
      <c r="K64" s="74">
        <v>0</v>
      </c>
      <c r="L64" s="74">
        <v>24</v>
      </c>
      <c r="M64" s="75">
        <v>0</v>
      </c>
      <c r="N64" s="75"/>
      <c r="Q64" s="197"/>
      <c r="R64" s="193"/>
    </row>
    <row r="65" spans="2:18" ht="14.25" customHeight="1">
      <c r="B65" s="80" t="s">
        <v>187</v>
      </c>
      <c r="C65" s="71" t="s">
        <v>365</v>
      </c>
      <c r="D65" s="72">
        <v>5272</v>
      </c>
      <c r="E65" s="74">
        <v>0</v>
      </c>
      <c r="F65" s="74">
        <v>101</v>
      </c>
      <c r="G65" s="81">
        <v>0</v>
      </c>
      <c r="H65" s="80" t="s">
        <v>190</v>
      </c>
      <c r="I65" s="71" t="s">
        <v>294</v>
      </c>
      <c r="J65" s="72">
        <v>361</v>
      </c>
      <c r="K65" s="74">
        <v>0</v>
      </c>
      <c r="L65" s="74">
        <v>4</v>
      </c>
      <c r="M65" s="74">
        <v>7</v>
      </c>
      <c r="N65" s="75"/>
      <c r="Q65" s="197"/>
      <c r="R65" s="193"/>
    </row>
    <row r="66" spans="2:18" ht="14.25" customHeight="1">
      <c r="B66" s="80" t="s">
        <v>189</v>
      </c>
      <c r="C66" s="71" t="s">
        <v>366</v>
      </c>
      <c r="D66" s="72">
        <v>11500</v>
      </c>
      <c r="E66" s="74">
        <v>0</v>
      </c>
      <c r="F66" s="74">
        <v>82</v>
      </c>
      <c r="G66" s="81">
        <v>0</v>
      </c>
      <c r="H66" s="80" t="s">
        <v>192</v>
      </c>
      <c r="I66" s="71" t="s">
        <v>297</v>
      </c>
      <c r="J66" s="72">
        <v>6159</v>
      </c>
      <c r="K66" s="74">
        <v>0</v>
      </c>
      <c r="L66" s="74">
        <v>57</v>
      </c>
      <c r="M66" s="75">
        <v>0</v>
      </c>
      <c r="N66" s="75"/>
      <c r="Q66" s="197"/>
      <c r="R66" s="193"/>
    </row>
    <row r="67" spans="2:18" ht="14.25" customHeight="1">
      <c r="B67" s="80" t="s">
        <v>191</v>
      </c>
      <c r="C67" s="71" t="s">
        <v>367</v>
      </c>
      <c r="D67" s="72">
        <v>5563</v>
      </c>
      <c r="E67" s="74">
        <v>0</v>
      </c>
      <c r="F67" s="74">
        <v>72</v>
      </c>
      <c r="G67" s="81">
        <v>0</v>
      </c>
      <c r="H67" s="80" t="s">
        <v>194</v>
      </c>
      <c r="I67" s="71" t="s">
        <v>300</v>
      </c>
      <c r="J67" s="72">
        <v>3871</v>
      </c>
      <c r="K67" s="74">
        <v>0</v>
      </c>
      <c r="L67" s="74">
        <v>42</v>
      </c>
      <c r="M67" s="75">
        <v>0</v>
      </c>
      <c r="N67" s="75"/>
      <c r="Q67" s="197"/>
      <c r="R67" s="193"/>
    </row>
    <row r="68" spans="2:18" ht="14.25" customHeight="1">
      <c r="B68" s="80" t="s">
        <v>193</v>
      </c>
      <c r="C68" s="71" t="s">
        <v>368</v>
      </c>
      <c r="D68" s="72">
        <v>2770</v>
      </c>
      <c r="E68" s="74">
        <v>0</v>
      </c>
      <c r="F68" s="74">
        <v>10</v>
      </c>
      <c r="G68" s="81">
        <v>0</v>
      </c>
      <c r="H68" s="80" t="s">
        <v>196</v>
      </c>
      <c r="I68" s="71" t="s">
        <v>300</v>
      </c>
      <c r="J68" s="72">
        <v>2584</v>
      </c>
      <c r="K68" s="74">
        <v>0</v>
      </c>
      <c r="L68" s="74">
        <v>42</v>
      </c>
      <c r="M68" s="75">
        <v>0</v>
      </c>
      <c r="N68" s="75"/>
      <c r="Q68" s="197"/>
      <c r="R68" s="193"/>
    </row>
    <row r="69" spans="2:18" ht="14.25" customHeight="1">
      <c r="B69" s="97" t="s">
        <v>195</v>
      </c>
      <c r="C69" s="88" t="s">
        <v>369</v>
      </c>
      <c r="D69" s="89">
        <v>6252</v>
      </c>
      <c r="E69" s="89">
        <v>0</v>
      </c>
      <c r="F69" s="89">
        <v>49</v>
      </c>
      <c r="G69" s="90">
        <v>0</v>
      </c>
      <c r="H69" s="80" t="s">
        <v>198</v>
      </c>
      <c r="I69" s="71" t="s">
        <v>303</v>
      </c>
      <c r="J69" s="72">
        <v>3236</v>
      </c>
      <c r="K69" s="74">
        <v>0</v>
      </c>
      <c r="L69" s="74">
        <v>22</v>
      </c>
      <c r="M69" s="75">
        <v>0</v>
      </c>
      <c r="N69" s="75"/>
      <c r="Q69" s="197"/>
      <c r="R69" s="193"/>
    </row>
    <row r="70" spans="2:18" ht="14.25" customHeight="1">
      <c r="B70" s="76" t="s">
        <v>197</v>
      </c>
      <c r="C70" s="98">
        <v>25</v>
      </c>
      <c r="D70" s="99">
        <f>SUM(D71:D80)+SUM(J4:J18)</f>
        <v>115641</v>
      </c>
      <c r="E70" s="100">
        <f>SUM(E71:E80)+SUM(K4:K19)</f>
        <v>0</v>
      </c>
      <c r="F70" s="99">
        <f>SUM(F71:F80)+SUM(L4:L18)</f>
        <v>1202</v>
      </c>
      <c r="G70" s="79">
        <f>SUM(G71:G80)+SUM(M4:M19)</f>
        <v>0</v>
      </c>
      <c r="H70" s="70" t="s">
        <v>200</v>
      </c>
      <c r="I70" s="101" t="s">
        <v>306</v>
      </c>
      <c r="J70" s="72">
        <v>4716</v>
      </c>
      <c r="K70" s="74">
        <v>0</v>
      </c>
      <c r="L70" s="74">
        <v>29</v>
      </c>
      <c r="M70" s="75">
        <v>0</v>
      </c>
      <c r="N70" s="75"/>
      <c r="Q70" s="197"/>
      <c r="R70" s="193"/>
    </row>
    <row r="71" spans="2:18" ht="14.25" customHeight="1">
      <c r="B71" s="80" t="s">
        <v>199</v>
      </c>
      <c r="C71" s="71" t="s">
        <v>370</v>
      </c>
      <c r="D71" s="74">
        <v>4066</v>
      </c>
      <c r="E71" s="73">
        <v>0</v>
      </c>
      <c r="F71" s="74">
        <v>35</v>
      </c>
      <c r="G71" s="75">
        <v>0</v>
      </c>
      <c r="H71" s="70" t="s">
        <v>202</v>
      </c>
      <c r="I71" s="101" t="s">
        <v>307</v>
      </c>
      <c r="J71" s="72">
        <v>4068</v>
      </c>
      <c r="K71" s="74">
        <v>0</v>
      </c>
      <c r="L71" s="74">
        <v>18</v>
      </c>
      <c r="M71" s="75">
        <v>0</v>
      </c>
      <c r="N71" s="75"/>
      <c r="Q71" s="197"/>
      <c r="R71" s="193"/>
    </row>
    <row r="72" spans="2:18" ht="14.25" customHeight="1">
      <c r="B72" s="80" t="s">
        <v>201</v>
      </c>
      <c r="C72" s="71" t="s">
        <v>371</v>
      </c>
      <c r="D72" s="74">
        <v>2866</v>
      </c>
      <c r="E72" s="73">
        <v>0</v>
      </c>
      <c r="F72" s="74">
        <v>47</v>
      </c>
      <c r="G72" s="75">
        <v>0</v>
      </c>
      <c r="H72" s="70" t="s">
        <v>205</v>
      </c>
      <c r="I72" s="101" t="s">
        <v>309</v>
      </c>
      <c r="J72" s="72">
        <v>6119</v>
      </c>
      <c r="K72" s="74">
        <v>0</v>
      </c>
      <c r="L72" s="74">
        <v>80</v>
      </c>
      <c r="M72" s="75">
        <v>0</v>
      </c>
      <c r="N72" s="75"/>
      <c r="Q72" s="197"/>
      <c r="R72" s="193"/>
    </row>
    <row r="73" spans="2:18" ht="14.25" customHeight="1">
      <c r="B73" s="80" t="s">
        <v>203</v>
      </c>
      <c r="C73" s="71" t="s">
        <v>204</v>
      </c>
      <c r="D73" s="72">
        <v>3933</v>
      </c>
      <c r="E73" s="73">
        <v>0</v>
      </c>
      <c r="F73" s="74">
        <v>45</v>
      </c>
      <c r="G73" s="75">
        <v>0</v>
      </c>
      <c r="H73" s="70" t="s">
        <v>393</v>
      </c>
      <c r="I73" s="101" t="s">
        <v>312</v>
      </c>
      <c r="J73" s="74">
        <v>2236</v>
      </c>
      <c r="K73" s="74">
        <v>0</v>
      </c>
      <c r="L73" s="75">
        <v>35</v>
      </c>
      <c r="M73" s="75">
        <v>0</v>
      </c>
      <c r="N73" s="75"/>
      <c r="Q73" s="197"/>
      <c r="R73" s="193"/>
    </row>
    <row r="74" spans="2:18" ht="14.25" customHeight="1">
      <c r="B74" s="80" t="s">
        <v>206</v>
      </c>
      <c r="C74" s="71" t="s">
        <v>372</v>
      </c>
      <c r="D74" s="72">
        <v>7841</v>
      </c>
      <c r="E74" s="73">
        <v>0</v>
      </c>
      <c r="F74" s="74">
        <v>58</v>
      </c>
      <c r="G74" s="75">
        <v>0</v>
      </c>
      <c r="H74" s="96" t="s">
        <v>394</v>
      </c>
      <c r="I74" s="101" t="s">
        <v>373</v>
      </c>
      <c r="J74" s="102">
        <v>6765</v>
      </c>
      <c r="K74" s="102">
        <v>0</v>
      </c>
      <c r="L74" s="102">
        <v>34</v>
      </c>
      <c r="M74" s="103">
        <v>0</v>
      </c>
      <c r="N74" s="75"/>
      <c r="Q74" s="197"/>
      <c r="R74" s="193"/>
    </row>
    <row r="75" spans="2:18" ht="14.25" customHeight="1">
      <c r="B75" s="80" t="s">
        <v>207</v>
      </c>
      <c r="C75" s="71" t="s">
        <v>134</v>
      </c>
      <c r="D75" s="72">
        <v>3719</v>
      </c>
      <c r="E75" s="73">
        <v>0</v>
      </c>
      <c r="F75" s="74">
        <v>67</v>
      </c>
      <c r="G75" s="75">
        <v>0</v>
      </c>
      <c r="H75" s="96" t="s">
        <v>395</v>
      </c>
      <c r="I75" s="101" t="s">
        <v>373</v>
      </c>
      <c r="J75" s="102">
        <v>5609</v>
      </c>
      <c r="K75" s="102">
        <v>0</v>
      </c>
      <c r="L75" s="102">
        <v>47</v>
      </c>
      <c r="M75" s="103">
        <v>0</v>
      </c>
      <c r="N75" s="75"/>
      <c r="Q75" s="197"/>
      <c r="R75" s="193"/>
    </row>
    <row r="76" spans="2:18" ht="14.25" customHeight="1">
      <c r="B76" s="80" t="s">
        <v>208</v>
      </c>
      <c r="C76" s="71" t="s">
        <v>374</v>
      </c>
      <c r="D76" s="72">
        <v>4301</v>
      </c>
      <c r="E76" s="73">
        <v>0</v>
      </c>
      <c r="F76" s="74">
        <v>54</v>
      </c>
      <c r="G76" s="75">
        <v>0</v>
      </c>
      <c r="H76" s="96" t="s">
        <v>397</v>
      </c>
      <c r="I76" s="101" t="s">
        <v>373</v>
      </c>
      <c r="J76" s="102">
        <v>230</v>
      </c>
      <c r="K76" s="102">
        <v>0</v>
      </c>
      <c r="L76" s="102">
        <v>0</v>
      </c>
      <c r="M76" s="102">
        <v>0</v>
      </c>
      <c r="N76" s="75"/>
      <c r="Q76" s="197"/>
      <c r="R76" s="193"/>
    </row>
    <row r="77" spans="2:18" ht="14.25" customHeight="1">
      <c r="B77" s="80" t="s">
        <v>209</v>
      </c>
      <c r="C77" s="71" t="s">
        <v>375</v>
      </c>
      <c r="D77" s="72">
        <v>7808</v>
      </c>
      <c r="E77" s="73">
        <v>0</v>
      </c>
      <c r="F77" s="74">
        <v>22</v>
      </c>
      <c r="G77" s="75">
        <v>0</v>
      </c>
      <c r="H77" s="96" t="s">
        <v>399</v>
      </c>
      <c r="I77" s="101" t="s">
        <v>378</v>
      </c>
      <c r="J77" s="102">
        <v>65</v>
      </c>
      <c r="K77" s="102">
        <v>0</v>
      </c>
      <c r="L77" s="102">
        <v>5</v>
      </c>
      <c r="M77" s="102">
        <v>37</v>
      </c>
      <c r="N77" s="75"/>
      <c r="Q77" s="197"/>
      <c r="R77" s="193"/>
    </row>
    <row r="78" spans="2:18" ht="14.25" customHeight="1">
      <c r="B78" s="80" t="s">
        <v>376</v>
      </c>
      <c r="C78" s="83" t="s">
        <v>377</v>
      </c>
      <c r="D78" s="72">
        <v>4931</v>
      </c>
      <c r="E78" s="73">
        <v>0</v>
      </c>
      <c r="F78" s="74">
        <v>65</v>
      </c>
      <c r="G78" s="75">
        <v>0</v>
      </c>
      <c r="H78" s="96" t="s">
        <v>402</v>
      </c>
      <c r="I78" s="426" t="s">
        <v>381</v>
      </c>
      <c r="J78" s="102">
        <v>2599</v>
      </c>
      <c r="K78" s="102">
        <v>0</v>
      </c>
      <c r="L78" s="102">
        <v>12</v>
      </c>
      <c r="M78" s="427">
        <v>0</v>
      </c>
      <c r="N78" s="75"/>
      <c r="Q78" s="197"/>
      <c r="R78" s="193"/>
    </row>
    <row r="79" spans="2:18" ht="14.25" customHeight="1" thickBot="1">
      <c r="B79" s="80" t="s">
        <v>379</v>
      </c>
      <c r="C79" s="71" t="s">
        <v>380</v>
      </c>
      <c r="D79" s="72">
        <v>3126</v>
      </c>
      <c r="E79" s="73">
        <v>0</v>
      </c>
      <c r="F79" s="74">
        <v>19</v>
      </c>
      <c r="G79" s="81">
        <v>0</v>
      </c>
      <c r="H79" s="96" t="s">
        <v>443</v>
      </c>
      <c r="I79" s="426" t="s">
        <v>451</v>
      </c>
      <c r="J79" s="102">
        <v>4825</v>
      </c>
      <c r="K79" s="428" t="s">
        <v>444</v>
      </c>
      <c r="L79" s="428"/>
      <c r="M79" s="428"/>
      <c r="N79" s="75"/>
      <c r="Q79" s="197"/>
      <c r="R79" s="193"/>
    </row>
    <row r="80" spans="2:18" ht="14.25" customHeight="1" thickBot="1">
      <c r="B80" s="104" t="s">
        <v>267</v>
      </c>
      <c r="C80" s="105" t="s">
        <v>268</v>
      </c>
      <c r="D80" s="106">
        <v>4983</v>
      </c>
      <c r="E80" s="107">
        <v>0</v>
      </c>
      <c r="F80" s="108">
        <v>64</v>
      </c>
      <c r="G80" s="429">
        <v>0</v>
      </c>
      <c r="H80" s="430"/>
      <c r="I80" s="431"/>
      <c r="J80" s="415" t="s">
        <v>382</v>
      </c>
      <c r="K80" s="415"/>
      <c r="L80" s="415"/>
      <c r="M80" s="415"/>
      <c r="N80" s="75"/>
      <c r="Q80" s="197"/>
      <c r="R80" s="193"/>
    </row>
    <row r="81" spans="14:18" ht="13.5" customHeight="1">
      <c r="N81" s="109"/>
      <c r="Q81" s="197"/>
      <c r="R81" s="193"/>
    </row>
    <row r="82" spans="17:18" ht="15" customHeight="1">
      <c r="Q82" s="197"/>
      <c r="R82" s="193"/>
    </row>
    <row r="83" spans="17:18" ht="15" customHeight="1">
      <c r="Q83" s="197"/>
      <c r="R83" s="193"/>
    </row>
    <row r="84" spans="17:18" ht="15" customHeight="1">
      <c r="Q84" s="197"/>
      <c r="R84" s="193"/>
    </row>
    <row r="86" ht="17.25">
      <c r="H86" s="111"/>
    </row>
    <row r="87" ht="17.25">
      <c r="H87" s="111"/>
    </row>
    <row r="88" ht="17.25">
      <c r="H88" s="111"/>
    </row>
    <row r="89" ht="17.25">
      <c r="H89" s="111"/>
    </row>
    <row r="90" ht="17.25">
      <c r="H90" s="111"/>
    </row>
    <row r="91" ht="17.25">
      <c r="H91" s="111"/>
    </row>
    <row r="92" ht="17.25">
      <c r="H92" s="111"/>
    </row>
    <row r="93" ht="17.25">
      <c r="H93" s="111"/>
    </row>
    <row r="94" ht="17.25">
      <c r="H94" s="111"/>
    </row>
    <row r="95" ht="17.25">
      <c r="H95" s="111"/>
    </row>
    <row r="96" ht="17.25">
      <c r="H96" s="111"/>
    </row>
    <row r="97" ht="17.25">
      <c r="H97" s="111"/>
    </row>
    <row r="98" ht="17.25">
      <c r="H98" s="111"/>
    </row>
    <row r="99" ht="17.25">
      <c r="H99" s="111"/>
    </row>
    <row r="100" ht="17.25">
      <c r="H100" s="111"/>
    </row>
    <row r="101" ht="17.25">
      <c r="H101" s="111"/>
    </row>
    <row r="102" ht="17.25">
      <c r="H102" s="111"/>
    </row>
    <row r="103" ht="17.25">
      <c r="H103" s="111"/>
    </row>
    <row r="104" ht="17.25">
      <c r="H104" s="111"/>
    </row>
    <row r="105" ht="17.25">
      <c r="H105" s="111"/>
    </row>
    <row r="106" ht="17.25">
      <c r="H106" s="111"/>
    </row>
    <row r="107" ht="17.25">
      <c r="H107" s="111"/>
    </row>
    <row r="108" ht="17.25">
      <c r="H108" s="111"/>
    </row>
    <row r="109" ht="17.25">
      <c r="H109" s="111"/>
    </row>
    <row r="110" ht="17.25">
      <c r="H110" s="111"/>
    </row>
    <row r="111" ht="17.25">
      <c r="H111" s="111"/>
    </row>
    <row r="112" ht="17.25">
      <c r="H112" s="111"/>
    </row>
    <row r="113" ht="17.25">
      <c r="H113" s="111"/>
    </row>
    <row r="114" ht="17.25">
      <c r="H114" s="111"/>
    </row>
    <row r="115" ht="17.25">
      <c r="H115" s="111"/>
    </row>
    <row r="116" ht="17.25">
      <c r="H116" s="111"/>
    </row>
    <row r="117" ht="17.25">
      <c r="H117" s="111"/>
    </row>
    <row r="118" ht="17.25">
      <c r="H118" s="111"/>
    </row>
    <row r="119" ht="17.25">
      <c r="H119" s="111"/>
    </row>
    <row r="120" ht="17.25">
      <c r="H120" s="111"/>
    </row>
    <row r="121" ht="17.25">
      <c r="H121" s="111"/>
    </row>
    <row r="122" ht="17.25">
      <c r="H122" s="111"/>
    </row>
    <row r="123" ht="17.25">
      <c r="H123" s="111"/>
    </row>
    <row r="124" ht="17.25">
      <c r="H124" s="111"/>
    </row>
    <row r="125" ht="17.25">
      <c r="H125" s="111"/>
    </row>
    <row r="126" ht="17.25">
      <c r="H126" s="111"/>
    </row>
    <row r="127" ht="17.25">
      <c r="H127" s="111"/>
    </row>
    <row r="128" ht="17.25">
      <c r="H128" s="111"/>
    </row>
    <row r="129" ht="17.25">
      <c r="H129" s="111"/>
    </row>
    <row r="130" ht="17.25">
      <c r="H130" s="111"/>
    </row>
    <row r="131" ht="17.25">
      <c r="H131" s="111"/>
    </row>
    <row r="132" ht="17.25">
      <c r="H132" s="111"/>
    </row>
    <row r="133" ht="17.25">
      <c r="H133" s="111"/>
    </row>
    <row r="134" ht="17.25">
      <c r="H134" s="111"/>
    </row>
    <row r="135" ht="17.25">
      <c r="H135" s="111"/>
    </row>
    <row r="136" ht="17.25">
      <c r="H136" s="111"/>
    </row>
    <row r="137" ht="17.25">
      <c r="H137" s="111"/>
    </row>
    <row r="138" ht="17.25">
      <c r="H138" s="111"/>
    </row>
    <row r="139" ht="17.25">
      <c r="H139" s="111"/>
    </row>
    <row r="140" ht="17.25">
      <c r="H140" s="111"/>
    </row>
    <row r="141" ht="17.25">
      <c r="H141" s="111"/>
    </row>
    <row r="142" ht="17.25">
      <c r="H142" s="111"/>
    </row>
    <row r="143" ht="17.25">
      <c r="H143" s="111"/>
    </row>
    <row r="144" ht="17.25">
      <c r="H144" s="111"/>
    </row>
    <row r="145" ht="17.25">
      <c r="H145" s="111"/>
    </row>
    <row r="146" ht="17.25">
      <c r="H146" s="111"/>
    </row>
    <row r="147" ht="17.25">
      <c r="H147" s="111"/>
    </row>
    <row r="148" ht="17.25">
      <c r="H148" s="111"/>
    </row>
    <row r="149" ht="17.25">
      <c r="H149" s="111"/>
    </row>
    <row r="150" ht="17.25">
      <c r="H150" s="111"/>
    </row>
    <row r="151" ht="17.25">
      <c r="H151" s="111"/>
    </row>
    <row r="152" ht="17.25">
      <c r="H152" s="111"/>
    </row>
    <row r="153" ht="17.25">
      <c r="H153" s="111"/>
    </row>
    <row r="154" ht="17.25">
      <c r="H154" s="111"/>
    </row>
    <row r="155" ht="17.25">
      <c r="H155" s="111"/>
    </row>
    <row r="156" ht="17.25">
      <c r="H156" s="111"/>
    </row>
    <row r="157" ht="17.25">
      <c r="H157" s="111"/>
    </row>
    <row r="158" ht="17.25">
      <c r="H158" s="111"/>
    </row>
    <row r="159" ht="17.25">
      <c r="H159" s="111"/>
    </row>
    <row r="160" ht="17.25">
      <c r="H160" s="111"/>
    </row>
    <row r="161" ht="17.25">
      <c r="H161" s="111"/>
    </row>
    <row r="162" ht="17.25">
      <c r="H162" s="111"/>
    </row>
    <row r="163" ht="17.25">
      <c r="H163" s="111"/>
    </row>
    <row r="164" ht="17.25">
      <c r="H164" s="111"/>
    </row>
  </sheetData>
  <mergeCells count="17">
    <mergeCell ref="Y42:AC42"/>
    <mergeCell ref="X26:AC26"/>
    <mergeCell ref="Y39:AC39"/>
    <mergeCell ref="Y40:AC40"/>
    <mergeCell ref="Y41:AC41"/>
    <mergeCell ref="J80:M80"/>
    <mergeCell ref="I2:I3"/>
    <mergeCell ref="J2:J3"/>
    <mergeCell ref="L1:M1"/>
    <mergeCell ref="K2:M2"/>
    <mergeCell ref="K79:M79"/>
    <mergeCell ref="H2:H3"/>
    <mergeCell ref="B1:G1"/>
    <mergeCell ref="C2:C3"/>
    <mergeCell ref="B2:B3"/>
    <mergeCell ref="D2:D3"/>
    <mergeCell ref="E2:G2"/>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dimension ref="A1:AD69"/>
  <sheetViews>
    <sheetView showGridLines="0" view="pageBreakPreview" zoomScaleSheetLayoutView="100" workbookViewId="0" topLeftCell="A1">
      <selection activeCell="Z59" sqref="Z59"/>
    </sheetView>
  </sheetViews>
  <sheetFormatPr defaultColWidth="8.83203125" defaultRowHeight="18"/>
  <cols>
    <col min="1" max="2" width="3.66015625" style="52" customWidth="1"/>
    <col min="3" max="30" width="3.5" style="52" customWidth="1"/>
    <col min="31" max="16384" width="8.83203125" style="52" customWidth="1"/>
  </cols>
  <sheetData>
    <row r="1" spans="1:30" ht="23.25" customHeight="1">
      <c r="A1" s="377" t="s">
        <v>210</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0" ht="13.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row>
    <row r="3" spans="2:30" ht="105.75" customHeight="1">
      <c r="B3" s="227" t="s">
        <v>211</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ht="7.5" customHeight="1">
      <c r="R4" s="111"/>
    </row>
    <row r="5" spans="1:30" ht="22.5" customHeight="1" thickBot="1">
      <c r="A5" s="112" t="s">
        <v>212</v>
      </c>
      <c r="B5" s="112"/>
      <c r="C5" s="112"/>
      <c r="D5" s="112"/>
      <c r="E5" s="112"/>
      <c r="F5" s="112"/>
      <c r="G5" s="112"/>
      <c r="H5" s="112"/>
      <c r="I5" s="112"/>
      <c r="J5" s="112"/>
      <c r="K5" s="112"/>
      <c r="L5" s="112"/>
      <c r="M5" s="112"/>
      <c r="N5" s="112"/>
      <c r="O5" s="112"/>
      <c r="P5" s="112"/>
      <c r="Q5" s="112"/>
      <c r="S5" s="141"/>
      <c r="T5" s="432"/>
      <c r="U5" s="114" t="s">
        <v>464</v>
      </c>
      <c r="V5" s="111"/>
      <c r="W5" s="433"/>
      <c r="X5" s="113"/>
      <c r="AC5" s="114"/>
      <c r="AD5" s="114"/>
    </row>
    <row r="6" spans="1:28" ht="16.5" customHeight="1">
      <c r="A6" s="115"/>
      <c r="B6" s="115"/>
      <c r="C6" s="116"/>
      <c r="D6" s="401" t="s">
        <v>213</v>
      </c>
      <c r="E6" s="402"/>
      <c r="F6" s="402"/>
      <c r="G6" s="403"/>
      <c r="H6" s="37"/>
      <c r="I6" s="37"/>
      <c r="J6" s="37"/>
      <c r="K6" s="35" t="s">
        <v>452</v>
      </c>
      <c r="L6" s="35"/>
      <c r="M6" s="35"/>
      <c r="N6" s="35"/>
      <c r="O6" s="35"/>
      <c r="P6" s="35"/>
      <c r="Q6" s="35"/>
      <c r="R6" s="35"/>
      <c r="S6" s="35"/>
      <c r="T6" s="35"/>
      <c r="U6" s="35"/>
      <c r="V6" s="35"/>
      <c r="W6" s="35"/>
      <c r="X6" s="142"/>
      <c r="Y6" s="142"/>
      <c r="Z6" s="111"/>
      <c r="AA6" s="111"/>
      <c r="AB6" s="111"/>
    </row>
    <row r="7" spans="1:23" ht="36.75" customHeight="1">
      <c r="A7" s="117"/>
      <c r="B7" s="117"/>
      <c r="C7" s="118"/>
      <c r="D7" s="404"/>
      <c r="E7" s="405"/>
      <c r="F7" s="405"/>
      <c r="G7" s="406"/>
      <c r="H7" s="378" t="s">
        <v>214</v>
      </c>
      <c r="I7" s="379"/>
      <c r="J7" s="380"/>
      <c r="K7" s="381" t="s">
        <v>215</v>
      </c>
      <c r="L7" s="382"/>
      <c r="M7" s="383"/>
      <c r="N7" s="384" t="s">
        <v>216</v>
      </c>
      <c r="O7" s="385"/>
      <c r="P7" s="386"/>
      <c r="Q7" s="319" t="s">
        <v>217</v>
      </c>
      <c r="R7" s="434"/>
      <c r="S7" s="435"/>
      <c r="T7" s="407" t="s">
        <v>218</v>
      </c>
      <c r="U7" s="408"/>
      <c r="V7" s="408"/>
      <c r="W7" s="436"/>
    </row>
    <row r="8" spans="1:23" ht="18" customHeight="1">
      <c r="A8" s="437" t="s">
        <v>219</v>
      </c>
      <c r="B8" s="437"/>
      <c r="C8" s="438"/>
      <c r="D8" s="439">
        <f>SUM(D9:G16)</f>
        <v>522</v>
      </c>
      <c r="E8" s="440"/>
      <c r="F8" s="440"/>
      <c r="G8" s="441"/>
      <c r="H8" s="442">
        <f>SUM(H9:J16)</f>
        <v>69</v>
      </c>
      <c r="I8" s="443"/>
      <c r="J8" s="443"/>
      <c r="K8" s="443">
        <f>SUM(K9:M16)</f>
        <v>30</v>
      </c>
      <c r="L8" s="443"/>
      <c r="M8" s="443"/>
      <c r="N8" s="444">
        <f>SUM(N9:P16)</f>
        <v>67</v>
      </c>
      <c r="O8" s="444"/>
      <c r="P8" s="444"/>
      <c r="Q8" s="445" t="s">
        <v>453</v>
      </c>
      <c r="R8" s="445"/>
      <c r="S8" s="445"/>
      <c r="T8" s="446">
        <f>T9+T10+T11+T12+T13+T14+T15+T16</f>
        <v>154</v>
      </c>
      <c r="U8" s="446"/>
      <c r="V8" s="446"/>
      <c r="W8" s="447"/>
    </row>
    <row r="9" spans="1:23" ht="18" customHeight="1">
      <c r="A9" s="247" t="s">
        <v>17</v>
      </c>
      <c r="B9" s="247"/>
      <c r="C9" s="248"/>
      <c r="D9" s="448">
        <v>63</v>
      </c>
      <c r="E9" s="449"/>
      <c r="F9" s="449"/>
      <c r="G9" s="450"/>
      <c r="H9" s="451">
        <v>23</v>
      </c>
      <c r="I9" s="452"/>
      <c r="J9" s="452"/>
      <c r="K9" s="453" t="s">
        <v>63</v>
      </c>
      <c r="L9" s="453"/>
      <c r="M9" s="453"/>
      <c r="N9" s="452">
        <v>9</v>
      </c>
      <c r="O9" s="452"/>
      <c r="P9" s="452"/>
      <c r="Q9" s="454" t="s">
        <v>454</v>
      </c>
      <c r="R9" s="454"/>
      <c r="S9" s="454"/>
      <c r="T9" s="455">
        <v>16</v>
      </c>
      <c r="U9" s="455"/>
      <c r="V9" s="455"/>
      <c r="W9" s="456"/>
    </row>
    <row r="10" spans="1:23" ht="18" customHeight="1">
      <c r="A10" s="247" t="s">
        <v>18</v>
      </c>
      <c r="B10" s="247"/>
      <c r="C10" s="248"/>
      <c r="D10" s="448">
        <v>60</v>
      </c>
      <c r="E10" s="449"/>
      <c r="F10" s="449"/>
      <c r="G10" s="450"/>
      <c r="H10" s="451">
        <v>9</v>
      </c>
      <c r="I10" s="452"/>
      <c r="J10" s="452"/>
      <c r="K10" s="453" t="s">
        <v>63</v>
      </c>
      <c r="L10" s="453"/>
      <c r="M10" s="453"/>
      <c r="N10" s="452">
        <v>11</v>
      </c>
      <c r="O10" s="452"/>
      <c r="P10" s="452"/>
      <c r="Q10" s="454" t="s">
        <v>455</v>
      </c>
      <c r="R10" s="454"/>
      <c r="S10" s="454"/>
      <c r="T10" s="455">
        <v>15</v>
      </c>
      <c r="U10" s="455"/>
      <c r="V10" s="455"/>
      <c r="W10" s="456"/>
    </row>
    <row r="11" spans="1:23" ht="18" customHeight="1">
      <c r="A11" s="247" t="s">
        <v>19</v>
      </c>
      <c r="B11" s="247"/>
      <c r="C11" s="248"/>
      <c r="D11" s="448">
        <v>107</v>
      </c>
      <c r="E11" s="449"/>
      <c r="F11" s="449"/>
      <c r="G11" s="450"/>
      <c r="H11" s="451">
        <v>10</v>
      </c>
      <c r="I11" s="452"/>
      <c r="J11" s="452"/>
      <c r="K11" s="453">
        <v>1</v>
      </c>
      <c r="L11" s="453"/>
      <c r="M11" s="453"/>
      <c r="N11" s="452">
        <v>13</v>
      </c>
      <c r="O11" s="452"/>
      <c r="P11" s="452"/>
      <c r="Q11" s="454" t="s">
        <v>456</v>
      </c>
      <c r="R11" s="454"/>
      <c r="S11" s="454"/>
      <c r="T11" s="457">
        <v>43</v>
      </c>
      <c r="U11" s="457"/>
      <c r="V11" s="457"/>
      <c r="W11" s="456"/>
    </row>
    <row r="12" spans="1:23" ht="18" customHeight="1">
      <c r="A12" s="247" t="s">
        <v>20</v>
      </c>
      <c r="B12" s="247"/>
      <c r="C12" s="248"/>
      <c r="D12" s="448">
        <v>70</v>
      </c>
      <c r="E12" s="449"/>
      <c r="F12" s="449"/>
      <c r="G12" s="450"/>
      <c r="H12" s="451">
        <v>7</v>
      </c>
      <c r="I12" s="452"/>
      <c r="J12" s="452"/>
      <c r="K12" s="453" t="s">
        <v>63</v>
      </c>
      <c r="L12" s="453"/>
      <c r="M12" s="453"/>
      <c r="N12" s="452">
        <v>6</v>
      </c>
      <c r="O12" s="452"/>
      <c r="P12" s="452"/>
      <c r="Q12" s="454" t="s">
        <v>457</v>
      </c>
      <c r="R12" s="454"/>
      <c r="S12" s="454"/>
      <c r="T12" s="457">
        <v>25</v>
      </c>
      <c r="U12" s="457"/>
      <c r="V12" s="457"/>
      <c r="W12" s="456"/>
    </row>
    <row r="13" spans="1:23" ht="18" customHeight="1">
      <c r="A13" s="247" t="s">
        <v>21</v>
      </c>
      <c r="B13" s="247"/>
      <c r="C13" s="248"/>
      <c r="D13" s="448">
        <v>40</v>
      </c>
      <c r="E13" s="449"/>
      <c r="F13" s="449"/>
      <c r="G13" s="450"/>
      <c r="H13" s="451">
        <v>4</v>
      </c>
      <c r="I13" s="452"/>
      <c r="J13" s="452"/>
      <c r="K13" s="453" t="s">
        <v>63</v>
      </c>
      <c r="L13" s="453"/>
      <c r="M13" s="453"/>
      <c r="N13" s="452">
        <v>2</v>
      </c>
      <c r="O13" s="452"/>
      <c r="P13" s="452"/>
      <c r="Q13" s="454" t="s">
        <v>458</v>
      </c>
      <c r="R13" s="454"/>
      <c r="S13" s="454"/>
      <c r="T13" s="458">
        <v>9</v>
      </c>
      <c r="U13" s="458"/>
      <c r="V13" s="458"/>
      <c r="W13" s="456"/>
    </row>
    <row r="14" spans="1:23" ht="18" customHeight="1">
      <c r="A14" s="247" t="s">
        <v>22</v>
      </c>
      <c r="B14" s="247"/>
      <c r="C14" s="248"/>
      <c r="D14" s="448">
        <v>55</v>
      </c>
      <c r="E14" s="449"/>
      <c r="F14" s="449"/>
      <c r="G14" s="450"/>
      <c r="H14" s="459">
        <v>1</v>
      </c>
      <c r="I14" s="459"/>
      <c r="J14" s="459"/>
      <c r="K14" s="453">
        <v>29</v>
      </c>
      <c r="L14" s="453"/>
      <c r="M14" s="453"/>
      <c r="N14" s="452">
        <v>9</v>
      </c>
      <c r="O14" s="452"/>
      <c r="P14" s="452"/>
      <c r="Q14" s="454" t="s">
        <v>459</v>
      </c>
      <c r="R14" s="454"/>
      <c r="S14" s="454"/>
      <c r="T14" s="457">
        <v>16</v>
      </c>
      <c r="U14" s="457"/>
      <c r="V14" s="457"/>
      <c r="W14" s="456"/>
    </row>
    <row r="15" spans="1:23" ht="18" customHeight="1">
      <c r="A15" s="247" t="s">
        <v>23</v>
      </c>
      <c r="B15" s="247"/>
      <c r="C15" s="248"/>
      <c r="D15" s="448">
        <v>38</v>
      </c>
      <c r="E15" s="449"/>
      <c r="F15" s="449"/>
      <c r="G15" s="450"/>
      <c r="H15" s="451">
        <v>3</v>
      </c>
      <c r="I15" s="452"/>
      <c r="J15" s="452"/>
      <c r="K15" s="453" t="s">
        <v>63</v>
      </c>
      <c r="L15" s="453"/>
      <c r="M15" s="453"/>
      <c r="N15" s="452">
        <v>8</v>
      </c>
      <c r="O15" s="452"/>
      <c r="P15" s="452"/>
      <c r="Q15" s="454" t="s">
        <v>460</v>
      </c>
      <c r="R15" s="454"/>
      <c r="S15" s="454"/>
      <c r="T15" s="457">
        <v>8</v>
      </c>
      <c r="U15" s="457"/>
      <c r="V15" s="457"/>
      <c r="W15" s="456"/>
    </row>
    <row r="16" spans="1:23" ht="18" customHeight="1" thickBot="1">
      <c r="A16" s="249" t="s">
        <v>220</v>
      </c>
      <c r="B16" s="249"/>
      <c r="C16" s="250"/>
      <c r="D16" s="460">
        <v>89</v>
      </c>
      <c r="E16" s="461"/>
      <c r="F16" s="461"/>
      <c r="G16" s="462"/>
      <c r="H16" s="463">
        <v>12</v>
      </c>
      <c r="I16" s="464"/>
      <c r="J16" s="464"/>
      <c r="K16" s="465" t="s">
        <v>63</v>
      </c>
      <c r="L16" s="465"/>
      <c r="M16" s="465"/>
      <c r="N16" s="464">
        <v>9</v>
      </c>
      <c r="O16" s="464"/>
      <c r="P16" s="464"/>
      <c r="Q16" s="466" t="s">
        <v>461</v>
      </c>
      <c r="R16" s="466"/>
      <c r="S16" s="466"/>
      <c r="T16" s="467">
        <v>22</v>
      </c>
      <c r="U16" s="467"/>
      <c r="V16" s="467"/>
      <c r="W16" s="468"/>
    </row>
    <row r="17" spans="3:18" ht="24" customHeight="1">
      <c r="C17" s="111"/>
      <c r="D17" s="111"/>
      <c r="E17" s="111"/>
      <c r="F17" s="111"/>
      <c r="G17" s="111"/>
      <c r="H17" s="111"/>
      <c r="I17" s="111"/>
      <c r="J17" s="111"/>
      <c r="K17" s="111"/>
      <c r="L17" s="111"/>
      <c r="M17" s="111"/>
      <c r="N17" s="111"/>
      <c r="O17" s="111"/>
      <c r="P17" s="111"/>
      <c r="Q17" s="111"/>
      <c r="R17" s="111"/>
    </row>
    <row r="18" spans="3:18" ht="9" customHeight="1">
      <c r="C18" s="111"/>
      <c r="D18" s="111"/>
      <c r="E18" s="111"/>
      <c r="F18" s="111"/>
      <c r="G18" s="111"/>
      <c r="H18" s="111"/>
      <c r="I18" s="111"/>
      <c r="J18" s="111"/>
      <c r="K18" s="111"/>
      <c r="L18" s="111"/>
      <c r="M18" s="111"/>
      <c r="N18" s="111"/>
      <c r="O18" s="111"/>
      <c r="P18" s="111"/>
      <c r="Q18" s="111"/>
      <c r="R18" s="111"/>
    </row>
    <row r="19" spans="1:23" ht="22.5" customHeight="1" thickBot="1">
      <c r="A19" s="119" t="s">
        <v>425</v>
      </c>
      <c r="B19" s="119"/>
      <c r="C19" s="119"/>
      <c r="D19" s="119"/>
      <c r="E19" s="119"/>
      <c r="F19" s="119"/>
      <c r="G19" s="119"/>
      <c r="H19" s="119"/>
      <c r="I19" s="119"/>
      <c r="J19" s="119"/>
      <c r="K19" s="111"/>
      <c r="O19" s="111"/>
      <c r="W19" s="109" t="s">
        <v>462</v>
      </c>
    </row>
    <row r="20" spans="1:24" ht="17.25">
      <c r="A20" s="317"/>
      <c r="B20" s="318"/>
      <c r="C20" s="318"/>
      <c r="D20" s="318"/>
      <c r="E20" s="318"/>
      <c r="F20" s="469" t="s">
        <v>219</v>
      </c>
      <c r="G20" s="469"/>
      <c r="H20" s="469"/>
      <c r="I20" s="469"/>
      <c r="J20" s="469"/>
      <c r="K20" s="469"/>
      <c r="L20" s="400" t="s">
        <v>221</v>
      </c>
      <c r="M20" s="400"/>
      <c r="N20" s="400"/>
      <c r="O20" s="400"/>
      <c r="P20" s="400"/>
      <c r="Q20" s="400"/>
      <c r="R20" s="315" t="s">
        <v>222</v>
      </c>
      <c r="S20" s="316"/>
      <c r="T20" s="316"/>
      <c r="U20" s="316"/>
      <c r="V20" s="316"/>
      <c r="W20" s="316"/>
      <c r="X20" s="120"/>
    </row>
    <row r="21" spans="1:23" ht="17.25">
      <c r="A21" s="313" t="s">
        <v>223</v>
      </c>
      <c r="B21" s="313"/>
      <c r="C21" s="313"/>
      <c r="D21" s="313"/>
      <c r="E21" s="314"/>
      <c r="F21" s="470">
        <f aca="true" t="shared" si="0" ref="F21:F26">SUM(L21:T21)</f>
        <v>103</v>
      </c>
      <c r="G21" s="471"/>
      <c r="H21" s="471"/>
      <c r="I21" s="471"/>
      <c r="J21" s="471"/>
      <c r="K21" s="472"/>
      <c r="L21" s="311">
        <v>55</v>
      </c>
      <c r="M21" s="304"/>
      <c r="N21" s="304"/>
      <c r="O21" s="304"/>
      <c r="P21" s="304"/>
      <c r="Q21" s="312"/>
      <c r="R21" s="311">
        <v>48</v>
      </c>
      <c r="S21" s="304"/>
      <c r="T21" s="304"/>
      <c r="U21" s="304"/>
      <c r="V21" s="304"/>
      <c r="W21" s="304"/>
    </row>
    <row r="22" spans="1:23" ht="17.25">
      <c r="A22" s="313" t="s">
        <v>224</v>
      </c>
      <c r="B22" s="313"/>
      <c r="C22" s="313"/>
      <c r="D22" s="313"/>
      <c r="E22" s="314"/>
      <c r="F22" s="470">
        <f>SUM(L22:T22)</f>
        <v>200</v>
      </c>
      <c r="G22" s="471"/>
      <c r="H22" s="471"/>
      <c r="I22" s="471"/>
      <c r="J22" s="471"/>
      <c r="K22" s="472"/>
      <c r="L22" s="311">
        <v>98</v>
      </c>
      <c r="M22" s="304"/>
      <c r="N22" s="304"/>
      <c r="O22" s="304"/>
      <c r="P22" s="304"/>
      <c r="Q22" s="312"/>
      <c r="R22" s="311">
        <v>102</v>
      </c>
      <c r="S22" s="304"/>
      <c r="T22" s="304"/>
      <c r="U22" s="304"/>
      <c r="V22" s="304"/>
      <c r="W22" s="304"/>
    </row>
    <row r="23" spans="1:23" ht="17.25">
      <c r="A23" s="313" t="s">
        <v>225</v>
      </c>
      <c r="B23" s="313"/>
      <c r="C23" s="313"/>
      <c r="D23" s="313"/>
      <c r="E23" s="314"/>
      <c r="F23" s="470">
        <f t="shared" si="0"/>
        <v>57</v>
      </c>
      <c r="G23" s="471"/>
      <c r="H23" s="471"/>
      <c r="I23" s="471"/>
      <c r="J23" s="471"/>
      <c r="K23" s="472"/>
      <c r="L23" s="311">
        <v>26</v>
      </c>
      <c r="M23" s="304"/>
      <c r="N23" s="304"/>
      <c r="O23" s="304"/>
      <c r="P23" s="304"/>
      <c r="Q23" s="312"/>
      <c r="R23" s="311">
        <v>31</v>
      </c>
      <c r="S23" s="304"/>
      <c r="T23" s="304"/>
      <c r="U23" s="304"/>
      <c r="V23" s="304"/>
      <c r="W23" s="304"/>
    </row>
    <row r="24" spans="1:23" ht="17.25">
      <c r="A24" s="313" t="s">
        <v>226</v>
      </c>
      <c r="B24" s="313"/>
      <c r="C24" s="313"/>
      <c r="D24" s="313"/>
      <c r="E24" s="314"/>
      <c r="F24" s="470">
        <f t="shared" si="0"/>
        <v>61</v>
      </c>
      <c r="G24" s="471"/>
      <c r="H24" s="471"/>
      <c r="I24" s="471"/>
      <c r="J24" s="471"/>
      <c r="K24" s="472"/>
      <c r="L24" s="311">
        <v>27</v>
      </c>
      <c r="M24" s="304"/>
      <c r="N24" s="304"/>
      <c r="O24" s="304"/>
      <c r="P24" s="304"/>
      <c r="Q24" s="312"/>
      <c r="R24" s="311">
        <v>34</v>
      </c>
      <c r="S24" s="304"/>
      <c r="T24" s="304"/>
      <c r="U24" s="304"/>
      <c r="V24" s="304"/>
      <c r="W24" s="304"/>
    </row>
    <row r="25" spans="1:23" ht="17.25">
      <c r="A25" s="313" t="s">
        <v>227</v>
      </c>
      <c r="B25" s="313"/>
      <c r="C25" s="313"/>
      <c r="D25" s="313"/>
      <c r="E25" s="314"/>
      <c r="F25" s="470">
        <f t="shared" si="0"/>
        <v>74</v>
      </c>
      <c r="G25" s="471"/>
      <c r="H25" s="471"/>
      <c r="I25" s="471"/>
      <c r="J25" s="471"/>
      <c r="K25" s="472"/>
      <c r="L25" s="311">
        <v>23</v>
      </c>
      <c r="M25" s="304"/>
      <c r="N25" s="304"/>
      <c r="O25" s="304"/>
      <c r="P25" s="304"/>
      <c r="Q25" s="312"/>
      <c r="R25" s="311">
        <v>51</v>
      </c>
      <c r="S25" s="304"/>
      <c r="T25" s="304"/>
      <c r="U25" s="304"/>
      <c r="V25" s="304"/>
      <c r="W25" s="304"/>
    </row>
    <row r="26" spans="1:23" ht="18" thickBot="1">
      <c r="A26" s="411" t="s">
        <v>228</v>
      </c>
      <c r="B26" s="411"/>
      <c r="C26" s="411"/>
      <c r="D26" s="411"/>
      <c r="E26" s="412"/>
      <c r="F26" s="473">
        <f t="shared" si="0"/>
        <v>27</v>
      </c>
      <c r="G26" s="474"/>
      <c r="H26" s="474"/>
      <c r="I26" s="474"/>
      <c r="J26" s="474"/>
      <c r="K26" s="475"/>
      <c r="L26" s="308">
        <v>11</v>
      </c>
      <c r="M26" s="309"/>
      <c r="N26" s="309"/>
      <c r="O26" s="309"/>
      <c r="P26" s="309"/>
      <c r="Q26" s="399"/>
      <c r="R26" s="308">
        <v>16</v>
      </c>
      <c r="S26" s="309"/>
      <c r="T26" s="309"/>
      <c r="U26" s="309"/>
      <c r="V26" s="309"/>
      <c r="W26" s="309"/>
    </row>
    <row r="27" spans="1:23" ht="16.5" customHeight="1">
      <c r="A27" s="409"/>
      <c r="B27" s="409"/>
      <c r="C27" s="409"/>
      <c r="D27" s="409"/>
      <c r="E27" s="409"/>
      <c r="F27" s="392"/>
      <c r="G27" s="392"/>
      <c r="H27" s="392"/>
      <c r="I27" s="392"/>
      <c r="J27" s="392"/>
      <c r="K27" s="392"/>
      <c r="L27" s="304"/>
      <c r="M27" s="304"/>
      <c r="N27" s="304"/>
      <c r="O27" s="304"/>
      <c r="P27" s="304"/>
      <c r="Q27" s="304"/>
      <c r="R27" s="310"/>
      <c r="S27" s="310"/>
      <c r="T27" s="310"/>
      <c r="U27" s="310"/>
      <c r="V27" s="310"/>
      <c r="W27" s="310"/>
    </row>
    <row r="28" spans="1:23" ht="17.25" hidden="1">
      <c r="A28" s="313"/>
      <c r="B28" s="313"/>
      <c r="C28" s="313"/>
      <c r="D28" s="313"/>
      <c r="E28" s="313"/>
      <c r="F28" s="397"/>
      <c r="G28" s="397"/>
      <c r="H28" s="397"/>
      <c r="I28" s="397"/>
      <c r="J28" s="397"/>
      <c r="K28" s="397"/>
      <c r="L28" s="304"/>
      <c r="M28" s="304"/>
      <c r="N28" s="304"/>
      <c r="O28" s="304"/>
      <c r="P28" s="304"/>
      <c r="Q28" s="304"/>
      <c r="R28" s="304"/>
      <c r="S28" s="304"/>
      <c r="T28" s="304"/>
      <c r="U28" s="304"/>
      <c r="V28" s="304"/>
      <c r="W28" s="304"/>
    </row>
    <row r="29" spans="1:23" ht="17.25" hidden="1">
      <c r="A29" s="313"/>
      <c r="B29" s="313"/>
      <c r="C29" s="313"/>
      <c r="D29" s="313"/>
      <c r="E29" s="313"/>
      <c r="F29" s="397"/>
      <c r="G29" s="397"/>
      <c r="H29" s="397"/>
      <c r="I29" s="397"/>
      <c r="J29" s="397"/>
      <c r="K29" s="397"/>
      <c r="L29" s="304"/>
      <c r="M29" s="304"/>
      <c r="N29" s="304"/>
      <c r="O29" s="304"/>
      <c r="P29" s="304"/>
      <c r="Q29" s="304"/>
      <c r="R29" s="304"/>
      <c r="S29" s="304"/>
      <c r="T29" s="304"/>
      <c r="U29" s="304"/>
      <c r="V29" s="304"/>
      <c r="W29" s="304"/>
    </row>
    <row r="30" spans="1:23" ht="17.25" hidden="1">
      <c r="A30" s="313"/>
      <c r="B30" s="313"/>
      <c r="C30" s="313"/>
      <c r="D30" s="313"/>
      <c r="E30" s="313"/>
      <c r="F30" s="397"/>
      <c r="G30" s="397"/>
      <c r="H30" s="397"/>
      <c r="I30" s="397"/>
      <c r="J30" s="397"/>
      <c r="K30" s="397"/>
      <c r="L30" s="304"/>
      <c r="M30" s="304"/>
      <c r="N30" s="304"/>
      <c r="O30" s="304"/>
      <c r="P30" s="304"/>
      <c r="Q30" s="304"/>
      <c r="R30" s="304"/>
      <c r="S30" s="304"/>
      <c r="T30" s="304"/>
      <c r="U30" s="304"/>
      <c r="V30" s="304"/>
      <c r="W30" s="304"/>
    </row>
    <row r="31" spans="1:23" ht="17.25" hidden="1">
      <c r="A31" s="313"/>
      <c r="B31" s="313"/>
      <c r="C31" s="313"/>
      <c r="D31" s="313"/>
      <c r="E31" s="313"/>
      <c r="F31" s="397"/>
      <c r="G31" s="397"/>
      <c r="H31" s="397"/>
      <c r="I31" s="397"/>
      <c r="J31" s="397"/>
      <c r="K31" s="397"/>
      <c r="L31" s="304"/>
      <c r="M31" s="304"/>
      <c r="N31" s="304"/>
      <c r="O31" s="304"/>
      <c r="P31" s="304"/>
      <c r="Q31" s="304"/>
      <c r="R31" s="304"/>
      <c r="S31" s="304"/>
      <c r="T31" s="304"/>
      <c r="U31" s="304"/>
      <c r="V31" s="304"/>
      <c r="W31" s="304"/>
    </row>
    <row r="32" spans="1:27" ht="17.25" hidden="1">
      <c r="A32" s="111"/>
      <c r="B32" s="111"/>
      <c r="C32" s="111"/>
      <c r="D32" s="111"/>
      <c r="E32" s="111"/>
      <c r="F32" s="111"/>
      <c r="G32" s="111"/>
      <c r="H32" s="111"/>
      <c r="M32" s="121"/>
      <c r="N32" s="121"/>
      <c r="O32" s="121"/>
      <c r="P32" s="122"/>
      <c r="Q32" s="122"/>
      <c r="R32" s="122"/>
      <c r="S32" s="122"/>
      <c r="T32" s="123"/>
      <c r="U32" s="123"/>
      <c r="V32" s="123"/>
      <c r="W32" s="123"/>
      <c r="X32" s="123"/>
      <c r="Y32" s="123"/>
      <c r="Z32" s="123"/>
      <c r="AA32" s="123"/>
    </row>
    <row r="33" spans="1:27" ht="30" customHeight="1" hidden="1">
      <c r="A33" s="111"/>
      <c r="B33" s="111"/>
      <c r="C33" s="111"/>
      <c r="D33" s="111"/>
      <c r="E33" s="111"/>
      <c r="F33" s="111"/>
      <c r="G33" s="111"/>
      <c r="H33" s="111"/>
      <c r="M33" s="121"/>
      <c r="N33" s="121"/>
      <c r="O33" s="121"/>
      <c r="P33" s="122"/>
      <c r="Q33" s="122"/>
      <c r="R33" s="122"/>
      <c r="S33" s="122"/>
      <c r="T33" s="123"/>
      <c r="U33" s="123"/>
      <c r="V33" s="123"/>
      <c r="W33" s="123"/>
      <c r="X33" s="123"/>
      <c r="Y33" s="123"/>
      <c r="Z33" s="123"/>
      <c r="AA33" s="123"/>
    </row>
    <row r="34" spans="1:8" ht="10.5" customHeight="1" hidden="1">
      <c r="A34" s="111"/>
      <c r="B34" s="111"/>
      <c r="C34" s="111"/>
      <c r="D34" s="111"/>
      <c r="E34" s="111"/>
      <c r="F34" s="111"/>
      <c r="G34" s="111"/>
      <c r="H34" s="111"/>
    </row>
    <row r="35" spans="1:29" ht="26.25" customHeight="1" thickBot="1">
      <c r="A35" s="305" t="s">
        <v>426</v>
      </c>
      <c r="B35" s="305"/>
      <c r="C35" s="305"/>
      <c r="D35" s="305"/>
      <c r="E35" s="305"/>
      <c r="F35" s="305"/>
      <c r="G35" s="305"/>
      <c r="H35" s="305"/>
      <c r="I35" s="305"/>
      <c r="J35" s="305"/>
      <c r="K35" s="305"/>
      <c r="L35" s="305"/>
      <c r="M35" s="305"/>
      <c r="N35" s="305"/>
      <c r="O35" s="305"/>
      <c r="P35" s="305"/>
      <c r="Q35" s="305"/>
      <c r="R35" s="305"/>
      <c r="S35" s="305"/>
      <c r="T35" s="305"/>
      <c r="U35" s="305"/>
      <c r="V35" s="305"/>
      <c r="W35" s="124"/>
      <c r="X35" s="124"/>
      <c r="Y35" s="124"/>
      <c r="Z35" s="125" t="s">
        <v>463</v>
      </c>
      <c r="AA35" s="114"/>
      <c r="AB35" s="114"/>
      <c r="AC35" s="114"/>
    </row>
    <row r="36" spans="1:30" ht="22.5" customHeight="1">
      <c r="A36" s="409"/>
      <c r="B36" s="410"/>
      <c r="C36" s="389" t="s">
        <v>229</v>
      </c>
      <c r="D36" s="390"/>
      <c r="E36" s="390"/>
      <c r="F36" s="390"/>
      <c r="G36" s="390"/>
      <c r="H36" s="391"/>
      <c r="I36" s="359" t="s">
        <v>230</v>
      </c>
      <c r="J36" s="360"/>
      <c r="K36" s="360"/>
      <c r="L36" s="360"/>
      <c r="M36" s="398"/>
      <c r="N36" s="359" t="s">
        <v>231</v>
      </c>
      <c r="O36" s="360"/>
      <c r="P36" s="360"/>
      <c r="Q36" s="360"/>
      <c r="R36" s="398"/>
      <c r="S36" s="359" t="s">
        <v>232</v>
      </c>
      <c r="T36" s="360"/>
      <c r="U36" s="360"/>
      <c r="V36" s="360"/>
      <c r="W36" s="398"/>
      <c r="X36" s="359" t="s">
        <v>233</v>
      </c>
      <c r="Y36" s="360"/>
      <c r="Z36" s="360"/>
      <c r="AA36" s="360"/>
      <c r="AB36" s="360"/>
      <c r="AC36" s="111"/>
      <c r="AD36" s="114"/>
    </row>
    <row r="37" spans="1:30" ht="17.25">
      <c r="A37" s="126"/>
      <c r="B37" s="126"/>
      <c r="C37" s="367" t="s">
        <v>234</v>
      </c>
      <c r="D37" s="367"/>
      <c r="E37" s="367"/>
      <c r="F37" s="367"/>
      <c r="G37" s="367" t="s">
        <v>235</v>
      </c>
      <c r="H37" s="367"/>
      <c r="I37" s="367" t="s">
        <v>234</v>
      </c>
      <c r="J37" s="367"/>
      <c r="K37" s="367"/>
      <c r="L37" s="367" t="s">
        <v>235</v>
      </c>
      <c r="M37" s="367"/>
      <c r="N37" s="367" t="s">
        <v>234</v>
      </c>
      <c r="O37" s="367"/>
      <c r="P37" s="367"/>
      <c r="Q37" s="367" t="s">
        <v>235</v>
      </c>
      <c r="R37" s="367"/>
      <c r="S37" s="367" t="s">
        <v>234</v>
      </c>
      <c r="T37" s="367"/>
      <c r="U37" s="367"/>
      <c r="V37" s="367" t="s">
        <v>235</v>
      </c>
      <c r="W37" s="367"/>
      <c r="X37" s="367" t="s">
        <v>234</v>
      </c>
      <c r="Y37" s="367"/>
      <c r="Z37" s="367"/>
      <c r="AA37" s="367" t="s">
        <v>235</v>
      </c>
      <c r="AB37" s="368"/>
      <c r="AC37" s="111"/>
      <c r="AD37" s="111"/>
    </row>
    <row r="38" spans="1:30" ht="17.25">
      <c r="A38" s="373" t="s">
        <v>223</v>
      </c>
      <c r="B38" s="374"/>
      <c r="C38" s="369">
        <v>21</v>
      </c>
      <c r="D38" s="370"/>
      <c r="E38" s="370"/>
      <c r="F38" s="370"/>
      <c r="G38" s="306">
        <f aca="true" t="shared" si="1" ref="G38:G43">C38/F21</f>
        <v>0.20388349514563106</v>
      </c>
      <c r="H38" s="307"/>
      <c r="I38" s="369">
        <v>31</v>
      </c>
      <c r="J38" s="370"/>
      <c r="K38" s="370"/>
      <c r="L38" s="371">
        <f aca="true" t="shared" si="2" ref="L38:L43">I38/F21</f>
        <v>0.30097087378640774</v>
      </c>
      <c r="M38" s="372"/>
      <c r="N38" s="369">
        <v>30</v>
      </c>
      <c r="O38" s="370"/>
      <c r="P38" s="370"/>
      <c r="Q38" s="306">
        <f aca="true" t="shared" si="3" ref="Q38:Q43">N38/F21</f>
        <v>0.2912621359223301</v>
      </c>
      <c r="R38" s="307"/>
      <c r="S38" s="369">
        <v>21</v>
      </c>
      <c r="T38" s="370"/>
      <c r="U38" s="370"/>
      <c r="V38" s="371">
        <f aca="true" t="shared" si="4" ref="V38:V43">S38/F21</f>
        <v>0.20388349514563106</v>
      </c>
      <c r="W38" s="372"/>
      <c r="X38" s="369">
        <v>0</v>
      </c>
      <c r="Y38" s="370"/>
      <c r="Z38" s="370"/>
      <c r="AA38" s="366">
        <f aca="true" t="shared" si="5" ref="AA38:AA43">X38/F21</f>
        <v>0</v>
      </c>
      <c r="AB38" s="366"/>
      <c r="AC38" s="111"/>
      <c r="AD38" s="111"/>
    </row>
    <row r="39" spans="1:30" ht="17.25">
      <c r="A39" s="313" t="s">
        <v>236</v>
      </c>
      <c r="B39" s="314"/>
      <c r="C39" s="302">
        <v>32</v>
      </c>
      <c r="D39" s="303"/>
      <c r="E39" s="303"/>
      <c r="F39" s="303"/>
      <c r="G39" s="306">
        <f t="shared" si="1"/>
        <v>0.16</v>
      </c>
      <c r="H39" s="307"/>
      <c r="I39" s="302">
        <v>48</v>
      </c>
      <c r="J39" s="303"/>
      <c r="K39" s="303"/>
      <c r="L39" s="320">
        <f t="shared" si="2"/>
        <v>0.24</v>
      </c>
      <c r="M39" s="358"/>
      <c r="N39" s="302">
        <v>74</v>
      </c>
      <c r="O39" s="303"/>
      <c r="P39" s="303"/>
      <c r="Q39" s="306">
        <f t="shared" si="3"/>
        <v>0.37</v>
      </c>
      <c r="R39" s="307"/>
      <c r="S39" s="302">
        <v>40</v>
      </c>
      <c r="T39" s="303"/>
      <c r="U39" s="303"/>
      <c r="V39" s="306">
        <f t="shared" si="4"/>
        <v>0.2</v>
      </c>
      <c r="W39" s="307"/>
      <c r="X39" s="302">
        <v>6</v>
      </c>
      <c r="Y39" s="303"/>
      <c r="Z39" s="303"/>
      <c r="AA39" s="320">
        <f t="shared" si="5"/>
        <v>0.03</v>
      </c>
      <c r="AB39" s="320"/>
      <c r="AC39" s="111"/>
      <c r="AD39" s="111"/>
    </row>
    <row r="40" spans="1:30" ht="17.25">
      <c r="A40" s="313" t="s">
        <v>225</v>
      </c>
      <c r="B40" s="314"/>
      <c r="C40" s="302">
        <v>6</v>
      </c>
      <c r="D40" s="303"/>
      <c r="E40" s="303"/>
      <c r="F40" s="303"/>
      <c r="G40" s="306">
        <f t="shared" si="1"/>
        <v>0.10526315789473684</v>
      </c>
      <c r="H40" s="307"/>
      <c r="I40" s="302">
        <v>5</v>
      </c>
      <c r="J40" s="303"/>
      <c r="K40" s="303"/>
      <c r="L40" s="320">
        <f t="shared" si="2"/>
        <v>0.08771929824561403</v>
      </c>
      <c r="M40" s="358"/>
      <c r="N40" s="302">
        <v>24</v>
      </c>
      <c r="O40" s="303"/>
      <c r="P40" s="303"/>
      <c r="Q40" s="306">
        <f t="shared" si="3"/>
        <v>0.42105263157894735</v>
      </c>
      <c r="R40" s="307"/>
      <c r="S40" s="302">
        <v>16</v>
      </c>
      <c r="T40" s="303"/>
      <c r="U40" s="303"/>
      <c r="V40" s="306">
        <f t="shared" si="4"/>
        <v>0.2807017543859649</v>
      </c>
      <c r="W40" s="307"/>
      <c r="X40" s="302">
        <v>6</v>
      </c>
      <c r="Y40" s="303"/>
      <c r="Z40" s="303"/>
      <c r="AA40" s="320">
        <f t="shared" si="5"/>
        <v>0.10526315789473684</v>
      </c>
      <c r="AB40" s="320"/>
      <c r="AC40" s="111"/>
      <c r="AD40" s="111"/>
    </row>
    <row r="41" spans="1:30" ht="17.25">
      <c r="A41" s="313" t="s">
        <v>226</v>
      </c>
      <c r="B41" s="314"/>
      <c r="C41" s="302">
        <v>4</v>
      </c>
      <c r="D41" s="303"/>
      <c r="E41" s="303"/>
      <c r="F41" s="303"/>
      <c r="G41" s="306">
        <f t="shared" si="1"/>
        <v>0.06557377049180328</v>
      </c>
      <c r="H41" s="307"/>
      <c r="I41" s="302">
        <v>9</v>
      </c>
      <c r="J41" s="303"/>
      <c r="K41" s="303"/>
      <c r="L41" s="320">
        <f t="shared" si="2"/>
        <v>0.14754098360655737</v>
      </c>
      <c r="M41" s="358"/>
      <c r="N41" s="302">
        <v>23</v>
      </c>
      <c r="O41" s="303"/>
      <c r="P41" s="303"/>
      <c r="Q41" s="306">
        <f t="shared" si="3"/>
        <v>0.3770491803278688</v>
      </c>
      <c r="R41" s="307"/>
      <c r="S41" s="302">
        <v>13</v>
      </c>
      <c r="T41" s="303"/>
      <c r="U41" s="303"/>
      <c r="V41" s="306">
        <f t="shared" si="4"/>
        <v>0.21311475409836064</v>
      </c>
      <c r="W41" s="307"/>
      <c r="X41" s="302">
        <v>12</v>
      </c>
      <c r="Y41" s="303"/>
      <c r="Z41" s="303"/>
      <c r="AA41" s="320">
        <f t="shared" si="5"/>
        <v>0.19672131147540983</v>
      </c>
      <c r="AB41" s="320"/>
      <c r="AC41" s="111"/>
      <c r="AD41" s="111"/>
    </row>
    <row r="42" spans="1:30" ht="17.25">
      <c r="A42" s="313" t="s">
        <v>227</v>
      </c>
      <c r="B42" s="314"/>
      <c r="C42" s="302">
        <v>3</v>
      </c>
      <c r="D42" s="303"/>
      <c r="E42" s="303"/>
      <c r="F42" s="303"/>
      <c r="G42" s="306">
        <f t="shared" si="1"/>
        <v>0.04054054054054054</v>
      </c>
      <c r="H42" s="307"/>
      <c r="I42" s="302">
        <v>8</v>
      </c>
      <c r="J42" s="303"/>
      <c r="K42" s="303"/>
      <c r="L42" s="320">
        <f t="shared" si="2"/>
        <v>0.10810810810810811</v>
      </c>
      <c r="M42" s="358"/>
      <c r="N42" s="302">
        <v>26</v>
      </c>
      <c r="O42" s="303"/>
      <c r="P42" s="303"/>
      <c r="Q42" s="306">
        <f t="shared" si="3"/>
        <v>0.35135135135135137</v>
      </c>
      <c r="R42" s="307"/>
      <c r="S42" s="302">
        <v>20</v>
      </c>
      <c r="T42" s="303"/>
      <c r="U42" s="303"/>
      <c r="V42" s="306">
        <f t="shared" si="4"/>
        <v>0.2702702702702703</v>
      </c>
      <c r="W42" s="307"/>
      <c r="X42" s="302">
        <v>17</v>
      </c>
      <c r="Y42" s="303"/>
      <c r="Z42" s="303"/>
      <c r="AA42" s="320">
        <f t="shared" si="5"/>
        <v>0.22972972972972974</v>
      </c>
      <c r="AB42" s="320"/>
      <c r="AC42" s="111"/>
      <c r="AD42" s="111"/>
    </row>
    <row r="43" spans="1:30" ht="17.25">
      <c r="A43" s="313" t="s">
        <v>228</v>
      </c>
      <c r="B43" s="314"/>
      <c r="C43" s="302">
        <v>1</v>
      </c>
      <c r="D43" s="303"/>
      <c r="E43" s="303"/>
      <c r="F43" s="303"/>
      <c r="G43" s="306">
        <f t="shared" si="1"/>
        <v>0.037037037037037035</v>
      </c>
      <c r="H43" s="307"/>
      <c r="I43" s="302">
        <v>1</v>
      </c>
      <c r="J43" s="303"/>
      <c r="K43" s="303"/>
      <c r="L43" s="320">
        <f t="shared" si="2"/>
        <v>0.037037037037037035</v>
      </c>
      <c r="M43" s="358"/>
      <c r="N43" s="302">
        <v>10</v>
      </c>
      <c r="O43" s="303"/>
      <c r="P43" s="303"/>
      <c r="Q43" s="306">
        <f t="shared" si="3"/>
        <v>0.37037037037037035</v>
      </c>
      <c r="R43" s="307"/>
      <c r="S43" s="302">
        <v>4</v>
      </c>
      <c r="T43" s="303"/>
      <c r="U43" s="303"/>
      <c r="V43" s="306">
        <f t="shared" si="4"/>
        <v>0.14814814814814814</v>
      </c>
      <c r="W43" s="307"/>
      <c r="X43" s="302">
        <v>11</v>
      </c>
      <c r="Y43" s="303"/>
      <c r="Z43" s="303"/>
      <c r="AA43" s="320">
        <f t="shared" si="5"/>
        <v>0.4074074074074074</v>
      </c>
      <c r="AB43" s="320"/>
      <c r="AC43" s="111"/>
      <c r="AD43" s="111"/>
    </row>
    <row r="44" spans="1:30" ht="4.5" customHeight="1" thickBot="1">
      <c r="A44" s="313"/>
      <c r="B44" s="314"/>
      <c r="C44" s="302"/>
      <c r="D44" s="303"/>
      <c r="E44" s="303"/>
      <c r="F44" s="303"/>
      <c r="G44" s="306"/>
      <c r="H44" s="307"/>
      <c r="I44" s="302"/>
      <c r="J44" s="303"/>
      <c r="K44" s="303"/>
      <c r="L44" s="320"/>
      <c r="M44" s="358"/>
      <c r="N44" s="302"/>
      <c r="O44" s="303"/>
      <c r="P44" s="303"/>
      <c r="Q44" s="306"/>
      <c r="R44" s="307"/>
      <c r="S44" s="302"/>
      <c r="T44" s="303"/>
      <c r="U44" s="303"/>
      <c r="V44" s="306"/>
      <c r="W44" s="307"/>
      <c r="X44" s="302"/>
      <c r="Y44" s="303"/>
      <c r="Z44" s="303"/>
      <c r="AA44" s="320"/>
      <c r="AB44" s="320"/>
      <c r="AC44" s="111"/>
      <c r="AD44" s="111"/>
    </row>
    <row r="45" spans="1:30" ht="6.75" customHeight="1" hidden="1" thickBot="1">
      <c r="A45" s="313"/>
      <c r="B45" s="314"/>
      <c r="C45" s="302"/>
      <c r="D45" s="303"/>
      <c r="E45" s="303"/>
      <c r="F45" s="303"/>
      <c r="G45" s="306"/>
      <c r="H45" s="307"/>
      <c r="I45" s="302"/>
      <c r="J45" s="303"/>
      <c r="K45" s="303"/>
      <c r="L45" s="320"/>
      <c r="M45" s="358"/>
      <c r="N45" s="302"/>
      <c r="O45" s="303"/>
      <c r="P45" s="303"/>
      <c r="Q45" s="306"/>
      <c r="R45" s="307"/>
      <c r="S45" s="302"/>
      <c r="T45" s="303"/>
      <c r="U45" s="303"/>
      <c r="V45" s="306"/>
      <c r="W45" s="307"/>
      <c r="X45" s="302"/>
      <c r="Y45" s="303"/>
      <c r="Z45" s="303"/>
      <c r="AA45" s="320"/>
      <c r="AB45" s="320"/>
      <c r="AC45" s="111"/>
      <c r="AD45" s="111"/>
    </row>
    <row r="46" spans="1:30" ht="18" hidden="1" thickBot="1">
      <c r="A46" s="313"/>
      <c r="B46" s="314"/>
      <c r="C46" s="302"/>
      <c r="D46" s="303"/>
      <c r="E46" s="303"/>
      <c r="F46" s="303"/>
      <c r="G46" s="306"/>
      <c r="H46" s="307"/>
      <c r="I46" s="302"/>
      <c r="J46" s="303"/>
      <c r="K46" s="303"/>
      <c r="L46" s="320"/>
      <c r="M46" s="358"/>
      <c r="N46" s="302"/>
      <c r="O46" s="303"/>
      <c r="P46" s="303"/>
      <c r="Q46" s="306"/>
      <c r="R46" s="307"/>
      <c r="S46" s="302"/>
      <c r="T46" s="303"/>
      <c r="U46" s="303"/>
      <c r="V46" s="306"/>
      <c r="W46" s="307"/>
      <c r="X46" s="302"/>
      <c r="Y46" s="303"/>
      <c r="Z46" s="303"/>
      <c r="AA46" s="320"/>
      <c r="AB46" s="320"/>
      <c r="AC46" s="111"/>
      <c r="AD46" s="111"/>
    </row>
    <row r="47" spans="1:30" ht="18" hidden="1" thickBot="1">
      <c r="A47" s="313"/>
      <c r="B47" s="314"/>
      <c r="C47" s="302"/>
      <c r="D47" s="303"/>
      <c r="E47" s="303"/>
      <c r="F47" s="303"/>
      <c r="G47" s="306"/>
      <c r="H47" s="307"/>
      <c r="I47" s="302"/>
      <c r="J47" s="303"/>
      <c r="K47" s="303"/>
      <c r="L47" s="320"/>
      <c r="M47" s="358"/>
      <c r="N47" s="302"/>
      <c r="O47" s="303"/>
      <c r="P47" s="303"/>
      <c r="Q47" s="306"/>
      <c r="R47" s="307"/>
      <c r="S47" s="302"/>
      <c r="T47" s="303"/>
      <c r="U47" s="303"/>
      <c r="V47" s="306"/>
      <c r="W47" s="307"/>
      <c r="X47" s="302"/>
      <c r="Y47" s="303"/>
      <c r="Z47" s="303"/>
      <c r="AA47" s="320"/>
      <c r="AB47" s="320"/>
      <c r="AC47" s="111"/>
      <c r="AD47" s="111"/>
    </row>
    <row r="48" spans="1:30" ht="18" hidden="1" thickBot="1">
      <c r="A48" s="313"/>
      <c r="B48" s="314"/>
      <c r="C48" s="302"/>
      <c r="D48" s="303"/>
      <c r="E48" s="303"/>
      <c r="F48" s="303"/>
      <c r="G48" s="306"/>
      <c r="H48" s="307"/>
      <c r="I48" s="302"/>
      <c r="J48" s="303"/>
      <c r="K48" s="303"/>
      <c r="L48" s="320"/>
      <c r="M48" s="358"/>
      <c r="N48" s="302"/>
      <c r="O48" s="303"/>
      <c r="P48" s="303"/>
      <c r="Q48" s="306"/>
      <c r="R48" s="307"/>
      <c r="S48" s="302"/>
      <c r="T48" s="303"/>
      <c r="U48" s="303"/>
      <c r="V48" s="306"/>
      <c r="W48" s="307"/>
      <c r="X48" s="302"/>
      <c r="Y48" s="303"/>
      <c r="Z48" s="303"/>
      <c r="AA48" s="320"/>
      <c r="AB48" s="320"/>
      <c r="AC48" s="111"/>
      <c r="AD48" s="111"/>
    </row>
    <row r="49" spans="1:30" ht="18" hidden="1" thickBot="1">
      <c r="A49" s="313"/>
      <c r="B49" s="314"/>
      <c r="C49" s="302"/>
      <c r="D49" s="303"/>
      <c r="E49" s="303"/>
      <c r="F49" s="303"/>
      <c r="G49" s="306"/>
      <c r="H49" s="307"/>
      <c r="I49" s="302"/>
      <c r="J49" s="303"/>
      <c r="K49" s="303"/>
      <c r="L49" s="320"/>
      <c r="M49" s="358"/>
      <c r="N49" s="302"/>
      <c r="O49" s="303"/>
      <c r="P49" s="303"/>
      <c r="Q49" s="306"/>
      <c r="R49" s="307"/>
      <c r="S49" s="302"/>
      <c r="T49" s="303"/>
      <c r="U49" s="303"/>
      <c r="V49" s="306"/>
      <c r="W49" s="307"/>
      <c r="X49" s="327"/>
      <c r="Y49" s="328"/>
      <c r="Z49" s="328"/>
      <c r="AA49" s="320"/>
      <c r="AB49" s="320"/>
      <c r="AC49" s="111"/>
      <c r="AD49" s="111"/>
    </row>
    <row r="50" spans="1:30" ht="6"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27"/>
      <c r="Z50" s="127"/>
      <c r="AA50" s="127"/>
      <c r="AB50" s="127"/>
      <c r="AC50" s="109"/>
      <c r="AD50" s="111"/>
    </row>
    <row r="51" spans="1:30" ht="4.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09"/>
      <c r="Z51" s="109"/>
      <c r="AA51" s="109"/>
      <c r="AB51" s="109"/>
      <c r="AC51" s="109"/>
      <c r="AD51" s="109"/>
    </row>
    <row r="52" spans="1:30" ht="11.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09"/>
      <c r="Z52" s="109"/>
      <c r="AA52" s="109"/>
      <c r="AB52" s="109"/>
      <c r="AC52" s="109"/>
      <c r="AD52" s="109"/>
    </row>
    <row r="53" spans="1:30" ht="30.75" customHeight="1" thickBot="1">
      <c r="A53" s="212" t="s">
        <v>237</v>
      </c>
      <c r="B53" s="212"/>
      <c r="C53" s="212"/>
      <c r="D53" s="212"/>
      <c r="E53" s="212"/>
      <c r="F53" s="212"/>
      <c r="G53" s="212"/>
      <c r="H53" s="212"/>
      <c r="I53" s="212"/>
      <c r="J53" s="212"/>
      <c r="K53" s="212"/>
      <c r="L53" s="212"/>
      <c r="M53" s="212"/>
      <c r="W53" s="109" t="s">
        <v>462</v>
      </c>
      <c r="AD53" s="109"/>
    </row>
    <row r="54" spans="1:24" ht="22.5" customHeight="1">
      <c r="A54" s="115"/>
      <c r="B54" s="115"/>
      <c r="C54" s="115"/>
      <c r="D54" s="359" t="s">
        <v>252</v>
      </c>
      <c r="E54" s="360"/>
      <c r="F54" s="360"/>
      <c r="G54" s="360"/>
      <c r="H54" s="330" t="s">
        <v>215</v>
      </c>
      <c r="I54" s="331"/>
      <c r="J54" s="331"/>
      <c r="K54" s="332"/>
      <c r="L54" s="330" t="s">
        <v>216</v>
      </c>
      <c r="M54" s="331"/>
      <c r="N54" s="331"/>
      <c r="O54" s="332"/>
      <c r="P54" s="336" t="s">
        <v>217</v>
      </c>
      <c r="Q54" s="337"/>
      <c r="R54" s="337"/>
      <c r="S54" s="338"/>
      <c r="T54" s="363" t="s">
        <v>238</v>
      </c>
      <c r="U54" s="338"/>
      <c r="V54" s="363" t="s">
        <v>239</v>
      </c>
      <c r="W54" s="337"/>
      <c r="X54" s="364"/>
    </row>
    <row r="55" spans="1:24" ht="17.25" customHeight="1">
      <c r="A55" s="117"/>
      <c r="B55" s="117"/>
      <c r="C55" s="128"/>
      <c r="D55" s="361"/>
      <c r="E55" s="362"/>
      <c r="F55" s="362"/>
      <c r="G55" s="362"/>
      <c r="H55" s="333"/>
      <c r="I55" s="334"/>
      <c r="J55" s="334"/>
      <c r="K55" s="335"/>
      <c r="L55" s="333"/>
      <c r="M55" s="334"/>
      <c r="N55" s="334"/>
      <c r="O55" s="335"/>
      <c r="P55" s="339"/>
      <c r="Q55" s="340"/>
      <c r="R55" s="340"/>
      <c r="S55" s="341"/>
      <c r="T55" s="339"/>
      <c r="U55" s="341"/>
      <c r="V55" s="339"/>
      <c r="W55" s="340"/>
      <c r="X55" s="365"/>
    </row>
    <row r="56" spans="1:24" ht="17.25">
      <c r="A56" s="342" t="s">
        <v>240</v>
      </c>
      <c r="B56" s="342"/>
      <c r="C56" s="342"/>
      <c r="D56" s="349">
        <v>6</v>
      </c>
      <c r="E56" s="350"/>
      <c r="F56" s="350"/>
      <c r="G56" s="351"/>
      <c r="H56" s="321">
        <v>6</v>
      </c>
      <c r="I56" s="322"/>
      <c r="J56" s="322"/>
      <c r="K56" s="323"/>
      <c r="L56" s="324">
        <v>6</v>
      </c>
      <c r="M56" s="325"/>
      <c r="N56" s="325"/>
      <c r="O56" s="326"/>
      <c r="P56" s="129"/>
      <c r="Q56" s="111"/>
      <c r="R56" s="111"/>
      <c r="S56" s="130">
        <v>10</v>
      </c>
      <c r="T56" s="393">
        <v>40</v>
      </c>
      <c r="U56" s="394"/>
      <c r="V56" s="329"/>
      <c r="W56" s="329"/>
      <c r="X56" s="111">
        <v>40</v>
      </c>
    </row>
    <row r="57" spans="1:24" ht="18" thickBot="1">
      <c r="A57" s="416" t="s">
        <v>241</v>
      </c>
      <c r="B57" s="416"/>
      <c r="C57" s="416"/>
      <c r="D57" s="352">
        <v>62</v>
      </c>
      <c r="E57" s="353"/>
      <c r="F57" s="353"/>
      <c r="G57" s="354"/>
      <c r="H57" s="343">
        <v>155</v>
      </c>
      <c r="I57" s="344"/>
      <c r="J57" s="344"/>
      <c r="K57" s="345"/>
      <c r="L57" s="346">
        <v>67</v>
      </c>
      <c r="M57" s="347"/>
      <c r="N57" s="347"/>
      <c r="O57" s="348"/>
      <c r="P57" s="355">
        <v>362</v>
      </c>
      <c r="Q57" s="356"/>
      <c r="R57" s="356"/>
      <c r="S57" s="357"/>
      <c r="T57" s="395">
        <v>91</v>
      </c>
      <c r="U57" s="396"/>
      <c r="V57" s="413"/>
      <c r="W57" s="413"/>
      <c r="X57" s="131">
        <v>63</v>
      </c>
    </row>
    <row r="58" spans="1:13" ht="26.25" customHeight="1">
      <c r="A58" s="132"/>
      <c r="H58" s="415"/>
      <c r="I58" s="415"/>
      <c r="J58" s="415"/>
      <c r="K58" s="415"/>
      <c r="L58" s="292"/>
      <c r="M58" s="292"/>
    </row>
    <row r="59" spans="1:29" ht="18.75">
      <c r="A59" s="212" t="s">
        <v>242</v>
      </c>
      <c r="B59" s="212"/>
      <c r="C59" s="212"/>
      <c r="D59" s="212"/>
      <c r="E59" s="212"/>
      <c r="F59" s="212"/>
      <c r="G59" s="212"/>
      <c r="H59" s="212"/>
      <c r="I59" s="212"/>
      <c r="J59" s="212"/>
      <c r="K59" s="212"/>
      <c r="L59" s="212"/>
      <c r="M59" s="212"/>
      <c r="Z59" s="109"/>
      <c r="AA59" s="109"/>
      <c r="AB59" s="109"/>
      <c r="AC59" s="109"/>
    </row>
    <row r="60" spans="1:29" ht="19.5" thickBot="1">
      <c r="A60" s="34"/>
      <c r="B60" s="133" t="s">
        <v>243</v>
      </c>
      <c r="C60" s="34"/>
      <c r="D60" s="34"/>
      <c r="E60" s="34"/>
      <c r="F60" s="423" t="s">
        <v>462</v>
      </c>
      <c r="G60" s="34"/>
      <c r="H60" s="34"/>
      <c r="I60" s="133" t="s">
        <v>244</v>
      </c>
      <c r="J60" s="133"/>
      <c r="L60" s="133"/>
      <c r="M60" s="34"/>
      <c r="T60" s="423" t="s">
        <v>462</v>
      </c>
      <c r="Z60" s="109"/>
      <c r="AA60" s="109"/>
      <c r="AB60" s="109"/>
      <c r="AC60" s="109"/>
    </row>
    <row r="61" spans="1:30" ht="17.25">
      <c r="A61" s="476" t="s">
        <v>219</v>
      </c>
      <c r="B61" s="476"/>
      <c r="C61" s="477"/>
      <c r="D61" s="478">
        <f>SUM(D62:G69)</f>
        <v>539</v>
      </c>
      <c r="E61" s="479"/>
      <c r="F61" s="479"/>
      <c r="G61" s="479"/>
      <c r="I61" s="115"/>
      <c r="J61" s="134" t="s">
        <v>219</v>
      </c>
      <c r="K61" s="134"/>
      <c r="L61" s="134" t="s">
        <v>245</v>
      </c>
      <c r="M61" s="134"/>
      <c r="N61" s="134" t="s">
        <v>246</v>
      </c>
      <c r="O61" s="134"/>
      <c r="P61" s="135" t="s">
        <v>247</v>
      </c>
      <c r="Q61" s="134"/>
      <c r="R61" s="134" t="s">
        <v>228</v>
      </c>
      <c r="S61" s="134"/>
      <c r="T61" s="115" t="s">
        <v>248</v>
      </c>
      <c r="U61" s="115"/>
      <c r="AD61" s="109"/>
    </row>
    <row r="62" spans="1:22" ht="17.25">
      <c r="A62" s="247" t="s">
        <v>17</v>
      </c>
      <c r="B62" s="247"/>
      <c r="C62" s="248"/>
      <c r="D62" s="375">
        <v>54</v>
      </c>
      <c r="E62" s="376"/>
      <c r="F62" s="376"/>
      <c r="G62" s="376"/>
      <c r="I62" s="111"/>
      <c r="J62" s="480" t="s">
        <v>219</v>
      </c>
      <c r="K62" s="480"/>
      <c r="L62" s="480">
        <v>186</v>
      </c>
      <c r="M62" s="480"/>
      <c r="N62" s="480">
        <v>193</v>
      </c>
      <c r="O62" s="480"/>
      <c r="P62" s="480">
        <v>120</v>
      </c>
      <c r="Q62" s="480"/>
      <c r="R62" s="480">
        <v>40</v>
      </c>
      <c r="S62" s="480"/>
      <c r="T62" s="480"/>
      <c r="U62" s="481">
        <v>539</v>
      </c>
      <c r="V62" s="54"/>
    </row>
    <row r="63" spans="1:21" ht="17.25">
      <c r="A63" s="247" t="s">
        <v>18</v>
      </c>
      <c r="B63" s="247"/>
      <c r="C63" s="248"/>
      <c r="D63" s="375">
        <v>85</v>
      </c>
      <c r="E63" s="376"/>
      <c r="F63" s="376"/>
      <c r="G63" s="376"/>
      <c r="I63" s="111"/>
      <c r="J63" s="136" t="s">
        <v>249</v>
      </c>
      <c r="K63" s="136"/>
      <c r="L63" s="136">
        <v>90</v>
      </c>
      <c r="M63" s="136"/>
      <c r="N63" s="136">
        <v>85</v>
      </c>
      <c r="O63" s="136"/>
      <c r="P63" s="136">
        <v>51</v>
      </c>
      <c r="Q63" s="136"/>
      <c r="R63" s="136">
        <v>12</v>
      </c>
      <c r="S63" s="136"/>
      <c r="T63" s="136"/>
      <c r="U63" s="137">
        <v>238</v>
      </c>
    </row>
    <row r="64" spans="1:29" ht="18" thickBot="1">
      <c r="A64" s="247" t="s">
        <v>19</v>
      </c>
      <c r="B64" s="247"/>
      <c r="C64" s="248"/>
      <c r="D64" s="375">
        <v>166</v>
      </c>
      <c r="E64" s="376"/>
      <c r="F64" s="376"/>
      <c r="G64" s="376"/>
      <c r="H64" s="138"/>
      <c r="I64" s="139"/>
      <c r="J64" s="140" t="s">
        <v>250</v>
      </c>
      <c r="K64" s="140"/>
      <c r="L64" s="140">
        <v>96</v>
      </c>
      <c r="M64" s="140"/>
      <c r="N64" s="140">
        <v>108</v>
      </c>
      <c r="O64" s="140"/>
      <c r="P64" s="140">
        <v>69</v>
      </c>
      <c r="Q64" s="140"/>
      <c r="R64" s="140">
        <v>28</v>
      </c>
      <c r="S64" s="140"/>
      <c r="T64" s="140"/>
      <c r="U64" s="140">
        <v>301</v>
      </c>
      <c r="Y64" s="114"/>
      <c r="Z64" s="114"/>
      <c r="AA64" s="114"/>
      <c r="AB64" s="114"/>
      <c r="AC64" s="114"/>
    </row>
    <row r="65" spans="1:30" ht="17.25" customHeight="1">
      <c r="A65" s="247" t="s">
        <v>20</v>
      </c>
      <c r="B65" s="247"/>
      <c r="C65" s="248"/>
      <c r="D65" s="375">
        <v>88</v>
      </c>
      <c r="E65" s="376"/>
      <c r="F65" s="376"/>
      <c r="G65" s="376"/>
      <c r="J65" s="141"/>
      <c r="K65" s="141"/>
      <c r="L65" s="141"/>
      <c r="M65" s="141"/>
      <c r="N65" s="141"/>
      <c r="O65" s="141"/>
      <c r="P65" s="141"/>
      <c r="Q65" s="141"/>
      <c r="R65" s="141"/>
      <c r="S65" s="141"/>
      <c r="X65" s="111"/>
      <c r="AD65" s="114"/>
    </row>
    <row r="66" spans="1:19" ht="17.25">
      <c r="A66" s="247" t="s">
        <v>21</v>
      </c>
      <c r="B66" s="247"/>
      <c r="C66" s="248"/>
      <c r="D66" s="375">
        <v>38</v>
      </c>
      <c r="E66" s="376"/>
      <c r="F66" s="376"/>
      <c r="G66" s="376"/>
      <c r="J66" s="141"/>
      <c r="K66" s="141"/>
      <c r="L66" s="141"/>
      <c r="M66" s="141"/>
      <c r="N66" s="141"/>
      <c r="O66" s="141"/>
      <c r="P66" s="141"/>
      <c r="Q66" s="141"/>
      <c r="R66" s="141"/>
      <c r="S66" s="141"/>
    </row>
    <row r="67" spans="1:19" ht="17.25">
      <c r="A67" s="247" t="s">
        <v>22</v>
      </c>
      <c r="B67" s="247"/>
      <c r="C67" s="248"/>
      <c r="D67" s="375">
        <v>64</v>
      </c>
      <c r="E67" s="376"/>
      <c r="F67" s="376"/>
      <c r="G67" s="376"/>
      <c r="J67" s="141"/>
      <c r="K67" s="141"/>
      <c r="L67" s="141"/>
      <c r="M67" s="141"/>
      <c r="N67" s="141"/>
      <c r="O67" s="141"/>
      <c r="P67" s="141"/>
      <c r="Q67" s="141"/>
      <c r="R67" s="141"/>
      <c r="S67" s="141"/>
    </row>
    <row r="68" spans="1:11" ht="18" thickBot="1">
      <c r="A68" s="249" t="s">
        <v>23</v>
      </c>
      <c r="B68" s="249"/>
      <c r="C68" s="250"/>
      <c r="D68" s="387">
        <v>44</v>
      </c>
      <c r="E68" s="388"/>
      <c r="F68" s="388"/>
      <c r="G68" s="388"/>
      <c r="J68" s="141"/>
      <c r="K68" s="141"/>
    </row>
    <row r="69" spans="1:23" ht="21" customHeight="1">
      <c r="A69" s="414"/>
      <c r="B69" s="414"/>
      <c r="C69" s="414"/>
      <c r="D69" s="376"/>
      <c r="E69" s="376"/>
      <c r="F69" s="376"/>
      <c r="G69" s="376"/>
      <c r="J69" s="141"/>
      <c r="K69" s="141"/>
      <c r="V69" s="109"/>
      <c r="W69" s="52" t="s">
        <v>251</v>
      </c>
    </row>
  </sheetData>
  <mergeCells count="299">
    <mergeCell ref="Q41:R41"/>
    <mergeCell ref="Q39:R39"/>
    <mergeCell ref="Q40:R40"/>
    <mergeCell ref="R29:W29"/>
    <mergeCell ref="R30:W30"/>
    <mergeCell ref="R31:W31"/>
    <mergeCell ref="A35:V35"/>
    <mergeCell ref="L31:Q31"/>
    <mergeCell ref="L30:Q30"/>
    <mergeCell ref="S41:U41"/>
    <mergeCell ref="L25:Q25"/>
    <mergeCell ref="L27:Q27"/>
    <mergeCell ref="R24:W24"/>
    <mergeCell ref="R25:W25"/>
    <mergeCell ref="L26:Q26"/>
    <mergeCell ref="A22:E22"/>
    <mergeCell ref="A23:E23"/>
    <mergeCell ref="N15:P15"/>
    <mergeCell ref="R20:W20"/>
    <mergeCell ref="K16:M16"/>
    <mergeCell ref="R23:W23"/>
    <mergeCell ref="R21:W21"/>
    <mergeCell ref="R22:W22"/>
    <mergeCell ref="A15:C15"/>
    <mergeCell ref="A16:C16"/>
    <mergeCell ref="AA44:AB44"/>
    <mergeCell ref="K9:M9"/>
    <mergeCell ref="N9:P9"/>
    <mergeCell ref="A20:E20"/>
    <mergeCell ref="A21:E21"/>
    <mergeCell ref="K10:M10"/>
    <mergeCell ref="N10:P10"/>
    <mergeCell ref="N16:P16"/>
    <mergeCell ref="N11:P11"/>
    <mergeCell ref="K12:M12"/>
    <mergeCell ref="AA49:AB49"/>
    <mergeCell ref="S49:U49"/>
    <mergeCell ref="V45:W45"/>
    <mergeCell ref="S45:U45"/>
    <mergeCell ref="AA48:AB48"/>
    <mergeCell ref="AA47:AB47"/>
    <mergeCell ref="X49:Z49"/>
    <mergeCell ref="X46:Z46"/>
    <mergeCell ref="V46:W46"/>
    <mergeCell ref="V47:W47"/>
    <mergeCell ref="V56:W56"/>
    <mergeCell ref="H54:K55"/>
    <mergeCell ref="A53:M53"/>
    <mergeCell ref="D54:G55"/>
    <mergeCell ref="H56:K56"/>
    <mergeCell ref="L54:O55"/>
    <mergeCell ref="L56:O56"/>
    <mergeCell ref="Q49:R49"/>
    <mergeCell ref="V49:W49"/>
    <mergeCell ref="A56:C56"/>
    <mergeCell ref="H57:K57"/>
    <mergeCell ref="D56:G56"/>
    <mergeCell ref="D57:G57"/>
    <mergeCell ref="N49:P49"/>
    <mergeCell ref="T54:U55"/>
    <mergeCell ref="V54:X55"/>
    <mergeCell ref="V57:W57"/>
    <mergeCell ref="L48:M48"/>
    <mergeCell ref="S48:U48"/>
    <mergeCell ref="S46:U46"/>
    <mergeCell ref="N48:P48"/>
    <mergeCell ref="N47:P47"/>
    <mergeCell ref="X48:Z48"/>
    <mergeCell ref="V44:W44"/>
    <mergeCell ref="A49:B49"/>
    <mergeCell ref="N46:P46"/>
    <mergeCell ref="C48:F48"/>
    <mergeCell ref="G48:H48"/>
    <mergeCell ref="L49:M49"/>
    <mergeCell ref="C49:F49"/>
    <mergeCell ref="I49:K49"/>
    <mergeCell ref="G49:H49"/>
    <mergeCell ref="C46:F46"/>
    <mergeCell ref="X47:Z47"/>
    <mergeCell ref="N45:P45"/>
    <mergeCell ref="S42:U42"/>
    <mergeCell ref="X44:Z44"/>
    <mergeCell ref="X45:Z45"/>
    <mergeCell ref="N44:P44"/>
    <mergeCell ref="X43:Z43"/>
    <mergeCell ref="Q43:R43"/>
    <mergeCell ref="S44:U44"/>
    <mergeCell ref="S43:U43"/>
    <mergeCell ref="Q48:R48"/>
    <mergeCell ref="V48:W48"/>
    <mergeCell ref="C47:F47"/>
    <mergeCell ref="G47:H47"/>
    <mergeCell ref="L44:M44"/>
    <mergeCell ref="L46:M46"/>
    <mergeCell ref="L47:M47"/>
    <mergeCell ref="Q47:R47"/>
    <mergeCell ref="S47:U47"/>
    <mergeCell ref="AA46:AB46"/>
    <mergeCell ref="AA45:AB45"/>
    <mergeCell ref="Q45:R45"/>
    <mergeCell ref="Q46:R46"/>
    <mergeCell ref="L45:M45"/>
    <mergeCell ref="AA43:AB43"/>
    <mergeCell ref="L41:M41"/>
    <mergeCell ref="L42:M42"/>
    <mergeCell ref="L43:M43"/>
    <mergeCell ref="N41:P41"/>
    <mergeCell ref="N42:P42"/>
    <mergeCell ref="N43:P43"/>
    <mergeCell ref="AA41:AB41"/>
    <mergeCell ref="X41:Z41"/>
    <mergeCell ref="X38:Z38"/>
    <mergeCell ref="AA42:AB42"/>
    <mergeCell ref="V41:W41"/>
    <mergeCell ref="AA39:AB39"/>
    <mergeCell ref="AA40:AB40"/>
    <mergeCell ref="X39:Z39"/>
    <mergeCell ref="X42:Z42"/>
    <mergeCell ref="AA38:AB38"/>
    <mergeCell ref="C38:F38"/>
    <mergeCell ref="G38:H38"/>
    <mergeCell ref="I38:K38"/>
    <mergeCell ref="L38:M38"/>
    <mergeCell ref="I39:K39"/>
    <mergeCell ref="I40:K40"/>
    <mergeCell ref="C44:F44"/>
    <mergeCell ref="Q37:R37"/>
    <mergeCell ref="C43:F43"/>
    <mergeCell ref="L40:M40"/>
    <mergeCell ref="C41:F41"/>
    <mergeCell ref="G40:H40"/>
    <mergeCell ref="G41:H41"/>
    <mergeCell ref="C40:F40"/>
    <mergeCell ref="A48:B48"/>
    <mergeCell ref="I44:K44"/>
    <mergeCell ref="I43:K43"/>
    <mergeCell ref="I41:K41"/>
    <mergeCell ref="G43:H43"/>
    <mergeCell ref="I46:K46"/>
    <mergeCell ref="A43:B43"/>
    <mergeCell ref="A45:B45"/>
    <mergeCell ref="A46:B46"/>
    <mergeCell ref="A47:B47"/>
    <mergeCell ref="N7:P7"/>
    <mergeCell ref="N8:P8"/>
    <mergeCell ref="D11:G11"/>
    <mergeCell ref="A39:B39"/>
    <mergeCell ref="A38:B38"/>
    <mergeCell ref="I37:K37"/>
    <mergeCell ref="L37:M37"/>
    <mergeCell ref="L39:M39"/>
    <mergeCell ref="G37:H37"/>
    <mergeCell ref="C39:F39"/>
    <mergeCell ref="A11:C11"/>
    <mergeCell ref="A12:C12"/>
    <mergeCell ref="D10:G10"/>
    <mergeCell ref="H9:J9"/>
    <mergeCell ref="H10:J10"/>
    <mergeCell ref="D9:G9"/>
    <mergeCell ref="A1:AD1"/>
    <mergeCell ref="A8:C8"/>
    <mergeCell ref="A9:C9"/>
    <mergeCell ref="A10:C10"/>
    <mergeCell ref="D8:G8"/>
    <mergeCell ref="H7:J7"/>
    <mergeCell ref="H8:J8"/>
    <mergeCell ref="K7:M7"/>
    <mergeCell ref="B3:AD3"/>
    <mergeCell ref="K8:M8"/>
    <mergeCell ref="A14:C14"/>
    <mergeCell ref="A13:C13"/>
    <mergeCell ref="C42:F42"/>
    <mergeCell ref="D14:G14"/>
    <mergeCell ref="D15:G15"/>
    <mergeCell ref="D16:G16"/>
    <mergeCell ref="C36:H36"/>
    <mergeCell ref="F27:K27"/>
    <mergeCell ref="F29:K29"/>
    <mergeCell ref="F30:K30"/>
    <mergeCell ref="I48:K48"/>
    <mergeCell ref="G44:H44"/>
    <mergeCell ref="I45:K45"/>
    <mergeCell ref="D12:G12"/>
    <mergeCell ref="D13:G13"/>
    <mergeCell ref="K15:M15"/>
    <mergeCell ref="F25:K25"/>
    <mergeCell ref="F31:K31"/>
    <mergeCell ref="I36:M36"/>
    <mergeCell ref="C37:F37"/>
    <mergeCell ref="I42:K42"/>
    <mergeCell ref="G45:H45"/>
    <mergeCell ref="G46:H46"/>
    <mergeCell ref="I47:K47"/>
    <mergeCell ref="N12:P12"/>
    <mergeCell ref="K11:M11"/>
    <mergeCell ref="F28:K28"/>
    <mergeCell ref="K13:M13"/>
    <mergeCell ref="N13:P13"/>
    <mergeCell ref="K14:M14"/>
    <mergeCell ref="N14:P14"/>
    <mergeCell ref="L28:Q28"/>
    <mergeCell ref="H11:J11"/>
    <mergeCell ref="H12:J12"/>
    <mergeCell ref="D6:G7"/>
    <mergeCell ref="H15:J15"/>
    <mergeCell ref="H16:J16"/>
    <mergeCell ref="F24:K24"/>
    <mergeCell ref="F20:K20"/>
    <mergeCell ref="F21:K21"/>
    <mergeCell ref="F22:K22"/>
    <mergeCell ref="F23:K23"/>
    <mergeCell ref="H13:J13"/>
    <mergeCell ref="H14:J14"/>
    <mergeCell ref="L22:Q22"/>
    <mergeCell ref="L23:Q23"/>
    <mergeCell ref="X36:AB36"/>
    <mergeCell ref="V37:W37"/>
    <mergeCell ref="N37:P37"/>
    <mergeCell ref="S37:U37"/>
    <mergeCell ref="AA37:AB37"/>
    <mergeCell ref="R26:W26"/>
    <mergeCell ref="R27:W27"/>
    <mergeCell ref="L24:Q24"/>
    <mergeCell ref="N36:R36"/>
    <mergeCell ref="X37:Z37"/>
    <mergeCell ref="V42:W42"/>
    <mergeCell ref="X40:Z40"/>
    <mergeCell ref="S39:U39"/>
    <mergeCell ref="N39:P39"/>
    <mergeCell ref="Q38:R38"/>
    <mergeCell ref="N38:P38"/>
    <mergeCell ref="S38:U38"/>
    <mergeCell ref="V38:W38"/>
    <mergeCell ref="V43:W43"/>
    <mergeCell ref="Q42:R42"/>
    <mergeCell ref="Q44:R44"/>
    <mergeCell ref="F26:K26"/>
    <mergeCell ref="R28:W28"/>
    <mergeCell ref="S36:W36"/>
    <mergeCell ref="N40:P40"/>
    <mergeCell ref="S40:U40"/>
    <mergeCell ref="V39:W39"/>
    <mergeCell ref="V40:W40"/>
    <mergeCell ref="L20:Q20"/>
    <mergeCell ref="L21:Q21"/>
    <mergeCell ref="L29:Q29"/>
    <mergeCell ref="C45:F45"/>
    <mergeCell ref="A31:E31"/>
    <mergeCell ref="A36:B36"/>
    <mergeCell ref="A24:E24"/>
    <mergeCell ref="A25:E25"/>
    <mergeCell ref="A26:E26"/>
    <mergeCell ref="A27:E27"/>
    <mergeCell ref="D62:G62"/>
    <mergeCell ref="A28:E28"/>
    <mergeCell ref="A29:E29"/>
    <mergeCell ref="A30:E30"/>
    <mergeCell ref="G42:H42"/>
    <mergeCell ref="G39:H39"/>
    <mergeCell ref="A40:B40"/>
    <mergeCell ref="A41:B41"/>
    <mergeCell ref="A42:B42"/>
    <mergeCell ref="A44:B44"/>
    <mergeCell ref="H58:M58"/>
    <mergeCell ref="A57:C57"/>
    <mergeCell ref="A68:C68"/>
    <mergeCell ref="D68:G68"/>
    <mergeCell ref="A59:M59"/>
    <mergeCell ref="A63:C63"/>
    <mergeCell ref="D63:G63"/>
    <mergeCell ref="A61:C61"/>
    <mergeCell ref="D61:G61"/>
    <mergeCell ref="A62:C62"/>
    <mergeCell ref="A69:C69"/>
    <mergeCell ref="D69:G69"/>
    <mergeCell ref="A64:C64"/>
    <mergeCell ref="A66:C66"/>
    <mergeCell ref="D66:G66"/>
    <mergeCell ref="A67:C67"/>
    <mergeCell ref="D67:G67"/>
    <mergeCell ref="D64:G64"/>
    <mergeCell ref="A65:C65"/>
    <mergeCell ref="D65:G65"/>
    <mergeCell ref="T16:V16"/>
    <mergeCell ref="T7:W7"/>
    <mergeCell ref="T8:V8"/>
    <mergeCell ref="T9:V9"/>
    <mergeCell ref="T10:V10"/>
    <mergeCell ref="T11:V11"/>
    <mergeCell ref="T12:V12"/>
    <mergeCell ref="Q7:S7"/>
    <mergeCell ref="T13:V13"/>
    <mergeCell ref="T14:V14"/>
    <mergeCell ref="T15:V15"/>
    <mergeCell ref="L57:O57"/>
    <mergeCell ref="T56:U56"/>
    <mergeCell ref="T57:U57"/>
    <mergeCell ref="P54:S55"/>
    <mergeCell ref="P57:S57"/>
  </mergeCells>
  <printOptions horizontalCentered="1"/>
  <pageMargins left="0.3937007874015748" right="0.3937007874015748" top="0.5905511811023623" bottom="0.7874015748031497" header="0.5118110236220472" footer="0.3937007874015748"/>
  <pageSetup firstPageNumber="151" useFirstPageNumber="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福岡市</cp:lastModifiedBy>
  <cp:lastPrinted>2010-03-26T09:07:31Z</cp:lastPrinted>
  <dcterms:created xsi:type="dcterms:W3CDTF">2004-04-03T11:34:28Z</dcterms:created>
  <dcterms:modified xsi:type="dcterms:W3CDTF">2012-04-18T02:52:44Z</dcterms:modified>
  <cp:category/>
  <cp:version/>
  <cp:contentType/>
  <cp:contentStatus/>
</cp:coreProperties>
</file>